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drawings/drawing50.xml" ContentType="application/vnd.openxmlformats-officedocument.drawing+xml"/>
  <Override PartName="/xl/tables/table49.xml" ContentType="application/vnd.openxmlformats-officedocument.spreadsheetml.table+xml"/>
  <Override PartName="/xl/drawings/drawing51.xml" ContentType="application/vnd.openxmlformats-officedocument.drawing+xml"/>
  <Override PartName="/xl/tables/table50.xml" ContentType="application/vnd.openxmlformats-officedocument.spreadsheetml.table+xml"/>
  <Override PartName="/xl/drawings/drawing52.xml" ContentType="application/vnd.openxmlformats-officedocument.drawing+xml"/>
  <Override PartName="/xl/tables/table51.xml" ContentType="application/vnd.openxmlformats-officedocument.spreadsheetml.table+xml"/>
  <Override PartName="/xl/drawings/drawing53.xml" ContentType="application/vnd.openxmlformats-officedocument.drawing+xml"/>
  <Override PartName="/xl/tables/table52.xml" ContentType="application/vnd.openxmlformats-officedocument.spreadsheetml.table+xml"/>
  <Override PartName="/xl/drawings/drawing54.xml" ContentType="application/vnd.openxmlformats-officedocument.drawing+xml"/>
  <Override PartName="/xl/tables/table53.xml" ContentType="application/vnd.openxmlformats-officedocument.spreadsheetml.table+xml"/>
  <Override PartName="/xl/drawings/drawing55.xml" ContentType="application/vnd.openxmlformats-officedocument.drawing+xml"/>
  <Override PartName="/xl/tables/table54.xml" ContentType="application/vnd.openxmlformats-officedocument.spreadsheetml.table+xml"/>
  <Override PartName="/xl/drawings/drawing56.xml" ContentType="application/vnd.openxmlformats-officedocument.drawing+xml"/>
  <Override PartName="/xl/tables/table55.xml" ContentType="application/vnd.openxmlformats-officedocument.spreadsheetml.table+xml"/>
  <Override PartName="/xl/drawings/drawing57.xml" ContentType="application/vnd.openxmlformats-officedocument.drawing+xml"/>
  <Override PartName="/xl/tables/table5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AD1E9F7D-3093-4580-A57C-7BB9F41F8CC3}" xr6:coauthVersionLast="47" xr6:coauthVersionMax="47" xr10:uidLastSave="{00000000-0000-0000-0000-000000000000}"/>
  <bookViews>
    <workbookView xWindow="15615" yWindow="-18120" windowWidth="29040" windowHeight="17520" tabRatio="774" firstSheet="23" activeTab="23" xr2:uid="{00000000-000D-0000-FFFF-FFFF00000000}"/>
  </bookViews>
  <sheets>
    <sheet name="ddlMulches" sheetId="72" state="hidden" r:id="rId1"/>
    <sheet name="ddlInstitutions" sheetId="73" state="hidden" r:id="rId2"/>
    <sheet name="ddlIDs" sheetId="30" state="hidden" r:id="rId3"/>
    <sheet name="ddlFields" sheetId="103" state="hidden" r:id="rId4"/>
    <sheet name="ddlPlotLayout" sheetId="85" state="hidden" r:id="rId5"/>
    <sheet name="ddlPlots" sheetId="59" state="hidden" r:id="rId6"/>
    <sheet name="ddlSoils" sheetId="102" state="hidden" r:id="rId7"/>
    <sheet name="ddlTreatmentCS" sheetId="88" state="hidden" r:id="rId8"/>
    <sheet name="ddlPlotCS" sheetId="89" state="hidden" r:id="rId9"/>
    <sheet name="ddlTillage" sheetId="53" state="hidden" r:id="rId10"/>
    <sheet name="ddlSoilAnalyses" sheetId="67" state="hidden" r:id="rId11"/>
    <sheet name="ddlInitialConditions" sheetId="70" state="hidden" r:id="rId12"/>
    <sheet name="ddlEnvironModifications" sheetId="56" state="hidden" r:id="rId13"/>
    <sheet name="ddlPlantings" sheetId="58" state="hidden" r:id="rId14"/>
    <sheet name="ddlIrrigations" sheetId="60" state="hidden" r:id="rId15"/>
    <sheet name="ddlOrganicMaterials" sheetId="62" state="hidden" r:id="rId16"/>
    <sheet name="ddlCropSeason" sheetId="82" state="hidden" r:id="rId17"/>
    <sheet name="ddlFertilizers" sheetId="61" state="hidden" r:id="rId18"/>
    <sheet name="ddlChemicals" sheetId="63" state="hidden" r:id="rId19"/>
    <sheet name="ddlHarvests" sheetId="64" state="hidden" r:id="rId20"/>
    <sheet name="ddlObs" sheetId="77" state="hidden" r:id="rId21"/>
    <sheet name="ddlTreatments" sheetId="66" state="hidden" r:id="rId22"/>
    <sheet name="DropDown" sheetId="29" state="hidden" r:id="rId23"/>
    <sheet name="Menu" sheetId="38" r:id="rId24"/>
    <sheet name="ReadMe" sheetId="1" state="hidden" r:id="rId25"/>
    <sheet name="Sheet Index" sheetId="2" state="hidden" r:id="rId26"/>
    <sheet name="Glossary" sheetId="78" state="hidden" r:id="rId27"/>
    <sheet name="Dictionary" sheetId="104" state="hidden" r:id="rId28"/>
    <sheet name="EXPERIMENTS" sheetId="3" r:id="rId29"/>
    <sheet name="FIELDS" sheetId="9" r:id="rId30"/>
    <sheet name="PLOT_LAYOUT" sheetId="84" r:id="rId31"/>
    <sheet name="PLOTS" sheetId="83" r:id="rId32"/>
    <sheet name="CROP_SEASON" sheetId="81" r:id="rId33"/>
    <sheet name="TREATMENTS" sheetId="7" r:id="rId34"/>
    <sheet name="GENOTYPES" sheetId="8" r:id="rId35"/>
    <sheet name="SOILS" sheetId="19" r:id="rId36"/>
    <sheet name="EXPERIMENT_SETUP" sheetId="80" r:id="rId37"/>
    <sheet name="INSTITUTIONS" sheetId="5" r:id="rId38"/>
    <sheet name="PERSONS" sheetId="4" r:id="rId39"/>
    <sheet name="DOCUMENTS" sheetId="6" r:id="rId40"/>
    <sheet name="TILLAGE" sheetId="31" state="hidden" r:id="rId41"/>
    <sheet name="TILLAGE_EVENTS" sheetId="32" state="hidden" r:id="rId42"/>
    <sheet name="CROP_RESIDUES" sheetId="10" state="hidden" r:id="rId43"/>
    <sheet name="PLANTINGS" sheetId="12" r:id="rId44"/>
    <sheet name="ORGANIC_MATERIALS" sheetId="76" state="hidden" r:id="rId45"/>
    <sheet name="ORGANIC_MATERIAL_APPLICS" sheetId="35" state="hidden" r:id="rId46"/>
    <sheet name="FERTILIZERS" sheetId="15" state="hidden" r:id="rId47"/>
    <sheet name="FERTILIZER_APPLICS" sheetId="16" state="hidden" r:id="rId48"/>
    <sheet name="IRRIGATIONS" sheetId="13" state="hidden" r:id="rId49"/>
    <sheet name="IRRIGATION_APPLICATIONS" sheetId="14" state="hidden" r:id="rId50"/>
    <sheet name="CHEMICALS" sheetId="36" state="hidden" r:id="rId51"/>
    <sheet name="CHEMICAL_APPLICS" sheetId="37" state="hidden" r:id="rId52"/>
    <sheet name="MULCHES" sheetId="71" state="hidden" r:id="rId53"/>
    <sheet name="ENVIRON_MODIFICATIONS" sheetId="68" r:id="rId54"/>
    <sheet name="ENVIRON_MODIF_LEVELS" sheetId="69" state="hidden" r:id="rId55"/>
    <sheet name="HARVESTS" sheetId="17" r:id="rId56"/>
    <sheet name="HARVEST_EVENTS" sheetId="18" state="hidden" r:id="rId57"/>
    <sheet name="PLANT_DATA" sheetId="106" r:id="rId58"/>
    <sheet name="SOIL_DATA" sheetId="87" r:id="rId59"/>
    <sheet name="WEATHER_DATA" sheetId="22" r:id="rId60"/>
    <sheet name="ENV_DATA" sheetId="116" r:id="rId61"/>
    <sheet name="WEATHER_DAILY" sheetId="23" state="hidden" r:id="rId62"/>
    <sheet name="WEATHER_MONTHLY" sheetId="105" state="hidden" r:id="rId63"/>
    <sheet name="SOIL_LYR_PHYSICAL" sheetId="92" state="hidden" r:id="rId64"/>
    <sheet name="SOIL_LYR_CHEMICAL" sheetId="91" state="hidden" r:id="rId65"/>
    <sheet name="SOIL_LYR_ORGMATTER" sheetId="99" state="hidden" r:id="rId66"/>
    <sheet name="SOIL_SURFACE_LITTER" sheetId="101" state="hidden" r:id="rId67"/>
    <sheet name="SOIL_LYR_CARBON" sheetId="90" state="hidden" r:id="rId68"/>
    <sheet name="SOIL_LYR_NPK" sheetId="93" state="hidden" r:id="rId69"/>
    <sheet name="SOIL_LYR_NUTRIENTS" sheetId="94" state="hidden" r:id="rId70"/>
    <sheet name="SOIL_LYR_NITROGEN" sheetId="98" state="hidden" r:id="rId71"/>
    <sheet name="SOIL_LYR_PHOSPHORUS" sheetId="100" state="hidden" r:id="rId72"/>
    <sheet name="SOIL_LYR_WATER" sheetId="97" state="hidden" r:id="rId73"/>
    <sheet name="SOIL_LYR_ROOTS" sheetId="95" state="hidden" r:id="rId74"/>
    <sheet name="SOIL_LYR_TEMPERATURE" sheetId="96" state="hidden" r:id="rId75"/>
    <sheet name="PLANT_SM_GROWTH" sheetId="26" state="hidden" r:id="rId76"/>
    <sheet name="PLANT_SM_DEV" sheetId="108" state="hidden" r:id="rId77"/>
    <sheet name="PLANT_SM_NUTRIENTS" sheetId="109" state="hidden" r:id="rId78"/>
    <sheet name="PLANT_TS_GROWTH_DEV" sheetId="110" state="hidden" r:id="rId79"/>
    <sheet name="PLANT_TS_NUTRIENTS" sheetId="111" state="hidden" r:id="rId80"/>
    <sheet name="PLANT_TS_PESTS_DISEASES" sheetId="112" state="hidden" r:id="rId81"/>
    <sheet name="ENV_SM_WATER_DYNAMICS" sheetId="113" state="hidden" r:id="rId82"/>
    <sheet name="ENV_TS_WATER_DYNAMICS" sheetId="114" state="hidden" r:id="rId83"/>
    <sheet name="ENV_TS_PLANT_SOIL_ATMOS" sheetId="115" state="hidden" r:id="rId84"/>
    <sheet name="Glossary_old" sheetId="28" state="hidden" r:id="rId85"/>
  </sheets>
  <functionGroups builtInGroupCount="19"/>
  <definedNames>
    <definedName name="_xlnm._FilterDatabase" localSheetId="27" hidden="1">Dictionary!$A$1:$Z$1616</definedName>
    <definedName name="_xlnm._FilterDatabase" localSheetId="26" hidden="1">Glossary!$A$1:$S$1528</definedName>
    <definedName name="_xlnm._FilterDatabase" localSheetId="84" hidden="1">Glossary_old!$A$4:$J$458</definedName>
    <definedName name="_xleta.AND" hidden="1" xlm="1">#NAME?</definedName>
    <definedName name="_xleta.FILTER" hidden="1" xlm="1">#NAME?</definedName>
    <definedName name="_xleta.T" hidden="1" xlm="1">#NAME?</definedName>
    <definedName name="_xleta.TRANSPOSE" hidden="1" xlm="1">#NAME?</definedName>
    <definedName name="_xleta.UNIQUE" hidden="1" xlm="1">#NAME?</definedName>
    <definedName name="_xleta.VLOOKUP" hidden="1" xlm="1">#NAME?</definedName>
    <definedName name="_xlpm.col" hidden="1" xlm="1">#NAME?</definedName>
    <definedName name="ddl_applicationMethod">DropDown!$BJ$3:INDEX(DropDown!$BJ:$BJ, MATCH("zzzz", DropDown!$BJ:$BJ))</definedName>
    <definedName name="ddl_applicationMethod_sort">_xlfn.ANCHORARRAY(DropDown!$BL$3)</definedName>
    <definedName name="ddl_country_sort">DropDown!$V$3:INDEX(DropDown!$V:$V, MATCH("zzzz", DropDown!$V:$V))</definedName>
    <definedName name="ddl_crmType">DropDown!$Y$3:INDEX(DropDown!$Y:$Y, MATCH("zzzz", DropDown!$Y:$Y))</definedName>
    <definedName name="ddl_crmType_sort">_xlfn.ANCHORARRAY(DropDown!$Z$3)</definedName>
    <definedName name="ddl_crop">DropDown!$P$3:INDEX(DropDown!$P:$P, MATCH("zzzz", DropDown!$P:$P))</definedName>
    <definedName name="ddl_crop_sort">_xlfn.ANCHORARRAY(DropDown!$R$3)</definedName>
    <definedName name="ddl_cropUse">DropDown!$AI$3:INDEX(DropDown!$AI:$AI, MATCH("zzzz", DropDown!$AI:$AI))</definedName>
    <definedName name="ddl_cropUse_sort">_xlfn.ANCHORARRAY(DropDown!$AK$3)</definedName>
    <definedName name="ddl_drainageType">DropDown!$AL$3:INDEX(DropDown!$AL:$AL, MATCH("zzzz", DropDown!$AL:$AL))</definedName>
    <definedName name="ddl_element">DropDown!$BM$3:INDEX(DropDown!$BM:$BM, MATCH("zzzz", DropDown!$BM:$BM))</definedName>
    <definedName name="ddl_element_sort">_xlfn.ANCHORARRAY(DropDown!$BO$3)</definedName>
    <definedName name="ddl_envDataID">_xlfn.ANCHORARRAY(ddlIDs!$K$3)</definedName>
    <definedName name="ddl_envmodifCode">DropDown!$BY$3:INDEX(DropDown!$BY:$BY, MATCH("zzzz", DropDown!$BY:$BY))</definedName>
    <definedName name="ddl_envmodifParameter">DropDown!$BV$3:INDEX(DropDown!$BV:$BV, MATCH("zzzz", DropDown!$BV:$BV))</definedName>
    <definedName name="ddl_envmodifUnit">DropDown!$BX$3:INDEX(DropDown!$BW:$BW, MATCH("zzzz", DropDown!$BW:$BW))</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DropDown!$BG$3:INDEX(DropDown!$BG:$BG, MATCH("zzzz", DropDown!$BG:$BG))</definedName>
    <definedName name="ddl_fertilizerMaterial_sort">_xlfn.ANCHORARRAY(DropDown!$BI$3)</definedName>
    <definedName name="ddl_fieldHistory">DropDown!$AN$3:INDEX(DropDown!$AN:$AN, MATCH("zzzz", DropDown!$AN:$AN))</definedName>
    <definedName name="ddl_fields">_xlfn.ANCHORARRAY(ddlIDs!$B$3)</definedName>
    <definedName name="ddl_genotypes">_xlfn.ANCHORARRAY(ddlIDs!$F$3)</definedName>
    <definedName name="ddl_harvestComponent">_xlfn._xlws.SORT(DropDown!$CD$3:INDEX(DropDown!$CD:$CD, MATCH("zzzz", DropDown!$CD:$CD)))</definedName>
    <definedName name="ddl_harvestComponent_sort">_xlfn.ANCHORARRAY(DropDown!$CF$3)</definedName>
    <definedName name="ddl_harvestMethod">DropDown!$CG$3:INDEX(DropDown!$CG:$CG, MATCH("zzzz", DropDown!$CG:$CG))</definedName>
    <definedName name="ddl_harvestMethod_sort">_xlfn.ANCHORARRAY(DropDown!$CI$3)</definedName>
    <definedName name="ddl_harvestSize">DropDown!$CJ$3:INDEX(DropDown!$CJ:$CJ, MATCH("zzzz", DropDown!$CJ:$CJ))</definedName>
    <definedName name="ddl_harvestStage">DropDown!$CA$3:INDEX(DropDown!$CA:$CA, MATCH("zzzz", DropDown!$CA:$CA))</definedName>
    <definedName name="ddl_harvestStage_sort">_xlfn.ANCHORARRAY(DropDown!$CC$3)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nstitutions">_xlfn.ANCHORARRAY(ddlIDs!$H$3)</definedName>
    <definedName name="ddl_irrigationOperation">DropDown!$BA$3:INDEX(DropDown!$BA:$BA, MATCH("zzzz", DropDown!$BA:$BA))</definedName>
    <definedName name="ddl_irrigationOperation_sort">_xlfn.ANCHORARRAY(DropDown!$BC$3)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DropDown!$CN$3:INDEX(DropDown!$CN:$CN, MATCH("zzzz", DropDown!$CN:$CN))</definedName>
    <definedName name="ddl_methodCa">DropDown!$CY$3:INDEX(DropDown!$CY:$CY, MATCH("zzzz", DropDown!$CY:$CY))</definedName>
    <definedName name="ddl_methodCa_sort">_xlfn.ANCHORARRAY(DropDown!$DA$3)</definedName>
    <definedName name="ddl_methodK">DropDown!$CV$3:INDEX(DropDown!$CV:$CV, MATCH("zzzz", DropDown!$CV:$CV))</definedName>
    <definedName name="ddl_methodK_sort">_xlfn.ANCHORARRAY(DropDown!$CX$3)</definedName>
    <definedName name="ddl_methodP">DropDown!$CS$3:INDEX(DropDown!$CS:$CS, MATCH("zzzz", DropDown!$CS:$CS))</definedName>
    <definedName name="ddl_methodP_sort">_xlfn.ANCHORARRAY(DropDown!$CU$3)</definedName>
    <definedName name="ddl_methodPHBuffer">DropDown!$CP$3:INDEX(DropDown!$CP:$CP, MATCH("zzzz", DropDown!$CP:$CP))</definedName>
    <definedName name="ddl_methodPHBuffer_sort">_xlfn.ANCHORARRAY(DropDown!$CR$3)</definedName>
    <definedName name="ddl_mulchColor">DropDown!$AV$3:INDEX(DropDown!$AV:$AV, MATCH("zzzz", DropDown!$AV:$AV))</definedName>
    <definedName name="ddl_mulchType">DropDown!$AX$3:INDEX(DropDown!$AX:$AX, MATCH("zzzz", DropDown!$AX:$AX))</definedName>
    <definedName name="ddl_mulchType_sort">_xlfn.ANCHORARRAY(DropDown!$AZ$3)</definedName>
    <definedName name="ddl_obsUnitType">DropDown!$DN$3:INDEX(DropDown!$DN:$DN, MATCH("zzzz", DropDown!$DN:$DN))</definedName>
    <definedName name="ddl_organicFertilizerMaterial">DropDown!$BD$3:INDEX(DropDown!$BD:$BD, MATCH("zzzz", DropDown!$BD:$BD))</definedName>
    <definedName name="ddl_organicFertilizerMaterial_sort">_xlfn.ANCHORARRAY(DropDown!$BF$3)</definedName>
    <definedName name="ddl_pesticideMaterial">DropDown!$BP$3:INDEX(DropDown!$BP:$BP, MATCH("zzzz", DropDown!$BP:$BP))</definedName>
    <definedName name="ddl_pesticideMaterial_sort">_xlfn.ANCHORARRAY(DropDown!$BR$3)</definedName>
    <definedName name="ddl_plantDataID">_xlfn.ANCHORARRAY(ddlIDs!$J$3)</definedName>
    <definedName name="ddl_plantDataType">DropDown!$DP$3:INDEX(DropDown!$DP:$DP, MATCH("zzzz", DropDown!$DP:$DP))</definedName>
    <definedName name="ddl_plantingDistribution">DropDown!$AS$3:INDEX(DropDown!$AS:$AS, MATCH("zzzz", DropDown!$AS:$AS))</definedName>
    <definedName name="ddl_plantingDistribution_sort">_xlfn.ANCHORARRAY(DropDown!$AU$3)</definedName>
    <definedName name="ddl_plantingMaterial">DropDown!$AP$3:INDEX(DropDown!$AP:$AP, MATCH("zzzz", DropDown!$AP:$AP))</definedName>
    <definedName name="ddl_plantingMaterial_sort">_xlfn.ANCHORARRAY(DropDown!$AR$3)</definedName>
    <definedName name="ddl_researcherRole">DropDown!$G$3:INDEX(DropDown!$G:$G, MATCH("zzzz", DropDown!$G:$G))</definedName>
    <definedName name="ddl_researcherRole_sort">_xlfn.ANCHORARRAY(DropDown!$I$3)</definedName>
    <definedName name="ddl_resources">_xlfn.ANCHORARRAY(ddlIDs!$G$3)</definedName>
    <definedName name="ddl_soilDataID">_xlfn.ANCHORARRAY(ddlIDs!$I$3)</definedName>
    <definedName name="ddl_soilDataType">DropDown!$DO$3:INDEX(DropDown!$DO:$DO, MATCH("zzzz", DropDown!$DO:$DO))</definedName>
    <definedName name="ddl_soilDrainage_sort">_xlfn.ANCHORARRAY(DropDown!#REF!)</definedName>
    <definedName name="ddl_soilDrainageClass">DropDown!$CL$3:INDEX(DropDown!$CL:$CL, MATCH("zzzz", DropDown!$CL:$CL))</definedName>
    <definedName name="ddl_soilHorizon">DropDown!$CN$3:INDEX(DropDown!$CN:$CN, MATCH("zzzz", DropDown!$CN:$CN))</definedName>
    <definedName name="ddl_soilProfiles" localSheetId="18">_xlfn.ANCHORARRAY(ddlChemicals!#REF!)</definedName>
    <definedName name="ddl_soilProfiles" localSheetId="16">_xlfn.ANCHORARRAY(ddlCropSeason!#REF!)</definedName>
    <definedName name="ddl_soilProfiles" localSheetId="12">_xlfn.ANCHORARRAY(ddlEnvironModifications!#REF!)</definedName>
    <definedName name="ddl_soilProfiles" localSheetId="17">_xlfn.ANCHORARRAY(ddlFertilizers!#REF!)</definedName>
    <definedName name="ddl_soilProfiles" localSheetId="3">_xlfn.ANCHORARRAY(ddlFields!#REF!)</definedName>
    <definedName name="ddl_soilProfiles" localSheetId="19">_xlfn.ANCHORARRAY(ddlHarvests!#REF!)</definedName>
    <definedName name="ddl_soilProfiles" localSheetId="11">_xlfn.ANCHORARRAY(ddlInitialConditions!#REF!)</definedName>
    <definedName name="ddl_soilProfiles" localSheetId="1">_xlfn.ANCHORARRAY(ddlInstitutions!#REF!)</definedName>
    <definedName name="ddl_soilProfiles" localSheetId="14">_xlfn.ANCHORARRAY(ddlIrrigations!#REF!)</definedName>
    <definedName name="ddl_soilProfiles" localSheetId="0">_xlfn.ANCHORARRAY(ddlMulches!#REF!)</definedName>
    <definedName name="ddl_soilProfiles" localSheetId="20">_xlfn.ANCHORARRAY(ddlObs!#REF!)</definedName>
    <definedName name="ddl_soilProfiles" localSheetId="15">_xlfn.ANCHORARRAY(ddlOrganicMaterials!#REF!)</definedName>
    <definedName name="ddl_soilProfiles" localSheetId="13">_xlfn.ANCHORARRAY(ddlPlantings!#REF!)</definedName>
    <definedName name="ddl_soilProfiles" localSheetId="8">_xlfn.ANCHORARRAY(ddlPlotCS!#REF!)</definedName>
    <definedName name="ddl_soilProfiles" localSheetId="4">_xlfn.ANCHORARRAY(ddlPlotLayout!#REF!)</definedName>
    <definedName name="ddl_soilProfiles" localSheetId="5">_xlfn.ANCHORARRAY(ddlPlots!#REF!)</definedName>
    <definedName name="ddl_soilProfiles" localSheetId="10">_xlfn.ANCHORARRAY(ddlSoilAnalyses!#REF!)</definedName>
    <definedName name="ddl_soilProfiles" localSheetId="6">_xlfn.ANCHORARRAY(ddlSoils!#REF!)</definedName>
    <definedName name="ddl_soilProfiles" localSheetId="9">_xlfn.ANCHORARRAY(ddlTillage!#REF!)</definedName>
    <definedName name="ddl_soilProfiles" localSheetId="7">_xlfn.ANCHORARRAY(ddlTreatmentCS!#REF!)</definedName>
    <definedName name="ddl_soilProfiles" localSheetId="21">_xlfn.ANCHORARRAY(ddlTreatments!#REF!)</definedName>
    <definedName name="ddl_soilProfiles">_xlfn.ANCHORARRAY(ddlIDs!$D$3)</definedName>
    <definedName name="ddl_soilTexture">DropDown!$S$3:INDEX(DropDown!$S:$S, MATCH("zzzz", DropDown!$S:$S))</definedName>
    <definedName name="ddl_soilTexture_sort">_xlfn.ANCHORARRAY(DropDown!$U$3)</definedName>
    <definedName name="ddl_tillageImplement">DropDown!$AC$3:INDEX(DropDown!$AC:$AC, MATCH("zzzz", DropDown!$AC:$AC))</definedName>
    <definedName name="ddl_tillageImplement_sort">_xlfn.ANCHORARRAY(DropDown!$AE$3)</definedName>
    <definedName name="ddl_tillageSystem">DropDown!$AA$3:INDEX(DropDown!$AA:$AA, MATCH("zzzz", DropDown!$AA:$AA))</definedName>
    <definedName name="ddl_tillageSystem_sort">_xlfn.ANCHORARRAY(DropDown!$AB$3)</definedName>
    <definedName name="ddl_weatherStations" localSheetId="18">_xlfn.ANCHORARRAY(ddlChemicals!#REF!)</definedName>
    <definedName name="ddl_weatherStations" localSheetId="16">_xlfn.ANCHORARRAY(ddlCropSeason!#REF!)</definedName>
    <definedName name="ddl_weatherStations" localSheetId="12">_xlfn.ANCHORARRAY(ddlEnvironModifications!#REF!)</definedName>
    <definedName name="ddl_weatherStations" localSheetId="17">_xlfn.ANCHORARRAY(ddlFertilizers!#REF!)</definedName>
    <definedName name="ddl_weatherStations" localSheetId="3">_xlfn.ANCHORARRAY(ddlFields!#REF!)</definedName>
    <definedName name="ddl_weatherStations" localSheetId="19">_xlfn.ANCHORARRAY(ddlHarvests!#REF!)</definedName>
    <definedName name="ddl_weatherStations" localSheetId="11">_xlfn.ANCHORARRAY(ddlInitialConditions!#REF!)</definedName>
    <definedName name="ddl_weatherStations" localSheetId="1">_xlfn.ANCHORARRAY(ddlInstitutions!#REF!)</definedName>
    <definedName name="ddl_weatherStations" localSheetId="14">_xlfn.ANCHORARRAY(ddlIrrigations!#REF!)</definedName>
    <definedName name="ddl_weatherStations" localSheetId="0">_xlfn.ANCHORARRAY(ddlMulches!#REF!)</definedName>
    <definedName name="ddl_weatherStations" localSheetId="20">_xlfn.ANCHORARRAY(ddlObs!#REF!)</definedName>
    <definedName name="ddl_weatherStations" localSheetId="15">_xlfn.ANCHORARRAY(ddlOrganicMaterials!#REF!)</definedName>
    <definedName name="ddl_weatherStations" localSheetId="13">_xlfn.ANCHORARRAY(ddlPlantings!#REF!)</definedName>
    <definedName name="ddl_weatherStations" localSheetId="8">_xlfn.ANCHORARRAY(ddlPlotCS!#REF!)</definedName>
    <definedName name="ddl_weatherStations" localSheetId="4">_xlfn.ANCHORARRAY(ddlPlotLayout!#REF!)</definedName>
    <definedName name="ddl_weatherStations" localSheetId="5">_xlfn.ANCHORARRAY(ddlPlots!#REF!)</definedName>
    <definedName name="ddl_weatherStations" localSheetId="10">_xlfn.ANCHORARRAY(ddlSoilAnalyses!#REF!)</definedName>
    <definedName name="ddl_weatherStations" localSheetId="6">_xlfn.ANCHORARRAY(ddlSoils!#REF!)</definedName>
    <definedName name="ddl_weatherStations" localSheetId="9">_xlfn.ANCHORARRAY(ddlTillage!#REF!)</definedName>
    <definedName name="ddl_weatherStations" localSheetId="7">_xlfn.ANCHORARRAY(ddlTreatmentCS!#REF!)</definedName>
    <definedName name="ddl_weatherStations" localSheetId="21">_xlfn.ANCHORARRAY(ddlTreatments!#REF!)</definedName>
    <definedName name="ddl_weatherStations">_xlfn.ANCHORARRAY(ddlIDs!$E$3)</definedName>
    <definedName name="expID" localSheetId="18">expMetadata[experiment_id]</definedName>
    <definedName name="expID" localSheetId="17">expMetadata[experiment_id]</definedName>
    <definedName name="expID" localSheetId="3">expMetadata[experiment_id]</definedName>
    <definedName name="expID" localSheetId="19">expMetadata[experiment_id]</definedName>
    <definedName name="expID" localSheetId="11">expMetadata[experiment_id]</definedName>
    <definedName name="expID" localSheetId="14">expMetadata[experiment_id]</definedName>
    <definedName name="expID" localSheetId="0">expMetadata[experiment_id]</definedName>
    <definedName name="expID" localSheetId="20">expMetadata[experiment_id]</definedName>
    <definedName name="expID" localSheetId="15">expMetadata[experiment_id]</definedName>
    <definedName name="expID" localSheetId="8">expMetadata[experiment_id]</definedName>
    <definedName name="expID" localSheetId="10">expMetadata[experiment_id]</definedName>
    <definedName name="expID" localSheetId="6">expMetadata[experiment_id]</definedName>
    <definedName name="expID" localSheetId="7">expMetadata[experiment_id]</definedName>
    <definedName name="expID" localSheetId="60">expMetadata[experiment_id]</definedName>
    <definedName name="expID" localSheetId="81">expMetadata[experiment_id]</definedName>
    <definedName name="expID" localSheetId="83">expMetadata[experiment_id]</definedName>
    <definedName name="expID" localSheetId="82">expMetadata[experiment_id]</definedName>
    <definedName name="expID" localSheetId="26">expMetadata[experiment_id]</definedName>
    <definedName name="expID" localSheetId="76">expMetadata[experiment_id]</definedName>
    <definedName name="expID" localSheetId="77">expMetadata[experiment_id]</definedName>
    <definedName name="expID" localSheetId="78">expMetadata[experiment_id]</definedName>
    <definedName name="expID" localSheetId="79">expMetadata[experiment_id]</definedName>
    <definedName name="expID" localSheetId="80">expMetadata[experiment_id]</definedName>
    <definedName name="expID" localSheetId="62">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56" l="1" a="1"/>
  <c r="B3" i="56" s="1"/>
  <c r="B4" i="56" a="1"/>
  <c r="B4" i="56" s="1"/>
  <c r="B5" i="56" a="1"/>
  <c r="B5" i="56" s="1"/>
  <c r="B6" i="56" a="1"/>
  <c r="B6" i="56" s="1"/>
  <c r="B7" i="56" a="1"/>
  <c r="B7" i="56" s="1"/>
  <c r="B8" i="56" a="1"/>
  <c r="B8" i="56" s="1"/>
  <c r="B9" i="56" a="1"/>
  <c r="B9" i="56" s="1"/>
  <c r="B10" i="56" a="1"/>
  <c r="B10" i="56" s="1"/>
  <c r="B11" i="56" a="1"/>
  <c r="B11" i="56" s="1"/>
  <c r="B12" i="56" a="1"/>
  <c r="B12" i="56" s="1"/>
  <c r="B13" i="56" a="1"/>
  <c r="B13" i="56" s="1"/>
  <c r="B14" i="56" a="1"/>
  <c r="B14" i="56" s="1"/>
  <c r="B15" i="56" a="1"/>
  <c r="B15" i="56" s="1"/>
  <c r="B16" i="56" a="1"/>
  <c r="B16" i="56" s="1"/>
  <c r="B17" i="56" a="1"/>
  <c r="B17" i="56" s="1"/>
  <c r="B18" i="56" a="1"/>
  <c r="B18" i="56" s="1"/>
  <c r="B19" i="56" a="1"/>
  <c r="B19" i="56" s="1"/>
  <c r="B20" i="56" a="1"/>
  <c r="B20" i="56" s="1"/>
  <c r="B21" i="56" a="1"/>
  <c r="B21" i="56" s="1"/>
  <c r="B22" i="56" a="1"/>
  <c r="B22" i="56" s="1"/>
  <c r="B23" i="56" a="1"/>
  <c r="B23" i="56" s="1"/>
  <c r="B24" i="56" a="1"/>
  <c r="B24" i="56" s="1"/>
  <c r="B25" i="56" a="1"/>
  <c r="B25" i="56" s="1"/>
  <c r="B26" i="56" a="1"/>
  <c r="B26" i="56" s="1"/>
  <c r="B27" i="56" a="1"/>
  <c r="B27" i="56" s="1"/>
  <c r="B28" i="56" a="1"/>
  <c r="B28" i="56" s="1"/>
  <c r="B29" i="56" a="1"/>
  <c r="B29" i="56" s="1"/>
  <c r="B30" i="56" a="1"/>
  <c r="B30" i="56" s="1"/>
  <c r="B31" i="56" a="1"/>
  <c r="B31" i="56" s="1"/>
  <c r="B32" i="56" a="1"/>
  <c r="B32" i="56" s="1"/>
  <c r="B33" i="56" a="1"/>
  <c r="B33" i="56" s="1"/>
  <c r="B34" i="56" a="1"/>
  <c r="B34" i="56" s="1"/>
  <c r="B35" i="56" a="1"/>
  <c r="B35" i="56" s="1"/>
  <c r="B36" i="56" a="1"/>
  <c r="B36" i="56" s="1"/>
  <c r="B37" i="56" a="1"/>
  <c r="B37" i="56" s="1"/>
  <c r="B38" i="56" a="1"/>
  <c r="B38" i="56" s="1"/>
  <c r="B39" i="56" a="1"/>
  <c r="B39" i="56" s="1"/>
  <c r="B40" i="56" a="1"/>
  <c r="B40" i="56" s="1"/>
  <c r="B41" i="56" a="1"/>
  <c r="B41" i="56" s="1"/>
  <c r="B42" i="56" a="1"/>
  <c r="B42" i="56" s="1"/>
  <c r="B43" i="56" a="1"/>
  <c r="B43" i="56" s="1"/>
  <c r="B44" i="56" a="1"/>
  <c r="B44" i="56" s="1"/>
  <c r="B45" i="56" a="1"/>
  <c r="B45" i="56" s="1"/>
  <c r="B46" i="56" a="1"/>
  <c r="B46" i="56" s="1"/>
  <c r="B47" i="56" a="1"/>
  <c r="B47" i="56" s="1"/>
  <c r="B48" i="56" a="1"/>
  <c r="B48" i="56" s="1"/>
  <c r="B49" i="56" a="1"/>
  <c r="B49" i="56" s="1"/>
  <c r="B50" i="56" a="1"/>
  <c r="B50" i="56" s="1"/>
  <c r="B51" i="56" a="1"/>
  <c r="B51" i="56" s="1"/>
  <c r="B52" i="56" a="1"/>
  <c r="B52" i="56" s="1"/>
  <c r="B53" i="56" a="1"/>
  <c r="B53" i="56" s="1"/>
  <c r="B54" i="56" a="1"/>
  <c r="B54" i="56" s="1"/>
  <c r="B55" i="56" a="1"/>
  <c r="B55" i="56" s="1"/>
  <c r="B56" i="56" a="1"/>
  <c r="B56" i="56" s="1"/>
  <c r="B57" i="56" a="1"/>
  <c r="B57" i="56" s="1"/>
  <c r="B58" i="56" a="1"/>
  <c r="B58" i="56" s="1"/>
  <c r="B59" i="56" a="1"/>
  <c r="B59" i="56" s="1"/>
  <c r="B60" i="56" a="1"/>
  <c r="B60" i="56" s="1"/>
  <c r="B61" i="56" a="1"/>
  <c r="B61" i="56" s="1"/>
  <c r="B62" i="56" a="1"/>
  <c r="B62" i="56" s="1"/>
  <c r="B63" i="56" a="1"/>
  <c r="B63" i="56" s="1"/>
  <c r="B64" i="56" a="1"/>
  <c r="B64" i="56" s="1"/>
  <c r="B65" i="56" a="1"/>
  <c r="B65" i="56" s="1"/>
  <c r="B66" i="56" a="1"/>
  <c r="B66" i="56" s="1"/>
  <c r="B67" i="56" a="1"/>
  <c r="B67" i="56" s="1"/>
  <c r="B68" i="56" a="1"/>
  <c r="B68" i="56" s="1"/>
  <c r="B69" i="56" a="1"/>
  <c r="B69" i="56" s="1"/>
  <c r="B70" i="56" a="1"/>
  <c r="B70" i="56" s="1"/>
  <c r="B71" i="56" a="1"/>
  <c r="B71" i="56" s="1"/>
  <c r="B72" i="56" a="1"/>
  <c r="B72" i="56" s="1"/>
  <c r="B73" i="56" a="1"/>
  <c r="B73" i="56" s="1"/>
  <c r="B74" i="56" a="1"/>
  <c r="B74" i="56" s="1"/>
  <c r="B75" i="56" a="1"/>
  <c r="B75" i="56" s="1"/>
  <c r="B76" i="56" a="1"/>
  <c r="B76" i="56" s="1"/>
  <c r="B77" i="56" a="1"/>
  <c r="B77" i="56" s="1"/>
  <c r="B78" i="56" a="1"/>
  <c r="B78" i="56" s="1"/>
  <c r="B79" i="56" a="1"/>
  <c r="B79" i="56" s="1"/>
  <c r="B80" i="56" a="1"/>
  <c r="B80" i="56" s="1"/>
  <c r="B81" i="56" a="1"/>
  <c r="B81" i="56" s="1"/>
  <c r="B82" i="56" a="1"/>
  <c r="B82" i="56" s="1"/>
  <c r="B83" i="56" a="1"/>
  <c r="B83" i="56" s="1"/>
  <c r="B84" i="56" a="1"/>
  <c r="B84" i="56" s="1"/>
  <c r="B85" i="56" a="1"/>
  <c r="B85" i="56" s="1"/>
  <c r="B86" i="56" a="1"/>
  <c r="B86" i="56" s="1"/>
  <c r="B87" i="56" a="1"/>
  <c r="B87" i="56" s="1"/>
  <c r="B88" i="56" a="1"/>
  <c r="B88" i="56" s="1"/>
  <c r="B89" i="56" a="1"/>
  <c r="B89" i="56" s="1"/>
  <c r="B90" i="56" a="1"/>
  <c r="B90" i="56" s="1"/>
  <c r="B91" i="56" a="1"/>
  <c r="B91" i="56" s="1"/>
  <c r="B92" i="56" a="1"/>
  <c r="B92" i="56" s="1"/>
  <c r="B93" i="56" a="1"/>
  <c r="B93" i="56" s="1"/>
  <c r="B94" i="56" a="1"/>
  <c r="B94" i="56" s="1"/>
  <c r="B95" i="56" a="1"/>
  <c r="B95" i="56" s="1"/>
  <c r="B96" i="56" a="1"/>
  <c r="B96" i="56" s="1"/>
  <c r="B97" i="56" a="1"/>
  <c r="B97" i="56" s="1"/>
  <c r="B98" i="56" a="1"/>
  <c r="B98" i="56" s="1"/>
  <c r="B99" i="56" a="1"/>
  <c r="B99" i="56" s="1"/>
  <c r="B100" i="56" a="1"/>
  <c r="B100" i="56" s="1"/>
  <c r="B101" i="56" a="1"/>
  <c r="B101" i="56" s="1"/>
  <c r="B102" i="56" a="1"/>
  <c r="B102" i="56" s="1"/>
  <c r="B103" i="56" a="1"/>
  <c r="B103" i="56" s="1"/>
  <c r="B104" i="56" a="1"/>
  <c r="B104" i="56" s="1"/>
  <c r="B105" i="56" a="1"/>
  <c r="B105" i="56" s="1"/>
  <c r="B106" i="56" a="1"/>
  <c r="B106" i="56" s="1"/>
  <c r="B107" i="56" a="1"/>
  <c r="B107" i="56" s="1"/>
  <c r="B108" i="56" a="1"/>
  <c r="B108" i="56" s="1"/>
  <c r="B109" i="56" a="1"/>
  <c r="B109" i="56" s="1"/>
  <c r="B110" i="56" a="1"/>
  <c r="B110" i="56" s="1"/>
  <c r="B111" i="56" a="1"/>
  <c r="B111" i="56" s="1"/>
  <c r="B112" i="56" a="1"/>
  <c r="B112" i="56" s="1"/>
  <c r="B113" i="56" a="1"/>
  <c r="B113" i="56" s="1"/>
  <c r="B114" i="56" a="1"/>
  <c r="B114" i="56" s="1"/>
  <c r="B115" i="56" a="1"/>
  <c r="B115" i="56" s="1"/>
  <c r="B116" i="56" a="1"/>
  <c r="B116" i="56" s="1"/>
  <c r="B117" i="56" a="1"/>
  <c r="B117" i="56" s="1"/>
  <c r="B118" i="56" a="1"/>
  <c r="B118" i="56" s="1"/>
  <c r="B119" i="56" a="1"/>
  <c r="B119" i="56" s="1"/>
  <c r="B120" i="56" a="1"/>
  <c r="B120" i="56" s="1"/>
  <c r="B121" i="56" a="1"/>
  <c r="B121" i="56" s="1"/>
  <c r="B122" i="56" a="1"/>
  <c r="B122" i="56" s="1"/>
  <c r="B123" i="56" a="1"/>
  <c r="B123" i="56" s="1"/>
  <c r="B124" i="56" a="1"/>
  <c r="B124" i="56" s="1"/>
  <c r="B125" i="56" a="1"/>
  <c r="B125" i="56" s="1"/>
  <c r="B126" i="56" a="1"/>
  <c r="B126" i="56" s="1"/>
  <c r="B127" i="56" a="1"/>
  <c r="B127" i="56" s="1"/>
  <c r="B128" i="56" a="1"/>
  <c r="B128" i="56" s="1"/>
  <c r="B129" i="56" a="1"/>
  <c r="B129" i="56" s="1"/>
  <c r="B130" i="56" a="1"/>
  <c r="B130" i="56" s="1"/>
  <c r="B131" i="56" a="1"/>
  <c r="B131" i="56" s="1"/>
  <c r="B132" i="56" a="1"/>
  <c r="B132" i="56" s="1"/>
  <c r="B133" i="56" a="1"/>
  <c r="B133" i="56" s="1"/>
  <c r="B134" i="56" a="1"/>
  <c r="B134" i="56" s="1"/>
  <c r="B135" i="56" a="1"/>
  <c r="B135" i="56" s="1"/>
  <c r="B136" i="56" a="1"/>
  <c r="B136" i="56" s="1"/>
  <c r="B137" i="56" a="1"/>
  <c r="B137" i="56" s="1"/>
  <c r="B138" i="56" a="1"/>
  <c r="B138" i="56" s="1"/>
  <c r="B139" i="56" a="1"/>
  <c r="B139" i="56" s="1"/>
  <c r="B140" i="56" a="1"/>
  <c r="B140" i="56" s="1"/>
  <c r="B141" i="56" a="1"/>
  <c r="B141" i="56" s="1"/>
  <c r="B142" i="56" a="1"/>
  <c r="B142" i="56" s="1"/>
  <c r="B143" i="56" a="1"/>
  <c r="B143" i="56" s="1"/>
  <c r="B144" i="56" a="1"/>
  <c r="B144" i="56" s="1"/>
  <c r="B145" i="56" a="1"/>
  <c r="B145" i="56" s="1"/>
  <c r="B146" i="56" a="1"/>
  <c r="B146" i="56" s="1"/>
  <c r="B147" i="56" a="1"/>
  <c r="B147" i="56" s="1"/>
  <c r="B148" i="56" a="1"/>
  <c r="B148" i="56" s="1"/>
  <c r="B149" i="56" a="1"/>
  <c r="B149" i="56" s="1"/>
  <c r="B150" i="56" a="1"/>
  <c r="B150" i="56" s="1"/>
  <c r="B151" i="56" a="1"/>
  <c r="B151" i="56" s="1"/>
  <c r="B152" i="56" a="1"/>
  <c r="B152" i="56" s="1"/>
  <c r="B153" i="56" a="1"/>
  <c r="B153" i="56" s="1"/>
  <c r="B154" i="56" a="1"/>
  <c r="B154" i="56" s="1"/>
  <c r="B155" i="56" a="1"/>
  <c r="B155" i="56" s="1"/>
  <c r="B156" i="56" a="1"/>
  <c r="B156" i="56" s="1"/>
  <c r="B157" i="56" a="1"/>
  <c r="B157" i="56" s="1"/>
  <c r="B158" i="56" a="1"/>
  <c r="B158" i="56" s="1"/>
  <c r="B159" i="56" a="1"/>
  <c r="B159" i="56" s="1"/>
  <c r="B160" i="56" a="1"/>
  <c r="B160" i="56" s="1"/>
  <c r="B161" i="56" a="1"/>
  <c r="B161" i="56" s="1"/>
  <c r="B162" i="56" a="1"/>
  <c r="B162" i="56" s="1"/>
  <c r="B163" i="56" a="1"/>
  <c r="B163" i="56" s="1"/>
  <c r="B164" i="56" a="1"/>
  <c r="B164" i="56" s="1"/>
  <c r="B165" i="56" a="1"/>
  <c r="B165" i="56" s="1"/>
  <c r="B166" i="56" a="1"/>
  <c r="B166" i="56" s="1"/>
  <c r="B167" i="56" a="1"/>
  <c r="B167" i="56" s="1"/>
  <c r="B168" i="56" a="1"/>
  <c r="B168" i="56" s="1"/>
  <c r="B169" i="56" a="1"/>
  <c r="B169" i="56" s="1"/>
  <c r="B170" i="56" a="1"/>
  <c r="B170" i="56" s="1"/>
  <c r="B171" i="56" a="1"/>
  <c r="B171" i="56" s="1"/>
  <c r="B172" i="56" a="1"/>
  <c r="B172" i="56" s="1"/>
  <c r="B173" i="56" a="1"/>
  <c r="B173" i="56" s="1"/>
  <c r="B174" i="56" a="1"/>
  <c r="B174" i="56" s="1"/>
  <c r="B175" i="56" a="1"/>
  <c r="B175" i="56" s="1"/>
  <c r="B176" i="56" a="1"/>
  <c r="B176" i="56" s="1"/>
  <c r="B177" i="56" a="1"/>
  <c r="B177" i="56" s="1"/>
  <c r="B178" i="56" a="1"/>
  <c r="B178" i="56" s="1"/>
  <c r="B179" i="56" a="1"/>
  <c r="B179" i="56" s="1"/>
  <c r="B180" i="56" a="1"/>
  <c r="B180" i="56" s="1"/>
  <c r="B181" i="56" a="1"/>
  <c r="B181" i="56" s="1"/>
  <c r="B182" i="56" a="1"/>
  <c r="B182" i="56" s="1"/>
  <c r="B183" i="56" a="1"/>
  <c r="B183" i="56" s="1"/>
  <c r="B184" i="56" a="1"/>
  <c r="B184" i="56" s="1"/>
  <c r="B185" i="56" a="1"/>
  <c r="B185" i="56" s="1"/>
  <c r="B186" i="56" a="1"/>
  <c r="B186" i="56" s="1"/>
  <c r="B187" i="56" a="1"/>
  <c r="B187" i="56" s="1"/>
  <c r="B188" i="56" a="1"/>
  <c r="B188" i="56" s="1"/>
  <c r="B189" i="56" a="1"/>
  <c r="B189" i="56" s="1"/>
  <c r="B190" i="56" a="1"/>
  <c r="B190" i="56" s="1"/>
  <c r="B191" i="56" a="1"/>
  <c r="B191" i="56" s="1"/>
  <c r="B192" i="56" a="1"/>
  <c r="B192" i="56" s="1"/>
  <c r="B193" i="56" a="1"/>
  <c r="B193" i="56" s="1"/>
  <c r="B194" i="56" a="1"/>
  <c r="B194" i="56" s="1"/>
  <c r="B195" i="56" a="1"/>
  <c r="B195" i="56" s="1"/>
  <c r="B196" i="56" a="1"/>
  <c r="B196" i="56" s="1"/>
  <c r="B197" i="56" a="1"/>
  <c r="B197" i="56" s="1"/>
  <c r="B198" i="56" a="1"/>
  <c r="B198" i="56" s="1"/>
  <c r="B199" i="56" a="1"/>
  <c r="B199" i="56" s="1"/>
  <c r="B200" i="56" a="1"/>
  <c r="B200" i="56" s="1"/>
  <c r="B201" i="56" a="1"/>
  <c r="B201" i="56" s="1"/>
  <c r="B202" i="56" a="1"/>
  <c r="B202" i="56" s="1"/>
  <c r="B203" i="56" a="1"/>
  <c r="B203" i="56" s="1"/>
  <c r="B204" i="56" a="1"/>
  <c r="B204" i="56" s="1"/>
  <c r="B205" i="56" a="1"/>
  <c r="B205" i="56" s="1"/>
  <c r="B206" i="56" a="1"/>
  <c r="B206" i="56" s="1"/>
  <c r="B207" i="56" a="1"/>
  <c r="B207" i="56" s="1"/>
  <c r="B208" i="56" a="1"/>
  <c r="B208" i="56" s="1"/>
  <c r="B209" i="56" a="1"/>
  <c r="B209" i="56" s="1"/>
  <c r="B210" i="56" a="1"/>
  <c r="B210" i="56" s="1"/>
  <c r="B211" i="56" a="1"/>
  <c r="B211" i="56" s="1"/>
  <c r="B212" i="56" a="1"/>
  <c r="B212" i="56" s="1"/>
  <c r="B213" i="56" a="1"/>
  <c r="B213" i="56" s="1"/>
  <c r="B214" i="56" a="1"/>
  <c r="B214" i="56" s="1"/>
  <c r="B215" i="56" a="1"/>
  <c r="B215" i="56" s="1"/>
  <c r="B216" i="56" a="1"/>
  <c r="B216" i="56" s="1"/>
  <c r="B217" i="56" a="1"/>
  <c r="B217" i="56" s="1"/>
  <c r="B218" i="56" a="1"/>
  <c r="B218" i="56" s="1"/>
  <c r="B219" i="56" a="1"/>
  <c r="B219" i="56" s="1"/>
  <c r="B220" i="56" a="1"/>
  <c r="B220" i="56" s="1"/>
  <c r="B221" i="56" a="1"/>
  <c r="B221" i="56" s="1"/>
  <c r="B222" i="56" a="1"/>
  <c r="B222" i="56" s="1"/>
  <c r="B223" i="56" a="1"/>
  <c r="B223" i="56" s="1"/>
  <c r="B224" i="56" a="1"/>
  <c r="B224" i="56" s="1"/>
  <c r="B225" i="56" a="1"/>
  <c r="B225" i="56" s="1"/>
  <c r="B226" i="56" a="1"/>
  <c r="B226" i="56" s="1"/>
  <c r="B227" i="56" a="1"/>
  <c r="B227" i="56" s="1"/>
  <c r="B228" i="56" a="1"/>
  <c r="B228" i="56" s="1"/>
  <c r="B229" i="56" a="1"/>
  <c r="B229" i="56" s="1"/>
  <c r="B230" i="56" a="1"/>
  <c r="B230" i="56" s="1"/>
  <c r="B231" i="56" a="1"/>
  <c r="B231" i="56" s="1"/>
  <c r="B232" i="56" a="1"/>
  <c r="B232" i="56" s="1"/>
  <c r="B233" i="56" a="1"/>
  <c r="B233" i="56" s="1"/>
  <c r="B234" i="56" a="1"/>
  <c r="B234" i="56" s="1"/>
  <c r="B235" i="56" a="1"/>
  <c r="B235" i="56" s="1"/>
  <c r="B236" i="56" a="1"/>
  <c r="B236" i="56" s="1"/>
  <c r="B237" i="56" a="1"/>
  <c r="B237" i="56" s="1"/>
  <c r="B238" i="56" a="1"/>
  <c r="B238" i="56" s="1"/>
  <c r="B239" i="56" a="1"/>
  <c r="B239" i="56" s="1"/>
  <c r="B240" i="56" a="1"/>
  <c r="B240" i="56" s="1"/>
  <c r="B241" i="56" a="1"/>
  <c r="B241" i="56" s="1"/>
  <c r="B242" i="56" a="1"/>
  <c r="B242" i="56" s="1"/>
  <c r="B243" i="56" a="1"/>
  <c r="B243" i="56" s="1"/>
  <c r="B244" i="56" a="1"/>
  <c r="B244" i="56" s="1"/>
  <c r="B245" i="56" a="1"/>
  <c r="B245" i="56" s="1"/>
  <c r="B246" i="56" a="1"/>
  <c r="B246" i="56" s="1"/>
  <c r="B247" i="56" a="1"/>
  <c r="B247" i="56" s="1"/>
  <c r="B248" i="56" a="1"/>
  <c r="B248" i="56" s="1"/>
  <c r="B249" i="56" a="1"/>
  <c r="B249" i="56" s="1"/>
  <c r="B250" i="56" a="1"/>
  <c r="B250" i="56" s="1"/>
  <c r="B251" i="56" a="1"/>
  <c r="B251" i="56" s="1"/>
  <c r="B252" i="56" a="1"/>
  <c r="B252" i="56" s="1"/>
  <c r="B253" i="56" a="1"/>
  <c r="B253" i="56" s="1"/>
  <c r="B254" i="56" a="1"/>
  <c r="B254" i="56" s="1"/>
  <c r="B255" i="56" a="1"/>
  <c r="B255" i="56" s="1"/>
  <c r="B256" i="56" a="1"/>
  <c r="B256" i="56" s="1"/>
  <c r="B257" i="56" a="1"/>
  <c r="B257" i="56" s="1"/>
  <c r="B258" i="56" a="1"/>
  <c r="B258" i="56" s="1"/>
  <c r="B259" i="56" a="1"/>
  <c r="B259" i="56" s="1"/>
  <c r="B260" i="56" a="1"/>
  <c r="B260" i="56" s="1"/>
  <c r="B261" i="56" a="1"/>
  <c r="B261" i="56" s="1"/>
  <c r="B262" i="56" a="1"/>
  <c r="B262" i="56" s="1"/>
  <c r="B263" i="56" a="1"/>
  <c r="B263" i="56" s="1"/>
  <c r="B264" i="56" a="1"/>
  <c r="B264" i="56" s="1"/>
  <c r="B265" i="56" a="1"/>
  <c r="B265" i="56" s="1"/>
  <c r="B266" i="56" a="1"/>
  <c r="B266" i="56" s="1"/>
  <c r="B267" i="56" a="1"/>
  <c r="B267" i="56" s="1"/>
  <c r="B268" i="56" a="1"/>
  <c r="B268" i="56" s="1"/>
  <c r="B269" i="56" a="1"/>
  <c r="B269" i="56" s="1"/>
  <c r="B270" i="56" a="1"/>
  <c r="B270" i="56" s="1"/>
  <c r="B271" i="56" a="1"/>
  <c r="B271" i="56" s="1"/>
  <c r="B272" i="56" a="1"/>
  <c r="B272" i="56" s="1"/>
  <c r="B273" i="56" a="1"/>
  <c r="B273" i="56" s="1"/>
  <c r="B274" i="56" a="1"/>
  <c r="B274" i="56" s="1"/>
  <c r="B275" i="56" a="1"/>
  <c r="B275" i="56" s="1"/>
  <c r="B276" i="56" a="1"/>
  <c r="B276" i="56" s="1"/>
  <c r="B277" i="56" a="1"/>
  <c r="B277" i="56" s="1"/>
  <c r="B278" i="56" a="1"/>
  <c r="B278" i="56" s="1"/>
  <c r="B279" i="56" a="1"/>
  <c r="B279" i="56" s="1"/>
  <c r="B280" i="56" a="1"/>
  <c r="B280" i="56" s="1"/>
  <c r="B281" i="56" a="1"/>
  <c r="B281" i="56" s="1"/>
  <c r="B282" i="56" a="1"/>
  <c r="B282" i="56" s="1"/>
  <c r="B283" i="56" a="1"/>
  <c r="B283" i="56" s="1"/>
  <c r="B284" i="56" a="1"/>
  <c r="B284" i="56" s="1"/>
  <c r="B285" i="56" a="1"/>
  <c r="B285" i="56" s="1"/>
  <c r="B286" i="56" a="1"/>
  <c r="B286" i="56" s="1"/>
  <c r="B287" i="56" a="1"/>
  <c r="B287" i="56" s="1"/>
  <c r="B288" i="56" a="1"/>
  <c r="B288" i="56" s="1"/>
  <c r="B289" i="56" a="1"/>
  <c r="B289" i="56" s="1"/>
  <c r="B290" i="56" a="1"/>
  <c r="B290" i="56" s="1"/>
  <c r="B291" i="56" a="1"/>
  <c r="B291" i="56" s="1"/>
  <c r="B292" i="56" a="1"/>
  <c r="B292" i="56" s="1"/>
  <c r="B293" i="56" a="1"/>
  <c r="B293" i="56" s="1"/>
  <c r="B294" i="56" a="1"/>
  <c r="B294" i="56" s="1"/>
  <c r="B295" i="56" a="1"/>
  <c r="B295" i="56" s="1"/>
  <c r="B296" i="56" a="1"/>
  <c r="B296" i="56" s="1"/>
  <c r="B297" i="56" a="1"/>
  <c r="B297" i="56" s="1"/>
  <c r="B298" i="56" a="1"/>
  <c r="B298" i="56" s="1"/>
  <c r="B299" i="56" a="1"/>
  <c r="B299" i="56" s="1"/>
  <c r="B300" i="56" a="1"/>
  <c r="B300" i="56" s="1"/>
  <c r="B301" i="56" a="1"/>
  <c r="B301" i="56" s="1"/>
  <c r="B302" i="56" a="1"/>
  <c r="B302" i="56" s="1"/>
  <c r="B303" i="56" a="1"/>
  <c r="B303" i="56" s="1"/>
  <c r="B304" i="56" a="1"/>
  <c r="B304" i="56" s="1"/>
  <c r="B305" i="56" a="1"/>
  <c r="B305" i="56" s="1"/>
  <c r="B306" i="56" a="1"/>
  <c r="B306" i="56" s="1"/>
  <c r="B307" i="56" a="1"/>
  <c r="B307" i="56" s="1"/>
  <c r="B308" i="56" a="1"/>
  <c r="B308" i="56" s="1"/>
  <c r="B309" i="56" a="1"/>
  <c r="B309" i="56" s="1"/>
  <c r="B310" i="56" a="1"/>
  <c r="B310" i="56" s="1"/>
  <c r="B311" i="56" a="1"/>
  <c r="B311" i="56" s="1"/>
  <c r="B312" i="56" a="1"/>
  <c r="B312" i="56" s="1"/>
  <c r="B313" i="56" a="1"/>
  <c r="B313" i="56" s="1"/>
  <c r="B314" i="56" a="1"/>
  <c r="B314" i="56" s="1"/>
  <c r="B315" i="56" a="1"/>
  <c r="B315" i="56" s="1"/>
  <c r="B316" i="56" a="1"/>
  <c r="B316" i="56" s="1"/>
  <c r="B317" i="56" a="1"/>
  <c r="B317" i="56" s="1"/>
  <c r="B318" i="56" a="1"/>
  <c r="B318" i="56" s="1"/>
  <c r="B319" i="56" a="1"/>
  <c r="B319" i="56" s="1"/>
  <c r="B320" i="56" a="1"/>
  <c r="B320" i="56" s="1"/>
  <c r="B321" i="56" a="1"/>
  <c r="B321" i="56" s="1"/>
  <c r="B322" i="56" a="1"/>
  <c r="B322" i="56" s="1"/>
  <c r="B323" i="56" a="1"/>
  <c r="B323" i="56" s="1"/>
  <c r="B324" i="56" a="1"/>
  <c r="B324" i="56" s="1"/>
  <c r="B325" i="56" a="1"/>
  <c r="B325" i="56" s="1"/>
  <c r="B326" i="56" a="1"/>
  <c r="B326" i="56" s="1"/>
  <c r="B327" i="56" a="1"/>
  <c r="B327" i="56" s="1"/>
  <c r="B328" i="56" a="1"/>
  <c r="B328" i="56" s="1"/>
  <c r="B329" i="56" a="1"/>
  <c r="B329" i="56" s="1"/>
  <c r="B330" i="56" a="1"/>
  <c r="B330" i="56" s="1"/>
  <c r="B331" i="56" a="1"/>
  <c r="B331" i="56" s="1"/>
  <c r="B332" i="56" a="1"/>
  <c r="B332" i="56" s="1"/>
  <c r="B333" i="56" a="1"/>
  <c r="B333" i="56" s="1"/>
  <c r="B334" i="56" a="1"/>
  <c r="B334" i="56" s="1"/>
  <c r="B335" i="56" a="1"/>
  <c r="B335" i="56" s="1"/>
  <c r="B336" i="56" a="1"/>
  <c r="B336" i="56" s="1"/>
  <c r="B337" i="56" a="1"/>
  <c r="B337" i="56" s="1"/>
  <c r="B338" i="56" a="1"/>
  <c r="B338" i="56" s="1"/>
  <c r="B339" i="56" a="1"/>
  <c r="B339" i="56" s="1"/>
  <c r="B340" i="56" a="1"/>
  <c r="B340" i="56" s="1"/>
  <c r="B341" i="56" a="1"/>
  <c r="B341" i="56" s="1"/>
  <c r="B342" i="56" a="1"/>
  <c r="B342" i="56" s="1"/>
  <c r="B343" i="56" a="1"/>
  <c r="B343" i="56" s="1"/>
  <c r="B344" i="56" a="1"/>
  <c r="B344" i="56" s="1"/>
  <c r="B345" i="56" a="1"/>
  <c r="B345" i="56" s="1"/>
  <c r="B346" i="56" a="1"/>
  <c r="B346" i="56" s="1"/>
  <c r="B347" i="56" a="1"/>
  <c r="B347" i="56" s="1"/>
  <c r="B348" i="56" a="1"/>
  <c r="B348" i="56" s="1"/>
  <c r="B349" i="56" a="1"/>
  <c r="B349" i="56" s="1"/>
  <c r="B350" i="56" a="1"/>
  <c r="B350" i="56" s="1"/>
  <c r="B351" i="56" a="1"/>
  <c r="B351" i="56" s="1"/>
  <c r="B352" i="56" a="1"/>
  <c r="B352" i="56" s="1"/>
  <c r="B353" i="56" a="1"/>
  <c r="B353" i="56" s="1"/>
  <c r="B354" i="56" a="1"/>
  <c r="B354" i="56" s="1"/>
  <c r="B355" i="56" a="1"/>
  <c r="B355" i="56" s="1"/>
  <c r="B356" i="56" a="1"/>
  <c r="B356" i="56" s="1"/>
  <c r="B357" i="56" a="1"/>
  <c r="B357" i="56" s="1"/>
  <c r="B358" i="56" a="1"/>
  <c r="B358" i="56" s="1"/>
  <c r="B359" i="56" a="1"/>
  <c r="B359" i="56" s="1"/>
  <c r="B360" i="56" a="1"/>
  <c r="B360" i="56" s="1"/>
  <c r="B361" i="56" a="1"/>
  <c r="B361" i="56" s="1"/>
  <c r="B362" i="56" a="1"/>
  <c r="B362" i="56" s="1"/>
  <c r="B363" i="56" a="1"/>
  <c r="B363" i="56" s="1"/>
  <c r="B364" i="56" a="1"/>
  <c r="B364" i="56" s="1"/>
  <c r="B365" i="56" a="1"/>
  <c r="B365" i="56" s="1"/>
  <c r="B366" i="56" a="1"/>
  <c r="B366" i="56" s="1"/>
  <c r="B367" i="56" a="1"/>
  <c r="B367" i="56" s="1"/>
  <c r="B368" i="56" a="1"/>
  <c r="B368" i="56" s="1"/>
  <c r="B369" i="56" a="1"/>
  <c r="B369" i="56" s="1"/>
  <c r="B370" i="56" a="1"/>
  <c r="B370" i="56" s="1"/>
  <c r="B371" i="56" a="1"/>
  <c r="B371" i="56" s="1"/>
  <c r="B372" i="56" a="1"/>
  <c r="B372" i="56" s="1"/>
  <c r="B373" i="56" a="1"/>
  <c r="B373" i="56" s="1"/>
  <c r="B374" i="56" a="1"/>
  <c r="B374" i="56" s="1"/>
  <c r="B375" i="56" a="1"/>
  <c r="B375" i="56" s="1"/>
  <c r="B376" i="56" a="1"/>
  <c r="B376" i="56" s="1"/>
  <c r="B377" i="56" a="1"/>
  <c r="B377" i="56" s="1"/>
  <c r="B378" i="56" a="1"/>
  <c r="B378" i="56" s="1"/>
  <c r="B379" i="56" a="1"/>
  <c r="B379" i="56" s="1"/>
  <c r="B380" i="56" a="1"/>
  <c r="B380" i="56" s="1"/>
  <c r="B381" i="56" a="1"/>
  <c r="B381" i="56" s="1"/>
  <c r="B382" i="56" a="1"/>
  <c r="B382" i="56" s="1"/>
  <c r="B383" i="56" a="1"/>
  <c r="B383" i="56" s="1"/>
  <c r="B384" i="56" a="1"/>
  <c r="B384" i="56" s="1"/>
  <c r="B385" i="56" a="1"/>
  <c r="B385" i="56" s="1"/>
  <c r="B386" i="56" a="1"/>
  <c r="B386" i="56" s="1"/>
  <c r="B387" i="56" a="1"/>
  <c r="B387" i="56" s="1"/>
  <c r="B388" i="56" a="1"/>
  <c r="B388" i="56" s="1"/>
  <c r="B389" i="56" a="1"/>
  <c r="B389" i="56" s="1"/>
  <c r="B390" i="56" a="1"/>
  <c r="B390" i="56" s="1"/>
  <c r="B391" i="56" a="1"/>
  <c r="B391" i="56" s="1"/>
  <c r="B392" i="56" a="1"/>
  <c r="B392" i="56" s="1"/>
  <c r="B393" i="56" a="1"/>
  <c r="B393" i="56" s="1"/>
  <c r="B394" i="56" a="1"/>
  <c r="B394" i="56" s="1"/>
  <c r="B395" i="56" a="1"/>
  <c r="B395" i="56" s="1"/>
  <c r="B396" i="56" a="1"/>
  <c r="B396" i="56" s="1"/>
  <c r="B397" i="56" a="1"/>
  <c r="B397" i="56" s="1"/>
  <c r="B398" i="56" a="1"/>
  <c r="B398" i="56" s="1"/>
  <c r="B399" i="56" a="1"/>
  <c r="B399" i="56" s="1"/>
  <c r="B400" i="56" a="1"/>
  <c r="B400" i="56" s="1"/>
  <c r="B401" i="56" a="1"/>
  <c r="B401" i="56" s="1"/>
  <c r="B402" i="56" a="1"/>
  <c r="B402" i="56" s="1"/>
  <c r="B403" i="56" a="1"/>
  <c r="B403" i="56" s="1"/>
  <c r="B404" i="56" a="1"/>
  <c r="B404" i="56" s="1"/>
  <c r="B405" i="56" a="1"/>
  <c r="B405" i="56" s="1"/>
  <c r="B406" i="56" a="1"/>
  <c r="B406" i="56" s="1"/>
  <c r="B407" i="56" a="1"/>
  <c r="B407" i="56" s="1"/>
  <c r="B408" i="56" a="1"/>
  <c r="B408" i="56" s="1"/>
  <c r="B409" i="56" a="1"/>
  <c r="B409" i="56" s="1"/>
  <c r="B410" i="56" a="1"/>
  <c r="B410" i="56" s="1"/>
  <c r="B411" i="56" a="1"/>
  <c r="B411" i="56" s="1"/>
  <c r="B412" i="56" a="1"/>
  <c r="B412" i="56" s="1"/>
  <c r="B413" i="56" a="1"/>
  <c r="B413" i="56" s="1"/>
  <c r="B414" i="56" a="1"/>
  <c r="B414" i="56" s="1"/>
  <c r="B415" i="56" a="1"/>
  <c r="B415" i="56" s="1"/>
  <c r="B416" i="56" a="1"/>
  <c r="B416" i="56" s="1"/>
  <c r="B417" i="56" a="1"/>
  <c r="B417" i="56" s="1"/>
  <c r="B418" i="56" a="1"/>
  <c r="B418" i="56" s="1"/>
  <c r="B419" i="56" a="1"/>
  <c r="B419" i="56" s="1"/>
  <c r="B420" i="56" a="1"/>
  <c r="B420" i="56" s="1"/>
  <c r="B421" i="56" a="1"/>
  <c r="B421" i="56" s="1"/>
  <c r="B422" i="56" a="1"/>
  <c r="B422" i="56" s="1"/>
  <c r="B423" i="56" a="1"/>
  <c r="B423" i="56" s="1"/>
  <c r="B424" i="56" a="1"/>
  <c r="B424" i="56" s="1"/>
  <c r="B425" i="56" a="1"/>
  <c r="B425" i="56" s="1"/>
  <c r="B426" i="56" a="1"/>
  <c r="B426" i="56" s="1"/>
  <c r="B427" i="56" a="1"/>
  <c r="B427" i="56" s="1"/>
  <c r="B428" i="56" a="1"/>
  <c r="B428" i="56" s="1"/>
  <c r="B429" i="56" a="1"/>
  <c r="B429" i="56" s="1"/>
  <c r="B430" i="56" a="1"/>
  <c r="B430" i="56" s="1"/>
  <c r="B431" i="56" a="1"/>
  <c r="B431" i="56" s="1"/>
  <c r="B432" i="56" a="1"/>
  <c r="B432" i="56" s="1"/>
  <c r="B433" i="56" a="1"/>
  <c r="B433" i="56" s="1"/>
  <c r="B434" i="56" a="1"/>
  <c r="B434" i="56" s="1"/>
  <c r="B435" i="56" a="1"/>
  <c r="B435" i="56" s="1"/>
  <c r="B436" i="56" a="1"/>
  <c r="B436" i="56" s="1"/>
  <c r="B437" i="56" a="1"/>
  <c r="B437" i="56" s="1"/>
  <c r="B438" i="56" a="1"/>
  <c r="B438" i="56" s="1"/>
  <c r="B439" i="56" a="1"/>
  <c r="B439" i="56" s="1"/>
  <c r="B440" i="56" a="1"/>
  <c r="B440" i="56" s="1"/>
  <c r="B441" i="56" a="1"/>
  <c r="B441" i="56" s="1"/>
  <c r="B442" i="56" a="1"/>
  <c r="B442" i="56" s="1"/>
  <c r="B443" i="56" a="1"/>
  <c r="B443" i="56" s="1"/>
  <c r="B444" i="56" a="1"/>
  <c r="B444" i="56" s="1"/>
  <c r="B445" i="56" a="1"/>
  <c r="B445" i="56" s="1"/>
  <c r="B446" i="56" a="1"/>
  <c r="B446" i="56" s="1"/>
  <c r="B447" i="56" a="1"/>
  <c r="B447" i="56" s="1"/>
  <c r="B448" i="56" a="1"/>
  <c r="B448" i="56" s="1"/>
  <c r="B449" i="56" a="1"/>
  <c r="B449" i="56" s="1"/>
  <c r="B450" i="56" a="1"/>
  <c r="B450" i="56" s="1"/>
  <c r="B451" i="56" a="1"/>
  <c r="B451" i="56" s="1"/>
  <c r="B452" i="56" a="1"/>
  <c r="B452" i="56" s="1"/>
  <c r="B453" i="56" a="1"/>
  <c r="B453" i="56" s="1"/>
  <c r="B454" i="56" a="1"/>
  <c r="B454" i="56" s="1"/>
  <c r="B455" i="56" a="1"/>
  <c r="B455" i="56" s="1"/>
  <c r="B456" i="56" a="1"/>
  <c r="B456" i="56" s="1"/>
  <c r="B457" i="56" a="1"/>
  <c r="B457" i="56" s="1"/>
  <c r="B458" i="56" a="1"/>
  <c r="B458" i="56" s="1"/>
  <c r="B459" i="56" a="1"/>
  <c r="B459" i="56" s="1"/>
  <c r="B460" i="56" a="1"/>
  <c r="B460" i="56" s="1"/>
  <c r="B461" i="56" a="1"/>
  <c r="B461" i="56" s="1"/>
  <c r="B462" i="56" a="1"/>
  <c r="B462" i="56" s="1"/>
  <c r="B463" i="56" a="1"/>
  <c r="B463" i="56" s="1"/>
  <c r="B464" i="56" a="1"/>
  <c r="B464" i="56" s="1"/>
  <c r="B465" i="56" a="1"/>
  <c r="B465" i="56" s="1"/>
  <c r="B466" i="56" a="1"/>
  <c r="B466" i="56" s="1"/>
  <c r="B467" i="56" a="1"/>
  <c r="B467" i="56" s="1"/>
  <c r="B468" i="56" a="1"/>
  <c r="B468" i="56" s="1"/>
  <c r="B469" i="56" a="1"/>
  <c r="B469" i="56" s="1"/>
  <c r="B470" i="56" a="1"/>
  <c r="B470" i="56" s="1"/>
  <c r="B471" i="56" a="1"/>
  <c r="B471" i="56" s="1"/>
  <c r="B472" i="56" a="1"/>
  <c r="B472" i="56" s="1"/>
  <c r="B473" i="56" a="1"/>
  <c r="B473" i="56" s="1"/>
  <c r="B474" i="56" a="1"/>
  <c r="B474" i="56" s="1"/>
  <c r="B475" i="56" a="1"/>
  <c r="B475" i="56" s="1"/>
  <c r="B476" i="56" a="1"/>
  <c r="B476" i="56" s="1"/>
  <c r="B477" i="56" a="1"/>
  <c r="B477" i="56" s="1"/>
  <c r="B478" i="56" a="1"/>
  <c r="B478" i="56" s="1"/>
  <c r="B479" i="56" a="1"/>
  <c r="B479" i="56" s="1"/>
  <c r="B480" i="56" a="1"/>
  <c r="B480" i="56" s="1"/>
  <c r="B481" i="56" a="1"/>
  <c r="B481" i="56" s="1"/>
  <c r="B482" i="56" a="1"/>
  <c r="B482" i="56" s="1"/>
  <c r="B483" i="56" a="1"/>
  <c r="B483" i="56" s="1"/>
  <c r="B484" i="56" a="1"/>
  <c r="B484" i="56" s="1"/>
  <c r="B485" i="56" a="1"/>
  <c r="B485" i="56" s="1"/>
  <c r="B486" i="56" a="1"/>
  <c r="B486" i="56" s="1"/>
  <c r="B487" i="56" a="1"/>
  <c r="B487" i="56" s="1"/>
  <c r="B488" i="56" a="1"/>
  <c r="B488" i="56" s="1"/>
  <c r="B489" i="56" a="1"/>
  <c r="B489" i="56" s="1"/>
  <c r="B490" i="56" a="1"/>
  <c r="B490" i="56" s="1"/>
  <c r="B491" i="56" a="1"/>
  <c r="B491" i="56" s="1"/>
  <c r="B492" i="56" a="1"/>
  <c r="B492" i="56" s="1"/>
  <c r="B493" i="56" a="1"/>
  <c r="B493" i="56" s="1"/>
  <c r="B494" i="56" a="1"/>
  <c r="B494" i="56" s="1"/>
  <c r="B495" i="56" a="1"/>
  <c r="B495" i="56" s="1"/>
  <c r="B496" i="56" a="1"/>
  <c r="B496" i="56" s="1"/>
  <c r="B497" i="56" a="1"/>
  <c r="B497" i="56" s="1"/>
  <c r="B498" i="56" a="1"/>
  <c r="B498" i="56" s="1"/>
  <c r="B499" i="56" a="1"/>
  <c r="B499" i="56" s="1"/>
  <c r="B500" i="56" a="1"/>
  <c r="B500" i="56" s="1"/>
  <c r="B3" i="66" a="1"/>
  <c r="B3" i="66" s="1"/>
  <c r="B4" i="66" a="1"/>
  <c r="B4" i="66" s="1"/>
  <c r="B5" i="66" a="1"/>
  <c r="B5" i="66" s="1"/>
  <c r="B6" i="66" a="1"/>
  <c r="B6" i="66" s="1"/>
  <c r="B7" i="66" a="1"/>
  <c r="B7" i="66" s="1"/>
  <c r="B8" i="66" a="1"/>
  <c r="B8" i="66" s="1"/>
  <c r="B9" i="66" a="1"/>
  <c r="B9" i="66" s="1"/>
  <c r="B10" i="66" a="1"/>
  <c r="B10" i="66" s="1"/>
  <c r="B11" i="66" a="1"/>
  <c r="B11" i="66" s="1"/>
  <c r="B12" i="66" a="1"/>
  <c r="B12" i="66" s="1"/>
  <c r="B13" i="66" a="1"/>
  <c r="B13" i="66" s="1"/>
  <c r="B14" i="66" a="1"/>
  <c r="B14" i="66" s="1"/>
  <c r="B15" i="66" a="1"/>
  <c r="B15" i="66" s="1"/>
  <c r="B16" i="66" a="1"/>
  <c r="B16" i="66" s="1"/>
  <c r="B17" i="66" a="1"/>
  <c r="B17" i="66" s="1"/>
  <c r="B18" i="66" a="1"/>
  <c r="B18" i="66" s="1"/>
  <c r="B19" i="66" a="1"/>
  <c r="B19" i="66" s="1"/>
  <c r="B20" i="66" a="1"/>
  <c r="B20" i="66" s="1"/>
  <c r="B21" i="66" a="1"/>
  <c r="B21" i="66" s="1"/>
  <c r="B22" i="66" a="1"/>
  <c r="B22" i="66" s="1"/>
  <c r="B23" i="66" a="1"/>
  <c r="B23" i="66" s="1"/>
  <c r="B24" i="66" a="1"/>
  <c r="B24" i="66" s="1"/>
  <c r="B25" i="66" a="1"/>
  <c r="B25" i="66"/>
  <c r="B26" i="66" a="1"/>
  <c r="B26" i="66" s="1"/>
  <c r="B27" i="66" a="1"/>
  <c r="B27" i="66" s="1"/>
  <c r="B28" i="66" a="1"/>
  <c r="B28" i="66" s="1"/>
  <c r="B29" i="66" a="1"/>
  <c r="B29" i="66" s="1"/>
  <c r="B30" i="66" a="1"/>
  <c r="B30" i="66" s="1"/>
  <c r="B31" i="66" a="1"/>
  <c r="B31" i="66" s="1"/>
  <c r="B32" i="66" a="1"/>
  <c r="B32" i="66" s="1"/>
  <c r="B33" i="66" a="1"/>
  <c r="B33" i="66" s="1"/>
  <c r="B34" i="66" a="1"/>
  <c r="B34" i="66" s="1"/>
  <c r="B35" i="66" a="1"/>
  <c r="B35" i="66" s="1"/>
  <c r="B36" i="66" a="1"/>
  <c r="B36" i="66" s="1"/>
  <c r="B37" i="66" a="1"/>
  <c r="B37" i="66" s="1"/>
  <c r="B38" i="66" a="1"/>
  <c r="B38" i="66" s="1"/>
  <c r="B39" i="66" a="1"/>
  <c r="B39" i="66" s="1"/>
  <c r="B40" i="66" a="1"/>
  <c r="B40" i="66" s="1"/>
  <c r="B41" i="66" a="1"/>
  <c r="B41" i="66" s="1"/>
  <c r="B42" i="66" a="1"/>
  <c r="B42" i="66" s="1"/>
  <c r="B43" i="66" a="1"/>
  <c r="B43" i="66" s="1"/>
  <c r="B44" i="66" a="1"/>
  <c r="B44" i="66" s="1"/>
  <c r="B45" i="66" a="1"/>
  <c r="B45" i="66" s="1"/>
  <c r="B46" i="66" a="1"/>
  <c r="B46" i="66" s="1"/>
  <c r="B47" i="66" a="1"/>
  <c r="B47" i="66" s="1"/>
  <c r="B48" i="66" a="1"/>
  <c r="B48" i="66" s="1"/>
  <c r="B49" i="66" a="1"/>
  <c r="B49" i="66" s="1"/>
  <c r="B50" i="66" a="1"/>
  <c r="B50" i="66" s="1"/>
  <c r="B51" i="66" a="1"/>
  <c r="B51" i="66" s="1"/>
  <c r="B52" i="66" a="1"/>
  <c r="B52" i="66" s="1"/>
  <c r="B53" i="66" a="1"/>
  <c r="B53" i="66" s="1"/>
  <c r="B54" i="66" a="1"/>
  <c r="B54" i="66" s="1"/>
  <c r="B55" i="66" a="1"/>
  <c r="B55" i="66" s="1"/>
  <c r="B56" i="66" a="1"/>
  <c r="B56" i="66" s="1"/>
  <c r="B57" i="66" a="1"/>
  <c r="B57" i="66" s="1"/>
  <c r="B58" i="66" a="1"/>
  <c r="B58" i="66" s="1"/>
  <c r="B59" i="66" a="1"/>
  <c r="B59" i="66" s="1"/>
  <c r="B60" i="66" a="1"/>
  <c r="B60" i="66" s="1"/>
  <c r="B61" i="66" a="1"/>
  <c r="B61" i="66" s="1"/>
  <c r="B62" i="66" a="1"/>
  <c r="B62" i="66" s="1"/>
  <c r="B63" i="66" a="1"/>
  <c r="B63" i="66" s="1"/>
  <c r="B64" i="66" a="1"/>
  <c r="B64" i="66" s="1"/>
  <c r="B65" i="66" a="1"/>
  <c r="B65" i="66" s="1"/>
  <c r="B66" i="66" a="1"/>
  <c r="B66" i="66" s="1"/>
  <c r="B67" i="66" a="1"/>
  <c r="B67" i="66" s="1"/>
  <c r="B68" i="66" a="1"/>
  <c r="B68" i="66" s="1"/>
  <c r="B69" i="66" a="1"/>
  <c r="B69" i="66" s="1"/>
  <c r="B70" i="66" a="1"/>
  <c r="B70" i="66" s="1"/>
  <c r="B71" i="66" a="1"/>
  <c r="B71" i="66" s="1"/>
  <c r="B72" i="66" a="1"/>
  <c r="B72" i="66" s="1"/>
  <c r="B73" i="66" a="1"/>
  <c r="B73" i="66" s="1"/>
  <c r="B74" i="66" a="1"/>
  <c r="B74" i="66" s="1"/>
  <c r="B75" i="66" a="1"/>
  <c r="B75" i="66" s="1"/>
  <c r="B76" i="66" a="1"/>
  <c r="B76" i="66" s="1"/>
  <c r="B77" i="66" a="1"/>
  <c r="B77" i="66" s="1"/>
  <c r="B78" i="66" a="1"/>
  <c r="B78" i="66" s="1"/>
  <c r="B79" i="66" a="1"/>
  <c r="B79" i="66" s="1"/>
  <c r="B80" i="66" a="1"/>
  <c r="B80" i="66" s="1"/>
  <c r="B81" i="66" a="1"/>
  <c r="B81" i="66" s="1"/>
  <c r="B82" i="66" a="1"/>
  <c r="B82" i="66" s="1"/>
  <c r="B83" i="66" a="1"/>
  <c r="B83" i="66" s="1"/>
  <c r="B84" i="66" a="1"/>
  <c r="B84" i="66" s="1"/>
  <c r="B85" i="66" a="1"/>
  <c r="B85" i="66" s="1"/>
  <c r="B86" i="66" a="1"/>
  <c r="B86" i="66" s="1"/>
  <c r="B87" i="66" a="1"/>
  <c r="B87" i="66" s="1"/>
  <c r="B88" i="66" a="1"/>
  <c r="B88" i="66" s="1"/>
  <c r="B89" i="66" a="1"/>
  <c r="B89" i="66" s="1"/>
  <c r="B90" i="66" a="1"/>
  <c r="B90" i="66" s="1"/>
  <c r="B91" i="66" a="1"/>
  <c r="B91" i="66" s="1"/>
  <c r="B92" i="66" a="1"/>
  <c r="B92" i="66"/>
  <c r="B93" i="66" a="1"/>
  <c r="B93" i="66" s="1"/>
  <c r="B94" i="66" a="1"/>
  <c r="B94" i="66" s="1"/>
  <c r="B95" i="66" a="1"/>
  <c r="B95" i="66" s="1"/>
  <c r="B96" i="66" a="1"/>
  <c r="B96" i="66" s="1"/>
  <c r="B97" i="66" a="1"/>
  <c r="B97" i="66"/>
  <c r="B98" i="66" a="1"/>
  <c r="B98" i="66" s="1"/>
  <c r="B99" i="66" a="1"/>
  <c r="B99" i="66" s="1"/>
  <c r="B100" i="66" a="1"/>
  <c r="B100" i="66" s="1"/>
  <c r="B101" i="66" a="1"/>
  <c r="B101" i="66" s="1"/>
  <c r="B102" i="66" a="1"/>
  <c r="B102" i="66" s="1"/>
  <c r="B103" i="66" a="1"/>
  <c r="B103" i="66"/>
  <c r="B104" i="66" a="1"/>
  <c r="B104" i="66" s="1"/>
  <c r="B105" i="66" a="1"/>
  <c r="B105" i="66" s="1"/>
  <c r="B106" i="66" a="1"/>
  <c r="B106" i="66" s="1"/>
  <c r="B107" i="66" a="1"/>
  <c r="B107" i="66" s="1"/>
  <c r="B108" i="66" a="1"/>
  <c r="B108" i="66" s="1"/>
  <c r="B109" i="66" a="1"/>
  <c r="B109" i="66" s="1"/>
  <c r="B110" i="66" a="1"/>
  <c r="B110" i="66" s="1"/>
  <c r="B111" i="66" a="1"/>
  <c r="B111" i="66" s="1"/>
  <c r="B112" i="66" a="1"/>
  <c r="B112" i="66" s="1"/>
  <c r="B113" i="66" a="1"/>
  <c r="B113" i="66" s="1"/>
  <c r="B114" i="66" a="1"/>
  <c r="B114" i="66" s="1"/>
  <c r="B115" i="66" a="1"/>
  <c r="B115" i="66" s="1"/>
  <c r="B116" i="66" a="1"/>
  <c r="B116" i="66" s="1"/>
  <c r="B117" i="66" a="1"/>
  <c r="B117" i="66" s="1"/>
  <c r="B118" i="66" a="1"/>
  <c r="B118" i="66" s="1"/>
  <c r="B119" i="66" a="1"/>
  <c r="B119" i="66" s="1"/>
  <c r="B120" i="66" a="1"/>
  <c r="B120" i="66" s="1"/>
  <c r="B121" i="66" a="1"/>
  <c r="B121" i="66" s="1"/>
  <c r="B122" i="66" a="1"/>
  <c r="B122" i="66" s="1"/>
  <c r="B123" i="66" a="1"/>
  <c r="B123" i="66" s="1"/>
  <c r="B124" i="66" a="1"/>
  <c r="B124" i="66" s="1"/>
  <c r="B125" i="66" a="1"/>
  <c r="B125" i="66" s="1"/>
  <c r="B126" i="66" a="1"/>
  <c r="B126" i="66" s="1"/>
  <c r="B127" i="66" a="1"/>
  <c r="B127" i="66" s="1"/>
  <c r="B128" i="66" a="1"/>
  <c r="B128" i="66" s="1"/>
  <c r="B129" i="66" a="1"/>
  <c r="B129" i="66" s="1"/>
  <c r="B130" i="66" a="1"/>
  <c r="B130" i="66" s="1"/>
  <c r="B131" i="66" a="1"/>
  <c r="B131" i="66"/>
  <c r="B132" i="66" a="1"/>
  <c r="B132" i="66" s="1"/>
  <c r="B133" i="66" a="1"/>
  <c r="B133" i="66" s="1"/>
  <c r="B134" i="66" a="1"/>
  <c r="B134" i="66" s="1"/>
  <c r="B135" i="66" a="1"/>
  <c r="B135" i="66" s="1"/>
  <c r="B136" i="66" a="1"/>
  <c r="B136" i="66"/>
  <c r="B137" i="66" a="1"/>
  <c r="B137" i="66" s="1"/>
  <c r="B138" i="66" a="1"/>
  <c r="B138" i="66" s="1"/>
  <c r="B139" i="66" a="1"/>
  <c r="B139" i="66" s="1"/>
  <c r="B140" i="66" a="1"/>
  <c r="B140" i="66" s="1"/>
  <c r="B141" i="66" a="1"/>
  <c r="B141" i="66"/>
  <c r="B142" i="66" a="1"/>
  <c r="B142" i="66" s="1"/>
  <c r="B143" i="66" a="1"/>
  <c r="B143" i="66" s="1"/>
  <c r="B144" i="66" a="1"/>
  <c r="B144" i="66" s="1"/>
  <c r="B145" i="66" a="1"/>
  <c r="B145" i="66" s="1"/>
  <c r="B146" i="66" a="1"/>
  <c r="B146" i="66" s="1"/>
  <c r="B147" i="66" a="1"/>
  <c r="B147" i="66" s="1"/>
  <c r="B148" i="66" a="1"/>
  <c r="B148" i="66" s="1"/>
  <c r="B149" i="66" a="1"/>
  <c r="B149" i="66" s="1"/>
  <c r="B150" i="66" a="1"/>
  <c r="B150" i="66" s="1"/>
  <c r="B151" i="66" a="1"/>
  <c r="B151" i="66" s="1"/>
  <c r="B152" i="66" a="1"/>
  <c r="B152" i="66" s="1"/>
  <c r="B153" i="66" a="1"/>
  <c r="B153" i="66" s="1"/>
  <c r="B154" i="66" a="1"/>
  <c r="B154" i="66" s="1"/>
  <c r="B155" i="66" a="1"/>
  <c r="B155" i="66" s="1"/>
  <c r="B156" i="66" a="1"/>
  <c r="B156" i="66" s="1"/>
  <c r="B157" i="66" a="1"/>
  <c r="B157" i="66" s="1"/>
  <c r="B158" i="66" a="1"/>
  <c r="B158" i="66" s="1"/>
  <c r="B159" i="66" a="1"/>
  <c r="B159" i="66" s="1"/>
  <c r="B160" i="66" a="1"/>
  <c r="B160" i="66" s="1"/>
  <c r="B161" i="66" a="1"/>
  <c r="B161" i="66" s="1"/>
  <c r="B162" i="66" a="1"/>
  <c r="B162" i="66" s="1"/>
  <c r="B163" i="66" a="1"/>
  <c r="B163" i="66" s="1"/>
  <c r="B164" i="66" a="1"/>
  <c r="B164" i="66" s="1"/>
  <c r="B165" i="66" a="1"/>
  <c r="B165" i="66" s="1"/>
  <c r="B166" i="66" a="1"/>
  <c r="B166" i="66" s="1"/>
  <c r="B167" i="66" a="1"/>
  <c r="B167" i="66" s="1"/>
  <c r="B168" i="66" a="1"/>
  <c r="B168" i="66" s="1"/>
  <c r="B169" i="66" a="1"/>
  <c r="B169" i="66" s="1"/>
  <c r="B170" i="66" a="1"/>
  <c r="B170" i="66"/>
  <c r="B171" i="66" a="1"/>
  <c r="B171" i="66" s="1"/>
  <c r="B172" i="66" a="1"/>
  <c r="B172" i="66" s="1"/>
  <c r="B173" i="66" a="1"/>
  <c r="B173" i="66" s="1"/>
  <c r="B174" i="66" a="1"/>
  <c r="B174" i="66" s="1"/>
  <c r="B175" i="66" a="1"/>
  <c r="B175" i="66"/>
  <c r="B176" i="66" a="1"/>
  <c r="B176" i="66" s="1"/>
  <c r="B177" i="66" a="1"/>
  <c r="B177" i="66" s="1"/>
  <c r="B178" i="66" a="1"/>
  <c r="B178" i="66" s="1"/>
  <c r="B179" i="66" a="1"/>
  <c r="B179" i="66" s="1"/>
  <c r="B180" i="66" a="1"/>
  <c r="B180" i="66"/>
  <c r="B181" i="66" a="1"/>
  <c r="B181" i="66" s="1"/>
  <c r="B182" i="66" a="1"/>
  <c r="B182" i="66" s="1"/>
  <c r="B183" i="66" a="1"/>
  <c r="B183" i="66" s="1"/>
  <c r="B184" i="66" a="1"/>
  <c r="B184" i="66" s="1"/>
  <c r="B185" i="66" a="1"/>
  <c r="B185" i="66" s="1"/>
  <c r="B186" i="66" a="1"/>
  <c r="B186" i="66" s="1"/>
  <c r="B187" i="66" a="1"/>
  <c r="B187" i="66" s="1"/>
  <c r="B188" i="66" a="1"/>
  <c r="B188" i="66" s="1"/>
  <c r="B189" i="66" a="1"/>
  <c r="B189" i="66" s="1"/>
  <c r="B190" i="66" a="1"/>
  <c r="B190" i="66" s="1"/>
  <c r="B191" i="66" a="1"/>
  <c r="B191" i="66" s="1"/>
  <c r="B192" i="66" a="1"/>
  <c r="B192" i="66" s="1"/>
  <c r="B193" i="66" a="1"/>
  <c r="B193" i="66" s="1"/>
  <c r="B194" i="66" a="1"/>
  <c r="B194" i="66" s="1"/>
  <c r="B195" i="66" a="1"/>
  <c r="B195" i="66" s="1"/>
  <c r="B196" i="66" a="1"/>
  <c r="B196" i="66" s="1"/>
  <c r="B197" i="66" a="1"/>
  <c r="B197" i="66" s="1"/>
  <c r="B198" i="66" a="1"/>
  <c r="B198" i="66" s="1"/>
  <c r="B199" i="66" a="1"/>
  <c r="B199" i="66"/>
  <c r="B200" i="66" a="1"/>
  <c r="B200" i="66" s="1"/>
  <c r="B201" i="66" a="1"/>
  <c r="B201" i="66" s="1"/>
  <c r="B202" i="66" a="1"/>
  <c r="B202" i="66" s="1"/>
  <c r="B203" i="66" a="1"/>
  <c r="B203" i="66" s="1"/>
  <c r="B204" i="66" a="1"/>
  <c r="B204" i="66"/>
  <c r="B205" i="66" a="1"/>
  <c r="B205" i="66" s="1"/>
  <c r="B206" i="66" a="1"/>
  <c r="B206" i="66" s="1"/>
  <c r="B207" i="66" a="1"/>
  <c r="B207" i="66" s="1"/>
  <c r="B208" i="66" a="1"/>
  <c r="B208" i="66" s="1"/>
  <c r="B209" i="66" a="1"/>
  <c r="B209" i="66"/>
  <c r="B210" i="66" a="1"/>
  <c r="B210" i="66" s="1"/>
  <c r="B211" i="66" a="1"/>
  <c r="B211" i="66" s="1"/>
  <c r="B212" i="66" a="1"/>
  <c r="B212" i="66" s="1"/>
  <c r="B213" i="66" a="1"/>
  <c r="B213" i="66" s="1"/>
  <c r="B214" i="66" a="1"/>
  <c r="B214" i="66"/>
  <c r="B215" i="66" a="1"/>
  <c r="B215" i="66" s="1"/>
  <c r="B216" i="66" a="1"/>
  <c r="B216" i="66" s="1"/>
  <c r="B217" i="66" a="1"/>
  <c r="B217" i="66" s="1"/>
  <c r="B218" i="66" a="1"/>
  <c r="B218" i="66" s="1"/>
  <c r="B219" i="66" a="1"/>
  <c r="B219" i="66" s="1"/>
  <c r="B220" i="66" a="1"/>
  <c r="B220" i="66" s="1"/>
  <c r="B221" i="66" a="1"/>
  <c r="B221" i="66" s="1"/>
  <c r="B222" i="66" a="1"/>
  <c r="B222" i="66" s="1"/>
  <c r="B223" i="66" a="1"/>
  <c r="B223" i="66" s="1"/>
  <c r="B224" i="66" a="1"/>
  <c r="B224" i="66" s="1"/>
  <c r="B225" i="66" a="1"/>
  <c r="B225" i="66" s="1"/>
  <c r="B226" i="66" a="1"/>
  <c r="B226" i="66" s="1"/>
  <c r="B227" i="66" a="1"/>
  <c r="B227" i="66" s="1"/>
  <c r="B228" i="66" a="1"/>
  <c r="B228" i="66" s="1"/>
  <c r="B229" i="66" a="1"/>
  <c r="B229" i="66" s="1"/>
  <c r="B230" i="66" a="1"/>
  <c r="B230" i="66" s="1"/>
  <c r="B231" i="66" a="1"/>
  <c r="B231" i="66" s="1"/>
  <c r="B232" i="66" a="1"/>
  <c r="B232" i="66" s="1"/>
  <c r="B233" i="66" a="1"/>
  <c r="B233" i="66"/>
  <c r="B234" i="66" a="1"/>
  <c r="B234" i="66" s="1"/>
  <c r="B235" i="66" a="1"/>
  <c r="B235" i="66" s="1"/>
  <c r="B236" i="66" a="1"/>
  <c r="B236" i="66" s="1"/>
  <c r="B237" i="66" a="1"/>
  <c r="B237" i="66" s="1"/>
  <c r="B238" i="66" a="1"/>
  <c r="B238" i="66" s="1"/>
  <c r="B239" i="66" a="1"/>
  <c r="B239" i="66" s="1"/>
  <c r="B240" i="66" a="1"/>
  <c r="B240" i="66" s="1"/>
  <c r="B241" i="66" a="1"/>
  <c r="B241" i="66" s="1"/>
  <c r="B242" i="66" a="1"/>
  <c r="B242" i="66" s="1"/>
  <c r="B243" i="66" a="1"/>
  <c r="B243" i="66" s="1"/>
  <c r="B244" i="66" a="1"/>
  <c r="B244" i="66" s="1"/>
  <c r="B245" i="66" a="1"/>
  <c r="B245" i="66" s="1"/>
  <c r="B246" i="66" a="1"/>
  <c r="B246" i="66" s="1"/>
  <c r="B247" i="66" a="1"/>
  <c r="B247" i="66" s="1"/>
  <c r="B248" i="66" a="1"/>
  <c r="B248" i="66" s="1"/>
  <c r="B249" i="66" a="1"/>
  <c r="B249" i="66" s="1"/>
  <c r="B250" i="66" a="1"/>
  <c r="B250" i="66" s="1"/>
  <c r="B251" i="66" a="1"/>
  <c r="B251" i="66" s="1"/>
  <c r="B252" i="66" a="1"/>
  <c r="B252" i="66" s="1"/>
  <c r="B253" i="66" a="1"/>
  <c r="B253" i="66" s="1"/>
  <c r="B254" i="66" a="1"/>
  <c r="B254" i="66" s="1"/>
  <c r="B255" i="66" a="1"/>
  <c r="B255" i="66" s="1"/>
  <c r="B256" i="66" a="1"/>
  <c r="B256" i="66" s="1"/>
  <c r="B257" i="66" a="1"/>
  <c r="B257" i="66" s="1"/>
  <c r="B258" i="66" a="1"/>
  <c r="B258" i="66" s="1"/>
  <c r="B259" i="66" a="1"/>
  <c r="B259" i="66" s="1"/>
  <c r="B260" i="66" a="1"/>
  <c r="B260" i="66" s="1"/>
  <c r="B261" i="66" a="1"/>
  <c r="B261" i="66" s="1"/>
  <c r="B262" i="66" a="1"/>
  <c r="B262" i="66" s="1"/>
  <c r="B263" i="66" a="1"/>
  <c r="B263" i="66" s="1"/>
  <c r="B264" i="66" a="1"/>
  <c r="B264" i="66" s="1"/>
  <c r="B265" i="66" a="1"/>
  <c r="B265" i="66" s="1"/>
  <c r="B266" i="66" a="1"/>
  <c r="B266" i="66" s="1"/>
  <c r="B267" i="66" a="1"/>
  <c r="B267" i="66" s="1"/>
  <c r="B268" i="66" a="1"/>
  <c r="B268" i="66" s="1"/>
  <c r="B269" i="66" a="1"/>
  <c r="B269" i="66" s="1"/>
  <c r="B270" i="66" a="1"/>
  <c r="B270" i="66" s="1"/>
  <c r="B271" i="66" a="1"/>
  <c r="B271" i="66" s="1"/>
  <c r="B272" i="66" a="1"/>
  <c r="B272" i="66" s="1"/>
  <c r="B273" i="66" a="1"/>
  <c r="B273" i="66" s="1"/>
  <c r="B274" i="66" a="1"/>
  <c r="B274" i="66" s="1"/>
  <c r="B275" i="66" a="1"/>
  <c r="B275" i="66" s="1"/>
  <c r="B276" i="66" a="1"/>
  <c r="B276" i="66" s="1"/>
  <c r="B277" i="66" a="1"/>
  <c r="B277" i="66" s="1"/>
  <c r="B278" i="66" a="1"/>
  <c r="B278" i="66" s="1"/>
  <c r="B279" i="66" a="1"/>
  <c r="B279" i="66" s="1"/>
  <c r="B280" i="66" a="1"/>
  <c r="B280" i="66" s="1"/>
  <c r="B281" i="66" a="1"/>
  <c r="B281" i="66" s="1"/>
  <c r="B282" i="66" a="1"/>
  <c r="B282" i="66" s="1"/>
  <c r="B283" i="66" a="1"/>
  <c r="B283" i="66" s="1"/>
  <c r="B284" i="66" a="1"/>
  <c r="B284" i="66"/>
  <c r="B285" i="66" a="1"/>
  <c r="B285" i="66" s="1"/>
  <c r="B286" i="66" a="1"/>
  <c r="B286" i="66" s="1"/>
  <c r="B287" i="66" a="1"/>
  <c r="B287" i="66" s="1"/>
  <c r="B288" i="66" a="1"/>
  <c r="B288" i="66" s="1"/>
  <c r="B289" i="66" a="1"/>
  <c r="B289" i="66"/>
  <c r="B290" i="66" a="1"/>
  <c r="B290" i="66" s="1"/>
  <c r="B291" i="66" a="1"/>
  <c r="B291" i="66" s="1"/>
  <c r="B292" i="66" a="1"/>
  <c r="B292" i="66" s="1"/>
  <c r="B293" i="66" a="1"/>
  <c r="B293" i="66" s="1"/>
  <c r="B294" i="66" a="1"/>
  <c r="B294" i="66" s="1"/>
  <c r="B295" i="66" a="1"/>
  <c r="B295" i="66" s="1"/>
  <c r="B296" i="66" a="1"/>
  <c r="B296" i="66" s="1"/>
  <c r="B297" i="66" a="1"/>
  <c r="B297" i="66" s="1"/>
  <c r="B298" i="66" a="1"/>
  <c r="B298" i="66" s="1"/>
  <c r="B299" i="66" a="1"/>
  <c r="B299" i="66" s="1"/>
  <c r="B300" i="66" a="1"/>
  <c r="B300" i="66" s="1"/>
  <c r="B301" i="66" a="1"/>
  <c r="B301" i="66" s="1"/>
  <c r="B302" i="66" a="1"/>
  <c r="B302" i="66" s="1"/>
  <c r="B303" i="66" a="1"/>
  <c r="B303" i="66" s="1"/>
  <c r="B304" i="66" a="1"/>
  <c r="B304" i="66" s="1"/>
  <c r="B305" i="66" a="1"/>
  <c r="B305" i="66" s="1"/>
  <c r="B306" i="66" a="1"/>
  <c r="B306" i="66" s="1"/>
  <c r="B307" i="66" a="1"/>
  <c r="B307" i="66" s="1"/>
  <c r="B308" i="66" a="1"/>
  <c r="B308" i="66" s="1"/>
  <c r="B309" i="66" a="1"/>
  <c r="B309" i="66" s="1"/>
  <c r="B310" i="66" a="1"/>
  <c r="B310" i="66" s="1"/>
  <c r="B311" i="66" a="1"/>
  <c r="B311" i="66" s="1"/>
  <c r="B312" i="66" a="1"/>
  <c r="B312" i="66" s="1"/>
  <c r="B313" i="66" a="1"/>
  <c r="B313" i="66" s="1"/>
  <c r="B314" i="66" a="1"/>
  <c r="B314" i="66" s="1"/>
  <c r="B315" i="66" a="1"/>
  <c r="B315" i="66" s="1"/>
  <c r="B316" i="66" a="1"/>
  <c r="B316" i="66" s="1"/>
  <c r="B317" i="66" a="1"/>
  <c r="B317" i="66" s="1"/>
  <c r="B318" i="66" a="1"/>
  <c r="B318" i="66" s="1"/>
  <c r="B319" i="66" a="1"/>
  <c r="B319" i="66" s="1"/>
  <c r="B320" i="66" a="1"/>
  <c r="B320" i="66" s="1"/>
  <c r="B321" i="66" a="1"/>
  <c r="B321" i="66" s="1"/>
  <c r="B322" i="66" a="1"/>
  <c r="B322" i="66" s="1"/>
  <c r="B323" i="66" a="1"/>
  <c r="B323" i="66" s="1"/>
  <c r="B324" i="66" a="1"/>
  <c r="B324" i="66" s="1"/>
  <c r="B325" i="66" a="1"/>
  <c r="B325" i="66" s="1"/>
  <c r="B326" i="66" a="1"/>
  <c r="B326" i="66" s="1"/>
  <c r="B327" i="66" a="1"/>
  <c r="B327" i="66" s="1"/>
  <c r="B328" i="66" a="1"/>
  <c r="B328" i="66" s="1"/>
  <c r="B329" i="66" a="1"/>
  <c r="B329" i="66" s="1"/>
  <c r="B330" i="66" a="1"/>
  <c r="B330" i="66" s="1"/>
  <c r="B331" i="66" a="1"/>
  <c r="B331" i="66" s="1"/>
  <c r="B332" i="66" a="1"/>
  <c r="B332" i="66" s="1"/>
  <c r="B333" i="66" a="1"/>
  <c r="B333" i="66" s="1"/>
  <c r="B334" i="66" a="1"/>
  <c r="B334" i="66" s="1"/>
  <c r="B335" i="66" a="1"/>
  <c r="B335" i="66" s="1"/>
  <c r="B336" i="66" a="1"/>
  <c r="B336" i="66" s="1"/>
  <c r="B337" i="66" a="1"/>
  <c r="B337" i="66" s="1"/>
  <c r="B338" i="66" a="1"/>
  <c r="B338" i="66" s="1"/>
  <c r="B339" i="66" a="1"/>
  <c r="B339" i="66" s="1"/>
  <c r="B340" i="66" a="1"/>
  <c r="B340" i="66" s="1"/>
  <c r="B341" i="66" a="1"/>
  <c r="B341" i="66" s="1"/>
  <c r="B342" i="66" a="1"/>
  <c r="B342" i="66" s="1"/>
  <c r="B343" i="66" a="1"/>
  <c r="B343" i="66" s="1"/>
  <c r="B344" i="66" a="1"/>
  <c r="B344" i="66" s="1"/>
  <c r="B345" i="66" a="1"/>
  <c r="B345" i="66" s="1"/>
  <c r="B346" i="66" a="1"/>
  <c r="B346" i="66" s="1"/>
  <c r="B347" i="66" a="1"/>
  <c r="B347" i="66" s="1"/>
  <c r="B348" i="66" a="1"/>
  <c r="B348" i="66" s="1"/>
  <c r="B349" i="66" a="1"/>
  <c r="B349" i="66" s="1"/>
  <c r="B350" i="66" a="1"/>
  <c r="B350" i="66" s="1"/>
  <c r="B351" i="66" a="1"/>
  <c r="B351" i="66" s="1"/>
  <c r="B352" i="66" a="1"/>
  <c r="B352" i="66" s="1"/>
  <c r="B353" i="66" a="1"/>
  <c r="B353" i="66" s="1"/>
  <c r="B354" i="66" a="1"/>
  <c r="B354" i="66" s="1"/>
  <c r="B355" i="66" a="1"/>
  <c r="B355" i="66" s="1"/>
  <c r="B356" i="66" a="1"/>
  <c r="B356" i="66" s="1"/>
  <c r="B357" i="66" a="1"/>
  <c r="B357" i="66" s="1"/>
  <c r="B358" i="66" a="1"/>
  <c r="B358" i="66" s="1"/>
  <c r="B359" i="66" a="1"/>
  <c r="B359" i="66" s="1"/>
  <c r="B360" i="66" a="1"/>
  <c r="B360" i="66" s="1"/>
  <c r="B361" i="66" a="1"/>
  <c r="B361" i="66" s="1"/>
  <c r="B362" i="66" a="1"/>
  <c r="B362" i="66" s="1"/>
  <c r="B363" i="66" a="1"/>
  <c r="B363" i="66" s="1"/>
  <c r="B364" i="66" a="1"/>
  <c r="B364" i="66" s="1"/>
  <c r="B365" i="66" a="1"/>
  <c r="B365" i="66" s="1"/>
  <c r="B366" i="66" a="1"/>
  <c r="B366" i="66" s="1"/>
  <c r="B367" i="66" a="1"/>
  <c r="B367" i="66"/>
  <c r="B368" i="66" a="1"/>
  <c r="B368" i="66" s="1"/>
  <c r="B369" i="66" a="1"/>
  <c r="B369" i="66" s="1"/>
  <c r="B370" i="66" a="1"/>
  <c r="B370" i="66" s="1"/>
  <c r="B371" i="66" a="1"/>
  <c r="B371" i="66" s="1"/>
  <c r="B372" i="66" a="1"/>
  <c r="B372" i="66" s="1"/>
  <c r="B373" i="66" a="1"/>
  <c r="B373" i="66" s="1"/>
  <c r="B374" i="66" a="1"/>
  <c r="B374" i="66" s="1"/>
  <c r="B375" i="66" a="1"/>
  <c r="B375" i="66" s="1"/>
  <c r="B376" i="66" a="1"/>
  <c r="B376" i="66" s="1"/>
  <c r="B377" i="66" a="1"/>
  <c r="B377" i="66" s="1"/>
  <c r="B378" i="66" a="1"/>
  <c r="B378" i="66" s="1"/>
  <c r="B379" i="66" a="1"/>
  <c r="B379" i="66" s="1"/>
  <c r="B380" i="66" a="1"/>
  <c r="B380" i="66" s="1"/>
  <c r="B381" i="66" a="1"/>
  <c r="B381" i="66" s="1"/>
  <c r="B382" i="66" a="1"/>
  <c r="B382" i="66" s="1"/>
  <c r="B383" i="66" a="1"/>
  <c r="B383" i="66" s="1"/>
  <c r="B384" i="66" a="1"/>
  <c r="B384" i="66" s="1"/>
  <c r="B385" i="66" a="1"/>
  <c r="B385" i="66" s="1"/>
  <c r="B386" i="66" a="1"/>
  <c r="B386" i="66" s="1"/>
  <c r="B387" i="66" a="1"/>
  <c r="B387" i="66" s="1"/>
  <c r="B388" i="66" a="1"/>
  <c r="B388" i="66" s="1"/>
  <c r="B389" i="66" a="1"/>
  <c r="B389" i="66"/>
  <c r="B390" i="66" a="1"/>
  <c r="B390" i="66" s="1"/>
  <c r="B391" i="66" a="1"/>
  <c r="B391" i="66" s="1"/>
  <c r="B392" i="66" a="1"/>
  <c r="B392" i="66" s="1"/>
  <c r="B393" i="66" a="1"/>
  <c r="B393" i="66" s="1"/>
  <c r="B394" i="66" a="1"/>
  <c r="B394" i="66"/>
  <c r="B395" i="66" a="1"/>
  <c r="B395" i="66" s="1"/>
  <c r="B396" i="66" a="1"/>
  <c r="B396" i="66" s="1"/>
  <c r="B397" i="66" a="1"/>
  <c r="B397" i="66" s="1"/>
  <c r="B398" i="66" a="1"/>
  <c r="B398" i="66" s="1"/>
  <c r="B399" i="66" a="1"/>
  <c r="B399" i="66" s="1"/>
  <c r="B400" i="66" a="1"/>
  <c r="B400" i="66" s="1"/>
  <c r="B401" i="66" a="1"/>
  <c r="B401" i="66" s="1"/>
  <c r="B402" i="66" a="1"/>
  <c r="B402" i="66" s="1"/>
  <c r="B403" i="66" a="1"/>
  <c r="B403" i="66" s="1"/>
  <c r="B404" i="66" a="1"/>
  <c r="B404" i="66" s="1"/>
  <c r="B405" i="66" a="1"/>
  <c r="B405" i="66" s="1"/>
  <c r="B406" i="66" a="1"/>
  <c r="B406" i="66" s="1"/>
  <c r="B407" i="66" a="1"/>
  <c r="B407" i="66" s="1"/>
  <c r="B408" i="66" a="1"/>
  <c r="B408" i="66" s="1"/>
  <c r="B409" i="66" a="1"/>
  <c r="B409" i="66" s="1"/>
  <c r="B410" i="66" a="1"/>
  <c r="B410" i="66" s="1"/>
  <c r="B411" i="66" a="1"/>
  <c r="B411" i="66" s="1"/>
  <c r="B412" i="66" a="1"/>
  <c r="B412" i="66" s="1"/>
  <c r="B413" i="66" a="1"/>
  <c r="B413" i="66" s="1"/>
  <c r="B414" i="66" a="1"/>
  <c r="B414" i="66" s="1"/>
  <c r="B415" i="66" a="1"/>
  <c r="B415" i="66" s="1"/>
  <c r="B416" i="66" a="1"/>
  <c r="B416" i="66" s="1"/>
  <c r="B417" i="66" a="1"/>
  <c r="B417" i="66" s="1"/>
  <c r="B418" i="66" a="1"/>
  <c r="B418" i="66" s="1"/>
  <c r="B419" i="66" a="1"/>
  <c r="B419" i="66" s="1"/>
  <c r="B420" i="66" a="1"/>
  <c r="B420" i="66" s="1"/>
  <c r="B421" i="66" a="1"/>
  <c r="B421" i="66" s="1"/>
  <c r="B422" i="66" a="1"/>
  <c r="B422" i="66" s="1"/>
  <c r="B423" i="66" a="1"/>
  <c r="B423" i="66" s="1"/>
  <c r="B424" i="66" a="1"/>
  <c r="B424" i="66" s="1"/>
  <c r="B425" i="66" a="1"/>
  <c r="B425" i="66" s="1"/>
  <c r="B426" i="66" a="1"/>
  <c r="B426" i="66" s="1"/>
  <c r="B427" i="66" a="1"/>
  <c r="B427" i="66" s="1"/>
  <c r="B428" i="66" a="1"/>
  <c r="B428" i="66" s="1"/>
  <c r="B429" i="66" a="1"/>
  <c r="B429" i="66" s="1"/>
  <c r="B430" i="66" a="1"/>
  <c r="B430" i="66" s="1"/>
  <c r="B431" i="66" a="1"/>
  <c r="B431" i="66"/>
  <c r="B432" i="66" a="1"/>
  <c r="B432" i="66" s="1"/>
  <c r="B433" i="66" a="1"/>
  <c r="B433" i="66" s="1"/>
  <c r="B434" i="66" a="1"/>
  <c r="B434" i="66" s="1"/>
  <c r="B435" i="66" a="1"/>
  <c r="B435" i="66" s="1"/>
  <c r="B436" i="66" a="1"/>
  <c r="B436" i="66"/>
  <c r="B437" i="66" a="1"/>
  <c r="B437" i="66" s="1"/>
  <c r="B438" i="66" a="1"/>
  <c r="B438" i="66" s="1"/>
  <c r="B439" i="66" a="1"/>
  <c r="B439" i="66" s="1"/>
  <c r="B440" i="66" a="1"/>
  <c r="B440" i="66" s="1"/>
  <c r="B441" i="66" a="1"/>
  <c r="B441" i="66" s="1"/>
  <c r="B442" i="66" a="1"/>
  <c r="B442" i="66" s="1"/>
  <c r="B443" i="66" a="1"/>
  <c r="B443" i="66" s="1"/>
  <c r="B444" i="66" a="1"/>
  <c r="B444" i="66" s="1"/>
  <c r="B445" i="66" a="1"/>
  <c r="B445" i="66" s="1"/>
  <c r="B446" i="66" a="1"/>
  <c r="B446" i="66" s="1"/>
  <c r="B447" i="66" a="1"/>
  <c r="B447" i="66" s="1"/>
  <c r="B448" i="66" a="1"/>
  <c r="B448" i="66" s="1"/>
  <c r="B449" i="66" a="1"/>
  <c r="B449" i="66" s="1"/>
  <c r="B450" i="66" a="1"/>
  <c r="B450" i="66"/>
  <c r="B451" i="66" a="1"/>
  <c r="B451" i="66" s="1"/>
  <c r="B452" i="66" a="1"/>
  <c r="B452" i="66" s="1"/>
  <c r="B453" i="66" a="1"/>
  <c r="B453" i="66" s="1"/>
  <c r="B454" i="66" a="1"/>
  <c r="B454" i="66" s="1"/>
  <c r="B455" i="66" a="1"/>
  <c r="B455" i="66"/>
  <c r="B456" i="66" a="1"/>
  <c r="B456" i="66" s="1"/>
  <c r="B457" i="66" a="1"/>
  <c r="B457" i="66" s="1"/>
  <c r="B458" i="66" a="1"/>
  <c r="B458" i="66" s="1"/>
  <c r="B459" i="66" a="1"/>
  <c r="B459" i="66" s="1"/>
  <c r="B460" i="66" a="1"/>
  <c r="B460" i="66" s="1"/>
  <c r="B461" i="66" a="1"/>
  <c r="B461" i="66" s="1"/>
  <c r="B462" i="66" a="1"/>
  <c r="B462" i="66" s="1"/>
  <c r="B463" i="66" a="1"/>
  <c r="B463" i="66" s="1"/>
  <c r="B464" i="66" a="1"/>
  <c r="B464" i="66" s="1"/>
  <c r="B465" i="66" a="1"/>
  <c r="B465" i="66" s="1"/>
  <c r="B466" i="66" a="1"/>
  <c r="B466" i="66" s="1"/>
  <c r="B467" i="66" a="1"/>
  <c r="B467" i="66" s="1"/>
  <c r="B468" i="66" a="1"/>
  <c r="B468" i="66" s="1"/>
  <c r="B469" i="66" a="1"/>
  <c r="B469" i="66" s="1"/>
  <c r="B470" i="66" a="1"/>
  <c r="B470" i="66" s="1"/>
  <c r="B471" i="66" a="1"/>
  <c r="B471" i="66" s="1"/>
  <c r="B472" i="66" a="1"/>
  <c r="B472" i="66" s="1"/>
  <c r="B473" i="66" a="1"/>
  <c r="B473" i="66" s="1"/>
  <c r="B474" i="66" a="1"/>
  <c r="B474" i="66"/>
  <c r="B475" i="66" a="1"/>
  <c r="B475" i="66" s="1"/>
  <c r="B476" i="66" a="1"/>
  <c r="B476" i="66" s="1"/>
  <c r="B477" i="66" a="1"/>
  <c r="B477" i="66" s="1"/>
  <c r="B478" i="66" a="1"/>
  <c r="B478" i="66" s="1"/>
  <c r="B479" i="66" a="1"/>
  <c r="B479" i="66"/>
  <c r="B480" i="66" a="1"/>
  <c r="B480" i="66" s="1"/>
  <c r="B481" i="66" a="1"/>
  <c r="B481" i="66" s="1"/>
  <c r="B482" i="66" a="1"/>
  <c r="B482" i="66" s="1"/>
  <c r="B483" i="66" a="1"/>
  <c r="B483" i="66" s="1"/>
  <c r="B484" i="66" a="1"/>
  <c r="B484" i="66"/>
  <c r="B485" i="66" a="1"/>
  <c r="B485" i="66" s="1"/>
  <c r="B486" i="66" a="1"/>
  <c r="B486" i="66" s="1"/>
  <c r="B487" i="66" a="1"/>
  <c r="B487" i="66" s="1"/>
  <c r="B488" i="66" a="1"/>
  <c r="B488" i="66" s="1"/>
  <c r="B489" i="66" a="1"/>
  <c r="B489" i="66"/>
  <c r="B490" i="66" a="1"/>
  <c r="B490" i="66" s="1"/>
  <c r="B491" i="66" a="1"/>
  <c r="B491" i="66" s="1"/>
  <c r="B492" i="66" a="1"/>
  <c r="B492" i="66" s="1"/>
  <c r="B493" i="66" a="1"/>
  <c r="B493" i="66" s="1"/>
  <c r="B494" i="66" a="1"/>
  <c r="B494" i="66" s="1"/>
  <c r="B495" i="66" a="1"/>
  <c r="B495" i="66" s="1"/>
  <c r="B496" i="66" a="1"/>
  <c r="B496" i="66" s="1"/>
  <c r="B497" i="66" a="1"/>
  <c r="B497" i="66" s="1"/>
  <c r="B498" i="66" a="1"/>
  <c r="B498" i="66" s="1"/>
  <c r="B499" i="66" a="1"/>
  <c r="B499" i="66" s="1"/>
  <c r="B500" i="66" a="1"/>
  <c r="B500" i="66" s="1"/>
  <c r="B2" i="66" a="1"/>
  <c r="B2" i="66" s="1"/>
  <c r="A2" i="66" a="1"/>
  <c r="A2" i="66" s="1"/>
  <c r="K3" i="30" a="1"/>
  <c r="E890" i="104"/>
  <c r="E870" i="104"/>
  <c r="E1144" i="104"/>
  <c r="E1056" i="104"/>
  <c r="J3" i="30" a="1"/>
  <c r="J3" i="30" s="1"/>
  <c r="H3" i="30" a="1"/>
  <c r="F3" i="30" a="1"/>
  <c r="F3" i="30" s="1"/>
  <c r="E22" i="104"/>
  <c r="E96" i="104"/>
  <c r="E170" i="104"/>
  <c r="E198" i="104"/>
  <c r="E203" i="104"/>
  <c r="E204" i="104"/>
  <c r="E205" i="104"/>
  <c r="E206" i="104"/>
  <c r="E207" i="104"/>
  <c r="E208" i="104"/>
  <c r="E209" i="104"/>
  <c r="E249" i="104"/>
  <c r="E250" i="104"/>
  <c r="L293" i="104"/>
  <c r="L320" i="104"/>
  <c r="L323" i="104"/>
  <c r="E399" i="104"/>
  <c r="E405" i="104"/>
  <c r="E408" i="104"/>
  <c r="E412" i="104"/>
  <c r="E487" i="104"/>
  <c r="E488" i="104"/>
  <c r="E489" i="104"/>
  <c r="E490" i="104"/>
  <c r="E491" i="104"/>
  <c r="E492" i="104"/>
  <c r="E493" i="104"/>
  <c r="E494" i="104"/>
  <c r="E495" i="104"/>
  <c r="E496" i="104"/>
  <c r="E497" i="104"/>
  <c r="E498" i="104"/>
  <c r="E605" i="104"/>
  <c r="E762" i="104"/>
  <c r="E802" i="104"/>
  <c r="E808" i="104"/>
  <c r="E862" i="104"/>
  <c r="E863" i="104"/>
  <c r="E864" i="104"/>
  <c r="E899" i="104"/>
  <c r="E1034" i="104"/>
  <c r="E1035" i="104"/>
  <c r="E1036" i="104"/>
  <c r="E1037" i="104"/>
  <c r="E1038" i="104"/>
  <c r="E1039" i="104"/>
  <c r="E1040" i="104"/>
  <c r="E1041" i="104"/>
  <c r="E1042" i="104"/>
  <c r="E1196" i="104"/>
  <c r="E1229" i="104"/>
  <c r="E1257" i="104"/>
  <c r="E1269" i="104"/>
  <c r="E1311" i="104"/>
  <c r="E1332" i="104"/>
  <c r="E1350" i="104"/>
  <c r="E1357" i="104"/>
  <c r="E1364" i="104"/>
  <c r="E1382" i="104"/>
  <c r="E1406" i="104"/>
  <c r="E1438" i="104"/>
  <c r="E1491" i="104"/>
  <c r="E1590" i="104"/>
  <c r="E1616" i="104"/>
  <c r="B3" i="102" a="1"/>
  <c r="B3" i="102" s="1"/>
  <c r="B4" i="102" a="1"/>
  <c r="B4" i="102" s="1"/>
  <c r="B5" i="102" a="1"/>
  <c r="B5" i="102" s="1"/>
  <c r="B6" i="102" a="1"/>
  <c r="B6" i="102" s="1"/>
  <c r="B7" i="102" a="1"/>
  <c r="B7" i="102" s="1"/>
  <c r="B8" i="102" a="1"/>
  <c r="B8" i="102" s="1"/>
  <c r="B9" i="102" a="1"/>
  <c r="B9" i="102" s="1"/>
  <c r="B10" i="102" a="1"/>
  <c r="B10" i="102" s="1"/>
  <c r="B11" i="102" a="1"/>
  <c r="B11" i="102" s="1"/>
  <c r="B12" i="102" a="1"/>
  <c r="B12" i="102" s="1"/>
  <c r="B13" i="102" a="1"/>
  <c r="B13" i="102" s="1"/>
  <c r="B14" i="102" a="1"/>
  <c r="B14" i="102" s="1"/>
  <c r="B15" i="102" a="1"/>
  <c r="B15" i="102" s="1"/>
  <c r="B16" i="102" a="1"/>
  <c r="B16" i="102" s="1"/>
  <c r="B17" i="102" a="1"/>
  <c r="B17" i="102" s="1"/>
  <c r="B18" i="102" a="1"/>
  <c r="B18" i="102" s="1"/>
  <c r="B19" i="102" a="1"/>
  <c r="B19" i="102" s="1"/>
  <c r="B20" i="102" a="1"/>
  <c r="B20" i="102" s="1"/>
  <c r="B21" i="102" a="1"/>
  <c r="B21" i="102" s="1"/>
  <c r="B22" i="102" a="1"/>
  <c r="B22" i="102" s="1"/>
  <c r="B23" i="102" a="1"/>
  <c r="B23" i="102" s="1"/>
  <c r="B24" i="102" a="1"/>
  <c r="B24" i="102" s="1"/>
  <c r="B25" i="102" a="1"/>
  <c r="B25" i="102"/>
  <c r="B26" i="102" a="1"/>
  <c r="B26" i="102" s="1"/>
  <c r="B27" i="102" a="1"/>
  <c r="B27" i="102" s="1"/>
  <c r="B28" i="102" a="1"/>
  <c r="B28" i="102" s="1"/>
  <c r="B29" i="102" a="1"/>
  <c r="B29" i="102" s="1"/>
  <c r="B30" i="102" a="1"/>
  <c r="B30" i="102" s="1"/>
  <c r="B31" i="102" a="1"/>
  <c r="B31" i="102" s="1"/>
  <c r="B32" i="102" a="1"/>
  <c r="B32" i="102" s="1"/>
  <c r="B33" i="102" a="1"/>
  <c r="B33" i="102" s="1"/>
  <c r="B34" i="102" a="1"/>
  <c r="B34" i="102" s="1"/>
  <c r="B35" i="102" a="1"/>
  <c r="B35" i="102" s="1"/>
  <c r="B36" i="102" a="1"/>
  <c r="B36" i="102" s="1"/>
  <c r="B37" i="102" a="1"/>
  <c r="B37" i="102" s="1"/>
  <c r="B38" i="102" a="1"/>
  <c r="B38" i="102" s="1"/>
  <c r="B39" i="102" a="1"/>
  <c r="B39" i="102" s="1"/>
  <c r="B40" i="102" a="1"/>
  <c r="B40" i="102" s="1"/>
  <c r="B41" i="102" a="1"/>
  <c r="B41" i="102" s="1"/>
  <c r="B42" i="102" a="1"/>
  <c r="B42" i="102" s="1"/>
  <c r="B43" i="102" a="1"/>
  <c r="B43" i="102" s="1"/>
  <c r="B44" i="102" a="1"/>
  <c r="B44" i="102" s="1"/>
  <c r="B45" i="102" a="1"/>
  <c r="B45" i="102" s="1"/>
  <c r="B46" i="102" a="1"/>
  <c r="B46" i="102" s="1"/>
  <c r="B47" i="102" a="1"/>
  <c r="B47" i="102" s="1"/>
  <c r="B48" i="102" a="1"/>
  <c r="B48" i="102" s="1"/>
  <c r="B49" i="102" a="1"/>
  <c r="B49" i="102" s="1"/>
  <c r="B50" i="102" a="1"/>
  <c r="B50" i="102" s="1"/>
  <c r="B51" i="102" a="1"/>
  <c r="B51" i="102" s="1"/>
  <c r="B52" i="102" a="1"/>
  <c r="B52" i="102" s="1"/>
  <c r="B53" i="102" a="1"/>
  <c r="B53" i="102" s="1"/>
  <c r="B54" i="102" a="1"/>
  <c r="B54" i="102" s="1"/>
  <c r="B55" i="102" a="1"/>
  <c r="B55" i="102" s="1"/>
  <c r="B56" i="102" a="1"/>
  <c r="B56" i="102" s="1"/>
  <c r="B57" i="102" a="1"/>
  <c r="B57" i="102" s="1"/>
  <c r="B58" i="102" a="1"/>
  <c r="B58" i="102" s="1"/>
  <c r="B59" i="102" a="1"/>
  <c r="B59" i="102"/>
  <c r="B60" i="102" a="1"/>
  <c r="B60" i="102" s="1"/>
  <c r="B61" i="102" a="1"/>
  <c r="B61" i="102" s="1"/>
  <c r="B62" i="102" a="1"/>
  <c r="B62" i="102" s="1"/>
  <c r="B63" i="102" a="1"/>
  <c r="B63" i="102" s="1"/>
  <c r="B64" i="102" a="1"/>
  <c r="B64" i="102" s="1"/>
  <c r="B65" i="102" a="1"/>
  <c r="B65" i="102" s="1"/>
  <c r="B66" i="102" a="1"/>
  <c r="B66" i="102" s="1"/>
  <c r="B67" i="102" a="1"/>
  <c r="B67" i="102" s="1"/>
  <c r="B68" i="102" a="1"/>
  <c r="B68" i="102" s="1"/>
  <c r="B69" i="102" a="1"/>
  <c r="B69" i="102" s="1"/>
  <c r="B70" i="102" a="1"/>
  <c r="B70" i="102" s="1"/>
  <c r="B71" i="102" a="1"/>
  <c r="B71" i="102" s="1"/>
  <c r="B72" i="102" a="1"/>
  <c r="B72" i="102" s="1"/>
  <c r="B73" i="102" a="1"/>
  <c r="B73" i="102" s="1"/>
  <c r="B74" i="102" a="1"/>
  <c r="B74" i="102" s="1"/>
  <c r="B75" i="102" a="1"/>
  <c r="B75" i="102" s="1"/>
  <c r="B76" i="102" a="1"/>
  <c r="B76" i="102" s="1"/>
  <c r="B77" i="102" a="1"/>
  <c r="B77" i="102" s="1"/>
  <c r="B78" i="102" a="1"/>
  <c r="B78" i="102" s="1"/>
  <c r="B79" i="102" a="1"/>
  <c r="B79" i="102" s="1"/>
  <c r="B80" i="102" a="1"/>
  <c r="B80" i="102" s="1"/>
  <c r="B81" i="102" a="1"/>
  <c r="B81" i="102" s="1"/>
  <c r="B82" i="102" a="1"/>
  <c r="B82" i="102" s="1"/>
  <c r="B83" i="102" a="1"/>
  <c r="B83" i="102" s="1"/>
  <c r="B84" i="102" a="1"/>
  <c r="B84" i="102" s="1"/>
  <c r="B85" i="102" a="1"/>
  <c r="B85" i="102" s="1"/>
  <c r="B86" i="102" a="1"/>
  <c r="B86" i="102" s="1"/>
  <c r="B87" i="102" a="1"/>
  <c r="B87" i="102" s="1"/>
  <c r="B88" i="102" a="1"/>
  <c r="B88" i="102" s="1"/>
  <c r="B89" i="102" a="1"/>
  <c r="B89" i="102" s="1"/>
  <c r="B90" i="102" a="1"/>
  <c r="B90" i="102" s="1"/>
  <c r="B91" i="102" a="1"/>
  <c r="B91" i="102" s="1"/>
  <c r="B92" i="102" a="1"/>
  <c r="B92" i="102" s="1"/>
  <c r="B93" i="102" a="1"/>
  <c r="B93" i="102" s="1"/>
  <c r="B94" i="102" a="1"/>
  <c r="B94" i="102" s="1"/>
  <c r="B95" i="102" a="1"/>
  <c r="B95" i="102" s="1"/>
  <c r="B96" i="102" a="1"/>
  <c r="B96" i="102" s="1"/>
  <c r="B97" i="102" a="1"/>
  <c r="B97" i="102" s="1"/>
  <c r="B98" i="102" a="1"/>
  <c r="B98" i="102" s="1"/>
  <c r="B99" i="102" a="1"/>
  <c r="B99" i="102" s="1"/>
  <c r="B100" i="102" a="1"/>
  <c r="B100" i="102" s="1"/>
  <c r="B101" i="102" a="1"/>
  <c r="B101" i="102" s="1"/>
  <c r="B102" i="102" a="1"/>
  <c r="B102" i="102" s="1"/>
  <c r="B103" i="102" a="1"/>
  <c r="B103" i="102" s="1"/>
  <c r="B104" i="102" a="1"/>
  <c r="B104" i="102" s="1"/>
  <c r="B105" i="102" a="1"/>
  <c r="B105" i="102" s="1"/>
  <c r="B106" i="102" a="1"/>
  <c r="B106" i="102" s="1"/>
  <c r="B107" i="102" a="1"/>
  <c r="B107" i="102" s="1"/>
  <c r="B108" i="102" a="1"/>
  <c r="B108" i="102" s="1"/>
  <c r="B109" i="102" a="1"/>
  <c r="B109" i="102" s="1"/>
  <c r="B110" i="102" a="1"/>
  <c r="B110" i="102" s="1"/>
  <c r="B111" i="102" a="1"/>
  <c r="B111" i="102" s="1"/>
  <c r="B112" i="102" a="1"/>
  <c r="B112" i="102" s="1"/>
  <c r="B113" i="102" a="1"/>
  <c r="B113" i="102" s="1"/>
  <c r="B114" i="102" a="1"/>
  <c r="B114" i="102" s="1"/>
  <c r="B115" i="102" a="1"/>
  <c r="B115" i="102" s="1"/>
  <c r="B116" i="102" a="1"/>
  <c r="B116" i="102" s="1"/>
  <c r="B117" i="102" a="1"/>
  <c r="B117" i="102" s="1"/>
  <c r="B118" i="102" a="1"/>
  <c r="B118" i="102" s="1"/>
  <c r="B119" i="102" a="1"/>
  <c r="B119" i="102" s="1"/>
  <c r="B120" i="102" a="1"/>
  <c r="B120" i="102" s="1"/>
  <c r="B121" i="102" a="1"/>
  <c r="B121" i="102" s="1"/>
  <c r="B122" i="102" a="1"/>
  <c r="B122" i="102" s="1"/>
  <c r="B123" i="102" a="1"/>
  <c r="B123" i="102" s="1"/>
  <c r="B124" i="102" a="1"/>
  <c r="B124" i="102" s="1"/>
  <c r="B125" i="102" a="1"/>
  <c r="B125" i="102" s="1"/>
  <c r="B126" i="102" a="1"/>
  <c r="B126" i="102" s="1"/>
  <c r="B127" i="102" a="1"/>
  <c r="B127" i="102" s="1"/>
  <c r="B128" i="102" a="1"/>
  <c r="B128" i="102" s="1"/>
  <c r="B129" i="102" a="1"/>
  <c r="B129" i="102" s="1"/>
  <c r="B130" i="102" a="1"/>
  <c r="B130" i="102" s="1"/>
  <c r="B131" i="102" a="1"/>
  <c r="B131" i="102" s="1"/>
  <c r="B132" i="102" a="1"/>
  <c r="B132" i="102" s="1"/>
  <c r="B133" i="102" a="1"/>
  <c r="B133" i="102" s="1"/>
  <c r="B134" i="102" a="1"/>
  <c r="B134" i="102" s="1"/>
  <c r="B135" i="102" a="1"/>
  <c r="B135" i="102" s="1"/>
  <c r="B136" i="102" a="1"/>
  <c r="B136" i="102" s="1"/>
  <c r="B137" i="102" a="1"/>
  <c r="B137" i="102" s="1"/>
  <c r="B138" i="102" a="1"/>
  <c r="B138" i="102" s="1"/>
  <c r="B139" i="102" a="1"/>
  <c r="B139" i="102" s="1"/>
  <c r="B140" i="102" a="1"/>
  <c r="B140" i="102" s="1"/>
  <c r="B141" i="102" a="1"/>
  <c r="B141" i="102" s="1"/>
  <c r="B142" i="102" a="1"/>
  <c r="B142" i="102" s="1"/>
  <c r="B143" i="102" a="1"/>
  <c r="B143" i="102" s="1"/>
  <c r="B144" i="102" a="1"/>
  <c r="B144" i="102" s="1"/>
  <c r="B145" i="102" a="1"/>
  <c r="B145" i="102" s="1"/>
  <c r="B146" i="102" a="1"/>
  <c r="B146" i="102" s="1"/>
  <c r="B147" i="102" a="1"/>
  <c r="B147" i="102" s="1"/>
  <c r="B148" i="102" a="1"/>
  <c r="B148" i="102" s="1"/>
  <c r="B149" i="102" a="1"/>
  <c r="B149" i="102" s="1"/>
  <c r="B150" i="102" a="1"/>
  <c r="B150" i="102" s="1"/>
  <c r="B151" i="102" a="1"/>
  <c r="B151" i="102" s="1"/>
  <c r="B152" i="102" a="1"/>
  <c r="B152" i="102" s="1"/>
  <c r="B153" i="102" a="1"/>
  <c r="B153" i="102" s="1"/>
  <c r="B154" i="102" a="1"/>
  <c r="B154" i="102" s="1"/>
  <c r="B155" i="102" a="1"/>
  <c r="B155" i="102" s="1"/>
  <c r="B156" i="102" a="1"/>
  <c r="B156" i="102" s="1"/>
  <c r="B157" i="102" a="1"/>
  <c r="B157" i="102" s="1"/>
  <c r="B158" i="102" a="1"/>
  <c r="B158" i="102" s="1"/>
  <c r="B159" i="102" a="1"/>
  <c r="B159" i="102" s="1"/>
  <c r="B160" i="102" a="1"/>
  <c r="B160" i="102" s="1"/>
  <c r="B161" i="102" a="1"/>
  <c r="B161" i="102" s="1"/>
  <c r="B162" i="102" a="1"/>
  <c r="B162" i="102" s="1"/>
  <c r="B163" i="102" a="1"/>
  <c r="B163" i="102" s="1"/>
  <c r="B164" i="102" a="1"/>
  <c r="B164" i="102" s="1"/>
  <c r="B165" i="102" a="1"/>
  <c r="B165" i="102" s="1"/>
  <c r="B166" i="102" a="1"/>
  <c r="B166" i="102" s="1"/>
  <c r="B167" i="102" a="1"/>
  <c r="B167" i="102" s="1"/>
  <c r="B168" i="102" a="1"/>
  <c r="B168" i="102" s="1"/>
  <c r="B169" i="102" a="1"/>
  <c r="B169" i="102" s="1"/>
  <c r="B170" i="102" a="1"/>
  <c r="B170" i="102" s="1"/>
  <c r="B171" i="102" a="1"/>
  <c r="B171" i="102" s="1"/>
  <c r="B172" i="102" a="1"/>
  <c r="B172" i="102" s="1"/>
  <c r="B173" i="102" a="1"/>
  <c r="B173" i="102" s="1"/>
  <c r="B174" i="102" a="1"/>
  <c r="B174" i="102" s="1"/>
  <c r="B175" i="102" a="1"/>
  <c r="B175" i="102" s="1"/>
  <c r="B176" i="102" a="1"/>
  <c r="B176" i="102" s="1"/>
  <c r="B177" i="102" a="1"/>
  <c r="B177" i="102" s="1"/>
  <c r="B178" i="102" a="1"/>
  <c r="B178" i="102" s="1"/>
  <c r="B179" i="102" a="1"/>
  <c r="B179" i="102" s="1"/>
  <c r="B180" i="102" a="1"/>
  <c r="B180" i="102" s="1"/>
  <c r="B181" i="102" a="1"/>
  <c r="B181" i="102" s="1"/>
  <c r="B182" i="102" a="1"/>
  <c r="B182" i="102" s="1"/>
  <c r="B183" i="102" a="1"/>
  <c r="B183" i="102" s="1"/>
  <c r="B184" i="102" a="1"/>
  <c r="B184" i="102" s="1"/>
  <c r="B185" i="102" a="1"/>
  <c r="B185" i="102" s="1"/>
  <c r="B186" i="102" a="1"/>
  <c r="B186" i="102" s="1"/>
  <c r="B187" i="102" a="1"/>
  <c r="B187" i="102" s="1"/>
  <c r="B188" i="102" a="1"/>
  <c r="B188" i="102" s="1"/>
  <c r="B189" i="102" a="1"/>
  <c r="B189" i="102" s="1"/>
  <c r="B190" i="102" a="1"/>
  <c r="B190" i="102" s="1"/>
  <c r="B191" i="102" a="1"/>
  <c r="B191" i="102" s="1"/>
  <c r="B192" i="102" a="1"/>
  <c r="B192" i="102" s="1"/>
  <c r="B193" i="102" a="1"/>
  <c r="B193" i="102" s="1"/>
  <c r="B194" i="102" a="1"/>
  <c r="B194" i="102" s="1"/>
  <c r="B195" i="102" a="1"/>
  <c r="B195" i="102" s="1"/>
  <c r="B196" i="102" a="1"/>
  <c r="B196" i="102" s="1"/>
  <c r="B197" i="102" a="1"/>
  <c r="B197" i="102" s="1"/>
  <c r="B198" i="102" a="1"/>
  <c r="B198" i="102" s="1"/>
  <c r="B199" i="102" a="1"/>
  <c r="B199" i="102" s="1"/>
  <c r="B200" i="102" a="1"/>
  <c r="B200" i="102" s="1"/>
  <c r="B201" i="102" a="1"/>
  <c r="B201" i="102" s="1"/>
  <c r="B202" i="102" a="1"/>
  <c r="B202" i="102" s="1"/>
  <c r="B203" i="102" a="1"/>
  <c r="B203" i="102" s="1"/>
  <c r="B204" i="102" a="1"/>
  <c r="B204" i="102" s="1"/>
  <c r="B205" i="102" a="1"/>
  <c r="B205" i="102" s="1"/>
  <c r="B206" i="102" a="1"/>
  <c r="B206" i="102" s="1"/>
  <c r="B207" i="102" a="1"/>
  <c r="B207" i="102" s="1"/>
  <c r="B208" i="102" a="1"/>
  <c r="B208" i="102" s="1"/>
  <c r="B209" i="102" a="1"/>
  <c r="B209" i="102" s="1"/>
  <c r="B210" i="102" a="1"/>
  <c r="B210" i="102" s="1"/>
  <c r="B211" i="102" a="1"/>
  <c r="B211" i="102" s="1"/>
  <c r="B212" i="102" a="1"/>
  <c r="B212" i="102" s="1"/>
  <c r="B213" i="102" a="1"/>
  <c r="B213" i="102" s="1"/>
  <c r="B214" i="102" a="1"/>
  <c r="B214" i="102" s="1"/>
  <c r="B215" i="102" a="1"/>
  <c r="B215" i="102" s="1"/>
  <c r="B216" i="102" a="1"/>
  <c r="B216" i="102" s="1"/>
  <c r="B217" i="102" a="1"/>
  <c r="B217" i="102" s="1"/>
  <c r="B218" i="102" a="1"/>
  <c r="B218" i="102" s="1"/>
  <c r="B219" i="102" a="1"/>
  <c r="B219" i="102" s="1"/>
  <c r="B220" i="102" a="1"/>
  <c r="B220" i="102" s="1"/>
  <c r="B221" i="102" a="1"/>
  <c r="B221" i="102" s="1"/>
  <c r="B222" i="102" a="1"/>
  <c r="B222" i="102" s="1"/>
  <c r="B223" i="102" a="1"/>
  <c r="B223" i="102" s="1"/>
  <c r="B224" i="102" a="1"/>
  <c r="B224" i="102" s="1"/>
  <c r="B225" i="102" a="1"/>
  <c r="B225" i="102" s="1"/>
  <c r="B226" i="102" a="1"/>
  <c r="B226" i="102" s="1"/>
  <c r="B227" i="102" a="1"/>
  <c r="B227" i="102" s="1"/>
  <c r="B228" i="102" a="1"/>
  <c r="B228" i="102" s="1"/>
  <c r="B229" i="102" a="1"/>
  <c r="B229" i="102" s="1"/>
  <c r="B230" i="102" a="1"/>
  <c r="B230" i="102" s="1"/>
  <c r="B231" i="102" a="1"/>
  <c r="B231" i="102" s="1"/>
  <c r="B232" i="102" a="1"/>
  <c r="B232" i="102" s="1"/>
  <c r="B233" i="102" a="1"/>
  <c r="B233" i="102" s="1"/>
  <c r="B234" i="102" a="1"/>
  <c r="B234" i="102" s="1"/>
  <c r="B235" i="102" a="1"/>
  <c r="B235" i="102" s="1"/>
  <c r="B236" i="102" a="1"/>
  <c r="B236" i="102" s="1"/>
  <c r="B237" i="102" a="1"/>
  <c r="B237" i="102" s="1"/>
  <c r="B238" i="102" a="1"/>
  <c r="B238" i="102" s="1"/>
  <c r="B239" i="102" a="1"/>
  <c r="B239" i="102" s="1"/>
  <c r="B240" i="102" a="1"/>
  <c r="B240" i="102" s="1"/>
  <c r="B241" i="102" a="1"/>
  <c r="B241" i="102" s="1"/>
  <c r="B242" i="102" a="1"/>
  <c r="B242" i="102" s="1"/>
  <c r="B243" i="102" a="1"/>
  <c r="B243" i="102" s="1"/>
  <c r="B244" i="102" a="1"/>
  <c r="B244" i="102" s="1"/>
  <c r="B245" i="102" a="1"/>
  <c r="B245" i="102" s="1"/>
  <c r="B246" i="102" a="1"/>
  <c r="B246" i="102" s="1"/>
  <c r="B247" i="102" a="1"/>
  <c r="B247" i="102" s="1"/>
  <c r="B248" i="102" a="1"/>
  <c r="B248" i="102" s="1"/>
  <c r="B249" i="102" a="1"/>
  <c r="B249" i="102" s="1"/>
  <c r="B250" i="102" a="1"/>
  <c r="B250" i="102" s="1"/>
  <c r="B251" i="102" a="1"/>
  <c r="B251" i="102" s="1"/>
  <c r="B252" i="102" a="1"/>
  <c r="B252" i="102" s="1"/>
  <c r="B253" i="102" a="1"/>
  <c r="B253" i="102" s="1"/>
  <c r="B254" i="102" a="1"/>
  <c r="B254" i="102" s="1"/>
  <c r="B255" i="102" a="1"/>
  <c r="B255" i="102" s="1"/>
  <c r="B256" i="102" a="1"/>
  <c r="B256" i="102" s="1"/>
  <c r="B257" i="102" a="1"/>
  <c r="B257" i="102" s="1"/>
  <c r="B258" i="102" a="1"/>
  <c r="B258" i="102" s="1"/>
  <c r="B259" i="102" a="1"/>
  <c r="B259" i="102" s="1"/>
  <c r="B260" i="102" a="1"/>
  <c r="B260" i="102" s="1"/>
  <c r="B261" i="102" a="1"/>
  <c r="B261" i="102" s="1"/>
  <c r="B262" i="102" a="1"/>
  <c r="B262" i="102" s="1"/>
  <c r="B263" i="102" a="1"/>
  <c r="B263" i="102" s="1"/>
  <c r="B264" i="102" a="1"/>
  <c r="B264" i="102" s="1"/>
  <c r="B265" i="102" a="1"/>
  <c r="B265" i="102" s="1"/>
  <c r="B266" i="102" a="1"/>
  <c r="B266" i="102" s="1"/>
  <c r="B267" i="102" a="1"/>
  <c r="B267" i="102" s="1"/>
  <c r="B268" i="102" a="1"/>
  <c r="B268" i="102" s="1"/>
  <c r="B269" i="102" a="1"/>
  <c r="B269" i="102" s="1"/>
  <c r="B270" i="102" a="1"/>
  <c r="B270" i="102" s="1"/>
  <c r="B271" i="102" a="1"/>
  <c r="B271" i="102" s="1"/>
  <c r="B272" i="102" a="1"/>
  <c r="B272" i="102" s="1"/>
  <c r="B273" i="102" a="1"/>
  <c r="B273" i="102" s="1"/>
  <c r="B274" i="102" a="1"/>
  <c r="B274" i="102" s="1"/>
  <c r="B275" i="102" a="1"/>
  <c r="B275" i="102" s="1"/>
  <c r="B276" i="102" a="1"/>
  <c r="B276" i="102" s="1"/>
  <c r="B277" i="102" a="1"/>
  <c r="B277" i="102" s="1"/>
  <c r="B278" i="102" a="1"/>
  <c r="B278" i="102" s="1"/>
  <c r="B279" i="102" a="1"/>
  <c r="B279" i="102" s="1"/>
  <c r="B280" i="102" a="1"/>
  <c r="B280" i="102" s="1"/>
  <c r="B281" i="102" a="1"/>
  <c r="B281" i="102" s="1"/>
  <c r="B282" i="102" a="1"/>
  <c r="B282" i="102" s="1"/>
  <c r="B283" i="102" a="1"/>
  <c r="B283" i="102" s="1"/>
  <c r="B284" i="102" a="1"/>
  <c r="B284" i="102" s="1"/>
  <c r="B285" i="102" a="1"/>
  <c r="B285" i="102" s="1"/>
  <c r="B286" i="102" a="1"/>
  <c r="B286" i="102" s="1"/>
  <c r="B287" i="102" a="1"/>
  <c r="B287" i="102" s="1"/>
  <c r="B288" i="102" a="1"/>
  <c r="B288" i="102" s="1"/>
  <c r="B289" i="102" a="1"/>
  <c r="B289" i="102" s="1"/>
  <c r="B290" i="102" a="1"/>
  <c r="B290" i="102" s="1"/>
  <c r="B291" i="102" a="1"/>
  <c r="B291" i="102" s="1"/>
  <c r="B292" i="102" a="1"/>
  <c r="B292" i="102" s="1"/>
  <c r="B293" i="102" a="1"/>
  <c r="B293" i="102" s="1"/>
  <c r="B294" i="102" a="1"/>
  <c r="B294" i="102" s="1"/>
  <c r="B295" i="102" a="1"/>
  <c r="B295" i="102" s="1"/>
  <c r="B296" i="102" a="1"/>
  <c r="B296" i="102" s="1"/>
  <c r="B297" i="102" a="1"/>
  <c r="B297" i="102" s="1"/>
  <c r="B298" i="102" a="1"/>
  <c r="B298" i="102" s="1"/>
  <c r="B299" i="102" a="1"/>
  <c r="B299" i="102" s="1"/>
  <c r="B300" i="102" a="1"/>
  <c r="B300" i="102" s="1"/>
  <c r="B301" i="102" a="1"/>
  <c r="B301" i="102" s="1"/>
  <c r="B302" i="102" a="1"/>
  <c r="B302" i="102" s="1"/>
  <c r="B303" i="102" a="1"/>
  <c r="B303" i="102" s="1"/>
  <c r="B304" i="102" a="1"/>
  <c r="B304" i="102" s="1"/>
  <c r="B305" i="102" a="1"/>
  <c r="B305" i="102" s="1"/>
  <c r="B306" i="102" a="1"/>
  <c r="B306" i="102" s="1"/>
  <c r="B307" i="102" a="1"/>
  <c r="B307" i="102" s="1"/>
  <c r="B308" i="102" a="1"/>
  <c r="B308" i="102" s="1"/>
  <c r="B309" i="102" a="1"/>
  <c r="B309" i="102" s="1"/>
  <c r="B310" i="102" a="1"/>
  <c r="B310" i="102" s="1"/>
  <c r="B311" i="102" a="1"/>
  <c r="B311" i="102" s="1"/>
  <c r="B312" i="102" a="1"/>
  <c r="B312" i="102" s="1"/>
  <c r="B313" i="102" a="1"/>
  <c r="B313" i="102" s="1"/>
  <c r="B314" i="102" a="1"/>
  <c r="B314" i="102" s="1"/>
  <c r="B315" i="102" a="1"/>
  <c r="B315" i="102" s="1"/>
  <c r="B316" i="102" a="1"/>
  <c r="B316" i="102" s="1"/>
  <c r="B317" i="102" a="1"/>
  <c r="B317" i="102" s="1"/>
  <c r="B318" i="102" a="1"/>
  <c r="B318" i="102" s="1"/>
  <c r="B319" i="102" a="1"/>
  <c r="B319" i="102" s="1"/>
  <c r="B320" i="102" a="1"/>
  <c r="B320" i="102" s="1"/>
  <c r="B321" i="102" a="1"/>
  <c r="B321" i="102" s="1"/>
  <c r="B322" i="102" a="1"/>
  <c r="B322" i="102" s="1"/>
  <c r="B323" i="102" a="1"/>
  <c r="B323" i="102" s="1"/>
  <c r="B324" i="102" a="1"/>
  <c r="B324" i="102" s="1"/>
  <c r="B325" i="102" a="1"/>
  <c r="B325" i="102" s="1"/>
  <c r="B326" i="102" a="1"/>
  <c r="B326" i="102" s="1"/>
  <c r="B327" i="102" a="1"/>
  <c r="B327" i="102" s="1"/>
  <c r="B328" i="102" a="1"/>
  <c r="B328" i="102" s="1"/>
  <c r="B329" i="102" a="1"/>
  <c r="B329" i="102" s="1"/>
  <c r="B330" i="102" a="1"/>
  <c r="B330" i="102" s="1"/>
  <c r="B331" i="102" a="1"/>
  <c r="B331" i="102" s="1"/>
  <c r="B332" i="102" a="1"/>
  <c r="B332" i="102" s="1"/>
  <c r="B333" i="102" a="1"/>
  <c r="B333" i="102" s="1"/>
  <c r="B334" i="102" a="1"/>
  <c r="B334" i="102" s="1"/>
  <c r="B335" i="102" a="1"/>
  <c r="B335" i="102" s="1"/>
  <c r="B336" i="102" a="1"/>
  <c r="B336" i="102" s="1"/>
  <c r="B337" i="102" a="1"/>
  <c r="B337" i="102" s="1"/>
  <c r="B338" i="102" a="1"/>
  <c r="B338" i="102" s="1"/>
  <c r="B339" i="102" a="1"/>
  <c r="B339" i="102" s="1"/>
  <c r="B340" i="102" a="1"/>
  <c r="B340" i="102" s="1"/>
  <c r="B341" i="102" a="1"/>
  <c r="B341" i="102" s="1"/>
  <c r="B342" i="102" a="1"/>
  <c r="B342" i="102" s="1"/>
  <c r="B343" i="102" a="1"/>
  <c r="B343" i="102" s="1"/>
  <c r="B344" i="102" a="1"/>
  <c r="B344" i="102" s="1"/>
  <c r="B345" i="102" a="1"/>
  <c r="B345" i="102" s="1"/>
  <c r="B346" i="102" a="1"/>
  <c r="B346" i="102" s="1"/>
  <c r="B347" i="102" a="1"/>
  <c r="B347" i="102" s="1"/>
  <c r="B348" i="102" a="1"/>
  <c r="B348" i="102" s="1"/>
  <c r="B349" i="102" a="1"/>
  <c r="B349" i="102" s="1"/>
  <c r="B350" i="102" a="1"/>
  <c r="B350" i="102" s="1"/>
  <c r="B351" i="102" a="1"/>
  <c r="B351" i="102" s="1"/>
  <c r="B352" i="102" a="1"/>
  <c r="B352" i="102" s="1"/>
  <c r="B353" i="102" a="1"/>
  <c r="B353" i="102" s="1"/>
  <c r="B354" i="102" a="1"/>
  <c r="B354" i="102" s="1"/>
  <c r="B355" i="102" a="1"/>
  <c r="B355" i="102" s="1"/>
  <c r="B356" i="102" a="1"/>
  <c r="B356" i="102" s="1"/>
  <c r="B357" i="102" a="1"/>
  <c r="B357" i="102" s="1"/>
  <c r="B358" i="102" a="1"/>
  <c r="B358" i="102" s="1"/>
  <c r="B359" i="102" a="1"/>
  <c r="B359" i="102" s="1"/>
  <c r="B360" i="102" a="1"/>
  <c r="B360" i="102" s="1"/>
  <c r="B361" i="102" a="1"/>
  <c r="B361" i="102" s="1"/>
  <c r="B362" i="102" a="1"/>
  <c r="B362" i="102" s="1"/>
  <c r="B363" i="102" a="1"/>
  <c r="B363" i="102" s="1"/>
  <c r="B364" i="102" a="1"/>
  <c r="B364" i="102" s="1"/>
  <c r="B365" i="102" a="1"/>
  <c r="B365" i="102" s="1"/>
  <c r="B366" i="102" a="1"/>
  <c r="B366" i="102" s="1"/>
  <c r="B367" i="102" a="1"/>
  <c r="B367" i="102" s="1"/>
  <c r="B368" i="102" a="1"/>
  <c r="B368" i="102" s="1"/>
  <c r="B369" i="102" a="1"/>
  <c r="B369" i="102" s="1"/>
  <c r="B370" i="102" a="1"/>
  <c r="B370" i="102" s="1"/>
  <c r="B371" i="102" a="1"/>
  <c r="B371" i="102" s="1"/>
  <c r="B372" i="102" a="1"/>
  <c r="B372" i="102" s="1"/>
  <c r="B373" i="102" a="1"/>
  <c r="B373" i="102" s="1"/>
  <c r="B374" i="102" a="1"/>
  <c r="B374" i="102" s="1"/>
  <c r="B375" i="102" a="1"/>
  <c r="B375" i="102" s="1"/>
  <c r="B376" i="102" a="1"/>
  <c r="B376" i="102" s="1"/>
  <c r="B377" i="102" a="1"/>
  <c r="B377" i="102" s="1"/>
  <c r="B378" i="102" a="1"/>
  <c r="B378" i="102" s="1"/>
  <c r="B379" i="102" a="1"/>
  <c r="B379" i="102" s="1"/>
  <c r="B380" i="102" a="1"/>
  <c r="B380" i="102" s="1"/>
  <c r="B381" i="102" a="1"/>
  <c r="B381" i="102" s="1"/>
  <c r="B382" i="102" a="1"/>
  <c r="B382" i="102" s="1"/>
  <c r="B383" i="102" a="1"/>
  <c r="B383" i="102" s="1"/>
  <c r="B384" i="102" a="1"/>
  <c r="B384" i="102" s="1"/>
  <c r="B385" i="102" a="1"/>
  <c r="B385" i="102" s="1"/>
  <c r="B386" i="102" a="1"/>
  <c r="B386" i="102" s="1"/>
  <c r="B387" i="102" a="1"/>
  <c r="B387" i="102" s="1"/>
  <c r="B388" i="102" a="1"/>
  <c r="B388" i="102" s="1"/>
  <c r="B389" i="102" a="1"/>
  <c r="B389" i="102" s="1"/>
  <c r="B390" i="102" a="1"/>
  <c r="B390" i="102" s="1"/>
  <c r="B391" i="102" a="1"/>
  <c r="B391" i="102" s="1"/>
  <c r="B392" i="102" a="1"/>
  <c r="B392" i="102" s="1"/>
  <c r="B393" i="102" a="1"/>
  <c r="B393" i="102" s="1"/>
  <c r="B394" i="102" a="1"/>
  <c r="B394" i="102" s="1"/>
  <c r="B395" i="102" a="1"/>
  <c r="B395" i="102" s="1"/>
  <c r="B396" i="102" a="1"/>
  <c r="B396" i="102" s="1"/>
  <c r="B397" i="102" a="1"/>
  <c r="B397" i="102" s="1"/>
  <c r="B398" i="102" a="1"/>
  <c r="B398" i="102" s="1"/>
  <c r="B399" i="102" a="1"/>
  <c r="B399" i="102" s="1"/>
  <c r="B400" i="102" a="1"/>
  <c r="B400" i="102" s="1"/>
  <c r="B401" i="102" a="1"/>
  <c r="B401" i="102" s="1"/>
  <c r="B402" i="102" a="1"/>
  <c r="B402" i="102" s="1"/>
  <c r="B403" i="102" a="1"/>
  <c r="B403" i="102" s="1"/>
  <c r="B404" i="102" a="1"/>
  <c r="B404" i="102" s="1"/>
  <c r="B405" i="102" a="1"/>
  <c r="B405" i="102" s="1"/>
  <c r="B406" i="102" a="1"/>
  <c r="B406" i="102" s="1"/>
  <c r="B407" i="102" a="1"/>
  <c r="B407" i="102" s="1"/>
  <c r="B408" i="102" a="1"/>
  <c r="B408" i="102" s="1"/>
  <c r="B409" i="102" a="1"/>
  <c r="B409" i="102" s="1"/>
  <c r="B410" i="102" a="1"/>
  <c r="B410" i="102" s="1"/>
  <c r="B411" i="102" a="1"/>
  <c r="B411" i="102" s="1"/>
  <c r="B412" i="102" a="1"/>
  <c r="B412" i="102" s="1"/>
  <c r="B413" i="102" a="1"/>
  <c r="B413" i="102" s="1"/>
  <c r="B414" i="102" a="1"/>
  <c r="B414" i="102" s="1"/>
  <c r="B415" i="102" a="1"/>
  <c r="B415" i="102" s="1"/>
  <c r="B416" i="102" a="1"/>
  <c r="B416" i="102" s="1"/>
  <c r="B417" i="102" a="1"/>
  <c r="B417" i="102" s="1"/>
  <c r="B418" i="102" a="1"/>
  <c r="B418" i="102" s="1"/>
  <c r="B419" i="102" a="1"/>
  <c r="B419" i="102" s="1"/>
  <c r="B420" i="102" a="1"/>
  <c r="B420" i="102" s="1"/>
  <c r="B421" i="102" a="1"/>
  <c r="B421" i="102" s="1"/>
  <c r="B422" i="102" a="1"/>
  <c r="B422" i="102" s="1"/>
  <c r="B423" i="102" a="1"/>
  <c r="B423" i="102" s="1"/>
  <c r="B424" i="102" a="1"/>
  <c r="B424" i="102" s="1"/>
  <c r="B425" i="102" a="1"/>
  <c r="B425" i="102" s="1"/>
  <c r="B426" i="102" a="1"/>
  <c r="B426" i="102" s="1"/>
  <c r="B427" i="102" a="1"/>
  <c r="B427" i="102" s="1"/>
  <c r="B428" i="102" a="1"/>
  <c r="B428" i="102" s="1"/>
  <c r="B429" i="102" a="1"/>
  <c r="B429" i="102" s="1"/>
  <c r="B430" i="102" a="1"/>
  <c r="B430" i="102" s="1"/>
  <c r="B431" i="102" a="1"/>
  <c r="B431" i="102" s="1"/>
  <c r="B432" i="102" a="1"/>
  <c r="B432" i="102" s="1"/>
  <c r="B433" i="102" a="1"/>
  <c r="B433" i="102" s="1"/>
  <c r="B434" i="102" a="1"/>
  <c r="B434" i="102" s="1"/>
  <c r="B435" i="102" a="1"/>
  <c r="B435" i="102" s="1"/>
  <c r="B436" i="102" a="1"/>
  <c r="B436" i="102" s="1"/>
  <c r="B437" i="102" a="1"/>
  <c r="B437" i="102" s="1"/>
  <c r="B438" i="102" a="1"/>
  <c r="B438" i="102" s="1"/>
  <c r="B439" i="102" a="1"/>
  <c r="B439" i="102" s="1"/>
  <c r="B440" i="102" a="1"/>
  <c r="B440" i="102" s="1"/>
  <c r="B441" i="102" a="1"/>
  <c r="B441" i="102" s="1"/>
  <c r="B442" i="102" a="1"/>
  <c r="B442" i="102" s="1"/>
  <c r="B443" i="102" a="1"/>
  <c r="B443" i="102" s="1"/>
  <c r="B444" i="102" a="1"/>
  <c r="B444" i="102" s="1"/>
  <c r="B445" i="102" a="1"/>
  <c r="B445" i="102" s="1"/>
  <c r="B446" i="102" a="1"/>
  <c r="B446" i="102" s="1"/>
  <c r="B447" i="102" a="1"/>
  <c r="B447" i="102"/>
  <c r="B448" i="102" a="1"/>
  <c r="B448" i="102" s="1"/>
  <c r="B449" i="102" a="1"/>
  <c r="B449" i="102" s="1"/>
  <c r="B450" i="102" a="1"/>
  <c r="B450" i="102" s="1"/>
  <c r="B451" i="102" a="1"/>
  <c r="B451" i="102" s="1"/>
  <c r="B452" i="102" a="1"/>
  <c r="B452" i="102" s="1"/>
  <c r="B453" i="102" a="1"/>
  <c r="B453" i="102" s="1"/>
  <c r="B454" i="102" a="1"/>
  <c r="B454" i="102" s="1"/>
  <c r="B455" i="102" a="1"/>
  <c r="B455" i="102" s="1"/>
  <c r="B456" i="102" a="1"/>
  <c r="B456" i="102" s="1"/>
  <c r="B457" i="102" a="1"/>
  <c r="B457" i="102" s="1"/>
  <c r="B458" i="102" a="1"/>
  <c r="B458" i="102" s="1"/>
  <c r="B459" i="102" a="1"/>
  <c r="B459" i="102" s="1"/>
  <c r="B460" i="102" a="1"/>
  <c r="B460" i="102" s="1"/>
  <c r="B461" i="102" a="1"/>
  <c r="B461" i="102" s="1"/>
  <c r="B462" i="102" a="1"/>
  <c r="B462" i="102" s="1"/>
  <c r="B463" i="102" a="1"/>
  <c r="B463" i="102" s="1"/>
  <c r="B464" i="102" a="1"/>
  <c r="B464" i="102" s="1"/>
  <c r="B465" i="102" a="1"/>
  <c r="B465" i="102" s="1"/>
  <c r="B466" i="102" a="1"/>
  <c r="B466" i="102" s="1"/>
  <c r="B467" i="102" a="1"/>
  <c r="B467" i="102" s="1"/>
  <c r="B468" i="102" a="1"/>
  <c r="B468" i="102" s="1"/>
  <c r="B469" i="102" a="1"/>
  <c r="B469" i="102" s="1"/>
  <c r="B470" i="102" a="1"/>
  <c r="B470" i="102" s="1"/>
  <c r="B471" i="102" a="1"/>
  <c r="B471" i="102" s="1"/>
  <c r="B472" i="102" a="1"/>
  <c r="B472" i="102" s="1"/>
  <c r="B473" i="102" a="1"/>
  <c r="B473" i="102" s="1"/>
  <c r="B474" i="102" a="1"/>
  <c r="B474" i="102" s="1"/>
  <c r="B475" i="102" a="1"/>
  <c r="B475" i="102" s="1"/>
  <c r="B476" i="102" a="1"/>
  <c r="B476" i="102" s="1"/>
  <c r="B477" i="102" a="1"/>
  <c r="B477" i="102" s="1"/>
  <c r="B478" i="102" a="1"/>
  <c r="B478" i="102" s="1"/>
  <c r="B479" i="102" a="1"/>
  <c r="B479" i="102" s="1"/>
  <c r="B480" i="102" a="1"/>
  <c r="B480" i="102" s="1"/>
  <c r="B481" i="102" a="1"/>
  <c r="B481" i="102" s="1"/>
  <c r="B482" i="102" a="1"/>
  <c r="B482" i="102" s="1"/>
  <c r="B483" i="102" a="1"/>
  <c r="B483" i="102" s="1"/>
  <c r="B484" i="102" a="1"/>
  <c r="B484" i="102" s="1"/>
  <c r="B485" i="102" a="1"/>
  <c r="B485" i="102" s="1"/>
  <c r="B486" i="102" a="1"/>
  <c r="B486" i="102" s="1"/>
  <c r="B487" i="102" a="1"/>
  <c r="B487" i="102" s="1"/>
  <c r="B488" i="102" a="1"/>
  <c r="B488" i="102" s="1"/>
  <c r="B489" i="102" a="1"/>
  <c r="B489" i="102" s="1"/>
  <c r="B490" i="102" a="1"/>
  <c r="B490" i="102" s="1"/>
  <c r="B491" i="102" a="1"/>
  <c r="B491" i="102" s="1"/>
  <c r="B492" i="102" a="1"/>
  <c r="B492" i="102" s="1"/>
  <c r="B493" i="102" a="1"/>
  <c r="B493" i="102" s="1"/>
  <c r="B494" i="102" a="1"/>
  <c r="B494" i="102" s="1"/>
  <c r="B495" i="102" a="1"/>
  <c r="B495" i="102" s="1"/>
  <c r="B496" i="102" a="1"/>
  <c r="B496" i="102" s="1"/>
  <c r="B497" i="102" a="1"/>
  <c r="B497" i="102" s="1"/>
  <c r="B498" i="102" a="1"/>
  <c r="B498" i="102" s="1"/>
  <c r="B499" i="102" a="1"/>
  <c r="B499" i="102" s="1"/>
  <c r="B500" i="102" a="1"/>
  <c r="B500" i="102" s="1"/>
  <c r="A2" i="102" a="1"/>
  <c r="A2" i="102" s="1"/>
  <c r="B3" i="89" a="1"/>
  <c r="B3" i="89" s="1"/>
  <c r="B4" i="89" a="1"/>
  <c r="B4" i="89"/>
  <c r="B5" i="89" a="1"/>
  <c r="B5" i="89" s="1"/>
  <c r="B6" i="89" a="1"/>
  <c r="B6" i="89" s="1"/>
  <c r="B7" i="89" a="1"/>
  <c r="B7" i="89" s="1"/>
  <c r="B8" i="89" a="1"/>
  <c r="B8" i="89" s="1"/>
  <c r="B9" i="89" a="1"/>
  <c r="B9" i="89" s="1"/>
  <c r="B10" i="89" a="1"/>
  <c r="B10" i="89" s="1"/>
  <c r="B11" i="89" a="1"/>
  <c r="B11" i="89" s="1"/>
  <c r="B12" i="89" a="1"/>
  <c r="B12" i="89" s="1"/>
  <c r="B13" i="89" a="1"/>
  <c r="B13" i="89"/>
  <c r="B14" i="89" a="1"/>
  <c r="B14" i="89" s="1"/>
  <c r="B15" i="89" a="1"/>
  <c r="B15" i="89" s="1"/>
  <c r="B16" i="89" a="1"/>
  <c r="B16" i="89"/>
  <c r="B17" i="89" a="1"/>
  <c r="B17" i="89" s="1"/>
  <c r="B18" i="89" a="1"/>
  <c r="B18" i="89" s="1"/>
  <c r="B19" i="89" a="1"/>
  <c r="B19" i="89"/>
  <c r="B20" i="89" a="1"/>
  <c r="B20" i="89" s="1"/>
  <c r="B21" i="89" a="1"/>
  <c r="B21" i="89" s="1"/>
  <c r="B22" i="89" a="1"/>
  <c r="B22" i="89"/>
  <c r="B23" i="89" a="1"/>
  <c r="B23" i="89" s="1"/>
  <c r="B24" i="89" a="1"/>
  <c r="B24" i="89" s="1"/>
  <c r="B25" i="89" a="1"/>
  <c r="B25" i="89" s="1"/>
  <c r="B26" i="89" a="1"/>
  <c r="B26" i="89"/>
  <c r="B27" i="89" a="1"/>
  <c r="B27" i="89" s="1"/>
  <c r="B28" i="89" a="1"/>
  <c r="B28" i="89" s="1"/>
  <c r="B29" i="89" a="1"/>
  <c r="B29" i="89" s="1"/>
  <c r="B30" i="89" a="1"/>
  <c r="B30" i="89" s="1"/>
  <c r="B31" i="89" a="1"/>
  <c r="B31" i="89" s="1"/>
  <c r="B32" i="89" a="1"/>
  <c r="B32" i="89" s="1"/>
  <c r="B33" i="89" a="1"/>
  <c r="B33" i="89" s="1"/>
  <c r="B34" i="89" a="1"/>
  <c r="B34" i="89" s="1"/>
  <c r="B35" i="89" a="1"/>
  <c r="B35" i="89"/>
  <c r="B36" i="89" a="1"/>
  <c r="B36" i="89" s="1"/>
  <c r="B37" i="89" a="1"/>
  <c r="B37" i="89" s="1"/>
  <c r="B38" i="89" a="1"/>
  <c r="B38" i="89" s="1"/>
  <c r="B39" i="89" a="1"/>
  <c r="B39" i="89" s="1"/>
  <c r="B40" i="89" a="1"/>
  <c r="B40" i="89" s="1"/>
  <c r="B41" i="89" a="1"/>
  <c r="B41" i="89"/>
  <c r="B42" i="89" a="1"/>
  <c r="B42" i="89" s="1"/>
  <c r="B43" i="89" a="1"/>
  <c r="B43" i="89" s="1"/>
  <c r="B44" i="89" a="1"/>
  <c r="B44" i="89" s="1"/>
  <c r="B45" i="89" a="1"/>
  <c r="B45" i="89" s="1"/>
  <c r="B46" i="89" a="1"/>
  <c r="B46" i="89" s="1"/>
  <c r="B47" i="89" a="1"/>
  <c r="B47" i="89" s="1"/>
  <c r="B48" i="89" a="1"/>
  <c r="B48" i="89" s="1"/>
  <c r="B49" i="89" a="1"/>
  <c r="B49" i="89" s="1"/>
  <c r="B50" i="89" a="1"/>
  <c r="B50" i="89" s="1"/>
  <c r="B51" i="89" a="1"/>
  <c r="B51" i="89" s="1"/>
  <c r="B52" i="89" a="1"/>
  <c r="B52" i="89" s="1"/>
  <c r="B53" i="89" a="1"/>
  <c r="B53" i="89" s="1"/>
  <c r="B54" i="89" a="1"/>
  <c r="B54" i="89" s="1"/>
  <c r="B55" i="89" a="1"/>
  <c r="B55" i="89" s="1"/>
  <c r="B56" i="89" a="1"/>
  <c r="B56" i="89" s="1"/>
  <c r="B57" i="89" a="1"/>
  <c r="B57" i="89" s="1"/>
  <c r="B58" i="89" a="1"/>
  <c r="B58" i="89" s="1"/>
  <c r="B59" i="89" a="1"/>
  <c r="B59" i="89" s="1"/>
  <c r="B60" i="89" a="1"/>
  <c r="B60" i="89" s="1"/>
  <c r="B61" i="89" a="1"/>
  <c r="B61" i="89" s="1"/>
  <c r="B62" i="89" a="1"/>
  <c r="B62" i="89" s="1"/>
  <c r="B63" i="89" a="1"/>
  <c r="B63" i="89" s="1"/>
  <c r="B64" i="89" a="1"/>
  <c r="B64" i="89" s="1"/>
  <c r="B65" i="89" a="1"/>
  <c r="B65" i="89" s="1"/>
  <c r="B66" i="89" a="1"/>
  <c r="B66" i="89" s="1"/>
  <c r="B67" i="89" a="1"/>
  <c r="B67" i="89" s="1"/>
  <c r="B68" i="89" a="1"/>
  <c r="B68" i="89" s="1"/>
  <c r="B69" i="89" a="1"/>
  <c r="B69" i="89" s="1"/>
  <c r="B70" i="89" a="1"/>
  <c r="B70" i="89" s="1"/>
  <c r="B71" i="89" a="1"/>
  <c r="B71" i="89" s="1"/>
  <c r="B72" i="89" a="1"/>
  <c r="B72" i="89" s="1"/>
  <c r="B73" i="89" a="1"/>
  <c r="B73" i="89" s="1"/>
  <c r="B74" i="89" a="1"/>
  <c r="B74" i="89" s="1"/>
  <c r="B75" i="89" a="1"/>
  <c r="B75" i="89" s="1"/>
  <c r="B76" i="89" a="1"/>
  <c r="B76" i="89" s="1"/>
  <c r="B77" i="89" a="1"/>
  <c r="B77" i="89" s="1"/>
  <c r="B78" i="89" a="1"/>
  <c r="B78" i="89" s="1"/>
  <c r="B79" i="89" a="1"/>
  <c r="B79" i="89" s="1"/>
  <c r="B80" i="89" a="1"/>
  <c r="B80" i="89" s="1"/>
  <c r="B81" i="89" a="1"/>
  <c r="B81" i="89" s="1"/>
  <c r="B82" i="89" a="1"/>
  <c r="B82" i="89" s="1"/>
  <c r="B83" i="89" a="1"/>
  <c r="B83" i="89" s="1"/>
  <c r="B84" i="89" a="1"/>
  <c r="B84" i="89" s="1"/>
  <c r="B85" i="89" a="1"/>
  <c r="B85" i="89" s="1"/>
  <c r="B86" i="89" a="1"/>
  <c r="B86" i="89" s="1"/>
  <c r="B87" i="89" a="1"/>
  <c r="B87" i="89" s="1"/>
  <c r="B88" i="89" a="1"/>
  <c r="B88" i="89" s="1"/>
  <c r="B89" i="89" a="1"/>
  <c r="B89" i="89" s="1"/>
  <c r="B90" i="89" a="1"/>
  <c r="B90" i="89" s="1"/>
  <c r="B91" i="89" a="1"/>
  <c r="B91" i="89" s="1"/>
  <c r="B92" i="89" a="1"/>
  <c r="B92" i="89" s="1"/>
  <c r="B93" i="89" a="1"/>
  <c r="B93" i="89" s="1"/>
  <c r="B94" i="89" a="1"/>
  <c r="B94" i="89" s="1"/>
  <c r="B95" i="89" a="1"/>
  <c r="B95" i="89" s="1"/>
  <c r="B96" i="89" a="1"/>
  <c r="B96" i="89" s="1"/>
  <c r="B97" i="89" a="1"/>
  <c r="B97" i="89" s="1"/>
  <c r="B98" i="89" a="1"/>
  <c r="B98" i="89" s="1"/>
  <c r="B99" i="89" a="1"/>
  <c r="B99" i="89" s="1"/>
  <c r="B100" i="89" a="1"/>
  <c r="B100" i="89" s="1"/>
  <c r="B101" i="89" a="1"/>
  <c r="B101" i="89" s="1"/>
  <c r="B102" i="89" a="1"/>
  <c r="B102" i="89" s="1"/>
  <c r="B103" i="89" a="1"/>
  <c r="B103" i="89" s="1"/>
  <c r="B104" i="89" a="1"/>
  <c r="B104" i="89" s="1"/>
  <c r="B105" i="89" a="1"/>
  <c r="B105" i="89" s="1"/>
  <c r="B106" i="89" a="1"/>
  <c r="B106" i="89" s="1"/>
  <c r="B107" i="89" a="1"/>
  <c r="B107" i="89" s="1"/>
  <c r="B108" i="89" a="1"/>
  <c r="B108" i="89" s="1"/>
  <c r="B109" i="89" a="1"/>
  <c r="B109" i="89" s="1"/>
  <c r="B110" i="89" a="1"/>
  <c r="B110" i="89" s="1"/>
  <c r="B111" i="89" a="1"/>
  <c r="B111" i="89" s="1"/>
  <c r="B112" i="89" a="1"/>
  <c r="B112" i="89" s="1"/>
  <c r="B113" i="89" a="1"/>
  <c r="B113" i="89" s="1"/>
  <c r="B114" i="89" a="1"/>
  <c r="B114" i="89" s="1"/>
  <c r="B115" i="89" a="1"/>
  <c r="B115" i="89" s="1"/>
  <c r="B116" i="89" a="1"/>
  <c r="B116" i="89" s="1"/>
  <c r="B117" i="89" a="1"/>
  <c r="B117" i="89" s="1"/>
  <c r="B118" i="89" a="1"/>
  <c r="B118" i="89" s="1"/>
  <c r="B119" i="89" a="1"/>
  <c r="B119" i="89" s="1"/>
  <c r="B120" i="89" a="1"/>
  <c r="B120" i="89" s="1"/>
  <c r="B121" i="89" a="1"/>
  <c r="B121" i="89" s="1"/>
  <c r="B122" i="89" a="1"/>
  <c r="B122" i="89" s="1"/>
  <c r="B123" i="89" a="1"/>
  <c r="B123" i="89" s="1"/>
  <c r="B124" i="89" a="1"/>
  <c r="B124" i="89" s="1"/>
  <c r="B125" i="89" a="1"/>
  <c r="B125" i="89" s="1"/>
  <c r="B126" i="89" a="1"/>
  <c r="B126" i="89" s="1"/>
  <c r="B127" i="89" a="1"/>
  <c r="B127" i="89" s="1"/>
  <c r="B128" i="89" a="1"/>
  <c r="B128" i="89" s="1"/>
  <c r="B129" i="89" a="1"/>
  <c r="B129" i="89" s="1"/>
  <c r="B130" i="89" a="1"/>
  <c r="B130" i="89" s="1"/>
  <c r="B131" i="89" a="1"/>
  <c r="B131" i="89" s="1"/>
  <c r="B132" i="89" a="1"/>
  <c r="B132" i="89" s="1"/>
  <c r="B133" i="89" a="1"/>
  <c r="B133" i="89" s="1"/>
  <c r="B134" i="89" a="1"/>
  <c r="B134" i="89" s="1"/>
  <c r="B135" i="89" a="1"/>
  <c r="B135" i="89" s="1"/>
  <c r="B136" i="89" a="1"/>
  <c r="B136" i="89" s="1"/>
  <c r="B137" i="89" a="1"/>
  <c r="B137" i="89" s="1"/>
  <c r="B138" i="89" a="1"/>
  <c r="B138" i="89" s="1"/>
  <c r="B139" i="89" a="1"/>
  <c r="B139" i="89" s="1"/>
  <c r="B140" i="89" a="1"/>
  <c r="B140" i="89" s="1"/>
  <c r="B141" i="89" a="1"/>
  <c r="B141" i="89" s="1"/>
  <c r="B142" i="89" a="1"/>
  <c r="B142" i="89" s="1"/>
  <c r="B143" i="89" a="1"/>
  <c r="B143" i="89" s="1"/>
  <c r="B144" i="89" a="1"/>
  <c r="B144" i="89" s="1"/>
  <c r="B145" i="89" a="1"/>
  <c r="B145" i="89" s="1"/>
  <c r="B146" i="89" a="1"/>
  <c r="B146" i="89" s="1"/>
  <c r="B147" i="89" a="1"/>
  <c r="B147" i="89" s="1"/>
  <c r="B148" i="89" a="1"/>
  <c r="B148" i="89" s="1"/>
  <c r="B149" i="89" a="1"/>
  <c r="B149" i="89" s="1"/>
  <c r="B150" i="89" a="1"/>
  <c r="B150" i="89" s="1"/>
  <c r="B151" i="89" a="1"/>
  <c r="B151" i="89" s="1"/>
  <c r="B152" i="89" a="1"/>
  <c r="B152" i="89" s="1"/>
  <c r="B153" i="89" a="1"/>
  <c r="B153" i="89" s="1"/>
  <c r="B154" i="89" a="1"/>
  <c r="B154" i="89" s="1"/>
  <c r="B155" i="89" a="1"/>
  <c r="B155" i="89" s="1"/>
  <c r="B156" i="89" a="1"/>
  <c r="B156" i="89" s="1"/>
  <c r="B157" i="89" a="1"/>
  <c r="B157" i="89" s="1"/>
  <c r="B158" i="89" a="1"/>
  <c r="B158" i="89" s="1"/>
  <c r="B159" i="89" a="1"/>
  <c r="B159" i="89" s="1"/>
  <c r="B160" i="89" a="1"/>
  <c r="B160" i="89" s="1"/>
  <c r="B161" i="89" a="1"/>
  <c r="B161" i="89" s="1"/>
  <c r="B162" i="89" a="1"/>
  <c r="B162" i="89" s="1"/>
  <c r="B163" i="89" a="1"/>
  <c r="B163" i="89" s="1"/>
  <c r="B164" i="89" a="1"/>
  <c r="B164" i="89" s="1"/>
  <c r="B165" i="89" a="1"/>
  <c r="B165" i="89" s="1"/>
  <c r="B166" i="89" a="1"/>
  <c r="B166" i="89" s="1"/>
  <c r="B167" i="89" a="1"/>
  <c r="B167" i="89" s="1"/>
  <c r="B168" i="89" a="1"/>
  <c r="B168" i="89" s="1"/>
  <c r="B169" i="89" a="1"/>
  <c r="B169" i="89" s="1"/>
  <c r="B170" i="89" a="1"/>
  <c r="B170" i="89" s="1"/>
  <c r="B171" i="89" a="1"/>
  <c r="B171" i="89" s="1"/>
  <c r="B172" i="89" a="1"/>
  <c r="B172" i="89" s="1"/>
  <c r="B173" i="89" a="1"/>
  <c r="B173" i="89" s="1"/>
  <c r="B174" i="89" a="1"/>
  <c r="B174" i="89" s="1"/>
  <c r="B175" i="89" a="1"/>
  <c r="B175" i="89" s="1"/>
  <c r="B176" i="89" a="1"/>
  <c r="B176" i="89" s="1"/>
  <c r="B177" i="89" a="1"/>
  <c r="B177" i="89" s="1"/>
  <c r="B178" i="89" a="1"/>
  <c r="B178" i="89" s="1"/>
  <c r="B179" i="89" a="1"/>
  <c r="B179" i="89" s="1"/>
  <c r="B180" i="89" a="1"/>
  <c r="B180" i="89"/>
  <c r="B181" i="89" a="1"/>
  <c r="B181" i="89" s="1"/>
  <c r="B182" i="89" a="1"/>
  <c r="B182" i="89" s="1"/>
  <c r="B183" i="89" a="1"/>
  <c r="B183" i="89" s="1"/>
  <c r="B184" i="89" a="1"/>
  <c r="B184" i="89" s="1"/>
  <c r="B185" i="89" a="1"/>
  <c r="B185" i="89" s="1"/>
  <c r="B186" i="89" a="1"/>
  <c r="B186" i="89"/>
  <c r="B187" i="89" a="1"/>
  <c r="B187" i="89" s="1"/>
  <c r="B188" i="89" a="1"/>
  <c r="B188" i="89" s="1"/>
  <c r="B189" i="89" a="1"/>
  <c r="B189" i="89" s="1"/>
  <c r="B190" i="89" a="1"/>
  <c r="B190" i="89" s="1"/>
  <c r="B191" i="89" a="1"/>
  <c r="B191" i="89" s="1"/>
  <c r="B192" i="89" a="1"/>
  <c r="B192" i="89" s="1"/>
  <c r="B193" i="89" a="1"/>
  <c r="B193" i="89" s="1"/>
  <c r="B194" i="89" a="1"/>
  <c r="B194" i="89" s="1"/>
  <c r="B195" i="89" a="1"/>
  <c r="B195" i="89" s="1"/>
  <c r="B196" i="89" a="1"/>
  <c r="B196" i="89" s="1"/>
  <c r="B197" i="89" a="1"/>
  <c r="B197" i="89" s="1"/>
  <c r="B198" i="89" a="1"/>
  <c r="B198" i="89" s="1"/>
  <c r="B199" i="89" a="1"/>
  <c r="B199" i="89" s="1"/>
  <c r="B200" i="89" a="1"/>
  <c r="B200" i="89" s="1"/>
  <c r="B201" i="89" a="1"/>
  <c r="B201" i="89" s="1"/>
  <c r="B202" i="89" a="1"/>
  <c r="B202" i="89" s="1"/>
  <c r="B203" i="89" a="1"/>
  <c r="B203" i="89" s="1"/>
  <c r="B204" i="89" a="1"/>
  <c r="B204" i="89" s="1"/>
  <c r="B205" i="89" a="1"/>
  <c r="B205" i="89" s="1"/>
  <c r="B206" i="89" a="1"/>
  <c r="B206" i="89" s="1"/>
  <c r="B207" i="89" a="1"/>
  <c r="B207" i="89" s="1"/>
  <c r="B208" i="89" a="1"/>
  <c r="B208" i="89" s="1"/>
  <c r="B209" i="89" a="1"/>
  <c r="B209" i="89" s="1"/>
  <c r="B210" i="89" a="1"/>
  <c r="B210" i="89" s="1"/>
  <c r="B211" i="89" a="1"/>
  <c r="B211" i="89" s="1"/>
  <c r="B212" i="89" a="1"/>
  <c r="B212" i="89" s="1"/>
  <c r="B213" i="89" a="1"/>
  <c r="B213" i="89" s="1"/>
  <c r="B214" i="89" a="1"/>
  <c r="B214" i="89" s="1"/>
  <c r="B215" i="89" a="1"/>
  <c r="B215" i="89" s="1"/>
  <c r="B216" i="89" a="1"/>
  <c r="B216" i="89" s="1"/>
  <c r="B217" i="89" a="1"/>
  <c r="B217" i="89" s="1"/>
  <c r="B218" i="89" a="1"/>
  <c r="B218" i="89" s="1"/>
  <c r="B219" i="89" a="1"/>
  <c r="B219" i="89" s="1"/>
  <c r="B220" i="89" a="1"/>
  <c r="B220" i="89" s="1"/>
  <c r="B221" i="89" a="1"/>
  <c r="B221" i="89" s="1"/>
  <c r="B222" i="89" a="1"/>
  <c r="B222" i="89" s="1"/>
  <c r="B223" i="89" a="1"/>
  <c r="B223" i="89" s="1"/>
  <c r="B224" i="89" a="1"/>
  <c r="B224" i="89" s="1"/>
  <c r="B225" i="89" a="1"/>
  <c r="B225" i="89" s="1"/>
  <c r="B226" i="89" a="1"/>
  <c r="B226" i="89" s="1"/>
  <c r="B227" i="89" a="1"/>
  <c r="B227" i="89" s="1"/>
  <c r="B228" i="89" a="1"/>
  <c r="B228" i="89" s="1"/>
  <c r="B229" i="89" a="1"/>
  <c r="B229" i="89" s="1"/>
  <c r="B230" i="89" a="1"/>
  <c r="B230" i="89" s="1"/>
  <c r="B231" i="89" a="1"/>
  <c r="B231" i="89" s="1"/>
  <c r="B232" i="89" a="1"/>
  <c r="B232" i="89" s="1"/>
  <c r="B233" i="89" a="1"/>
  <c r="B233" i="89" s="1"/>
  <c r="B234" i="89" a="1"/>
  <c r="B234" i="89" s="1"/>
  <c r="B235" i="89" a="1"/>
  <c r="B235" i="89" s="1"/>
  <c r="B236" i="89" a="1"/>
  <c r="B236" i="89" s="1"/>
  <c r="B237" i="89" a="1"/>
  <c r="B237" i="89" s="1"/>
  <c r="B238" i="89" a="1"/>
  <c r="B238" i="89" s="1"/>
  <c r="B239" i="89" a="1"/>
  <c r="B239" i="89" s="1"/>
  <c r="B240" i="89" a="1"/>
  <c r="B240" i="89" s="1"/>
  <c r="B241" i="89" a="1"/>
  <c r="B241" i="89" s="1"/>
  <c r="B242" i="89" a="1"/>
  <c r="B242" i="89" s="1"/>
  <c r="B243" i="89" a="1"/>
  <c r="B243" i="89" s="1"/>
  <c r="B244" i="89" a="1"/>
  <c r="B244" i="89" s="1"/>
  <c r="B245" i="89" a="1"/>
  <c r="B245" i="89" s="1"/>
  <c r="B246" i="89" a="1"/>
  <c r="B246" i="89" s="1"/>
  <c r="B247" i="89" a="1"/>
  <c r="B247" i="89" s="1"/>
  <c r="B248" i="89" a="1"/>
  <c r="B248" i="89" s="1"/>
  <c r="B249" i="89" a="1"/>
  <c r="B249" i="89" s="1"/>
  <c r="B250" i="89" a="1"/>
  <c r="B250" i="89" s="1"/>
  <c r="B251" i="89" a="1"/>
  <c r="B251" i="89" s="1"/>
  <c r="B252" i="89" a="1"/>
  <c r="B252" i="89" s="1"/>
  <c r="B253" i="89" a="1"/>
  <c r="B253" i="89" s="1"/>
  <c r="B254" i="89" a="1"/>
  <c r="B254" i="89" s="1"/>
  <c r="B255" i="89" a="1"/>
  <c r="B255" i="89" s="1"/>
  <c r="B256" i="89" a="1"/>
  <c r="B256" i="89" s="1"/>
  <c r="B257" i="89" a="1"/>
  <c r="B257" i="89" s="1"/>
  <c r="B258" i="89" a="1"/>
  <c r="B258" i="89" s="1"/>
  <c r="B259" i="89" a="1"/>
  <c r="B259" i="89" s="1"/>
  <c r="B260" i="89" a="1"/>
  <c r="B260" i="89" s="1"/>
  <c r="B261" i="89" a="1"/>
  <c r="B261" i="89" s="1"/>
  <c r="B262" i="89" a="1"/>
  <c r="B262" i="89" s="1"/>
  <c r="B263" i="89" a="1"/>
  <c r="B263" i="89" s="1"/>
  <c r="B264" i="89" a="1"/>
  <c r="B264" i="89" s="1"/>
  <c r="B265" i="89" a="1"/>
  <c r="B265" i="89" s="1"/>
  <c r="B266" i="89" a="1"/>
  <c r="B266" i="89" s="1"/>
  <c r="B267" i="89" a="1"/>
  <c r="B267" i="89" s="1"/>
  <c r="B268" i="89" a="1"/>
  <c r="B268" i="89" s="1"/>
  <c r="B269" i="89" a="1"/>
  <c r="B269" i="89" s="1"/>
  <c r="B270" i="89" a="1"/>
  <c r="B270" i="89" s="1"/>
  <c r="B271" i="89" a="1"/>
  <c r="B271" i="89"/>
  <c r="B272" i="89" a="1"/>
  <c r="B272" i="89" s="1"/>
  <c r="B273" i="89" a="1"/>
  <c r="B273" i="89" s="1"/>
  <c r="B274" i="89" a="1"/>
  <c r="B274" i="89" s="1"/>
  <c r="B275" i="89" a="1"/>
  <c r="B275" i="89" s="1"/>
  <c r="B276" i="89" a="1"/>
  <c r="B276" i="89" s="1"/>
  <c r="B277" i="89" a="1"/>
  <c r="B277" i="89" s="1"/>
  <c r="B278" i="89" a="1"/>
  <c r="B278" i="89" s="1"/>
  <c r="B279" i="89" a="1"/>
  <c r="B279" i="89" s="1"/>
  <c r="B280" i="89" a="1"/>
  <c r="B280" i="89" s="1"/>
  <c r="B281" i="89" a="1"/>
  <c r="B281" i="89" s="1"/>
  <c r="B282" i="89" a="1"/>
  <c r="B282" i="89" s="1"/>
  <c r="B283" i="89" a="1"/>
  <c r="B283" i="89" s="1"/>
  <c r="B284" i="89" a="1"/>
  <c r="B284" i="89" s="1"/>
  <c r="B285" i="89" a="1"/>
  <c r="B285" i="89" s="1"/>
  <c r="B286" i="89" a="1"/>
  <c r="B286" i="89" s="1"/>
  <c r="B287" i="89" a="1"/>
  <c r="B287" i="89" s="1"/>
  <c r="B288" i="89" a="1"/>
  <c r="B288" i="89" s="1"/>
  <c r="B289" i="89" a="1"/>
  <c r="B289" i="89" s="1"/>
  <c r="B290" i="89" a="1"/>
  <c r="B290" i="89" s="1"/>
  <c r="B291" i="89" a="1"/>
  <c r="B291" i="89" s="1"/>
  <c r="B292" i="89" a="1"/>
  <c r="B292" i="89" s="1"/>
  <c r="B293" i="89" a="1"/>
  <c r="B293" i="89" s="1"/>
  <c r="B294" i="89" a="1"/>
  <c r="B294" i="89" s="1"/>
  <c r="B295" i="89" a="1"/>
  <c r="B295" i="89" s="1"/>
  <c r="B296" i="89" a="1"/>
  <c r="B296" i="89" s="1"/>
  <c r="B297" i="89" a="1"/>
  <c r="B297" i="89" s="1"/>
  <c r="B298" i="89" a="1"/>
  <c r="B298" i="89" s="1"/>
  <c r="B299" i="89" a="1"/>
  <c r="B299" i="89" s="1"/>
  <c r="B300" i="89" a="1"/>
  <c r="B300" i="89" s="1"/>
  <c r="B301" i="89" a="1"/>
  <c r="B301" i="89" s="1"/>
  <c r="B302" i="89" a="1"/>
  <c r="B302" i="89" s="1"/>
  <c r="B303" i="89" a="1"/>
  <c r="B303" i="89" s="1"/>
  <c r="B304" i="89" a="1"/>
  <c r="B304" i="89" s="1"/>
  <c r="B305" i="89" a="1"/>
  <c r="B305" i="89" s="1"/>
  <c r="B306" i="89" a="1"/>
  <c r="B306" i="89" s="1"/>
  <c r="B307" i="89" a="1"/>
  <c r="B307" i="89" s="1"/>
  <c r="B308" i="89" a="1"/>
  <c r="B308" i="89" s="1"/>
  <c r="B309" i="89" a="1"/>
  <c r="B309" i="89"/>
  <c r="B310" i="89" a="1"/>
  <c r="B310" i="89" s="1"/>
  <c r="B311" i="89" a="1"/>
  <c r="B311" i="89" s="1"/>
  <c r="B312" i="89" a="1"/>
  <c r="B312" i="89" s="1"/>
  <c r="B313" i="89" a="1"/>
  <c r="B313" i="89" s="1"/>
  <c r="B314" i="89" a="1"/>
  <c r="B314" i="89" s="1"/>
  <c r="B315" i="89" a="1"/>
  <c r="B315" i="89"/>
  <c r="B316" i="89" a="1"/>
  <c r="B316" i="89" s="1"/>
  <c r="B317" i="89" a="1"/>
  <c r="B317" i="89" s="1"/>
  <c r="B318" i="89" a="1"/>
  <c r="B318" i="89" s="1"/>
  <c r="B319" i="89" a="1"/>
  <c r="B319" i="89" s="1"/>
  <c r="B320" i="89" a="1"/>
  <c r="B320" i="89" s="1"/>
  <c r="B321" i="89" a="1"/>
  <c r="B321" i="89" s="1"/>
  <c r="B322" i="89" a="1"/>
  <c r="B322" i="89" s="1"/>
  <c r="B323" i="89" a="1"/>
  <c r="B323" i="89" s="1"/>
  <c r="B324" i="89" a="1"/>
  <c r="B324" i="89" s="1"/>
  <c r="B325" i="89" a="1"/>
  <c r="B325" i="89" s="1"/>
  <c r="B326" i="89" a="1"/>
  <c r="B326" i="89" s="1"/>
  <c r="B327" i="89" a="1"/>
  <c r="B327" i="89" s="1"/>
  <c r="B328" i="89" a="1"/>
  <c r="B328" i="89" s="1"/>
  <c r="B329" i="89" a="1"/>
  <c r="B329" i="89" s="1"/>
  <c r="B330" i="89" a="1"/>
  <c r="B330" i="89" s="1"/>
  <c r="B331" i="89" a="1"/>
  <c r="B331" i="89" s="1"/>
  <c r="B332" i="89" a="1"/>
  <c r="B332" i="89" s="1"/>
  <c r="B333" i="89" a="1"/>
  <c r="B333" i="89" s="1"/>
  <c r="B334" i="89" a="1"/>
  <c r="B334" i="89" s="1"/>
  <c r="B335" i="89" a="1"/>
  <c r="B335" i="89" s="1"/>
  <c r="B336" i="89" a="1"/>
  <c r="B336" i="89" s="1"/>
  <c r="B337" i="89" a="1"/>
  <c r="B337" i="89" s="1"/>
  <c r="B338" i="89" a="1"/>
  <c r="B338" i="89" s="1"/>
  <c r="B339" i="89" a="1"/>
  <c r="B339" i="89" s="1"/>
  <c r="B340" i="89" a="1"/>
  <c r="B340" i="89" s="1"/>
  <c r="B341" i="89" a="1"/>
  <c r="B341" i="89" s="1"/>
  <c r="B342" i="89" a="1"/>
  <c r="B342" i="89" s="1"/>
  <c r="B343" i="89" a="1"/>
  <c r="B343" i="89" s="1"/>
  <c r="B344" i="89" a="1"/>
  <c r="B344" i="89" s="1"/>
  <c r="B345" i="89" a="1"/>
  <c r="B345" i="89" s="1"/>
  <c r="B346" i="89" a="1"/>
  <c r="B346" i="89" s="1"/>
  <c r="B347" i="89" a="1"/>
  <c r="B347" i="89" s="1"/>
  <c r="B348" i="89" a="1"/>
  <c r="B348" i="89" s="1"/>
  <c r="B349" i="89" a="1"/>
  <c r="B349" i="89" s="1"/>
  <c r="B350" i="89" a="1"/>
  <c r="B350" i="89" s="1"/>
  <c r="B351" i="89" a="1"/>
  <c r="B351" i="89" s="1"/>
  <c r="B352" i="89" a="1"/>
  <c r="B352" i="89" s="1"/>
  <c r="B353" i="89" a="1"/>
  <c r="B353" i="89" s="1"/>
  <c r="B354" i="89" a="1"/>
  <c r="B354" i="89" s="1"/>
  <c r="B355" i="89" a="1"/>
  <c r="B355" i="89" s="1"/>
  <c r="B356" i="89" a="1"/>
  <c r="B356" i="89" s="1"/>
  <c r="B357" i="89" a="1"/>
  <c r="B357" i="89" s="1"/>
  <c r="B358" i="89" a="1"/>
  <c r="B358" i="89" s="1"/>
  <c r="B359" i="89" a="1"/>
  <c r="B359" i="89" s="1"/>
  <c r="B360" i="89" a="1"/>
  <c r="B360" i="89" s="1"/>
  <c r="B361" i="89" a="1"/>
  <c r="B361" i="89" s="1"/>
  <c r="B362" i="89" a="1"/>
  <c r="B362" i="89" s="1"/>
  <c r="B363" i="89" a="1"/>
  <c r="B363" i="89" s="1"/>
  <c r="B364" i="89" a="1"/>
  <c r="B364" i="89" s="1"/>
  <c r="B365" i="89" a="1"/>
  <c r="B365" i="89" s="1"/>
  <c r="B366" i="89" a="1"/>
  <c r="B366" i="89" s="1"/>
  <c r="B367" i="89" a="1"/>
  <c r="B367" i="89" s="1"/>
  <c r="B368" i="89" a="1"/>
  <c r="B368" i="89" s="1"/>
  <c r="B369" i="89" a="1"/>
  <c r="B369" i="89" s="1"/>
  <c r="B370" i="89" a="1"/>
  <c r="B370" i="89" s="1"/>
  <c r="B371" i="89" a="1"/>
  <c r="B371" i="89" s="1"/>
  <c r="B372" i="89" a="1"/>
  <c r="B372" i="89" s="1"/>
  <c r="B373" i="89" a="1"/>
  <c r="B373" i="89" s="1"/>
  <c r="B374" i="89" a="1"/>
  <c r="B374" i="89" s="1"/>
  <c r="B375" i="89" a="1"/>
  <c r="B375" i="89" s="1"/>
  <c r="B376" i="89" a="1"/>
  <c r="B376" i="89" s="1"/>
  <c r="B377" i="89" a="1"/>
  <c r="B377" i="89" s="1"/>
  <c r="B378" i="89" a="1"/>
  <c r="B378" i="89" s="1"/>
  <c r="B379" i="89" a="1"/>
  <c r="B379" i="89" s="1"/>
  <c r="B380" i="89" a="1"/>
  <c r="B380" i="89" s="1"/>
  <c r="B381" i="89" a="1"/>
  <c r="B381" i="89" s="1"/>
  <c r="B382" i="89" a="1"/>
  <c r="B382" i="89" s="1"/>
  <c r="B383" i="89" a="1"/>
  <c r="B383" i="89" s="1"/>
  <c r="B384" i="89" a="1"/>
  <c r="B384" i="89" s="1"/>
  <c r="B385" i="89" a="1"/>
  <c r="B385" i="89" s="1"/>
  <c r="B386" i="89" a="1"/>
  <c r="B386" i="89" s="1"/>
  <c r="B387" i="89" a="1"/>
  <c r="B387" i="89" s="1"/>
  <c r="B388" i="89" a="1"/>
  <c r="B388" i="89" s="1"/>
  <c r="B389" i="89" a="1"/>
  <c r="B389" i="89" s="1"/>
  <c r="B390" i="89" a="1"/>
  <c r="B390" i="89" s="1"/>
  <c r="B391" i="89" a="1"/>
  <c r="B391" i="89" s="1"/>
  <c r="B392" i="89" a="1"/>
  <c r="B392" i="89" s="1"/>
  <c r="B393" i="89" a="1"/>
  <c r="B393" i="89" s="1"/>
  <c r="B394" i="89" a="1"/>
  <c r="B394" i="89" s="1"/>
  <c r="B395" i="89" a="1"/>
  <c r="B395" i="89" s="1"/>
  <c r="B396" i="89" a="1"/>
  <c r="B396" i="89" s="1"/>
  <c r="B397" i="89" a="1"/>
  <c r="B397" i="89" s="1"/>
  <c r="B398" i="89" a="1"/>
  <c r="B398" i="89" s="1"/>
  <c r="B399" i="89" a="1"/>
  <c r="B399" i="89" s="1"/>
  <c r="B400" i="89" a="1"/>
  <c r="B400" i="89" s="1"/>
  <c r="B401" i="89" a="1"/>
  <c r="B401" i="89" s="1"/>
  <c r="B402" i="89" a="1"/>
  <c r="B402" i="89" s="1"/>
  <c r="B403" i="89" a="1"/>
  <c r="B403" i="89" s="1"/>
  <c r="B404" i="89" a="1"/>
  <c r="B404" i="89" s="1"/>
  <c r="B405" i="89" a="1"/>
  <c r="B405" i="89" s="1"/>
  <c r="B406" i="89" a="1"/>
  <c r="B406" i="89" s="1"/>
  <c r="B407" i="89" a="1"/>
  <c r="B407" i="89" s="1"/>
  <c r="B408" i="89" a="1"/>
  <c r="B408" i="89" s="1"/>
  <c r="B409" i="89" a="1"/>
  <c r="B409" i="89" s="1"/>
  <c r="B410" i="89" a="1"/>
  <c r="B410" i="89" s="1"/>
  <c r="B411" i="89" a="1"/>
  <c r="B411" i="89" s="1"/>
  <c r="B412" i="89" a="1"/>
  <c r="B412" i="89" s="1"/>
  <c r="B413" i="89" a="1"/>
  <c r="B413" i="89" s="1"/>
  <c r="B414" i="89" a="1"/>
  <c r="B414" i="89" s="1"/>
  <c r="B415" i="89" a="1"/>
  <c r="B415" i="89" s="1"/>
  <c r="B416" i="89" a="1"/>
  <c r="B416" i="89" s="1"/>
  <c r="B417" i="89" a="1"/>
  <c r="B417" i="89" s="1"/>
  <c r="B418" i="89" a="1"/>
  <c r="B418" i="89" s="1"/>
  <c r="B419" i="89" a="1"/>
  <c r="B419" i="89" s="1"/>
  <c r="B420" i="89" a="1"/>
  <c r="B420" i="89" s="1"/>
  <c r="B421" i="89" a="1"/>
  <c r="B421" i="89"/>
  <c r="B422" i="89" a="1"/>
  <c r="B422" i="89" s="1"/>
  <c r="B423" i="89" a="1"/>
  <c r="B423" i="89" s="1"/>
  <c r="B424" i="89" a="1"/>
  <c r="B424" i="89" s="1"/>
  <c r="B425" i="89" a="1"/>
  <c r="B425" i="89" s="1"/>
  <c r="B426" i="89" a="1"/>
  <c r="B426" i="89" s="1"/>
  <c r="B427" i="89" a="1"/>
  <c r="B427" i="89" s="1"/>
  <c r="B428" i="89" a="1"/>
  <c r="B428" i="89" s="1"/>
  <c r="B429" i="89" a="1"/>
  <c r="B429" i="89" s="1"/>
  <c r="B430" i="89" a="1"/>
  <c r="B430" i="89" s="1"/>
  <c r="B431" i="89" a="1"/>
  <c r="B431" i="89" s="1"/>
  <c r="B432" i="89" a="1"/>
  <c r="B432" i="89" s="1"/>
  <c r="B433" i="89" a="1"/>
  <c r="B433" i="89" s="1"/>
  <c r="B434" i="89" a="1"/>
  <c r="B434" i="89" s="1"/>
  <c r="B435" i="89" a="1"/>
  <c r="B435" i="89" s="1"/>
  <c r="B436" i="89" a="1"/>
  <c r="B436" i="89" s="1"/>
  <c r="B437" i="89" a="1"/>
  <c r="B437" i="89" s="1"/>
  <c r="B438" i="89" a="1"/>
  <c r="B438" i="89" s="1"/>
  <c r="B439" i="89" a="1"/>
  <c r="B439" i="89" s="1"/>
  <c r="B440" i="89" a="1"/>
  <c r="B440" i="89" s="1"/>
  <c r="B441" i="89" a="1"/>
  <c r="B441" i="89" s="1"/>
  <c r="B442" i="89" a="1"/>
  <c r="B442" i="89" s="1"/>
  <c r="B443" i="89" a="1"/>
  <c r="B443" i="89" s="1"/>
  <c r="B444" i="89" a="1"/>
  <c r="B444" i="89" s="1"/>
  <c r="B445" i="89" a="1"/>
  <c r="B445" i="89" s="1"/>
  <c r="B446" i="89" a="1"/>
  <c r="B446" i="89" s="1"/>
  <c r="B447" i="89" a="1"/>
  <c r="B447" i="89" s="1"/>
  <c r="B448" i="89" a="1"/>
  <c r="B448" i="89" s="1"/>
  <c r="B449" i="89" a="1"/>
  <c r="B449" i="89" s="1"/>
  <c r="B450" i="89" a="1"/>
  <c r="B450" i="89" s="1"/>
  <c r="B451" i="89" a="1"/>
  <c r="B451" i="89" s="1"/>
  <c r="B452" i="89" a="1"/>
  <c r="B452" i="89" s="1"/>
  <c r="B453" i="89" a="1"/>
  <c r="B453" i="89" s="1"/>
  <c r="B454" i="89" a="1"/>
  <c r="B454" i="89" s="1"/>
  <c r="B455" i="89" a="1"/>
  <c r="B455" i="89" s="1"/>
  <c r="B456" i="89" a="1"/>
  <c r="B456" i="89"/>
  <c r="B457" i="89" a="1"/>
  <c r="B457" i="89" s="1"/>
  <c r="B458" i="89" a="1"/>
  <c r="B458" i="89" s="1"/>
  <c r="B459" i="89" a="1"/>
  <c r="B459" i="89" s="1"/>
  <c r="B460" i="89" a="1"/>
  <c r="B460" i="89" s="1"/>
  <c r="B461" i="89" a="1"/>
  <c r="B461" i="89" s="1"/>
  <c r="B462" i="89" a="1"/>
  <c r="B462" i="89"/>
  <c r="B463" i="89" a="1"/>
  <c r="B463" i="89" s="1"/>
  <c r="B464" i="89" a="1"/>
  <c r="B464" i="89" s="1"/>
  <c r="B465" i="89" a="1"/>
  <c r="B465" i="89" s="1"/>
  <c r="B466" i="89" a="1"/>
  <c r="B466" i="89" s="1"/>
  <c r="B467" i="89" a="1"/>
  <c r="B467" i="89" s="1"/>
  <c r="B468" i="89" a="1"/>
  <c r="B468" i="89"/>
  <c r="B469" i="89" a="1"/>
  <c r="B469" i="89" s="1"/>
  <c r="B470" i="89" a="1"/>
  <c r="B470" i="89" s="1"/>
  <c r="B471" i="89" a="1"/>
  <c r="B471" i="89" s="1"/>
  <c r="B472" i="89" a="1"/>
  <c r="B472" i="89" s="1"/>
  <c r="B473" i="89" a="1"/>
  <c r="B473" i="89"/>
  <c r="B474" i="89" a="1"/>
  <c r="B474" i="89" s="1"/>
  <c r="B475" i="89" a="1"/>
  <c r="B475" i="89" s="1"/>
  <c r="B476" i="89" a="1"/>
  <c r="B476" i="89" s="1"/>
  <c r="B477" i="89" a="1"/>
  <c r="B477" i="89" s="1"/>
  <c r="B478" i="89" a="1"/>
  <c r="B478" i="89"/>
  <c r="B479" i="89" a="1"/>
  <c r="B479" i="89" s="1"/>
  <c r="B480" i="89" a="1"/>
  <c r="B480" i="89" s="1"/>
  <c r="B481" i="89" a="1"/>
  <c r="B481" i="89" s="1"/>
  <c r="B482" i="89" a="1"/>
  <c r="B482" i="89" s="1"/>
  <c r="B483" i="89" a="1"/>
  <c r="B483" i="89"/>
  <c r="B484" i="89" a="1"/>
  <c r="B484" i="89" s="1"/>
  <c r="B485" i="89" a="1"/>
  <c r="B485" i="89" s="1"/>
  <c r="B486" i="89" a="1"/>
  <c r="B486" i="89" s="1"/>
  <c r="B487" i="89" a="1"/>
  <c r="B487" i="89" s="1"/>
  <c r="B488" i="89" a="1"/>
  <c r="B488" i="89" s="1"/>
  <c r="B489" i="89" a="1"/>
  <c r="B489" i="89" s="1"/>
  <c r="B490" i="89" a="1"/>
  <c r="B490" i="89" s="1"/>
  <c r="B491" i="89" a="1"/>
  <c r="B491" i="89" s="1"/>
  <c r="B492" i="89" a="1"/>
  <c r="B492" i="89" s="1"/>
  <c r="B493" i="89" a="1"/>
  <c r="B493" i="89" s="1"/>
  <c r="B494" i="89" a="1"/>
  <c r="B494" i="89" s="1"/>
  <c r="B495" i="89" a="1"/>
  <c r="B495" i="89" s="1"/>
  <c r="B496" i="89" a="1"/>
  <c r="B496" i="89" s="1"/>
  <c r="B497" i="89" a="1"/>
  <c r="B497" i="89" s="1"/>
  <c r="B498" i="89" a="1"/>
  <c r="B498" i="89" s="1"/>
  <c r="B499" i="89" a="1"/>
  <c r="B499" i="89" s="1"/>
  <c r="B500" i="89" a="1"/>
  <c r="B500" i="89" s="1"/>
  <c r="B2" i="89" a="1"/>
  <c r="B2" i="89" s="1"/>
  <c r="A2" i="89" a="1"/>
  <c r="A2" i="89" s="1"/>
  <c r="B3" i="88" a="1"/>
  <c r="B3" i="88"/>
  <c r="B4" i="88" a="1"/>
  <c r="B4" i="88"/>
  <c r="B5" i="88" a="1"/>
  <c r="B5" i="88" s="1"/>
  <c r="B6" i="88" a="1"/>
  <c r="B6" i="88" s="1"/>
  <c r="B7" i="88" a="1"/>
  <c r="B7" i="88" s="1"/>
  <c r="B8" i="88" a="1"/>
  <c r="B8" i="88" s="1"/>
  <c r="B9" i="88" a="1"/>
  <c r="B9" i="88"/>
  <c r="B10" i="88" a="1"/>
  <c r="B10" i="88"/>
  <c r="B11" i="88" a="1"/>
  <c r="B11" i="88"/>
  <c r="B12" i="88" a="1"/>
  <c r="B12" i="88" s="1"/>
  <c r="B13" i="88" a="1"/>
  <c r="B13" i="88" s="1"/>
  <c r="B14" i="88" a="1"/>
  <c r="B14" i="88" s="1"/>
  <c r="B15" i="88" a="1"/>
  <c r="B15" i="88" s="1"/>
  <c r="B16" i="88" a="1"/>
  <c r="B16" i="88" s="1"/>
  <c r="B17" i="88" a="1"/>
  <c r="B17" i="88" s="1"/>
  <c r="B18" i="88" a="1"/>
  <c r="B18" i="88" s="1"/>
  <c r="B19" i="88" a="1"/>
  <c r="B19" i="88" s="1"/>
  <c r="B20" i="88" a="1"/>
  <c r="B20" i="88" s="1"/>
  <c r="B21" i="88" a="1"/>
  <c r="B21" i="88" s="1"/>
  <c r="B22" i="88" a="1"/>
  <c r="B22" i="88" s="1"/>
  <c r="B23" i="88" a="1"/>
  <c r="B23" i="88" s="1"/>
  <c r="B24" i="88" a="1"/>
  <c r="B24" i="88" s="1"/>
  <c r="B25" i="88" a="1"/>
  <c r="B25" i="88" s="1"/>
  <c r="B26" i="88" a="1"/>
  <c r="B26" i="88" s="1"/>
  <c r="B27" i="88" a="1"/>
  <c r="B27" i="88" s="1"/>
  <c r="B28" i="88" a="1"/>
  <c r="B28" i="88" s="1"/>
  <c r="B29" i="88" a="1"/>
  <c r="B29" i="88" s="1"/>
  <c r="B30" i="88" a="1"/>
  <c r="B30" i="88" s="1"/>
  <c r="B31" i="88" a="1"/>
  <c r="B31" i="88" s="1"/>
  <c r="B32" i="88" a="1"/>
  <c r="B32" i="88" s="1"/>
  <c r="B33" i="88" a="1"/>
  <c r="B33" i="88" s="1"/>
  <c r="B34" i="88" a="1"/>
  <c r="B34" i="88" s="1"/>
  <c r="B35" i="88" a="1"/>
  <c r="B35" i="88" s="1"/>
  <c r="B36" i="88" a="1"/>
  <c r="B36" i="88" s="1"/>
  <c r="B37" i="88" a="1"/>
  <c r="B37" i="88" s="1"/>
  <c r="B38" i="88" a="1"/>
  <c r="B38" i="88" s="1"/>
  <c r="B39" i="88" a="1"/>
  <c r="B39" i="88" s="1"/>
  <c r="B40" i="88" a="1"/>
  <c r="B40" i="88" s="1"/>
  <c r="B41" i="88" a="1"/>
  <c r="B41" i="88" s="1"/>
  <c r="B42" i="88" a="1"/>
  <c r="B42" i="88" s="1"/>
  <c r="B43" i="88" a="1"/>
  <c r="B43" i="88" s="1"/>
  <c r="B44" i="88" a="1"/>
  <c r="B44" i="88" s="1"/>
  <c r="B45" i="88" a="1"/>
  <c r="B45" i="88" s="1"/>
  <c r="B46" i="88" a="1"/>
  <c r="B46" i="88" s="1"/>
  <c r="B47" i="88" a="1"/>
  <c r="B47" i="88" s="1"/>
  <c r="B48" i="88" a="1"/>
  <c r="B48" i="88" s="1"/>
  <c r="B49" i="88" a="1"/>
  <c r="B49" i="88" s="1"/>
  <c r="B50" i="88" a="1"/>
  <c r="B50" i="88" s="1"/>
  <c r="B51" i="88" a="1"/>
  <c r="B51" i="88" s="1"/>
  <c r="B52" i="88" a="1"/>
  <c r="B52" i="88" s="1"/>
  <c r="B53" i="88" a="1"/>
  <c r="B53" i="88" s="1"/>
  <c r="B54" i="88" a="1"/>
  <c r="B54" i="88" s="1"/>
  <c r="B55" i="88" a="1"/>
  <c r="B55" i="88" s="1"/>
  <c r="B56" i="88" a="1"/>
  <c r="B56" i="88" s="1"/>
  <c r="B57" i="88" a="1"/>
  <c r="B57" i="88" s="1"/>
  <c r="B58" i="88" a="1"/>
  <c r="B58" i="88" s="1"/>
  <c r="B59" i="88" a="1"/>
  <c r="B59" i="88" s="1"/>
  <c r="B60" i="88" a="1"/>
  <c r="B60" i="88" s="1"/>
  <c r="B61" i="88" a="1"/>
  <c r="B61" i="88" s="1"/>
  <c r="B62" i="88" a="1"/>
  <c r="B62" i="88" s="1"/>
  <c r="B63" i="88" a="1"/>
  <c r="B63" i="88" s="1"/>
  <c r="B64" i="88" a="1"/>
  <c r="B64" i="88" s="1"/>
  <c r="B65" i="88" a="1"/>
  <c r="B65" i="88" s="1"/>
  <c r="B66" i="88" a="1"/>
  <c r="B66" i="88" s="1"/>
  <c r="B67" i="88" a="1"/>
  <c r="B67" i="88" s="1"/>
  <c r="B68" i="88" a="1"/>
  <c r="B68" i="88" s="1"/>
  <c r="B69" i="88" a="1"/>
  <c r="B69" i="88" s="1"/>
  <c r="B70" i="88" a="1"/>
  <c r="B70" i="88" s="1"/>
  <c r="B71" i="88" a="1"/>
  <c r="B71" i="88" s="1"/>
  <c r="B72" i="88" a="1"/>
  <c r="B72" i="88" s="1"/>
  <c r="B73" i="88" a="1"/>
  <c r="B73" i="88" s="1"/>
  <c r="B74" i="88" a="1"/>
  <c r="B74" i="88" s="1"/>
  <c r="B75" i="88" a="1"/>
  <c r="B75" i="88" s="1"/>
  <c r="B76" i="88" a="1"/>
  <c r="B76" i="88" s="1"/>
  <c r="B77" i="88" a="1"/>
  <c r="B77" i="88" s="1"/>
  <c r="B78" i="88" a="1"/>
  <c r="B78" i="88" s="1"/>
  <c r="B79" i="88" a="1"/>
  <c r="B79" i="88" s="1"/>
  <c r="B80" i="88" a="1"/>
  <c r="B80" i="88" s="1"/>
  <c r="B81" i="88" a="1"/>
  <c r="B81" i="88" s="1"/>
  <c r="B82" i="88" a="1"/>
  <c r="B82" i="88" s="1"/>
  <c r="B83" i="88" a="1"/>
  <c r="B83" i="88" s="1"/>
  <c r="B84" i="88" a="1"/>
  <c r="B84" i="88" s="1"/>
  <c r="B85" i="88" a="1"/>
  <c r="B85" i="88" s="1"/>
  <c r="B86" i="88" a="1"/>
  <c r="B86" i="88" s="1"/>
  <c r="B87" i="88" a="1"/>
  <c r="B87" i="88" s="1"/>
  <c r="B88" i="88" a="1"/>
  <c r="B88" i="88" s="1"/>
  <c r="B89" i="88" a="1"/>
  <c r="B89" i="88" s="1"/>
  <c r="B90" i="88" a="1"/>
  <c r="B90" i="88" s="1"/>
  <c r="B91" i="88" a="1"/>
  <c r="B91" i="88" s="1"/>
  <c r="B92" i="88" a="1"/>
  <c r="B92" i="88" s="1"/>
  <c r="B93" i="88" a="1"/>
  <c r="B93" i="88" s="1"/>
  <c r="B94" i="88" a="1"/>
  <c r="B94" i="88" s="1"/>
  <c r="B95" i="88" a="1"/>
  <c r="B95" i="88" s="1"/>
  <c r="B96" i="88" a="1"/>
  <c r="B96" i="88" s="1"/>
  <c r="B97" i="88" a="1"/>
  <c r="B97" i="88" s="1"/>
  <c r="B98" i="88" a="1"/>
  <c r="B98" i="88" s="1"/>
  <c r="B99" i="88" a="1"/>
  <c r="B99" i="88" s="1"/>
  <c r="B100" i="88" a="1"/>
  <c r="B100" i="88" s="1"/>
  <c r="B101" i="88" a="1"/>
  <c r="B101" i="88" s="1"/>
  <c r="B102" i="88" a="1"/>
  <c r="B102" i="88" s="1"/>
  <c r="B103" i="88" a="1"/>
  <c r="B103" i="88" s="1"/>
  <c r="B104" i="88" a="1"/>
  <c r="B104" i="88" s="1"/>
  <c r="B105" i="88" a="1"/>
  <c r="B105" i="88" s="1"/>
  <c r="B106" i="88" a="1"/>
  <c r="B106" i="88" s="1"/>
  <c r="B107" i="88" a="1"/>
  <c r="B107" i="88" s="1"/>
  <c r="B108" i="88" a="1"/>
  <c r="B108" i="88" s="1"/>
  <c r="B109" i="88" a="1"/>
  <c r="B109" i="88" s="1"/>
  <c r="B110" i="88" a="1"/>
  <c r="B110" i="88" s="1"/>
  <c r="B111" i="88" a="1"/>
  <c r="B111" i="88" s="1"/>
  <c r="B112" i="88" a="1"/>
  <c r="B112" i="88" s="1"/>
  <c r="B113" i="88" a="1"/>
  <c r="B113" i="88" s="1"/>
  <c r="B114" i="88" a="1"/>
  <c r="B114" i="88" s="1"/>
  <c r="B115" i="88" a="1"/>
  <c r="B115" i="88" s="1"/>
  <c r="B116" i="88" a="1"/>
  <c r="B116" i="88" s="1"/>
  <c r="B117" i="88" a="1"/>
  <c r="B117" i="88" s="1"/>
  <c r="B118" i="88" a="1"/>
  <c r="B118" i="88" s="1"/>
  <c r="B119" i="88" a="1"/>
  <c r="B119" i="88" s="1"/>
  <c r="B120" i="88" a="1"/>
  <c r="B120" i="88" s="1"/>
  <c r="B121" i="88" a="1"/>
  <c r="B121" i="88" s="1"/>
  <c r="B122" i="88" a="1"/>
  <c r="B122" i="88" s="1"/>
  <c r="B123" i="88" a="1"/>
  <c r="B123" i="88" s="1"/>
  <c r="B124" i="88" a="1"/>
  <c r="B124" i="88" s="1"/>
  <c r="B125" i="88" a="1"/>
  <c r="B125" i="88" s="1"/>
  <c r="B126" i="88" a="1"/>
  <c r="B126" i="88" s="1"/>
  <c r="B127" i="88" a="1"/>
  <c r="B127" i="88" s="1"/>
  <c r="B128" i="88" a="1"/>
  <c r="B128" i="88" s="1"/>
  <c r="B129" i="88" a="1"/>
  <c r="B129" i="88" s="1"/>
  <c r="B130" i="88" a="1"/>
  <c r="B130" i="88" s="1"/>
  <c r="B131" i="88" a="1"/>
  <c r="B131" i="88" s="1"/>
  <c r="B132" i="88" a="1"/>
  <c r="B132" i="88" s="1"/>
  <c r="B133" i="88" a="1"/>
  <c r="B133" i="88" s="1"/>
  <c r="B134" i="88" a="1"/>
  <c r="B134" i="88" s="1"/>
  <c r="B135" i="88" a="1"/>
  <c r="B135" i="88" s="1"/>
  <c r="B136" i="88" a="1"/>
  <c r="B136" i="88" s="1"/>
  <c r="B137" i="88" a="1"/>
  <c r="B137" i="88" s="1"/>
  <c r="B138" i="88" a="1"/>
  <c r="B138" i="88" s="1"/>
  <c r="B139" i="88" a="1"/>
  <c r="B139" i="88" s="1"/>
  <c r="B140" i="88" a="1"/>
  <c r="B140" i="88" s="1"/>
  <c r="B141" i="88" a="1"/>
  <c r="B141" i="88" s="1"/>
  <c r="B142" i="88" a="1"/>
  <c r="B142" i="88" s="1"/>
  <c r="B143" i="88" a="1"/>
  <c r="B143" i="88" s="1"/>
  <c r="B144" i="88" a="1"/>
  <c r="B144" i="88" s="1"/>
  <c r="B145" i="88" a="1"/>
  <c r="B145" i="88" s="1"/>
  <c r="B146" i="88" a="1"/>
  <c r="B146" i="88" s="1"/>
  <c r="B147" i="88" a="1"/>
  <c r="B147" i="88" s="1"/>
  <c r="B148" i="88" a="1"/>
  <c r="B148" i="88" s="1"/>
  <c r="B149" i="88" a="1"/>
  <c r="B149" i="88" s="1"/>
  <c r="B150" i="88" a="1"/>
  <c r="B150" i="88" s="1"/>
  <c r="B151" i="88" a="1"/>
  <c r="B151" i="88" s="1"/>
  <c r="B152" i="88" a="1"/>
  <c r="B152" i="88" s="1"/>
  <c r="B153" i="88" a="1"/>
  <c r="B153" i="88" s="1"/>
  <c r="B154" i="88" a="1"/>
  <c r="B154" i="88" s="1"/>
  <c r="B155" i="88" a="1"/>
  <c r="B155" i="88" s="1"/>
  <c r="B156" i="88" a="1"/>
  <c r="B156" i="88" s="1"/>
  <c r="B157" i="88" a="1"/>
  <c r="B157" i="88" s="1"/>
  <c r="B158" i="88" a="1"/>
  <c r="B158" i="88" s="1"/>
  <c r="B159" i="88" a="1"/>
  <c r="B159" i="88" s="1"/>
  <c r="B160" i="88" a="1"/>
  <c r="B160" i="88" s="1"/>
  <c r="B161" i="88" a="1"/>
  <c r="B161" i="88" s="1"/>
  <c r="B162" i="88" a="1"/>
  <c r="B162" i="88" s="1"/>
  <c r="B163" i="88" a="1"/>
  <c r="B163" i="88" s="1"/>
  <c r="B164" i="88" a="1"/>
  <c r="B164" i="88" s="1"/>
  <c r="B165" i="88" a="1"/>
  <c r="B165" i="88" s="1"/>
  <c r="B166" i="88" a="1"/>
  <c r="B166" i="88" s="1"/>
  <c r="B167" i="88" a="1"/>
  <c r="B167" i="88" s="1"/>
  <c r="B168" i="88" a="1"/>
  <c r="B168" i="88" s="1"/>
  <c r="B169" i="88" a="1"/>
  <c r="B169" i="88" s="1"/>
  <c r="B170" i="88" a="1"/>
  <c r="B170" i="88" s="1"/>
  <c r="B171" i="88" a="1"/>
  <c r="B171" i="88" s="1"/>
  <c r="B172" i="88" a="1"/>
  <c r="B172" i="88" s="1"/>
  <c r="B173" i="88" a="1"/>
  <c r="B173" i="88" s="1"/>
  <c r="B174" i="88" a="1"/>
  <c r="B174" i="88" s="1"/>
  <c r="B175" i="88" a="1"/>
  <c r="B175" i="88" s="1"/>
  <c r="B176" i="88" a="1"/>
  <c r="B176" i="88" s="1"/>
  <c r="B177" i="88" a="1"/>
  <c r="B177" i="88" s="1"/>
  <c r="B178" i="88" a="1"/>
  <c r="B178" i="88" s="1"/>
  <c r="B179" i="88" a="1"/>
  <c r="B179" i="88" s="1"/>
  <c r="B180" i="88" a="1"/>
  <c r="B180" i="88" s="1"/>
  <c r="B181" i="88" a="1"/>
  <c r="B181" i="88" s="1"/>
  <c r="B182" i="88" a="1"/>
  <c r="B182" i="88" s="1"/>
  <c r="B183" i="88" a="1"/>
  <c r="B183" i="88" s="1"/>
  <c r="B184" i="88" a="1"/>
  <c r="B184" i="88" s="1"/>
  <c r="B185" i="88" a="1"/>
  <c r="B185" i="88" s="1"/>
  <c r="B186" i="88" a="1"/>
  <c r="B186" i="88" s="1"/>
  <c r="B187" i="88" a="1"/>
  <c r="B187" i="88" s="1"/>
  <c r="B188" i="88" a="1"/>
  <c r="B188" i="88" s="1"/>
  <c r="B189" i="88" a="1"/>
  <c r="B189" i="88" s="1"/>
  <c r="B190" i="88" a="1"/>
  <c r="B190" i="88" s="1"/>
  <c r="B191" i="88" a="1"/>
  <c r="B191" i="88" s="1"/>
  <c r="B192" i="88" a="1"/>
  <c r="B192" i="88" s="1"/>
  <c r="B193" i="88" a="1"/>
  <c r="B193" i="88" s="1"/>
  <c r="B194" i="88" a="1"/>
  <c r="B194" i="88" s="1"/>
  <c r="B195" i="88" a="1"/>
  <c r="B195" i="88" s="1"/>
  <c r="B196" i="88" a="1"/>
  <c r="B196" i="88" s="1"/>
  <c r="B197" i="88" a="1"/>
  <c r="B197" i="88" s="1"/>
  <c r="B198" i="88" a="1"/>
  <c r="B198" i="88" s="1"/>
  <c r="B199" i="88" a="1"/>
  <c r="B199" i="88" s="1"/>
  <c r="B200" i="88" a="1"/>
  <c r="B200" i="88" s="1"/>
  <c r="B201" i="88" a="1"/>
  <c r="B201" i="88" s="1"/>
  <c r="B202" i="88" a="1"/>
  <c r="B202" i="88" s="1"/>
  <c r="B203" i="88" a="1"/>
  <c r="B203" i="88" s="1"/>
  <c r="B204" i="88" a="1"/>
  <c r="B204" i="88" s="1"/>
  <c r="B205" i="88" a="1"/>
  <c r="B205" i="88" s="1"/>
  <c r="B206" i="88" a="1"/>
  <c r="B206" i="88" s="1"/>
  <c r="B207" i="88" a="1"/>
  <c r="B207" i="88" s="1"/>
  <c r="B208" i="88" a="1"/>
  <c r="B208" i="88" s="1"/>
  <c r="B209" i="88" a="1"/>
  <c r="B209" i="88" s="1"/>
  <c r="B210" i="88" a="1"/>
  <c r="B210" i="88" s="1"/>
  <c r="B211" i="88" a="1"/>
  <c r="B211" i="88" s="1"/>
  <c r="B212" i="88" a="1"/>
  <c r="B212" i="88" s="1"/>
  <c r="B213" i="88" a="1"/>
  <c r="B213" i="88" s="1"/>
  <c r="B214" i="88" a="1"/>
  <c r="B214" i="88" s="1"/>
  <c r="B215" i="88" a="1"/>
  <c r="B215" i="88" s="1"/>
  <c r="B216" i="88" a="1"/>
  <c r="B216" i="88" s="1"/>
  <c r="B217" i="88" a="1"/>
  <c r="B217" i="88" s="1"/>
  <c r="B218" i="88" a="1"/>
  <c r="B218" i="88" s="1"/>
  <c r="B219" i="88" a="1"/>
  <c r="B219" i="88" s="1"/>
  <c r="B220" i="88" a="1"/>
  <c r="B220" i="88" s="1"/>
  <c r="B221" i="88" a="1"/>
  <c r="B221" i="88" s="1"/>
  <c r="B222" i="88" a="1"/>
  <c r="B222" i="88" s="1"/>
  <c r="B223" i="88" a="1"/>
  <c r="B223" i="88" s="1"/>
  <c r="B224" i="88" a="1"/>
  <c r="B224" i="88" s="1"/>
  <c r="B225" i="88" a="1"/>
  <c r="B225" i="88" s="1"/>
  <c r="B226" i="88" a="1"/>
  <c r="B226" i="88" s="1"/>
  <c r="B227" i="88" a="1"/>
  <c r="B227" i="88" s="1"/>
  <c r="B228" i="88" a="1"/>
  <c r="B228" i="88" s="1"/>
  <c r="B229" i="88" a="1"/>
  <c r="B229" i="88" s="1"/>
  <c r="B230" i="88" a="1"/>
  <c r="B230" i="88" s="1"/>
  <c r="B231" i="88" a="1"/>
  <c r="B231" i="88" s="1"/>
  <c r="B232" i="88" a="1"/>
  <c r="B232" i="88" s="1"/>
  <c r="B233" i="88" a="1"/>
  <c r="B233" i="88" s="1"/>
  <c r="B234" i="88" a="1"/>
  <c r="B234" i="88" s="1"/>
  <c r="B235" i="88" a="1"/>
  <c r="B235" i="88" s="1"/>
  <c r="B236" i="88" a="1"/>
  <c r="B236" i="88" s="1"/>
  <c r="B237" i="88" a="1"/>
  <c r="B237" i="88" s="1"/>
  <c r="B238" i="88" a="1"/>
  <c r="B238" i="88" s="1"/>
  <c r="B239" i="88" a="1"/>
  <c r="B239" i="88" s="1"/>
  <c r="B240" i="88" a="1"/>
  <c r="B240" i="88" s="1"/>
  <c r="B241" i="88" a="1"/>
  <c r="B241" i="88" s="1"/>
  <c r="B242" i="88" a="1"/>
  <c r="B242" i="88" s="1"/>
  <c r="B243" i="88" a="1"/>
  <c r="B243" i="88" s="1"/>
  <c r="B244" i="88" a="1"/>
  <c r="B244" i="88" s="1"/>
  <c r="B245" i="88" a="1"/>
  <c r="B245" i="88" s="1"/>
  <c r="B246" i="88" a="1"/>
  <c r="B246" i="88" s="1"/>
  <c r="B247" i="88" a="1"/>
  <c r="B247" i="88" s="1"/>
  <c r="B248" i="88" a="1"/>
  <c r="B248" i="88" s="1"/>
  <c r="B249" i="88" a="1"/>
  <c r="B249" i="88" s="1"/>
  <c r="B250" i="88" a="1"/>
  <c r="B250" i="88" s="1"/>
  <c r="B251" i="88" a="1"/>
  <c r="B251" i="88" s="1"/>
  <c r="B252" i="88" a="1"/>
  <c r="B252" i="88" s="1"/>
  <c r="B253" i="88" a="1"/>
  <c r="B253" i="88" s="1"/>
  <c r="B254" i="88" a="1"/>
  <c r="B254" i="88" s="1"/>
  <c r="B255" i="88" a="1"/>
  <c r="B255" i="88" s="1"/>
  <c r="B256" i="88" a="1"/>
  <c r="B256" i="88" s="1"/>
  <c r="B257" i="88" a="1"/>
  <c r="B257" i="88" s="1"/>
  <c r="B258" i="88" a="1"/>
  <c r="B258" i="88" s="1"/>
  <c r="B259" i="88" a="1"/>
  <c r="B259" i="88" s="1"/>
  <c r="B260" i="88" a="1"/>
  <c r="B260" i="88" s="1"/>
  <c r="B261" i="88" a="1"/>
  <c r="B261" i="88" s="1"/>
  <c r="B262" i="88" a="1"/>
  <c r="B262" i="88" s="1"/>
  <c r="B263" i="88" a="1"/>
  <c r="B263" i="88" s="1"/>
  <c r="B264" i="88" a="1"/>
  <c r="B264" i="88" s="1"/>
  <c r="B265" i="88" a="1"/>
  <c r="B265" i="88" s="1"/>
  <c r="B266" i="88" a="1"/>
  <c r="B266" i="88" s="1"/>
  <c r="B267" i="88" a="1"/>
  <c r="B267" i="88" s="1"/>
  <c r="B268" i="88" a="1"/>
  <c r="B268" i="88" s="1"/>
  <c r="B269" i="88" a="1"/>
  <c r="B269" i="88" s="1"/>
  <c r="B270" i="88" a="1"/>
  <c r="B270" i="88" s="1"/>
  <c r="B271" i="88" a="1"/>
  <c r="B271" i="88" s="1"/>
  <c r="B272" i="88" a="1"/>
  <c r="B272" i="88" s="1"/>
  <c r="B273" i="88" a="1"/>
  <c r="B273" i="88" s="1"/>
  <c r="B274" i="88" a="1"/>
  <c r="B274" i="88" s="1"/>
  <c r="B275" i="88" a="1"/>
  <c r="B275" i="88" s="1"/>
  <c r="B276" i="88" a="1"/>
  <c r="B276" i="88" s="1"/>
  <c r="B277" i="88" a="1"/>
  <c r="B277" i="88" s="1"/>
  <c r="B278" i="88" a="1"/>
  <c r="B278" i="88" s="1"/>
  <c r="B279" i="88" a="1"/>
  <c r="B279" i="88" s="1"/>
  <c r="B280" i="88" a="1"/>
  <c r="B280" i="88" s="1"/>
  <c r="B281" i="88" a="1"/>
  <c r="B281" i="88" s="1"/>
  <c r="B282" i="88" a="1"/>
  <c r="B282" i="88" s="1"/>
  <c r="B283" i="88" a="1"/>
  <c r="B283" i="88" s="1"/>
  <c r="B284" i="88" a="1"/>
  <c r="B284" i="88" s="1"/>
  <c r="B285" i="88" a="1"/>
  <c r="B285" i="88" s="1"/>
  <c r="B286" i="88" a="1"/>
  <c r="B286" i="88" s="1"/>
  <c r="B287" i="88" a="1"/>
  <c r="B287" i="88" s="1"/>
  <c r="B288" i="88" a="1"/>
  <c r="B288" i="88" s="1"/>
  <c r="B289" i="88" a="1"/>
  <c r="B289" i="88" s="1"/>
  <c r="B290" i="88" a="1"/>
  <c r="B290" i="88" s="1"/>
  <c r="B291" i="88" a="1"/>
  <c r="B291" i="88" s="1"/>
  <c r="B292" i="88" a="1"/>
  <c r="B292" i="88" s="1"/>
  <c r="B293" i="88" a="1"/>
  <c r="B293" i="88" s="1"/>
  <c r="B294" i="88" a="1"/>
  <c r="B294" i="88" s="1"/>
  <c r="B295" i="88" a="1"/>
  <c r="B295" i="88" s="1"/>
  <c r="B296" i="88" a="1"/>
  <c r="B296" i="88" s="1"/>
  <c r="B297" i="88" a="1"/>
  <c r="B297" i="88" s="1"/>
  <c r="B298" i="88" a="1"/>
  <c r="B298" i="88" s="1"/>
  <c r="B299" i="88" a="1"/>
  <c r="B299" i="88" s="1"/>
  <c r="B300" i="88" a="1"/>
  <c r="B300" i="88" s="1"/>
  <c r="B301" i="88" a="1"/>
  <c r="B301" i="88" s="1"/>
  <c r="B302" i="88" a="1"/>
  <c r="B302" i="88" s="1"/>
  <c r="B303" i="88" a="1"/>
  <c r="B303" i="88" s="1"/>
  <c r="B304" i="88" a="1"/>
  <c r="B304" i="88" s="1"/>
  <c r="B305" i="88" a="1"/>
  <c r="B305" i="88" s="1"/>
  <c r="B306" i="88" a="1"/>
  <c r="B306" i="88" s="1"/>
  <c r="B307" i="88" a="1"/>
  <c r="B307" i="88" s="1"/>
  <c r="B308" i="88" a="1"/>
  <c r="B308" i="88" s="1"/>
  <c r="B309" i="88" a="1"/>
  <c r="B309" i="88" s="1"/>
  <c r="B310" i="88" a="1"/>
  <c r="B310" i="88" s="1"/>
  <c r="B311" i="88" a="1"/>
  <c r="B311" i="88" s="1"/>
  <c r="B312" i="88" a="1"/>
  <c r="B312" i="88" s="1"/>
  <c r="B313" i="88" a="1"/>
  <c r="B313" i="88" s="1"/>
  <c r="B314" i="88" a="1"/>
  <c r="B314" i="88" s="1"/>
  <c r="B315" i="88" a="1"/>
  <c r="B315" i="88" s="1"/>
  <c r="B316" i="88" a="1"/>
  <c r="B316" i="88" s="1"/>
  <c r="B317" i="88" a="1"/>
  <c r="B317" i="88" s="1"/>
  <c r="B318" i="88" a="1"/>
  <c r="B318" i="88" s="1"/>
  <c r="B319" i="88" a="1"/>
  <c r="B319" i="88" s="1"/>
  <c r="B320" i="88" a="1"/>
  <c r="B320" i="88" s="1"/>
  <c r="B321" i="88" a="1"/>
  <c r="B321" i="88" s="1"/>
  <c r="B322" i="88" a="1"/>
  <c r="B322" i="88" s="1"/>
  <c r="B323" i="88" a="1"/>
  <c r="B323" i="88"/>
  <c r="B324" i="88" a="1"/>
  <c r="B324" i="88" s="1"/>
  <c r="B325" i="88" a="1"/>
  <c r="B325" i="88" s="1"/>
  <c r="B326" i="88" a="1"/>
  <c r="B326" i="88" s="1"/>
  <c r="B327" i="88" a="1"/>
  <c r="B327" i="88" s="1"/>
  <c r="B328" i="88" a="1"/>
  <c r="B328" i="88" s="1"/>
  <c r="B329" i="88" a="1"/>
  <c r="B329" i="88" s="1"/>
  <c r="B330" i="88" a="1"/>
  <c r="B330" i="88" s="1"/>
  <c r="B331" i="88" a="1"/>
  <c r="B331" i="88" s="1"/>
  <c r="B332" i="88" a="1"/>
  <c r="B332" i="88" s="1"/>
  <c r="B333" i="88" a="1"/>
  <c r="B333" i="88" s="1"/>
  <c r="B334" i="88" a="1"/>
  <c r="B334" i="88" s="1"/>
  <c r="B335" i="88" a="1"/>
  <c r="B335" i="88" s="1"/>
  <c r="B336" i="88" a="1"/>
  <c r="B336" i="88" s="1"/>
  <c r="B337" i="88" a="1"/>
  <c r="B337" i="88" s="1"/>
  <c r="B338" i="88" a="1"/>
  <c r="B338" i="88" s="1"/>
  <c r="B339" i="88" a="1"/>
  <c r="B339" i="88" s="1"/>
  <c r="B340" i="88" a="1"/>
  <c r="B340" i="88" s="1"/>
  <c r="B341" i="88" a="1"/>
  <c r="B341" i="88" s="1"/>
  <c r="B342" i="88" a="1"/>
  <c r="B342" i="88" s="1"/>
  <c r="B343" i="88" a="1"/>
  <c r="B343" i="88" s="1"/>
  <c r="B344" i="88" a="1"/>
  <c r="B344" i="88" s="1"/>
  <c r="B345" i="88" a="1"/>
  <c r="B345" i="88" s="1"/>
  <c r="B346" i="88" a="1"/>
  <c r="B346" i="88" s="1"/>
  <c r="B347" i="88" a="1"/>
  <c r="B347" i="88" s="1"/>
  <c r="B348" i="88" a="1"/>
  <c r="B348" i="88" s="1"/>
  <c r="B349" i="88" a="1"/>
  <c r="B349" i="88" s="1"/>
  <c r="B350" i="88" a="1"/>
  <c r="B350" i="88" s="1"/>
  <c r="B351" i="88" a="1"/>
  <c r="B351" i="88" s="1"/>
  <c r="B352" i="88" a="1"/>
  <c r="B352" i="88" s="1"/>
  <c r="B353" i="88" a="1"/>
  <c r="B353" i="88" s="1"/>
  <c r="B354" i="88" a="1"/>
  <c r="B354" i="88" s="1"/>
  <c r="B355" i="88" a="1"/>
  <c r="B355" i="88" s="1"/>
  <c r="B356" i="88" a="1"/>
  <c r="B356" i="88" s="1"/>
  <c r="B357" i="88" a="1"/>
  <c r="B357" i="88" s="1"/>
  <c r="B358" i="88" a="1"/>
  <c r="B358" i="88" s="1"/>
  <c r="B359" i="88" a="1"/>
  <c r="B359" i="88" s="1"/>
  <c r="B360" i="88" a="1"/>
  <c r="B360" i="88" s="1"/>
  <c r="B361" i="88" a="1"/>
  <c r="B361" i="88" s="1"/>
  <c r="B362" i="88" a="1"/>
  <c r="B362" i="88" s="1"/>
  <c r="B363" i="88" a="1"/>
  <c r="B363" i="88" s="1"/>
  <c r="B364" i="88" a="1"/>
  <c r="B364" i="88" s="1"/>
  <c r="B365" i="88" a="1"/>
  <c r="B365" i="88" s="1"/>
  <c r="B366" i="88" a="1"/>
  <c r="B366" i="88" s="1"/>
  <c r="B367" i="88" a="1"/>
  <c r="B367" i="88" s="1"/>
  <c r="B368" i="88" a="1"/>
  <c r="B368" i="88" s="1"/>
  <c r="B369" i="88" a="1"/>
  <c r="B369" i="88" s="1"/>
  <c r="B370" i="88" a="1"/>
  <c r="B370" i="88" s="1"/>
  <c r="B371" i="88" a="1"/>
  <c r="B371" i="88" s="1"/>
  <c r="B372" i="88" a="1"/>
  <c r="B372" i="88" s="1"/>
  <c r="B373" i="88" a="1"/>
  <c r="B373" i="88" s="1"/>
  <c r="B374" i="88" a="1"/>
  <c r="B374" i="88" s="1"/>
  <c r="B375" i="88" a="1"/>
  <c r="B375" i="88" s="1"/>
  <c r="B376" i="88" a="1"/>
  <c r="B376" i="88" s="1"/>
  <c r="B377" i="88" a="1"/>
  <c r="B377" i="88" s="1"/>
  <c r="B378" i="88" a="1"/>
  <c r="B378" i="88" s="1"/>
  <c r="B379" i="88" a="1"/>
  <c r="B379" i="88" s="1"/>
  <c r="B380" i="88" a="1"/>
  <c r="B380" i="88" s="1"/>
  <c r="B381" i="88" a="1"/>
  <c r="B381" i="88" s="1"/>
  <c r="B382" i="88" a="1"/>
  <c r="B382" i="88" s="1"/>
  <c r="B383" i="88" a="1"/>
  <c r="B383" i="88" s="1"/>
  <c r="B384" i="88" a="1"/>
  <c r="B384" i="88" s="1"/>
  <c r="B385" i="88" a="1"/>
  <c r="B385" i="88" s="1"/>
  <c r="B386" i="88" a="1"/>
  <c r="B386" i="88" s="1"/>
  <c r="B387" i="88" a="1"/>
  <c r="B387" i="88" s="1"/>
  <c r="B388" i="88" a="1"/>
  <c r="B388" i="88" s="1"/>
  <c r="B389" i="88" a="1"/>
  <c r="B389" i="88" s="1"/>
  <c r="B390" i="88" a="1"/>
  <c r="B390" i="88" s="1"/>
  <c r="B391" i="88" a="1"/>
  <c r="B391" i="88" s="1"/>
  <c r="B392" i="88" a="1"/>
  <c r="B392" i="88" s="1"/>
  <c r="B393" i="88" a="1"/>
  <c r="B393" i="88" s="1"/>
  <c r="B394" i="88" a="1"/>
  <c r="B394" i="88" s="1"/>
  <c r="B395" i="88" a="1"/>
  <c r="B395" i="88" s="1"/>
  <c r="B396" i="88" a="1"/>
  <c r="B396" i="88" s="1"/>
  <c r="B397" i="88" a="1"/>
  <c r="B397" i="88" s="1"/>
  <c r="B398" i="88" a="1"/>
  <c r="B398" i="88" s="1"/>
  <c r="B399" i="88" a="1"/>
  <c r="B399" i="88" s="1"/>
  <c r="B400" i="88" a="1"/>
  <c r="B400" i="88" s="1"/>
  <c r="B401" i="88" a="1"/>
  <c r="B401" i="88" s="1"/>
  <c r="B402" i="88" a="1"/>
  <c r="B402" i="88" s="1"/>
  <c r="B403" i="88" a="1"/>
  <c r="B403" i="88" s="1"/>
  <c r="B404" i="88" a="1"/>
  <c r="B404" i="88" s="1"/>
  <c r="B405" i="88" a="1"/>
  <c r="B405" i="88" s="1"/>
  <c r="B406" i="88" a="1"/>
  <c r="B406" i="88" s="1"/>
  <c r="B407" i="88" a="1"/>
  <c r="B407" i="88" s="1"/>
  <c r="B408" i="88" a="1"/>
  <c r="B408" i="88" s="1"/>
  <c r="B409" i="88" a="1"/>
  <c r="B409" i="88" s="1"/>
  <c r="B410" i="88" a="1"/>
  <c r="B410" i="88" s="1"/>
  <c r="B411" i="88" a="1"/>
  <c r="B411" i="88" s="1"/>
  <c r="B412" i="88" a="1"/>
  <c r="B412" i="88" s="1"/>
  <c r="B413" i="88" a="1"/>
  <c r="B413" i="88" s="1"/>
  <c r="B414" i="88" a="1"/>
  <c r="B414" i="88" s="1"/>
  <c r="B415" i="88" a="1"/>
  <c r="B415" i="88" s="1"/>
  <c r="B416" i="88" a="1"/>
  <c r="B416" i="88" s="1"/>
  <c r="B417" i="88" a="1"/>
  <c r="B417" i="88" s="1"/>
  <c r="B418" i="88" a="1"/>
  <c r="B418" i="88" s="1"/>
  <c r="B419" i="88" a="1"/>
  <c r="B419" i="88" s="1"/>
  <c r="B420" i="88" a="1"/>
  <c r="B420" i="88" s="1"/>
  <c r="B421" i="88" a="1"/>
  <c r="B421" i="88"/>
  <c r="B422" i="88" a="1"/>
  <c r="B422" i="88" s="1"/>
  <c r="B423" i="88" a="1"/>
  <c r="B423" i="88" s="1"/>
  <c r="B424" i="88" a="1"/>
  <c r="B424" i="88" s="1"/>
  <c r="B425" i="88" a="1"/>
  <c r="B425" i="88" s="1"/>
  <c r="B426" i="88" a="1"/>
  <c r="B426" i="88" s="1"/>
  <c r="B427" i="88" a="1"/>
  <c r="B427" i="88" s="1"/>
  <c r="B428" i="88" a="1"/>
  <c r="B428" i="88" s="1"/>
  <c r="B429" i="88" a="1"/>
  <c r="B429" i="88" s="1"/>
  <c r="B430" i="88" a="1"/>
  <c r="B430" i="88" s="1"/>
  <c r="B431" i="88" a="1"/>
  <c r="B431" i="88" s="1"/>
  <c r="B432" i="88" a="1"/>
  <c r="B432" i="88" s="1"/>
  <c r="B433" i="88" a="1"/>
  <c r="B433" i="88" s="1"/>
  <c r="B434" i="88" a="1"/>
  <c r="B434" i="88" s="1"/>
  <c r="B435" i="88" a="1"/>
  <c r="B435" i="88" s="1"/>
  <c r="B436" i="88" a="1"/>
  <c r="B436" i="88" s="1"/>
  <c r="B437" i="88" a="1"/>
  <c r="B437" i="88" s="1"/>
  <c r="B438" i="88" a="1"/>
  <c r="B438" i="88" s="1"/>
  <c r="B439" i="88" a="1"/>
  <c r="B439" i="88" s="1"/>
  <c r="B440" i="88" a="1"/>
  <c r="B440" i="88" s="1"/>
  <c r="B441" i="88" a="1"/>
  <c r="B441" i="88" s="1"/>
  <c r="B442" i="88" a="1"/>
  <c r="B442" i="88" s="1"/>
  <c r="B443" i="88" a="1"/>
  <c r="B443" i="88" s="1"/>
  <c r="B444" i="88" a="1"/>
  <c r="B444" i="88" s="1"/>
  <c r="B445" i="88" a="1"/>
  <c r="B445" i="88" s="1"/>
  <c r="B446" i="88" a="1"/>
  <c r="B446" i="88" s="1"/>
  <c r="B447" i="88" a="1"/>
  <c r="B447" i="88" s="1"/>
  <c r="B448" i="88" a="1"/>
  <c r="B448" i="88" s="1"/>
  <c r="B449" i="88" a="1"/>
  <c r="B449" i="88" s="1"/>
  <c r="B450" i="88" a="1"/>
  <c r="B450" i="88" s="1"/>
  <c r="B451" i="88" a="1"/>
  <c r="B451" i="88" s="1"/>
  <c r="B452" i="88" a="1"/>
  <c r="B452" i="88" s="1"/>
  <c r="B453" i="88" a="1"/>
  <c r="B453" i="88" s="1"/>
  <c r="B454" i="88" a="1"/>
  <c r="B454" i="88" s="1"/>
  <c r="B455" i="88" a="1"/>
  <c r="B455" i="88" s="1"/>
  <c r="B456" i="88" a="1"/>
  <c r="B456" i="88" s="1"/>
  <c r="B457" i="88" a="1"/>
  <c r="B457" i="88" s="1"/>
  <c r="B458" i="88" a="1"/>
  <c r="B458" i="88" s="1"/>
  <c r="B459" i="88" a="1"/>
  <c r="B459" i="88" s="1"/>
  <c r="B460" i="88" a="1"/>
  <c r="B460" i="88" s="1"/>
  <c r="B461" i="88" a="1"/>
  <c r="B461" i="88" s="1"/>
  <c r="B462" i="88" a="1"/>
  <c r="B462" i="88" s="1"/>
  <c r="B463" i="88" a="1"/>
  <c r="B463" i="88" s="1"/>
  <c r="B464" i="88" a="1"/>
  <c r="B464" i="88" s="1"/>
  <c r="B465" i="88" a="1"/>
  <c r="B465" i="88" s="1"/>
  <c r="B466" i="88" a="1"/>
  <c r="B466" i="88" s="1"/>
  <c r="B467" i="88" a="1"/>
  <c r="B467" i="88" s="1"/>
  <c r="B468" i="88" a="1"/>
  <c r="B468" i="88" s="1"/>
  <c r="B469" i="88" a="1"/>
  <c r="B469" i="88" s="1"/>
  <c r="B470" i="88" a="1"/>
  <c r="B470" i="88" s="1"/>
  <c r="B471" i="88" a="1"/>
  <c r="B471" i="88" s="1"/>
  <c r="B472" i="88" a="1"/>
  <c r="B472" i="88" s="1"/>
  <c r="B473" i="88" a="1"/>
  <c r="B473" i="88" s="1"/>
  <c r="B474" i="88" a="1"/>
  <c r="B474" i="88" s="1"/>
  <c r="B475" i="88" a="1"/>
  <c r="B475" i="88" s="1"/>
  <c r="B476" i="88" a="1"/>
  <c r="B476" i="88" s="1"/>
  <c r="B477" i="88" a="1"/>
  <c r="B477" i="88" s="1"/>
  <c r="B478" i="88" a="1"/>
  <c r="B478" i="88" s="1"/>
  <c r="B479" i="88" a="1"/>
  <c r="B479" i="88" s="1"/>
  <c r="B480" i="88" a="1"/>
  <c r="B480" i="88" s="1"/>
  <c r="B481" i="88" a="1"/>
  <c r="B481" i="88" s="1"/>
  <c r="B482" i="88" a="1"/>
  <c r="B482" i="88" s="1"/>
  <c r="B483" i="88" a="1"/>
  <c r="B483" i="88" s="1"/>
  <c r="B484" i="88" a="1"/>
  <c r="B484" i="88" s="1"/>
  <c r="B485" i="88" a="1"/>
  <c r="B485" i="88" s="1"/>
  <c r="B486" i="88" a="1"/>
  <c r="B486" i="88" s="1"/>
  <c r="B487" i="88" a="1"/>
  <c r="B487" i="88" s="1"/>
  <c r="B488" i="88" a="1"/>
  <c r="B488" i="88" s="1"/>
  <c r="B489" i="88" a="1"/>
  <c r="B489" i="88" s="1"/>
  <c r="B490" i="88" a="1"/>
  <c r="B490" i="88" s="1"/>
  <c r="B491" i="88" a="1"/>
  <c r="B491" i="88" s="1"/>
  <c r="B492" i="88" a="1"/>
  <c r="B492" i="88" s="1"/>
  <c r="B493" i="88" a="1"/>
  <c r="B493" i="88" s="1"/>
  <c r="B494" i="88" a="1"/>
  <c r="B494" i="88" s="1"/>
  <c r="B495" i="88" a="1"/>
  <c r="B495" i="88" s="1"/>
  <c r="B496" i="88" a="1"/>
  <c r="B496" i="88" s="1"/>
  <c r="B497" i="88" a="1"/>
  <c r="B497" i="88" s="1"/>
  <c r="B498" i="88" a="1"/>
  <c r="B498" i="88" s="1"/>
  <c r="B499" i="88" a="1"/>
  <c r="B499" i="88" s="1"/>
  <c r="B500" i="88" a="1"/>
  <c r="B500" i="88" s="1"/>
  <c r="B2" i="88" a="1"/>
  <c r="B2" i="88" s="1"/>
  <c r="A2" i="88" a="1"/>
  <c r="A2" i="88" s="1"/>
  <c r="B3" i="59" a="1"/>
  <c r="B3" i="59" s="1"/>
  <c r="B4" i="59" a="1"/>
  <c r="B4" i="59"/>
  <c r="B5" i="59" a="1"/>
  <c r="B5" i="59" s="1"/>
  <c r="B6" i="59" a="1"/>
  <c r="B6" i="59" s="1"/>
  <c r="B7" i="59" a="1"/>
  <c r="B7" i="59"/>
  <c r="B8" i="59" a="1"/>
  <c r="B8" i="59"/>
  <c r="B9" i="59" a="1"/>
  <c r="B9" i="59"/>
  <c r="B10" i="59" a="1"/>
  <c r="B10" i="59" s="1"/>
  <c r="B11" i="59" a="1"/>
  <c r="B11" i="59" s="1"/>
  <c r="B12" i="59" a="1"/>
  <c r="B12" i="59" s="1"/>
  <c r="B13" i="59" a="1"/>
  <c r="B13" i="59" s="1"/>
  <c r="B14" i="59" a="1"/>
  <c r="B14" i="59" s="1"/>
  <c r="B15" i="59" a="1"/>
  <c r="B15" i="59" s="1"/>
  <c r="B16" i="59" a="1"/>
  <c r="B16" i="59" s="1"/>
  <c r="B17" i="59" a="1"/>
  <c r="B17" i="59"/>
  <c r="B18" i="59" a="1"/>
  <c r="B18" i="59" s="1"/>
  <c r="B19" i="59" a="1"/>
  <c r="B19" i="59" s="1"/>
  <c r="B20" i="59" a="1"/>
  <c r="B20" i="59" s="1"/>
  <c r="B21" i="59" a="1"/>
  <c r="B21" i="59"/>
  <c r="B22" i="59" a="1"/>
  <c r="B22" i="59" s="1"/>
  <c r="B23" i="59" a="1"/>
  <c r="B23" i="59" s="1"/>
  <c r="B24" i="59" a="1"/>
  <c r="B24" i="59"/>
  <c r="B25" i="59" a="1"/>
  <c r="B25" i="59" s="1"/>
  <c r="B26" i="59" a="1"/>
  <c r="B26" i="59" s="1"/>
  <c r="B27" i="59" a="1"/>
  <c r="B27" i="59"/>
  <c r="B28" i="59" a="1"/>
  <c r="B28" i="59" s="1"/>
  <c r="B29" i="59" a="1"/>
  <c r="B29" i="59" s="1"/>
  <c r="B30" i="59" a="1"/>
  <c r="B30" i="59" s="1"/>
  <c r="B31" i="59" a="1"/>
  <c r="B31" i="59" s="1"/>
  <c r="B32" i="59" a="1"/>
  <c r="B32" i="59" s="1"/>
  <c r="B33" i="59" a="1"/>
  <c r="B33" i="59"/>
  <c r="B34" i="59" a="1"/>
  <c r="B34" i="59" s="1"/>
  <c r="B35" i="59" a="1"/>
  <c r="B35" i="59" s="1"/>
  <c r="B36" i="59" a="1"/>
  <c r="B36" i="59" s="1"/>
  <c r="B37" i="59" a="1"/>
  <c r="B37" i="59" s="1"/>
  <c r="B38" i="59" a="1"/>
  <c r="B38" i="59" s="1"/>
  <c r="B39" i="59" a="1"/>
  <c r="B39" i="59" s="1"/>
  <c r="B40" i="59" a="1"/>
  <c r="B40" i="59" s="1"/>
  <c r="B41" i="59" a="1"/>
  <c r="B41" i="59" s="1"/>
  <c r="B42" i="59" a="1"/>
  <c r="B42" i="59" s="1"/>
  <c r="B43" i="59" a="1"/>
  <c r="B43" i="59" s="1"/>
  <c r="B44" i="59" a="1"/>
  <c r="B44" i="59" s="1"/>
  <c r="B45" i="59" a="1"/>
  <c r="B45" i="59" s="1"/>
  <c r="B46" i="59" a="1"/>
  <c r="B46" i="59" s="1"/>
  <c r="B47" i="59" a="1"/>
  <c r="B47" i="59" s="1"/>
  <c r="B48" i="59" a="1"/>
  <c r="B48" i="59" s="1"/>
  <c r="B49" i="59" a="1"/>
  <c r="B49" i="59" s="1"/>
  <c r="B50" i="59" a="1"/>
  <c r="B50" i="59" s="1"/>
  <c r="B51" i="59" a="1"/>
  <c r="B51" i="59" s="1"/>
  <c r="B52" i="59" a="1"/>
  <c r="B52" i="59" s="1"/>
  <c r="B53" i="59" a="1"/>
  <c r="B53" i="59" s="1"/>
  <c r="B54" i="59" a="1"/>
  <c r="B54" i="59" s="1"/>
  <c r="B55" i="59" a="1"/>
  <c r="B55" i="59" s="1"/>
  <c r="B56" i="59" a="1"/>
  <c r="B56" i="59" s="1"/>
  <c r="B57" i="59" a="1"/>
  <c r="B57" i="59" s="1"/>
  <c r="B58" i="59" a="1"/>
  <c r="B58" i="59" s="1"/>
  <c r="B59" i="59" a="1"/>
  <c r="B59" i="59" s="1"/>
  <c r="B60" i="59" a="1"/>
  <c r="B60" i="59" s="1"/>
  <c r="B61" i="59" a="1"/>
  <c r="B61" i="59" s="1"/>
  <c r="B62" i="59" a="1"/>
  <c r="B62" i="59" s="1"/>
  <c r="B63" i="59" a="1"/>
  <c r="B63" i="59" s="1"/>
  <c r="B64" i="59" a="1"/>
  <c r="B64" i="59" s="1"/>
  <c r="B65" i="59" a="1"/>
  <c r="B65" i="59" s="1"/>
  <c r="B66" i="59" a="1"/>
  <c r="B66" i="59" s="1"/>
  <c r="B67" i="59" a="1"/>
  <c r="B67" i="59" s="1"/>
  <c r="B68" i="59" a="1"/>
  <c r="B68" i="59" s="1"/>
  <c r="B69" i="59" a="1"/>
  <c r="B69" i="59" s="1"/>
  <c r="B70" i="59" a="1"/>
  <c r="B70" i="59" s="1"/>
  <c r="B71" i="59" a="1"/>
  <c r="B71" i="59" s="1"/>
  <c r="B72" i="59" a="1"/>
  <c r="B72" i="59" s="1"/>
  <c r="B73" i="59" a="1"/>
  <c r="B73" i="59" s="1"/>
  <c r="B74" i="59" a="1"/>
  <c r="B74" i="59" s="1"/>
  <c r="B75" i="59" a="1"/>
  <c r="B75" i="59" s="1"/>
  <c r="B76" i="59" a="1"/>
  <c r="B76" i="59" s="1"/>
  <c r="B77" i="59" a="1"/>
  <c r="B77" i="59" s="1"/>
  <c r="B78" i="59" a="1"/>
  <c r="B78" i="59" s="1"/>
  <c r="B79" i="59" a="1"/>
  <c r="B79" i="59" s="1"/>
  <c r="B80" i="59" a="1"/>
  <c r="B80" i="59" s="1"/>
  <c r="B81" i="59" a="1"/>
  <c r="B81" i="59" s="1"/>
  <c r="B82" i="59" a="1"/>
  <c r="B82" i="59" s="1"/>
  <c r="B83" i="59" a="1"/>
  <c r="B83" i="59" s="1"/>
  <c r="B84" i="59" a="1"/>
  <c r="B84" i="59" s="1"/>
  <c r="B85" i="59" a="1"/>
  <c r="B85" i="59" s="1"/>
  <c r="B86" i="59" a="1"/>
  <c r="B86" i="59" s="1"/>
  <c r="B87" i="59" a="1"/>
  <c r="B87" i="59" s="1"/>
  <c r="B88" i="59" a="1"/>
  <c r="B88" i="59" s="1"/>
  <c r="B89" i="59" a="1"/>
  <c r="B89" i="59" s="1"/>
  <c r="B90" i="59" a="1"/>
  <c r="B90" i="59" s="1"/>
  <c r="B91" i="59" a="1"/>
  <c r="B91" i="59" s="1"/>
  <c r="B92" i="59" a="1"/>
  <c r="B92" i="59" s="1"/>
  <c r="B93" i="59" a="1"/>
  <c r="B93" i="59" s="1"/>
  <c r="B94" i="59" a="1"/>
  <c r="B94" i="59" s="1"/>
  <c r="B95" i="59" a="1"/>
  <c r="B95" i="59" s="1"/>
  <c r="B96" i="59" a="1"/>
  <c r="B96" i="59" s="1"/>
  <c r="B97" i="59" a="1"/>
  <c r="B97" i="59" s="1"/>
  <c r="B98" i="59" a="1"/>
  <c r="B98" i="59" s="1"/>
  <c r="B99" i="59" a="1"/>
  <c r="B99" i="59" s="1"/>
  <c r="B100" i="59" a="1"/>
  <c r="B100" i="59" s="1"/>
  <c r="B101" i="59" a="1"/>
  <c r="B101" i="59" s="1"/>
  <c r="B102" i="59" a="1"/>
  <c r="B102" i="59" s="1"/>
  <c r="B103" i="59" a="1"/>
  <c r="B103" i="59" s="1"/>
  <c r="B104" i="59" a="1"/>
  <c r="B104" i="59" s="1"/>
  <c r="B105" i="59" a="1"/>
  <c r="B105" i="59" s="1"/>
  <c r="B106" i="59" a="1"/>
  <c r="B106" i="59" s="1"/>
  <c r="B107" i="59" a="1"/>
  <c r="B107" i="59" s="1"/>
  <c r="B108" i="59" a="1"/>
  <c r="B108" i="59" s="1"/>
  <c r="B109" i="59" a="1"/>
  <c r="B109" i="59" s="1"/>
  <c r="B110" i="59" a="1"/>
  <c r="B110" i="59" s="1"/>
  <c r="B111" i="59" a="1"/>
  <c r="B111" i="59" s="1"/>
  <c r="B112" i="59" a="1"/>
  <c r="B112" i="59" s="1"/>
  <c r="B113" i="59" a="1"/>
  <c r="B113" i="59" s="1"/>
  <c r="B114" i="59" a="1"/>
  <c r="B114" i="59" s="1"/>
  <c r="B115" i="59" a="1"/>
  <c r="B115" i="59" s="1"/>
  <c r="B116" i="59" a="1"/>
  <c r="B116" i="59" s="1"/>
  <c r="B117" i="59" a="1"/>
  <c r="B117" i="59" s="1"/>
  <c r="B118" i="59" a="1"/>
  <c r="B118" i="59" s="1"/>
  <c r="B119" i="59" a="1"/>
  <c r="B119" i="59" s="1"/>
  <c r="B120" i="59" a="1"/>
  <c r="B120" i="59" s="1"/>
  <c r="B121" i="59" a="1"/>
  <c r="B121" i="59" s="1"/>
  <c r="B122" i="59" a="1"/>
  <c r="B122" i="59" s="1"/>
  <c r="B123" i="59" a="1"/>
  <c r="B123" i="59" s="1"/>
  <c r="B124" i="59" a="1"/>
  <c r="B124" i="59" s="1"/>
  <c r="B125" i="59" a="1"/>
  <c r="B125" i="59" s="1"/>
  <c r="B126" i="59" a="1"/>
  <c r="B126" i="59" s="1"/>
  <c r="B127" i="59" a="1"/>
  <c r="B127" i="59" s="1"/>
  <c r="B128" i="59" a="1"/>
  <c r="B128" i="59" s="1"/>
  <c r="B129" i="59" a="1"/>
  <c r="B129" i="59" s="1"/>
  <c r="B130" i="59" a="1"/>
  <c r="B130" i="59" s="1"/>
  <c r="B131" i="59" a="1"/>
  <c r="B131" i="59" s="1"/>
  <c r="B132" i="59" a="1"/>
  <c r="B132" i="59"/>
  <c r="B133" i="59" a="1"/>
  <c r="B133" i="59" s="1"/>
  <c r="B134" i="59" a="1"/>
  <c r="B134" i="59" s="1"/>
  <c r="B135" i="59" a="1"/>
  <c r="B135" i="59" s="1"/>
  <c r="B136" i="59" a="1"/>
  <c r="B136" i="59" s="1"/>
  <c r="B137" i="59" a="1"/>
  <c r="B137" i="59"/>
  <c r="B138" i="59" a="1"/>
  <c r="B138" i="59" s="1"/>
  <c r="B139" i="59" a="1"/>
  <c r="B139" i="59" s="1"/>
  <c r="B140" i="59" a="1"/>
  <c r="B140" i="59" s="1"/>
  <c r="B141" i="59" a="1"/>
  <c r="B141" i="59" s="1"/>
  <c r="B142" i="59" a="1"/>
  <c r="B142" i="59" s="1"/>
  <c r="B143" i="59" a="1"/>
  <c r="B143" i="59" s="1"/>
  <c r="B144" i="59" a="1"/>
  <c r="B144" i="59" s="1"/>
  <c r="B145" i="59" a="1"/>
  <c r="B145" i="59" s="1"/>
  <c r="B146" i="59" a="1"/>
  <c r="B146" i="59" s="1"/>
  <c r="B147" i="59" a="1"/>
  <c r="B147" i="59" s="1"/>
  <c r="B148" i="59" a="1"/>
  <c r="B148" i="59" s="1"/>
  <c r="B149" i="59" a="1"/>
  <c r="B149" i="59" s="1"/>
  <c r="B150" i="59" a="1"/>
  <c r="B150" i="59" s="1"/>
  <c r="B151" i="59" a="1"/>
  <c r="B151" i="59" s="1"/>
  <c r="B152" i="59" a="1"/>
  <c r="B152" i="59" s="1"/>
  <c r="B153" i="59" a="1"/>
  <c r="B153" i="59" s="1"/>
  <c r="B154" i="59" a="1"/>
  <c r="B154" i="59" s="1"/>
  <c r="B155" i="59" a="1"/>
  <c r="B155" i="59" s="1"/>
  <c r="B156" i="59" a="1"/>
  <c r="B156" i="59" s="1"/>
  <c r="B157" i="59" a="1"/>
  <c r="B157" i="59" s="1"/>
  <c r="B158" i="59" a="1"/>
  <c r="B158" i="59" s="1"/>
  <c r="B159" i="59" a="1"/>
  <c r="B159" i="59" s="1"/>
  <c r="B160" i="59" a="1"/>
  <c r="B160" i="59" s="1"/>
  <c r="B161" i="59" a="1"/>
  <c r="B161" i="59" s="1"/>
  <c r="B162" i="59" a="1"/>
  <c r="B162" i="59" s="1"/>
  <c r="B163" i="59" a="1"/>
  <c r="B163" i="59" s="1"/>
  <c r="B164" i="59" a="1"/>
  <c r="B164" i="59" s="1"/>
  <c r="B165" i="59" a="1"/>
  <c r="B165" i="59"/>
  <c r="B166" i="59" a="1"/>
  <c r="B166" i="59" s="1"/>
  <c r="B167" i="59" a="1"/>
  <c r="B167" i="59" s="1"/>
  <c r="B168" i="59" a="1"/>
  <c r="B168" i="59" s="1"/>
  <c r="B169" i="59" a="1"/>
  <c r="B169" i="59" s="1"/>
  <c r="B170" i="59" a="1"/>
  <c r="B170" i="59"/>
  <c r="B171" i="59" a="1"/>
  <c r="B171" i="59" s="1"/>
  <c r="B172" i="59" a="1"/>
  <c r="B172" i="59" s="1"/>
  <c r="B173" i="59" a="1"/>
  <c r="B173" i="59" s="1"/>
  <c r="B174" i="59" a="1"/>
  <c r="B174" i="59" s="1"/>
  <c r="B175" i="59" a="1"/>
  <c r="B175" i="59" s="1"/>
  <c r="B176" i="59" a="1"/>
  <c r="B176" i="59" s="1"/>
  <c r="B177" i="59" a="1"/>
  <c r="B177" i="59" s="1"/>
  <c r="B178" i="59" a="1"/>
  <c r="B178" i="59" s="1"/>
  <c r="B179" i="59" a="1"/>
  <c r="B179" i="59" s="1"/>
  <c r="B180" i="59" a="1"/>
  <c r="B180" i="59" s="1"/>
  <c r="B181" i="59" a="1"/>
  <c r="B181" i="59" s="1"/>
  <c r="B182" i="59" a="1"/>
  <c r="B182" i="59" s="1"/>
  <c r="B183" i="59" a="1"/>
  <c r="B183" i="59" s="1"/>
  <c r="B184" i="59" a="1"/>
  <c r="B184" i="59" s="1"/>
  <c r="B185" i="59" a="1"/>
  <c r="B185" i="59" s="1"/>
  <c r="B186" i="59" a="1"/>
  <c r="B186" i="59" s="1"/>
  <c r="B187" i="59" a="1"/>
  <c r="B187" i="59" s="1"/>
  <c r="B188" i="59" a="1"/>
  <c r="B188" i="59" s="1"/>
  <c r="B189" i="59" a="1"/>
  <c r="B189" i="59" s="1"/>
  <c r="B190" i="59" a="1"/>
  <c r="B190" i="59" s="1"/>
  <c r="B191" i="59" a="1"/>
  <c r="B191" i="59" s="1"/>
  <c r="B192" i="59" a="1"/>
  <c r="B192" i="59" s="1"/>
  <c r="B193" i="59" a="1"/>
  <c r="B193" i="59" s="1"/>
  <c r="B194" i="59" a="1"/>
  <c r="B194" i="59" s="1"/>
  <c r="B195" i="59" a="1"/>
  <c r="B195" i="59" s="1"/>
  <c r="B196" i="59" a="1"/>
  <c r="B196" i="59" s="1"/>
  <c r="B197" i="59" a="1"/>
  <c r="B197" i="59" s="1"/>
  <c r="B198" i="59" a="1"/>
  <c r="B198" i="59" s="1"/>
  <c r="B199" i="59" a="1"/>
  <c r="B199" i="59" s="1"/>
  <c r="B200" i="59" a="1"/>
  <c r="B200" i="59" s="1"/>
  <c r="B201" i="59" a="1"/>
  <c r="B201" i="59" s="1"/>
  <c r="B202" i="59" a="1"/>
  <c r="B202" i="59" s="1"/>
  <c r="B203" i="59" a="1"/>
  <c r="B203" i="59" s="1"/>
  <c r="B204" i="59" a="1"/>
  <c r="B204" i="59" s="1"/>
  <c r="B205" i="59" a="1"/>
  <c r="B205" i="59" s="1"/>
  <c r="B206" i="59" a="1"/>
  <c r="B206" i="59" s="1"/>
  <c r="B207" i="59" a="1"/>
  <c r="B207" i="59" s="1"/>
  <c r="B208" i="59" a="1"/>
  <c r="B208" i="59" s="1"/>
  <c r="B209" i="59" a="1"/>
  <c r="B209" i="59" s="1"/>
  <c r="B210" i="59" a="1"/>
  <c r="B210" i="59" s="1"/>
  <c r="B211" i="59" a="1"/>
  <c r="B211" i="59" s="1"/>
  <c r="B212" i="59" a="1"/>
  <c r="B212" i="59" s="1"/>
  <c r="B213" i="59" a="1"/>
  <c r="B213" i="59" s="1"/>
  <c r="B214" i="59" a="1"/>
  <c r="B214" i="59" s="1"/>
  <c r="B215" i="59" a="1"/>
  <c r="B215" i="59" s="1"/>
  <c r="B216" i="59" a="1"/>
  <c r="B216" i="59" s="1"/>
  <c r="B217" i="59" a="1"/>
  <c r="B217" i="59" s="1"/>
  <c r="B218" i="59" a="1"/>
  <c r="B218" i="59" s="1"/>
  <c r="B219" i="59" a="1"/>
  <c r="B219" i="59" s="1"/>
  <c r="B220" i="59" a="1"/>
  <c r="B220" i="59" s="1"/>
  <c r="B221" i="59" a="1"/>
  <c r="B221" i="59" s="1"/>
  <c r="B222" i="59" a="1"/>
  <c r="B222" i="59" s="1"/>
  <c r="B223" i="59" a="1"/>
  <c r="B223" i="59" s="1"/>
  <c r="B224" i="59" a="1"/>
  <c r="B224" i="59" s="1"/>
  <c r="B225" i="59" a="1"/>
  <c r="B225" i="59" s="1"/>
  <c r="B226" i="59" a="1"/>
  <c r="B226" i="59" s="1"/>
  <c r="B227" i="59" a="1"/>
  <c r="B227" i="59" s="1"/>
  <c r="B228" i="59" a="1"/>
  <c r="B228" i="59" s="1"/>
  <c r="B229" i="59" a="1"/>
  <c r="B229" i="59" s="1"/>
  <c r="B230" i="59" a="1"/>
  <c r="B230" i="59" s="1"/>
  <c r="B231" i="59" a="1"/>
  <c r="B231" i="59" s="1"/>
  <c r="B232" i="59" a="1"/>
  <c r="B232" i="59" s="1"/>
  <c r="B233" i="59" a="1"/>
  <c r="B233" i="59" s="1"/>
  <c r="B234" i="59" a="1"/>
  <c r="B234" i="59" s="1"/>
  <c r="B235" i="59" a="1"/>
  <c r="B235" i="59" s="1"/>
  <c r="B236" i="59" a="1"/>
  <c r="B236" i="59" s="1"/>
  <c r="B237" i="59" a="1"/>
  <c r="B237" i="59" s="1"/>
  <c r="B238" i="59" a="1"/>
  <c r="B238" i="59" s="1"/>
  <c r="B239" i="59" a="1"/>
  <c r="B239" i="59" s="1"/>
  <c r="B240" i="59" a="1"/>
  <c r="B240" i="59" s="1"/>
  <c r="B241" i="59" a="1"/>
  <c r="B241" i="59" s="1"/>
  <c r="B242" i="59" a="1"/>
  <c r="B242" i="59" s="1"/>
  <c r="B243" i="59" a="1"/>
  <c r="B243" i="59" s="1"/>
  <c r="B244" i="59" a="1"/>
  <c r="B244" i="59" s="1"/>
  <c r="B245" i="59" a="1"/>
  <c r="B245" i="59" s="1"/>
  <c r="B246" i="59" a="1"/>
  <c r="B246" i="59" s="1"/>
  <c r="B247" i="59" a="1"/>
  <c r="B247" i="59" s="1"/>
  <c r="B248" i="59" a="1"/>
  <c r="B248" i="59" s="1"/>
  <c r="B249" i="59" a="1"/>
  <c r="B249" i="59" s="1"/>
  <c r="B250" i="59" a="1"/>
  <c r="B250" i="59" s="1"/>
  <c r="B251" i="59" a="1"/>
  <c r="B251" i="59" s="1"/>
  <c r="B252" i="59" a="1"/>
  <c r="B252" i="59" s="1"/>
  <c r="B253" i="59" a="1"/>
  <c r="B253" i="59" s="1"/>
  <c r="B254" i="59" a="1"/>
  <c r="B254" i="59" s="1"/>
  <c r="B255" i="59" a="1"/>
  <c r="B255" i="59" s="1"/>
  <c r="B256" i="59" a="1"/>
  <c r="B256" i="59" s="1"/>
  <c r="B257" i="59" a="1"/>
  <c r="B257" i="59" s="1"/>
  <c r="B258" i="59" a="1"/>
  <c r="B258" i="59" s="1"/>
  <c r="B259" i="59" a="1"/>
  <c r="B259" i="59" s="1"/>
  <c r="B260" i="59" a="1"/>
  <c r="B260" i="59" s="1"/>
  <c r="B261" i="59" a="1"/>
  <c r="B261" i="59" s="1"/>
  <c r="B262" i="59" a="1"/>
  <c r="B262" i="59" s="1"/>
  <c r="B263" i="59" a="1"/>
  <c r="B263" i="59" s="1"/>
  <c r="B264" i="59" a="1"/>
  <c r="B264" i="59" s="1"/>
  <c r="B265" i="59" a="1"/>
  <c r="B265" i="59" s="1"/>
  <c r="B266" i="59" a="1"/>
  <c r="B266" i="59" s="1"/>
  <c r="B267" i="59" a="1"/>
  <c r="B267" i="59" s="1"/>
  <c r="B268" i="59" a="1"/>
  <c r="B268" i="59" s="1"/>
  <c r="B269" i="59" a="1"/>
  <c r="B269" i="59" s="1"/>
  <c r="B270" i="59" a="1"/>
  <c r="B270" i="59" s="1"/>
  <c r="B271" i="59" a="1"/>
  <c r="B271" i="59" s="1"/>
  <c r="B272" i="59" a="1"/>
  <c r="B272" i="59" s="1"/>
  <c r="B273" i="59" a="1"/>
  <c r="B273" i="59" s="1"/>
  <c r="B274" i="59" a="1"/>
  <c r="B274" i="59" s="1"/>
  <c r="B275" i="59" a="1"/>
  <c r="B275" i="59" s="1"/>
  <c r="B276" i="59" a="1"/>
  <c r="B276" i="59" s="1"/>
  <c r="B277" i="59" a="1"/>
  <c r="B277" i="59" s="1"/>
  <c r="B278" i="59" a="1"/>
  <c r="B278" i="59" s="1"/>
  <c r="B279" i="59" a="1"/>
  <c r="B279" i="59" s="1"/>
  <c r="B280" i="59" a="1"/>
  <c r="B280" i="59" s="1"/>
  <c r="B281" i="59" a="1"/>
  <c r="B281" i="59" s="1"/>
  <c r="B282" i="59" a="1"/>
  <c r="B282" i="59" s="1"/>
  <c r="B283" i="59" a="1"/>
  <c r="B283" i="59" s="1"/>
  <c r="B284" i="59" a="1"/>
  <c r="B284" i="59" s="1"/>
  <c r="B285" i="59" a="1"/>
  <c r="B285" i="59" s="1"/>
  <c r="B286" i="59" a="1"/>
  <c r="B286" i="59" s="1"/>
  <c r="B287" i="59" a="1"/>
  <c r="B287" i="59" s="1"/>
  <c r="B288" i="59" a="1"/>
  <c r="B288" i="59" s="1"/>
  <c r="B289" i="59" a="1"/>
  <c r="B289" i="59" s="1"/>
  <c r="B290" i="59" a="1"/>
  <c r="B290" i="59" s="1"/>
  <c r="B291" i="59" a="1"/>
  <c r="B291" i="59" s="1"/>
  <c r="B292" i="59" a="1"/>
  <c r="B292" i="59" s="1"/>
  <c r="B293" i="59" a="1"/>
  <c r="B293" i="59" s="1"/>
  <c r="B294" i="59" a="1"/>
  <c r="B294" i="59" s="1"/>
  <c r="B295" i="59" a="1"/>
  <c r="B295" i="59" s="1"/>
  <c r="B296" i="59" a="1"/>
  <c r="B296" i="59" s="1"/>
  <c r="B297" i="59" a="1"/>
  <c r="B297" i="59" s="1"/>
  <c r="B298" i="59" a="1"/>
  <c r="B298" i="59" s="1"/>
  <c r="B299" i="59" a="1"/>
  <c r="B299" i="59" s="1"/>
  <c r="B300" i="59" a="1"/>
  <c r="B300" i="59" s="1"/>
  <c r="B301" i="59" a="1"/>
  <c r="B301" i="59" s="1"/>
  <c r="B302" i="59" a="1"/>
  <c r="B302" i="59" s="1"/>
  <c r="B303" i="59" a="1"/>
  <c r="B303" i="59" s="1"/>
  <c r="B304" i="59" a="1"/>
  <c r="B304" i="59" s="1"/>
  <c r="B305" i="59" a="1"/>
  <c r="B305" i="59" s="1"/>
  <c r="B306" i="59" a="1"/>
  <c r="B306" i="59" s="1"/>
  <c r="B307" i="59" a="1"/>
  <c r="B307" i="59" s="1"/>
  <c r="B308" i="59" a="1"/>
  <c r="B308" i="59" s="1"/>
  <c r="B309" i="59" a="1"/>
  <c r="B309" i="59" s="1"/>
  <c r="B310" i="59" a="1"/>
  <c r="B310" i="59" s="1"/>
  <c r="B311" i="59" a="1"/>
  <c r="B311" i="59" s="1"/>
  <c r="B312" i="59" a="1"/>
  <c r="B312" i="59" s="1"/>
  <c r="B313" i="59" a="1"/>
  <c r="B313" i="59" s="1"/>
  <c r="B314" i="59" a="1"/>
  <c r="B314" i="59" s="1"/>
  <c r="B315" i="59" a="1"/>
  <c r="B315" i="59" s="1"/>
  <c r="B316" i="59" a="1"/>
  <c r="B316" i="59" s="1"/>
  <c r="B317" i="59" a="1"/>
  <c r="B317" i="59" s="1"/>
  <c r="B318" i="59" a="1"/>
  <c r="B318" i="59" s="1"/>
  <c r="B319" i="59" a="1"/>
  <c r="B319" i="59" s="1"/>
  <c r="B320" i="59" a="1"/>
  <c r="B320" i="59" s="1"/>
  <c r="B321" i="59" a="1"/>
  <c r="B321" i="59" s="1"/>
  <c r="B322" i="59" a="1"/>
  <c r="B322" i="59" s="1"/>
  <c r="B323" i="59" a="1"/>
  <c r="B323" i="59" s="1"/>
  <c r="B324" i="59" a="1"/>
  <c r="B324" i="59" s="1"/>
  <c r="B325" i="59" a="1"/>
  <c r="B325" i="59" s="1"/>
  <c r="B326" i="59" a="1"/>
  <c r="B326" i="59"/>
  <c r="B327" i="59" a="1"/>
  <c r="B327" i="59"/>
  <c r="B328" i="59" a="1"/>
  <c r="B328" i="59" s="1"/>
  <c r="B329" i="59" a="1"/>
  <c r="B329" i="59" s="1"/>
  <c r="B330" i="59" a="1"/>
  <c r="B330" i="59" s="1"/>
  <c r="B331" i="59" a="1"/>
  <c r="B331" i="59" s="1"/>
  <c r="B332" i="59" a="1"/>
  <c r="B332" i="59" s="1"/>
  <c r="B333" i="59" a="1"/>
  <c r="B333" i="59" s="1"/>
  <c r="B334" i="59" a="1"/>
  <c r="B334" i="59" s="1"/>
  <c r="B335" i="59" a="1"/>
  <c r="B335" i="59" s="1"/>
  <c r="B336" i="59" a="1"/>
  <c r="B336" i="59" s="1"/>
  <c r="B337" i="59" a="1"/>
  <c r="B337" i="59" s="1"/>
  <c r="B338" i="59" a="1"/>
  <c r="B338" i="59" s="1"/>
  <c r="B339" i="59" a="1"/>
  <c r="B339" i="59" s="1"/>
  <c r="B340" i="59" a="1"/>
  <c r="B340" i="59" s="1"/>
  <c r="B341" i="59" a="1"/>
  <c r="B341" i="59" s="1"/>
  <c r="B342" i="59" a="1"/>
  <c r="B342" i="59" s="1"/>
  <c r="B343" i="59" a="1"/>
  <c r="B343" i="59" s="1"/>
  <c r="B344" i="59" a="1"/>
  <c r="B344" i="59" s="1"/>
  <c r="B345" i="59" a="1"/>
  <c r="B345" i="59" s="1"/>
  <c r="B346" i="59" a="1"/>
  <c r="B346" i="59" s="1"/>
  <c r="B347" i="59" a="1"/>
  <c r="B347" i="59" s="1"/>
  <c r="B348" i="59" a="1"/>
  <c r="B348" i="59" s="1"/>
  <c r="B349" i="59" a="1"/>
  <c r="B349" i="59" s="1"/>
  <c r="B350" i="59" a="1"/>
  <c r="B350" i="59" s="1"/>
  <c r="B351" i="59" a="1"/>
  <c r="B351" i="59" s="1"/>
  <c r="B352" i="59" a="1"/>
  <c r="B352" i="59" s="1"/>
  <c r="B353" i="59" a="1"/>
  <c r="B353" i="59"/>
  <c r="B354" i="59" a="1"/>
  <c r="B354" i="59" s="1"/>
  <c r="B355" i="59" a="1"/>
  <c r="B355" i="59" s="1"/>
  <c r="B356" i="59" a="1"/>
  <c r="B356" i="59" s="1"/>
  <c r="B357" i="59" a="1"/>
  <c r="B357" i="59" s="1"/>
  <c r="B358" i="59" a="1"/>
  <c r="B358" i="59"/>
  <c r="B359" i="59" a="1"/>
  <c r="B359" i="59" s="1"/>
  <c r="B360" i="59" a="1"/>
  <c r="B360" i="59" s="1"/>
  <c r="B361" i="59" a="1"/>
  <c r="B361" i="59" s="1"/>
  <c r="B362" i="59" a="1"/>
  <c r="B362" i="59" s="1"/>
  <c r="B363" i="59" a="1"/>
  <c r="B363" i="59"/>
  <c r="B364" i="59" a="1"/>
  <c r="B364" i="59" s="1"/>
  <c r="B365" i="59" a="1"/>
  <c r="B365" i="59" s="1"/>
  <c r="B366" i="59" a="1"/>
  <c r="B366" i="59" s="1"/>
  <c r="B367" i="59" a="1"/>
  <c r="B367" i="59" s="1"/>
  <c r="B368" i="59" a="1"/>
  <c r="B368" i="59"/>
  <c r="B369" i="59" a="1"/>
  <c r="B369" i="59" s="1"/>
  <c r="B370" i="59" a="1"/>
  <c r="B370" i="59" s="1"/>
  <c r="B371" i="59" a="1"/>
  <c r="B371" i="59" s="1"/>
  <c r="B372" i="59" a="1"/>
  <c r="B372" i="59" s="1"/>
  <c r="B373" i="59" a="1"/>
  <c r="B373" i="59" s="1"/>
  <c r="B374" i="59" a="1"/>
  <c r="B374" i="59" s="1"/>
  <c r="B375" i="59" a="1"/>
  <c r="B375" i="59" s="1"/>
  <c r="B376" i="59" a="1"/>
  <c r="B376" i="59" s="1"/>
  <c r="B377" i="59" a="1"/>
  <c r="B377" i="59" s="1"/>
  <c r="B378" i="59" a="1"/>
  <c r="B378" i="59" s="1"/>
  <c r="B379" i="59" a="1"/>
  <c r="B379" i="59" s="1"/>
  <c r="B380" i="59" a="1"/>
  <c r="B380" i="59" s="1"/>
  <c r="B381" i="59" a="1"/>
  <c r="B381" i="59" s="1"/>
  <c r="B382" i="59" a="1"/>
  <c r="B382" i="59" s="1"/>
  <c r="B383" i="59" a="1"/>
  <c r="B383" i="59" s="1"/>
  <c r="B384" i="59" a="1"/>
  <c r="B384" i="59" s="1"/>
  <c r="B385" i="59" a="1"/>
  <c r="B385" i="59" s="1"/>
  <c r="B386" i="59" a="1"/>
  <c r="B386" i="59" s="1"/>
  <c r="B387" i="59" a="1"/>
  <c r="B387" i="59" s="1"/>
  <c r="B388" i="59" a="1"/>
  <c r="B388" i="59" s="1"/>
  <c r="B389" i="59" a="1"/>
  <c r="B389" i="59" s="1"/>
  <c r="B390" i="59" a="1"/>
  <c r="B390" i="59" s="1"/>
  <c r="B391" i="59" a="1"/>
  <c r="B391" i="59" s="1"/>
  <c r="B392" i="59" a="1"/>
  <c r="B392" i="59" s="1"/>
  <c r="B393" i="59" a="1"/>
  <c r="B393" i="59" s="1"/>
  <c r="B394" i="59" a="1"/>
  <c r="B394" i="59" s="1"/>
  <c r="B395" i="59" a="1"/>
  <c r="B395" i="59" s="1"/>
  <c r="B396" i="59" a="1"/>
  <c r="B396" i="59" s="1"/>
  <c r="B397" i="59" a="1"/>
  <c r="B397" i="59" s="1"/>
  <c r="B398" i="59" a="1"/>
  <c r="B398" i="59" s="1"/>
  <c r="B399" i="59" a="1"/>
  <c r="B399" i="59" s="1"/>
  <c r="B400" i="59" a="1"/>
  <c r="B400" i="59" s="1"/>
  <c r="B401" i="59" a="1"/>
  <c r="B401" i="59" s="1"/>
  <c r="B402" i="59" a="1"/>
  <c r="B402" i="59" s="1"/>
  <c r="B403" i="59" a="1"/>
  <c r="B403" i="59" s="1"/>
  <c r="B404" i="59" a="1"/>
  <c r="B404" i="59" s="1"/>
  <c r="B405" i="59" a="1"/>
  <c r="B405" i="59"/>
  <c r="B406" i="59" a="1"/>
  <c r="B406" i="59" s="1"/>
  <c r="B407" i="59" a="1"/>
  <c r="B407" i="59" s="1"/>
  <c r="B408" i="59" a="1"/>
  <c r="B408" i="59" s="1"/>
  <c r="B409" i="59" a="1"/>
  <c r="B409" i="59" s="1"/>
  <c r="B410" i="59" a="1"/>
  <c r="B410" i="59" s="1"/>
  <c r="B411" i="59" a="1"/>
  <c r="B411" i="59" s="1"/>
  <c r="B412" i="59" a="1"/>
  <c r="B412" i="59" s="1"/>
  <c r="B413" i="59" a="1"/>
  <c r="B413" i="59" s="1"/>
  <c r="B414" i="59" a="1"/>
  <c r="B414" i="59" s="1"/>
  <c r="B415" i="59" a="1"/>
  <c r="B415" i="59" s="1"/>
  <c r="B416" i="59" a="1"/>
  <c r="B416" i="59" s="1"/>
  <c r="B417" i="59" a="1"/>
  <c r="B417" i="59" s="1"/>
  <c r="B418" i="59" a="1"/>
  <c r="B418" i="59" s="1"/>
  <c r="B419" i="59" a="1"/>
  <c r="B419" i="59" s="1"/>
  <c r="B420" i="59" a="1"/>
  <c r="B420" i="59" s="1"/>
  <c r="B421" i="59" a="1"/>
  <c r="B421" i="59" s="1"/>
  <c r="B422" i="59" a="1"/>
  <c r="B422" i="59" s="1"/>
  <c r="B423" i="59" a="1"/>
  <c r="B423" i="59" s="1"/>
  <c r="B424" i="59" a="1"/>
  <c r="B424" i="59" s="1"/>
  <c r="B425" i="59" a="1"/>
  <c r="B425" i="59" s="1"/>
  <c r="B426" i="59" a="1"/>
  <c r="B426" i="59" s="1"/>
  <c r="B427" i="59" a="1"/>
  <c r="B427" i="59" s="1"/>
  <c r="B428" i="59" a="1"/>
  <c r="B428" i="59" s="1"/>
  <c r="B429" i="59" a="1"/>
  <c r="B429" i="59" s="1"/>
  <c r="B430" i="59" a="1"/>
  <c r="B430" i="59" s="1"/>
  <c r="B431" i="59" a="1"/>
  <c r="B431" i="59" s="1"/>
  <c r="B432" i="59" a="1"/>
  <c r="B432" i="59" s="1"/>
  <c r="B433" i="59" a="1"/>
  <c r="B433" i="59" s="1"/>
  <c r="B434" i="59" a="1"/>
  <c r="B434" i="59" s="1"/>
  <c r="B435" i="59" a="1"/>
  <c r="B435" i="59" s="1"/>
  <c r="B436" i="59" a="1"/>
  <c r="B436" i="59" s="1"/>
  <c r="B437" i="59" a="1"/>
  <c r="B437" i="59" s="1"/>
  <c r="B438" i="59" a="1"/>
  <c r="B438" i="59" s="1"/>
  <c r="B439" i="59" a="1"/>
  <c r="B439" i="59" s="1"/>
  <c r="B440" i="59" a="1"/>
  <c r="B440" i="59" s="1"/>
  <c r="B441" i="59" a="1"/>
  <c r="B441" i="59" s="1"/>
  <c r="B442" i="59" a="1"/>
  <c r="B442" i="59" s="1"/>
  <c r="B443" i="59" a="1"/>
  <c r="B443" i="59" s="1"/>
  <c r="B444" i="59" a="1"/>
  <c r="B444" i="59" s="1"/>
  <c r="B445" i="59" a="1"/>
  <c r="B445" i="59" s="1"/>
  <c r="B446" i="59" a="1"/>
  <c r="B446" i="59" s="1"/>
  <c r="B447" i="59" a="1"/>
  <c r="B447" i="59" s="1"/>
  <c r="B448" i="59" a="1"/>
  <c r="B448" i="59" s="1"/>
  <c r="B449" i="59" a="1"/>
  <c r="B449" i="59" s="1"/>
  <c r="B450" i="59" a="1"/>
  <c r="B450" i="59" s="1"/>
  <c r="B451" i="59" a="1"/>
  <c r="B451" i="59" s="1"/>
  <c r="B452" i="59" a="1"/>
  <c r="B452" i="59" s="1"/>
  <c r="B453" i="59" a="1"/>
  <c r="B453" i="59" s="1"/>
  <c r="B454" i="59" a="1"/>
  <c r="B454" i="59" s="1"/>
  <c r="B455" i="59" a="1"/>
  <c r="B455" i="59" s="1"/>
  <c r="B456" i="59" a="1"/>
  <c r="B456" i="59" s="1"/>
  <c r="B457" i="59" a="1"/>
  <c r="B457" i="59" s="1"/>
  <c r="B458" i="59" a="1"/>
  <c r="B458" i="59" s="1"/>
  <c r="B459" i="59" a="1"/>
  <c r="B459" i="59" s="1"/>
  <c r="B460" i="59" a="1"/>
  <c r="B460" i="59" s="1"/>
  <c r="B461" i="59" a="1"/>
  <c r="B461" i="59" s="1"/>
  <c r="B462" i="59" a="1"/>
  <c r="B462" i="59" s="1"/>
  <c r="B463" i="59" a="1"/>
  <c r="B463" i="59" s="1"/>
  <c r="B464" i="59" a="1"/>
  <c r="B464" i="59" s="1"/>
  <c r="B465" i="59" a="1"/>
  <c r="B465" i="59" s="1"/>
  <c r="B466" i="59" a="1"/>
  <c r="B466" i="59" s="1"/>
  <c r="B467" i="59" a="1"/>
  <c r="B467" i="59" s="1"/>
  <c r="B468" i="59" a="1"/>
  <c r="B468" i="59" s="1"/>
  <c r="B469" i="59" a="1"/>
  <c r="B469" i="59" s="1"/>
  <c r="B470" i="59" a="1"/>
  <c r="B470" i="59" s="1"/>
  <c r="B471" i="59" a="1"/>
  <c r="B471" i="59" s="1"/>
  <c r="B472" i="59" a="1"/>
  <c r="B472" i="59" s="1"/>
  <c r="B473" i="59" a="1"/>
  <c r="B473" i="59" s="1"/>
  <c r="B474" i="59" a="1"/>
  <c r="B474" i="59" s="1"/>
  <c r="B475" i="59" a="1"/>
  <c r="B475" i="59" s="1"/>
  <c r="B476" i="59" a="1"/>
  <c r="B476" i="59" s="1"/>
  <c r="B477" i="59" a="1"/>
  <c r="B477" i="59" s="1"/>
  <c r="B478" i="59" a="1"/>
  <c r="B478" i="59" s="1"/>
  <c r="B479" i="59" a="1"/>
  <c r="B479" i="59" s="1"/>
  <c r="B480" i="59" a="1"/>
  <c r="B480" i="59" s="1"/>
  <c r="B481" i="59" a="1"/>
  <c r="B481" i="59" s="1"/>
  <c r="B482" i="59" a="1"/>
  <c r="B482" i="59" s="1"/>
  <c r="B483" i="59" a="1"/>
  <c r="B483" i="59" s="1"/>
  <c r="B484" i="59" a="1"/>
  <c r="B484" i="59" s="1"/>
  <c r="B485" i="59" a="1"/>
  <c r="B485" i="59" s="1"/>
  <c r="B486" i="59" a="1"/>
  <c r="B486" i="59" s="1"/>
  <c r="B487" i="59" a="1"/>
  <c r="B487" i="59" s="1"/>
  <c r="B488" i="59" a="1"/>
  <c r="B488" i="59" s="1"/>
  <c r="B489" i="59" a="1"/>
  <c r="B489" i="59" s="1"/>
  <c r="B490" i="59" a="1"/>
  <c r="B490" i="59" s="1"/>
  <c r="B491" i="59" a="1"/>
  <c r="B491" i="59" s="1"/>
  <c r="B492" i="59" a="1"/>
  <c r="B492" i="59" s="1"/>
  <c r="B493" i="59" a="1"/>
  <c r="B493" i="59" s="1"/>
  <c r="B494" i="59" a="1"/>
  <c r="B494" i="59" s="1"/>
  <c r="B495" i="59" a="1"/>
  <c r="B495" i="59" s="1"/>
  <c r="B496" i="59" a="1"/>
  <c r="B496" i="59" s="1"/>
  <c r="B497" i="59" a="1"/>
  <c r="B497" i="59" s="1"/>
  <c r="B498" i="59" a="1"/>
  <c r="B498" i="59" s="1"/>
  <c r="B499" i="59" a="1"/>
  <c r="B499" i="59" s="1"/>
  <c r="B500" i="59" a="1"/>
  <c r="B500" i="59" s="1"/>
  <c r="B2" i="59" a="1"/>
  <c r="B2" i="59" s="1"/>
  <c r="A2" i="59" a="1"/>
  <c r="B4" i="85" a="1"/>
  <c r="B4" i="85" s="1"/>
  <c r="B5" i="85" a="1"/>
  <c r="B5" i="85" s="1"/>
  <c r="B6" i="85" a="1"/>
  <c r="B6" i="85" s="1"/>
  <c r="B7" i="85" a="1"/>
  <c r="B7" i="85" s="1"/>
  <c r="B8" i="85" a="1"/>
  <c r="B8" i="85" s="1"/>
  <c r="B9" i="85" a="1"/>
  <c r="B9" i="85" s="1"/>
  <c r="B10" i="85" a="1"/>
  <c r="B10" i="85" s="1"/>
  <c r="B11" i="85" a="1"/>
  <c r="B11" i="85" s="1"/>
  <c r="B12" i="85" a="1"/>
  <c r="B12" i="85" s="1"/>
  <c r="B13" i="85" a="1"/>
  <c r="B13" i="85" s="1"/>
  <c r="B14" i="85" a="1"/>
  <c r="B14" i="85" s="1"/>
  <c r="B15" i="85" a="1"/>
  <c r="B15" i="85" s="1"/>
  <c r="B16" i="85" a="1"/>
  <c r="B16" i="85" s="1"/>
  <c r="B17" i="85" a="1"/>
  <c r="B17" i="85" s="1"/>
  <c r="B18" i="85" a="1"/>
  <c r="B18" i="85" s="1"/>
  <c r="B19" i="85" a="1"/>
  <c r="B19" i="85" s="1"/>
  <c r="B20" i="85" a="1"/>
  <c r="B20" i="85" s="1"/>
  <c r="B21" i="85" a="1"/>
  <c r="B21" i="85" s="1"/>
  <c r="B22" i="85" a="1"/>
  <c r="B22" i="85" s="1"/>
  <c r="B23" i="85" a="1"/>
  <c r="B23" i="85" s="1"/>
  <c r="B24" i="85" a="1"/>
  <c r="B24" i="85" s="1"/>
  <c r="B25" i="85" a="1"/>
  <c r="B25" i="85" s="1"/>
  <c r="B26" i="85" a="1"/>
  <c r="B26" i="85" s="1"/>
  <c r="B27" i="85" a="1"/>
  <c r="B27" i="85" s="1"/>
  <c r="B28" i="85" a="1"/>
  <c r="B28" i="85" s="1"/>
  <c r="B29" i="85" a="1"/>
  <c r="B29" i="85" s="1"/>
  <c r="B30" i="85" a="1"/>
  <c r="B30" i="85" s="1"/>
  <c r="B31" i="85" a="1"/>
  <c r="B31" i="85" s="1"/>
  <c r="B32" i="85" a="1"/>
  <c r="B32" i="85" s="1"/>
  <c r="B33" i="85" a="1"/>
  <c r="B33" i="85" s="1"/>
  <c r="B34" i="85" a="1"/>
  <c r="B34" i="85" s="1"/>
  <c r="B35" i="85" a="1"/>
  <c r="B35" i="85" s="1"/>
  <c r="B36" i="85" a="1"/>
  <c r="B36" i="85" s="1"/>
  <c r="B37" i="85" a="1"/>
  <c r="B37" i="85" s="1"/>
  <c r="B38" i="85" a="1"/>
  <c r="B38" i="85" s="1"/>
  <c r="B39" i="85" a="1"/>
  <c r="B39" i="85" s="1"/>
  <c r="B40" i="85" a="1"/>
  <c r="B40" i="85" s="1"/>
  <c r="B41" i="85" a="1"/>
  <c r="B41" i="85" s="1"/>
  <c r="B42" i="85" a="1"/>
  <c r="B42" i="85" s="1"/>
  <c r="B43" i="85" a="1"/>
  <c r="B43" i="85" s="1"/>
  <c r="B44" i="85" a="1"/>
  <c r="B44" i="85" s="1"/>
  <c r="B45" i="85" a="1"/>
  <c r="B45" i="85" s="1"/>
  <c r="B46" i="85" a="1"/>
  <c r="B46" i="85" s="1"/>
  <c r="B47" i="85" a="1"/>
  <c r="B47" i="85" s="1"/>
  <c r="B48" i="85" a="1"/>
  <c r="B48" i="85" s="1"/>
  <c r="B49" i="85" a="1"/>
  <c r="B49" i="85" s="1"/>
  <c r="B50" i="85" a="1"/>
  <c r="B50" i="85" s="1"/>
  <c r="B51" i="85" a="1"/>
  <c r="B51" i="85" s="1"/>
  <c r="B52" i="85" a="1"/>
  <c r="B52" i="85" s="1"/>
  <c r="B53" i="85" a="1"/>
  <c r="B53" i="85" s="1"/>
  <c r="B54" i="85" a="1"/>
  <c r="B54" i="85" s="1"/>
  <c r="B55" i="85" a="1"/>
  <c r="B55" i="85" s="1"/>
  <c r="B56" i="85" a="1"/>
  <c r="B56" i="85" s="1"/>
  <c r="B57" i="85" a="1"/>
  <c r="B57" i="85" s="1"/>
  <c r="B58" i="85" a="1"/>
  <c r="B58" i="85" s="1"/>
  <c r="B59" i="85" a="1"/>
  <c r="B59" i="85" s="1"/>
  <c r="B60" i="85" a="1"/>
  <c r="B60" i="85" s="1"/>
  <c r="B61" i="85" a="1"/>
  <c r="B61" i="85" s="1"/>
  <c r="B62" i="85" a="1"/>
  <c r="B62" i="85" s="1"/>
  <c r="B63" i="85" a="1"/>
  <c r="B63" i="85" s="1"/>
  <c r="B64" i="85" a="1"/>
  <c r="B64" i="85" s="1"/>
  <c r="B65" i="85" a="1"/>
  <c r="B65" i="85" s="1"/>
  <c r="B66" i="85" a="1"/>
  <c r="B66" i="85" s="1"/>
  <c r="B67" i="85" a="1"/>
  <c r="B67" i="85" s="1"/>
  <c r="B68" i="85" a="1"/>
  <c r="B68" i="85" s="1"/>
  <c r="B69" i="85" a="1"/>
  <c r="B69" i="85" s="1"/>
  <c r="B70" i="85" a="1"/>
  <c r="B70" i="85" s="1"/>
  <c r="B71" i="85" a="1"/>
  <c r="B71" i="85" s="1"/>
  <c r="B72" i="85" a="1"/>
  <c r="B72" i="85" s="1"/>
  <c r="B73" i="85" a="1"/>
  <c r="B73" i="85" s="1"/>
  <c r="B74" i="85" a="1"/>
  <c r="B74" i="85" s="1"/>
  <c r="B75" i="85" a="1"/>
  <c r="B75" i="85" s="1"/>
  <c r="B76" i="85" a="1"/>
  <c r="B76" i="85" s="1"/>
  <c r="B77" i="85" a="1"/>
  <c r="B77" i="85" s="1"/>
  <c r="B78" i="85" a="1"/>
  <c r="B78" i="85" s="1"/>
  <c r="B79" i="85" a="1"/>
  <c r="B79" i="85" s="1"/>
  <c r="B80" i="85" a="1"/>
  <c r="B80" i="85" s="1"/>
  <c r="B81" i="85" a="1"/>
  <c r="B81" i="85" s="1"/>
  <c r="B82" i="85" a="1"/>
  <c r="B82" i="85" s="1"/>
  <c r="B83" i="85" a="1"/>
  <c r="B83" i="85" s="1"/>
  <c r="B84" i="85" a="1"/>
  <c r="B84" i="85" s="1"/>
  <c r="B85" i="85" a="1"/>
  <c r="B85" i="85" s="1"/>
  <c r="B86" i="85" a="1"/>
  <c r="B86" i="85" s="1"/>
  <c r="B87" i="85" a="1"/>
  <c r="B87" i="85" s="1"/>
  <c r="B88" i="85" a="1"/>
  <c r="B88" i="85" s="1"/>
  <c r="B89" i="85" a="1"/>
  <c r="B89" i="85" s="1"/>
  <c r="B90" i="85" a="1"/>
  <c r="B90" i="85" s="1"/>
  <c r="B91" i="85" a="1"/>
  <c r="B91" i="85" s="1"/>
  <c r="B92" i="85" a="1"/>
  <c r="B92" i="85" s="1"/>
  <c r="B93" i="85" a="1"/>
  <c r="B93" i="85" s="1"/>
  <c r="B94" i="85" a="1"/>
  <c r="B94" i="85" s="1"/>
  <c r="B95" i="85" a="1"/>
  <c r="B95" i="85" s="1"/>
  <c r="B96" i="85" a="1"/>
  <c r="B96" i="85" s="1"/>
  <c r="B97" i="85" a="1"/>
  <c r="B97" i="85" s="1"/>
  <c r="B98" i="85" a="1"/>
  <c r="B98" i="85" s="1"/>
  <c r="B99" i="85" a="1"/>
  <c r="B99" i="85" s="1"/>
  <c r="B100" i="85" a="1"/>
  <c r="B100" i="85" s="1"/>
  <c r="B101" i="85" a="1"/>
  <c r="B101" i="85" s="1"/>
  <c r="B102" i="85" a="1"/>
  <c r="B102" i="85" s="1"/>
  <c r="B103" i="85" a="1"/>
  <c r="B103" i="85" s="1"/>
  <c r="B104" i="85" a="1"/>
  <c r="B104" i="85" s="1"/>
  <c r="B105" i="85" a="1"/>
  <c r="B105" i="85" s="1"/>
  <c r="B106" i="85" a="1"/>
  <c r="B106" i="85" s="1"/>
  <c r="B107" i="85" a="1"/>
  <c r="B107" i="85" s="1"/>
  <c r="B108" i="85" a="1"/>
  <c r="B108" i="85" s="1"/>
  <c r="B109" i="85" a="1"/>
  <c r="B109" i="85" s="1"/>
  <c r="B110" i="85" a="1"/>
  <c r="B110" i="85" s="1"/>
  <c r="B111" i="85" a="1"/>
  <c r="B111" i="85" s="1"/>
  <c r="B112" i="85" a="1"/>
  <c r="B112" i="85" s="1"/>
  <c r="B113" i="85" a="1"/>
  <c r="B113" i="85" s="1"/>
  <c r="B114" i="85" a="1"/>
  <c r="B114" i="85" s="1"/>
  <c r="B115" i="85" a="1"/>
  <c r="B115" i="85" s="1"/>
  <c r="B116" i="85" a="1"/>
  <c r="B116" i="85" s="1"/>
  <c r="B117" i="85" a="1"/>
  <c r="B117" i="85" s="1"/>
  <c r="B118" i="85" a="1"/>
  <c r="B118" i="85" s="1"/>
  <c r="B119" i="85" a="1"/>
  <c r="B119" i="85" s="1"/>
  <c r="B120" i="85" a="1"/>
  <c r="B120" i="85" s="1"/>
  <c r="B121" i="85" a="1"/>
  <c r="B121" i="85" s="1"/>
  <c r="B122" i="85" a="1"/>
  <c r="B122" i="85" s="1"/>
  <c r="B123" i="85" a="1"/>
  <c r="B123" i="85" s="1"/>
  <c r="B124" i="85" a="1"/>
  <c r="B124" i="85" s="1"/>
  <c r="B125" i="85" a="1"/>
  <c r="B125" i="85" s="1"/>
  <c r="B126" i="85" a="1"/>
  <c r="B126" i="85" s="1"/>
  <c r="B127" i="85" a="1"/>
  <c r="B127" i="85" s="1"/>
  <c r="B128" i="85" a="1"/>
  <c r="B128" i="85" s="1"/>
  <c r="B129" i="85" a="1"/>
  <c r="B129" i="85" s="1"/>
  <c r="B130" i="85" a="1"/>
  <c r="B130" i="85" s="1"/>
  <c r="B131" i="85" a="1"/>
  <c r="B131" i="85" s="1"/>
  <c r="B132" i="85" a="1"/>
  <c r="B132" i="85" s="1"/>
  <c r="B133" i="85" a="1"/>
  <c r="B133" i="85" s="1"/>
  <c r="B134" i="85" a="1"/>
  <c r="B134" i="85" s="1"/>
  <c r="B135" i="85" a="1"/>
  <c r="B135" i="85" s="1"/>
  <c r="B136" i="85" a="1"/>
  <c r="B136" i="85" s="1"/>
  <c r="B137" i="85" a="1"/>
  <c r="B137" i="85" s="1"/>
  <c r="B138" i="85" a="1"/>
  <c r="B138" i="85" s="1"/>
  <c r="B139" i="85" a="1"/>
  <c r="B139" i="85" s="1"/>
  <c r="B140" i="85" a="1"/>
  <c r="B140" i="85" s="1"/>
  <c r="B141" i="85" a="1"/>
  <c r="B141" i="85" s="1"/>
  <c r="B142" i="85" a="1"/>
  <c r="B142" i="85" s="1"/>
  <c r="B143" i="85" a="1"/>
  <c r="B143" i="85" s="1"/>
  <c r="B144" i="85" a="1"/>
  <c r="B144" i="85" s="1"/>
  <c r="B145" i="85" a="1"/>
  <c r="B145" i="85" s="1"/>
  <c r="B146" i="85" a="1"/>
  <c r="B146" i="85" s="1"/>
  <c r="B147" i="85" a="1"/>
  <c r="B147" i="85" s="1"/>
  <c r="B148" i="85" a="1"/>
  <c r="B148" i="85" s="1"/>
  <c r="B149" i="85" a="1"/>
  <c r="B149" i="85" s="1"/>
  <c r="B150" i="85" a="1"/>
  <c r="B150" i="85" s="1"/>
  <c r="B151" i="85" a="1"/>
  <c r="B151" i="85" s="1"/>
  <c r="B152" i="85" a="1"/>
  <c r="B152" i="85" s="1"/>
  <c r="B153" i="85" a="1"/>
  <c r="B153" i="85" s="1"/>
  <c r="B154" i="85" a="1"/>
  <c r="B154" i="85" s="1"/>
  <c r="B155" i="85" a="1"/>
  <c r="B155" i="85" s="1"/>
  <c r="B156" i="85" a="1"/>
  <c r="B156" i="85" s="1"/>
  <c r="B157" i="85" a="1"/>
  <c r="B157" i="85" s="1"/>
  <c r="B158" i="85" a="1"/>
  <c r="B158" i="85" s="1"/>
  <c r="B159" i="85" a="1"/>
  <c r="B159" i="85" s="1"/>
  <c r="B160" i="85" a="1"/>
  <c r="B160" i="85" s="1"/>
  <c r="B161" i="85" a="1"/>
  <c r="B161" i="85" s="1"/>
  <c r="B162" i="85" a="1"/>
  <c r="B162" i="85" s="1"/>
  <c r="B163" i="85" a="1"/>
  <c r="B163" i="85" s="1"/>
  <c r="B164" i="85" a="1"/>
  <c r="B164" i="85" s="1"/>
  <c r="B165" i="85" a="1"/>
  <c r="B165" i="85" s="1"/>
  <c r="B166" i="85" a="1"/>
  <c r="B166" i="85" s="1"/>
  <c r="B167" i="85" a="1"/>
  <c r="B167" i="85" s="1"/>
  <c r="B168" i="85" a="1"/>
  <c r="B168" i="85" s="1"/>
  <c r="B169" i="85" a="1"/>
  <c r="B169" i="85" s="1"/>
  <c r="B170" i="85" a="1"/>
  <c r="B170" i="85" s="1"/>
  <c r="B171" i="85" a="1"/>
  <c r="B171" i="85" s="1"/>
  <c r="B172" i="85" a="1"/>
  <c r="B172" i="85" s="1"/>
  <c r="B173" i="85" a="1"/>
  <c r="B173" i="85" s="1"/>
  <c r="B174" i="85" a="1"/>
  <c r="B174" i="85" s="1"/>
  <c r="B175" i="85" a="1"/>
  <c r="B175" i="85" s="1"/>
  <c r="B176" i="85" a="1"/>
  <c r="B176" i="85" s="1"/>
  <c r="B177" i="85" a="1"/>
  <c r="B177" i="85" s="1"/>
  <c r="B178" i="85" a="1"/>
  <c r="B178" i="85" s="1"/>
  <c r="B179" i="85" a="1"/>
  <c r="B179" i="85" s="1"/>
  <c r="B180" i="85" a="1"/>
  <c r="B180" i="85" s="1"/>
  <c r="B181" i="85" a="1"/>
  <c r="B181" i="85" s="1"/>
  <c r="B182" i="85" a="1"/>
  <c r="B182" i="85" s="1"/>
  <c r="B183" i="85" a="1"/>
  <c r="B183" i="85" s="1"/>
  <c r="B184" i="85" a="1"/>
  <c r="B184" i="85" s="1"/>
  <c r="B185" i="85" a="1"/>
  <c r="B185" i="85" s="1"/>
  <c r="B186" i="85" a="1"/>
  <c r="B186" i="85" s="1"/>
  <c r="B187" i="85" a="1"/>
  <c r="B187" i="85" s="1"/>
  <c r="B188" i="85" a="1"/>
  <c r="B188" i="85" s="1"/>
  <c r="B189" i="85" a="1"/>
  <c r="B189" i="85" s="1"/>
  <c r="B190" i="85" a="1"/>
  <c r="B190" i="85" s="1"/>
  <c r="B191" i="85" a="1"/>
  <c r="B191" i="85" s="1"/>
  <c r="B192" i="85" a="1"/>
  <c r="B192" i="85" s="1"/>
  <c r="B193" i="85" a="1"/>
  <c r="B193" i="85" s="1"/>
  <c r="B194" i="85" a="1"/>
  <c r="B194" i="85" s="1"/>
  <c r="B195" i="85" a="1"/>
  <c r="B195" i="85" s="1"/>
  <c r="B196" i="85" a="1"/>
  <c r="B196" i="85" s="1"/>
  <c r="B197" i="85" a="1"/>
  <c r="B197" i="85" s="1"/>
  <c r="B198" i="85" a="1"/>
  <c r="B198" i="85" s="1"/>
  <c r="B199" i="85" a="1"/>
  <c r="B199" i="85" s="1"/>
  <c r="B200" i="85" a="1"/>
  <c r="B200" i="85" s="1"/>
  <c r="B201" i="85" a="1"/>
  <c r="B201" i="85" s="1"/>
  <c r="B202" i="85" a="1"/>
  <c r="B202" i="85" s="1"/>
  <c r="B203" i="85" a="1"/>
  <c r="B203" i="85" s="1"/>
  <c r="B204" i="85" a="1"/>
  <c r="B204" i="85" s="1"/>
  <c r="B205" i="85" a="1"/>
  <c r="B205" i="85" s="1"/>
  <c r="B206" i="85" a="1"/>
  <c r="B206" i="85" s="1"/>
  <c r="B207" i="85" a="1"/>
  <c r="B207" i="85" s="1"/>
  <c r="B208" i="85" a="1"/>
  <c r="B208" i="85" s="1"/>
  <c r="B209" i="85" a="1"/>
  <c r="B209" i="85" s="1"/>
  <c r="B210" i="85" a="1"/>
  <c r="B210" i="85" s="1"/>
  <c r="B211" i="85" a="1"/>
  <c r="B211" i="85" s="1"/>
  <c r="B212" i="85" a="1"/>
  <c r="B212" i="85" s="1"/>
  <c r="B213" i="85" a="1"/>
  <c r="B213" i="85" s="1"/>
  <c r="B214" i="85" a="1"/>
  <c r="B214" i="85" s="1"/>
  <c r="B215" i="85" a="1"/>
  <c r="B215" i="85" s="1"/>
  <c r="B216" i="85" a="1"/>
  <c r="B216" i="85" s="1"/>
  <c r="B217" i="85" a="1"/>
  <c r="B217" i="85" s="1"/>
  <c r="B218" i="85" a="1"/>
  <c r="B218" i="85" s="1"/>
  <c r="B219" i="85" a="1"/>
  <c r="B219" i="85" s="1"/>
  <c r="B220" i="85" a="1"/>
  <c r="B220" i="85" s="1"/>
  <c r="B221" i="85" a="1"/>
  <c r="B221" i="85" s="1"/>
  <c r="B222" i="85" a="1"/>
  <c r="B222" i="85" s="1"/>
  <c r="B223" i="85" a="1"/>
  <c r="B223" i="85" s="1"/>
  <c r="B224" i="85" a="1"/>
  <c r="B224" i="85" s="1"/>
  <c r="B225" i="85" a="1"/>
  <c r="B225" i="85" s="1"/>
  <c r="B226" i="85" a="1"/>
  <c r="B226" i="85" s="1"/>
  <c r="B227" i="85" a="1"/>
  <c r="B227" i="85" s="1"/>
  <c r="B228" i="85" a="1"/>
  <c r="B228" i="85" s="1"/>
  <c r="B229" i="85" a="1"/>
  <c r="B229" i="85" s="1"/>
  <c r="B230" i="85" a="1"/>
  <c r="B230" i="85" s="1"/>
  <c r="B231" i="85" a="1"/>
  <c r="B231" i="85" s="1"/>
  <c r="B232" i="85" a="1"/>
  <c r="B232" i="85" s="1"/>
  <c r="B233" i="85" a="1"/>
  <c r="B233" i="85" s="1"/>
  <c r="B234" i="85" a="1"/>
  <c r="B234" i="85" s="1"/>
  <c r="B235" i="85" a="1"/>
  <c r="B235" i="85" s="1"/>
  <c r="B236" i="85" a="1"/>
  <c r="B236" i="85" s="1"/>
  <c r="B237" i="85" a="1"/>
  <c r="B237" i="85" s="1"/>
  <c r="B238" i="85" a="1"/>
  <c r="B238" i="85" s="1"/>
  <c r="B239" i="85" a="1"/>
  <c r="B239" i="85" s="1"/>
  <c r="B240" i="85" a="1"/>
  <c r="B240" i="85" s="1"/>
  <c r="B241" i="85" a="1"/>
  <c r="B241" i="85" s="1"/>
  <c r="B242" i="85" a="1"/>
  <c r="B242" i="85" s="1"/>
  <c r="B243" i="85" a="1"/>
  <c r="B243" i="85" s="1"/>
  <c r="B244" i="85" a="1"/>
  <c r="B244" i="85" s="1"/>
  <c r="B245" i="85" a="1"/>
  <c r="B245" i="85" s="1"/>
  <c r="B246" i="85" a="1"/>
  <c r="B246" i="85" s="1"/>
  <c r="B247" i="85" a="1"/>
  <c r="B247" i="85" s="1"/>
  <c r="B248" i="85" a="1"/>
  <c r="B248" i="85" s="1"/>
  <c r="B249" i="85" a="1"/>
  <c r="B249" i="85" s="1"/>
  <c r="B250" i="85" a="1"/>
  <c r="B250" i="85" s="1"/>
  <c r="B251" i="85" a="1"/>
  <c r="B251" i="85" s="1"/>
  <c r="B252" i="85" a="1"/>
  <c r="B252" i="85" s="1"/>
  <c r="B253" i="85" a="1"/>
  <c r="B253" i="85" s="1"/>
  <c r="B254" i="85" a="1"/>
  <c r="B254" i="85" s="1"/>
  <c r="B255" i="85" a="1"/>
  <c r="B255" i="85" s="1"/>
  <c r="B256" i="85" a="1"/>
  <c r="B256" i="85" s="1"/>
  <c r="B257" i="85" a="1"/>
  <c r="B257" i="85" s="1"/>
  <c r="B258" i="85" a="1"/>
  <c r="B258" i="85" s="1"/>
  <c r="B259" i="85" a="1"/>
  <c r="B259" i="85" s="1"/>
  <c r="B260" i="85" a="1"/>
  <c r="B260" i="85" s="1"/>
  <c r="B261" i="85" a="1"/>
  <c r="B261" i="85" s="1"/>
  <c r="B262" i="85" a="1"/>
  <c r="B262" i="85" s="1"/>
  <c r="B263" i="85" a="1"/>
  <c r="B263" i="85" s="1"/>
  <c r="B264" i="85" a="1"/>
  <c r="B264" i="85" s="1"/>
  <c r="B265" i="85" a="1"/>
  <c r="B265" i="85" s="1"/>
  <c r="B266" i="85" a="1"/>
  <c r="B266" i="85" s="1"/>
  <c r="B267" i="85" a="1"/>
  <c r="B267" i="85" s="1"/>
  <c r="B268" i="85" a="1"/>
  <c r="B268" i="85" s="1"/>
  <c r="B269" i="85" a="1"/>
  <c r="B269" i="85" s="1"/>
  <c r="B270" i="85" a="1"/>
  <c r="B270" i="85" s="1"/>
  <c r="B271" i="85" a="1"/>
  <c r="B271" i="85" s="1"/>
  <c r="B272" i="85" a="1"/>
  <c r="B272" i="85" s="1"/>
  <c r="B273" i="85" a="1"/>
  <c r="B273" i="85" s="1"/>
  <c r="B274" i="85" a="1"/>
  <c r="B274" i="85" s="1"/>
  <c r="B275" i="85" a="1"/>
  <c r="B275" i="85" s="1"/>
  <c r="B276" i="85" a="1"/>
  <c r="B276" i="85" s="1"/>
  <c r="B277" i="85" a="1"/>
  <c r="B277" i="85" s="1"/>
  <c r="B278" i="85" a="1"/>
  <c r="B278" i="85" s="1"/>
  <c r="B279" i="85" a="1"/>
  <c r="B279" i="85" s="1"/>
  <c r="B280" i="85" a="1"/>
  <c r="B280" i="85" s="1"/>
  <c r="B281" i="85" a="1"/>
  <c r="B281" i="85" s="1"/>
  <c r="B282" i="85" a="1"/>
  <c r="B282" i="85" s="1"/>
  <c r="B283" i="85" a="1"/>
  <c r="B283" i="85" s="1"/>
  <c r="B284" i="85" a="1"/>
  <c r="B284" i="85" s="1"/>
  <c r="B285" i="85" a="1"/>
  <c r="B285" i="85" s="1"/>
  <c r="B286" i="85" a="1"/>
  <c r="B286" i="85" s="1"/>
  <c r="B287" i="85" a="1"/>
  <c r="B287" i="85" s="1"/>
  <c r="B288" i="85" a="1"/>
  <c r="B288" i="85" s="1"/>
  <c r="B289" i="85" a="1"/>
  <c r="B289" i="85" s="1"/>
  <c r="B290" i="85" a="1"/>
  <c r="B290" i="85" s="1"/>
  <c r="B291" i="85" a="1"/>
  <c r="B291" i="85" s="1"/>
  <c r="B292" i="85" a="1"/>
  <c r="B292" i="85" s="1"/>
  <c r="B293" i="85" a="1"/>
  <c r="B293" i="85" s="1"/>
  <c r="B294" i="85" a="1"/>
  <c r="B294" i="85" s="1"/>
  <c r="B295" i="85" a="1"/>
  <c r="B295" i="85" s="1"/>
  <c r="B296" i="85" a="1"/>
  <c r="B296" i="85" s="1"/>
  <c r="B297" i="85" a="1"/>
  <c r="B297" i="85" s="1"/>
  <c r="B298" i="85" a="1"/>
  <c r="B298" i="85" s="1"/>
  <c r="B299" i="85" a="1"/>
  <c r="B299" i="85" s="1"/>
  <c r="B300" i="85" a="1"/>
  <c r="B300" i="85" s="1"/>
  <c r="B301" i="85" a="1"/>
  <c r="B301" i="85" s="1"/>
  <c r="B302" i="85" a="1"/>
  <c r="B302" i="85" s="1"/>
  <c r="B303" i="85" a="1"/>
  <c r="B303" i="85" s="1"/>
  <c r="B304" i="85" a="1"/>
  <c r="B304" i="85" s="1"/>
  <c r="B305" i="85" a="1"/>
  <c r="B305" i="85" s="1"/>
  <c r="B306" i="85" a="1"/>
  <c r="B306" i="85" s="1"/>
  <c r="B307" i="85" a="1"/>
  <c r="B307" i="85" s="1"/>
  <c r="B308" i="85" a="1"/>
  <c r="B308" i="85" s="1"/>
  <c r="B309" i="85" a="1"/>
  <c r="B309" i="85" s="1"/>
  <c r="B310" i="85" a="1"/>
  <c r="B310" i="85" s="1"/>
  <c r="B311" i="85" a="1"/>
  <c r="B311" i="85" s="1"/>
  <c r="B312" i="85" a="1"/>
  <c r="B312" i="85" s="1"/>
  <c r="B313" i="85" a="1"/>
  <c r="B313" i="85" s="1"/>
  <c r="B314" i="85" a="1"/>
  <c r="B314" i="85" s="1"/>
  <c r="B315" i="85" a="1"/>
  <c r="B315" i="85" s="1"/>
  <c r="B316" i="85" a="1"/>
  <c r="B316" i="85" s="1"/>
  <c r="B317" i="85" a="1"/>
  <c r="B317" i="85" s="1"/>
  <c r="B318" i="85" a="1"/>
  <c r="B318" i="85" s="1"/>
  <c r="B319" i="85" a="1"/>
  <c r="B319" i="85" s="1"/>
  <c r="B320" i="85" a="1"/>
  <c r="B320" i="85" s="1"/>
  <c r="B321" i="85" a="1"/>
  <c r="B321" i="85" s="1"/>
  <c r="B322" i="85" a="1"/>
  <c r="B322" i="85" s="1"/>
  <c r="B323" i="85" a="1"/>
  <c r="B323" i="85" s="1"/>
  <c r="B324" i="85" a="1"/>
  <c r="B324" i="85" s="1"/>
  <c r="B325" i="85" a="1"/>
  <c r="B325" i="85" s="1"/>
  <c r="B326" i="85" a="1"/>
  <c r="B326" i="85" s="1"/>
  <c r="B327" i="85" a="1"/>
  <c r="B327" i="85" s="1"/>
  <c r="B328" i="85" a="1"/>
  <c r="B328" i="85" s="1"/>
  <c r="B329" i="85" a="1"/>
  <c r="B329" i="85" s="1"/>
  <c r="B330" i="85" a="1"/>
  <c r="B330" i="85" s="1"/>
  <c r="B331" i="85" a="1"/>
  <c r="B331" i="85" s="1"/>
  <c r="B332" i="85" a="1"/>
  <c r="B332" i="85" s="1"/>
  <c r="B333" i="85" a="1"/>
  <c r="B333" i="85" s="1"/>
  <c r="B334" i="85" a="1"/>
  <c r="B334" i="85" s="1"/>
  <c r="B335" i="85" a="1"/>
  <c r="B335" i="85" s="1"/>
  <c r="B336" i="85" a="1"/>
  <c r="B336" i="85" s="1"/>
  <c r="B337" i="85" a="1"/>
  <c r="B337" i="85" s="1"/>
  <c r="B338" i="85" a="1"/>
  <c r="B338" i="85" s="1"/>
  <c r="B339" i="85" a="1"/>
  <c r="B339" i="85" s="1"/>
  <c r="B340" i="85" a="1"/>
  <c r="B340" i="85" s="1"/>
  <c r="B341" i="85" a="1"/>
  <c r="B341" i="85" s="1"/>
  <c r="B342" i="85" a="1"/>
  <c r="B342" i="85" s="1"/>
  <c r="B343" i="85" a="1"/>
  <c r="B343" i="85" s="1"/>
  <c r="B344" i="85" a="1"/>
  <c r="B344" i="85" s="1"/>
  <c r="B345" i="85" a="1"/>
  <c r="B345" i="85" s="1"/>
  <c r="B346" i="85" a="1"/>
  <c r="B346" i="85" s="1"/>
  <c r="B347" i="85" a="1"/>
  <c r="B347" i="85" s="1"/>
  <c r="B348" i="85" a="1"/>
  <c r="B348" i="85" s="1"/>
  <c r="B349" i="85" a="1"/>
  <c r="B349" i="85" s="1"/>
  <c r="B350" i="85" a="1"/>
  <c r="B350" i="85" s="1"/>
  <c r="B351" i="85" a="1"/>
  <c r="B351" i="85" s="1"/>
  <c r="B352" i="85" a="1"/>
  <c r="B352" i="85" s="1"/>
  <c r="B353" i="85" a="1"/>
  <c r="B353" i="85" s="1"/>
  <c r="B354" i="85" a="1"/>
  <c r="B354" i="85" s="1"/>
  <c r="B355" i="85" a="1"/>
  <c r="B355" i="85" s="1"/>
  <c r="B356" i="85" a="1"/>
  <c r="B356" i="85" s="1"/>
  <c r="B357" i="85" a="1"/>
  <c r="B357" i="85" s="1"/>
  <c r="B358" i="85" a="1"/>
  <c r="B358" i="85" s="1"/>
  <c r="B359" i="85" a="1"/>
  <c r="B359" i="85" s="1"/>
  <c r="B360" i="85" a="1"/>
  <c r="B360" i="85" s="1"/>
  <c r="B361" i="85" a="1"/>
  <c r="B361" i="85" s="1"/>
  <c r="B362" i="85" a="1"/>
  <c r="B362" i="85" s="1"/>
  <c r="B363" i="85" a="1"/>
  <c r="B363" i="85" s="1"/>
  <c r="B364" i="85" a="1"/>
  <c r="B364" i="85" s="1"/>
  <c r="B365" i="85" a="1"/>
  <c r="B365" i="85" s="1"/>
  <c r="B366" i="85" a="1"/>
  <c r="B366" i="85" s="1"/>
  <c r="B367" i="85" a="1"/>
  <c r="B367" i="85" s="1"/>
  <c r="B368" i="85" a="1"/>
  <c r="B368" i="85" s="1"/>
  <c r="B369" i="85" a="1"/>
  <c r="B369" i="85" s="1"/>
  <c r="B370" i="85" a="1"/>
  <c r="B370" i="85" s="1"/>
  <c r="B371" i="85" a="1"/>
  <c r="B371" i="85" s="1"/>
  <c r="B372" i="85" a="1"/>
  <c r="B372" i="85" s="1"/>
  <c r="B373" i="85" a="1"/>
  <c r="B373" i="85" s="1"/>
  <c r="B374" i="85" a="1"/>
  <c r="B374" i="85" s="1"/>
  <c r="B375" i="85" a="1"/>
  <c r="B375" i="85" s="1"/>
  <c r="B376" i="85" a="1"/>
  <c r="B376" i="85" s="1"/>
  <c r="B377" i="85" a="1"/>
  <c r="B377" i="85" s="1"/>
  <c r="B378" i="85" a="1"/>
  <c r="B378" i="85" s="1"/>
  <c r="B379" i="85" a="1"/>
  <c r="B379" i="85" s="1"/>
  <c r="B380" i="85" a="1"/>
  <c r="B380" i="85" s="1"/>
  <c r="B381" i="85" a="1"/>
  <c r="B381" i="85" s="1"/>
  <c r="B382" i="85" a="1"/>
  <c r="B382" i="85" s="1"/>
  <c r="B383" i="85" a="1"/>
  <c r="B383" i="85" s="1"/>
  <c r="B384" i="85" a="1"/>
  <c r="B384" i="85" s="1"/>
  <c r="B385" i="85" a="1"/>
  <c r="B385" i="85" s="1"/>
  <c r="B386" i="85" a="1"/>
  <c r="B386" i="85" s="1"/>
  <c r="B387" i="85" a="1"/>
  <c r="B387" i="85" s="1"/>
  <c r="B388" i="85" a="1"/>
  <c r="B388" i="85" s="1"/>
  <c r="B389" i="85" a="1"/>
  <c r="B389" i="85" s="1"/>
  <c r="B390" i="85" a="1"/>
  <c r="B390" i="85" s="1"/>
  <c r="B391" i="85" a="1"/>
  <c r="B391" i="85" s="1"/>
  <c r="B392" i="85" a="1"/>
  <c r="B392" i="85" s="1"/>
  <c r="B393" i="85" a="1"/>
  <c r="B393" i="85" s="1"/>
  <c r="B394" i="85" a="1"/>
  <c r="B394" i="85" s="1"/>
  <c r="B395" i="85" a="1"/>
  <c r="B395" i="85" s="1"/>
  <c r="B396" i="85" a="1"/>
  <c r="B396" i="85" s="1"/>
  <c r="B397" i="85" a="1"/>
  <c r="B397" i="85" s="1"/>
  <c r="B398" i="85" a="1"/>
  <c r="B398" i="85" s="1"/>
  <c r="B399" i="85" a="1"/>
  <c r="B399" i="85" s="1"/>
  <c r="B400" i="85" a="1"/>
  <c r="B400" i="85" s="1"/>
  <c r="B401" i="85" a="1"/>
  <c r="B401" i="85" s="1"/>
  <c r="B402" i="85" a="1"/>
  <c r="B402" i="85" s="1"/>
  <c r="B403" i="85" a="1"/>
  <c r="B403" i="85" s="1"/>
  <c r="B404" i="85" a="1"/>
  <c r="B404" i="85" s="1"/>
  <c r="B405" i="85" a="1"/>
  <c r="B405" i="85" s="1"/>
  <c r="B406" i="85" a="1"/>
  <c r="B406" i="85" s="1"/>
  <c r="B407" i="85" a="1"/>
  <c r="B407" i="85" s="1"/>
  <c r="B408" i="85" a="1"/>
  <c r="B408" i="85" s="1"/>
  <c r="B409" i="85" a="1"/>
  <c r="B409" i="85" s="1"/>
  <c r="B410" i="85" a="1"/>
  <c r="B410" i="85" s="1"/>
  <c r="B411" i="85" a="1"/>
  <c r="B411" i="85" s="1"/>
  <c r="B412" i="85" a="1"/>
  <c r="B412" i="85" s="1"/>
  <c r="B413" i="85" a="1"/>
  <c r="B413" i="85" s="1"/>
  <c r="B414" i="85" a="1"/>
  <c r="B414" i="85" s="1"/>
  <c r="B415" i="85" a="1"/>
  <c r="B415" i="85" s="1"/>
  <c r="B416" i="85" a="1"/>
  <c r="B416" i="85" s="1"/>
  <c r="B417" i="85" a="1"/>
  <c r="B417" i="85" s="1"/>
  <c r="B418" i="85" a="1"/>
  <c r="B418" i="85" s="1"/>
  <c r="B419" i="85" a="1"/>
  <c r="B419" i="85" s="1"/>
  <c r="B420" i="85" a="1"/>
  <c r="B420" i="85" s="1"/>
  <c r="B421" i="85" a="1"/>
  <c r="B421" i="85" s="1"/>
  <c r="B422" i="85" a="1"/>
  <c r="B422" i="85" s="1"/>
  <c r="B423" i="85" a="1"/>
  <c r="B423" i="85" s="1"/>
  <c r="B424" i="85" a="1"/>
  <c r="B424" i="85" s="1"/>
  <c r="B425" i="85" a="1"/>
  <c r="B425" i="85" s="1"/>
  <c r="B426" i="85" a="1"/>
  <c r="B426" i="85" s="1"/>
  <c r="B427" i="85" a="1"/>
  <c r="B427" i="85" s="1"/>
  <c r="B428" i="85" a="1"/>
  <c r="B428" i="85" s="1"/>
  <c r="B429" i="85" a="1"/>
  <c r="B429" i="85" s="1"/>
  <c r="B430" i="85" a="1"/>
  <c r="B430" i="85" s="1"/>
  <c r="B431" i="85" a="1"/>
  <c r="B431" i="85" s="1"/>
  <c r="B432" i="85" a="1"/>
  <c r="B432" i="85" s="1"/>
  <c r="B433" i="85" a="1"/>
  <c r="B433" i="85" s="1"/>
  <c r="B434" i="85" a="1"/>
  <c r="B434" i="85" s="1"/>
  <c r="B435" i="85" a="1"/>
  <c r="B435" i="85" s="1"/>
  <c r="B436" i="85" a="1"/>
  <c r="B436" i="85" s="1"/>
  <c r="B437" i="85" a="1"/>
  <c r="B437" i="85" s="1"/>
  <c r="B438" i="85" a="1"/>
  <c r="B438" i="85" s="1"/>
  <c r="B439" i="85" a="1"/>
  <c r="B439" i="85" s="1"/>
  <c r="B440" i="85" a="1"/>
  <c r="B440" i="85" s="1"/>
  <c r="B441" i="85" a="1"/>
  <c r="B441" i="85" s="1"/>
  <c r="B442" i="85" a="1"/>
  <c r="B442" i="85" s="1"/>
  <c r="B443" i="85" a="1"/>
  <c r="B443" i="85" s="1"/>
  <c r="B444" i="85" a="1"/>
  <c r="B444" i="85" s="1"/>
  <c r="B445" i="85" a="1"/>
  <c r="B445" i="85" s="1"/>
  <c r="B446" i="85" a="1"/>
  <c r="B446" i="85" s="1"/>
  <c r="B447" i="85" a="1"/>
  <c r="B447" i="85" s="1"/>
  <c r="B448" i="85" a="1"/>
  <c r="B448" i="85" s="1"/>
  <c r="B449" i="85" a="1"/>
  <c r="B449" i="85" s="1"/>
  <c r="B450" i="85" a="1"/>
  <c r="B450" i="85" s="1"/>
  <c r="B451" i="85" a="1"/>
  <c r="B451" i="85" s="1"/>
  <c r="B452" i="85" a="1"/>
  <c r="B452" i="85" s="1"/>
  <c r="B453" i="85" a="1"/>
  <c r="B453" i="85" s="1"/>
  <c r="B454" i="85" a="1"/>
  <c r="B454" i="85" s="1"/>
  <c r="B455" i="85" a="1"/>
  <c r="B455" i="85" s="1"/>
  <c r="B456" i="85" a="1"/>
  <c r="B456" i="85" s="1"/>
  <c r="B457" i="85" a="1"/>
  <c r="B457" i="85" s="1"/>
  <c r="B458" i="85" a="1"/>
  <c r="B458" i="85" s="1"/>
  <c r="B459" i="85" a="1"/>
  <c r="B459" i="85" s="1"/>
  <c r="B460" i="85" a="1"/>
  <c r="B460" i="85" s="1"/>
  <c r="B461" i="85" a="1"/>
  <c r="B461" i="85" s="1"/>
  <c r="B462" i="85" a="1"/>
  <c r="B462" i="85" s="1"/>
  <c r="B463" i="85" a="1"/>
  <c r="B463" i="85" s="1"/>
  <c r="B464" i="85" a="1"/>
  <c r="B464" i="85" s="1"/>
  <c r="B465" i="85" a="1"/>
  <c r="B465" i="85" s="1"/>
  <c r="B466" i="85" a="1"/>
  <c r="B466" i="85" s="1"/>
  <c r="B467" i="85" a="1"/>
  <c r="B467" i="85" s="1"/>
  <c r="B468" i="85" a="1"/>
  <c r="B468" i="85" s="1"/>
  <c r="B469" i="85" a="1"/>
  <c r="B469" i="85" s="1"/>
  <c r="B470" i="85" a="1"/>
  <c r="B470" i="85" s="1"/>
  <c r="B471" i="85" a="1"/>
  <c r="B471" i="85" s="1"/>
  <c r="B472" i="85" a="1"/>
  <c r="B472" i="85" s="1"/>
  <c r="B473" i="85" a="1"/>
  <c r="B473" i="85" s="1"/>
  <c r="B474" i="85" a="1"/>
  <c r="B474" i="85" s="1"/>
  <c r="B475" i="85" a="1"/>
  <c r="B475" i="85" s="1"/>
  <c r="B476" i="85" a="1"/>
  <c r="B476" i="85" s="1"/>
  <c r="B477" i="85" a="1"/>
  <c r="B477" i="85" s="1"/>
  <c r="B478" i="85" a="1"/>
  <c r="B478" i="85" s="1"/>
  <c r="B479" i="85" a="1"/>
  <c r="B479" i="85" s="1"/>
  <c r="B480" i="85" a="1"/>
  <c r="B480" i="85" s="1"/>
  <c r="B481" i="85" a="1"/>
  <c r="B481" i="85" s="1"/>
  <c r="B482" i="85" a="1"/>
  <c r="B482" i="85" s="1"/>
  <c r="B483" i="85" a="1"/>
  <c r="B483" i="85" s="1"/>
  <c r="B484" i="85" a="1"/>
  <c r="B484" i="85" s="1"/>
  <c r="B485" i="85" a="1"/>
  <c r="B485" i="85" s="1"/>
  <c r="B486" i="85" a="1"/>
  <c r="B486" i="85" s="1"/>
  <c r="B487" i="85" a="1"/>
  <c r="B487" i="85" s="1"/>
  <c r="B488" i="85" a="1"/>
  <c r="B488" i="85" s="1"/>
  <c r="B489" i="85" a="1"/>
  <c r="B489" i="85" s="1"/>
  <c r="B490" i="85" a="1"/>
  <c r="B490" i="85" s="1"/>
  <c r="B491" i="85" a="1"/>
  <c r="B491" i="85" s="1"/>
  <c r="B492" i="85" a="1"/>
  <c r="B492" i="85" s="1"/>
  <c r="B493" i="85" a="1"/>
  <c r="B493" i="85" s="1"/>
  <c r="B494" i="85" a="1"/>
  <c r="B494" i="85" s="1"/>
  <c r="B495" i="85" a="1"/>
  <c r="B495" i="85" s="1"/>
  <c r="B496" i="85" a="1"/>
  <c r="B496" i="85" s="1"/>
  <c r="B497" i="85" a="1"/>
  <c r="B497" i="85" s="1"/>
  <c r="B498" i="85" a="1"/>
  <c r="B498" i="85" s="1"/>
  <c r="B499" i="85" a="1"/>
  <c r="B499" i="85" s="1"/>
  <c r="B500" i="85" a="1"/>
  <c r="B500" i="85" s="1"/>
  <c r="A2" i="85" a="1"/>
  <c r="B500" i="103" a="1"/>
  <c r="B500" i="103" s="1"/>
  <c r="B499" i="103" a="1"/>
  <c r="B499" i="103" s="1"/>
  <c r="B498" i="103" a="1"/>
  <c r="B498" i="103" s="1"/>
  <c r="B497" i="103" a="1"/>
  <c r="B497" i="103" s="1"/>
  <c r="B496" i="103" a="1"/>
  <c r="B496" i="103" s="1"/>
  <c r="B495" i="103" a="1"/>
  <c r="B495" i="103" s="1"/>
  <c r="B494" i="103" a="1"/>
  <c r="B494" i="103" s="1"/>
  <c r="B493" i="103" a="1"/>
  <c r="B493" i="103" s="1"/>
  <c r="B492" i="103" a="1"/>
  <c r="B492" i="103" s="1"/>
  <c r="B491" i="103" a="1"/>
  <c r="B491" i="103" s="1"/>
  <c r="B490" i="103" a="1"/>
  <c r="B490" i="103" s="1"/>
  <c r="B489" i="103" a="1"/>
  <c r="B489" i="103" s="1"/>
  <c r="B488" i="103" a="1"/>
  <c r="B488" i="103" s="1"/>
  <c r="B487" i="103" a="1"/>
  <c r="B487" i="103" s="1"/>
  <c r="B486" i="103" a="1"/>
  <c r="B486" i="103" s="1"/>
  <c r="B485" i="103" a="1"/>
  <c r="B485" i="103" s="1"/>
  <c r="B484" i="103" a="1"/>
  <c r="B484" i="103" s="1"/>
  <c r="B483" i="103" a="1"/>
  <c r="B483" i="103" s="1"/>
  <c r="B482" i="103" a="1"/>
  <c r="B482" i="103" s="1"/>
  <c r="B481" i="103" a="1"/>
  <c r="B481" i="103" s="1"/>
  <c r="B480" i="103" a="1"/>
  <c r="B480" i="103" s="1"/>
  <c r="B479" i="103" a="1"/>
  <c r="B479" i="103" s="1"/>
  <c r="B478" i="103" a="1"/>
  <c r="B478" i="103" s="1"/>
  <c r="B477" i="103" a="1"/>
  <c r="B477" i="103" s="1"/>
  <c r="B476" i="103" a="1"/>
  <c r="B476" i="103" s="1"/>
  <c r="B475" i="103" a="1"/>
  <c r="B475" i="103" s="1"/>
  <c r="B474" i="103" a="1"/>
  <c r="B474" i="103" s="1"/>
  <c r="B473" i="103" a="1"/>
  <c r="B473" i="103" s="1"/>
  <c r="B472" i="103" a="1"/>
  <c r="B472" i="103" s="1"/>
  <c r="B471" i="103" a="1"/>
  <c r="B471" i="103" s="1"/>
  <c r="B470" i="103" a="1"/>
  <c r="B470" i="103" s="1"/>
  <c r="B469" i="103" a="1"/>
  <c r="B469" i="103" s="1"/>
  <c r="B468" i="103" a="1"/>
  <c r="B468" i="103" s="1"/>
  <c r="B467" i="103" a="1"/>
  <c r="B467" i="103" s="1"/>
  <c r="B466" i="103" a="1"/>
  <c r="B466" i="103" s="1"/>
  <c r="B465" i="103" a="1"/>
  <c r="B465" i="103" s="1"/>
  <c r="B464" i="103" a="1"/>
  <c r="B464" i="103" s="1"/>
  <c r="B463" i="103" a="1"/>
  <c r="B463" i="103" s="1"/>
  <c r="B462" i="103" a="1"/>
  <c r="B462" i="103" s="1"/>
  <c r="B461" i="103" a="1"/>
  <c r="B461" i="103" s="1"/>
  <c r="B460" i="103" a="1"/>
  <c r="B460" i="103" s="1"/>
  <c r="B459" i="103" a="1"/>
  <c r="B459" i="103" s="1"/>
  <c r="B458" i="103" a="1"/>
  <c r="B458" i="103" s="1"/>
  <c r="B457" i="103" a="1"/>
  <c r="B457" i="103" s="1"/>
  <c r="B456" i="103" a="1"/>
  <c r="B456" i="103" s="1"/>
  <c r="B455" i="103" a="1"/>
  <c r="B455" i="103" s="1"/>
  <c r="B454" i="103" a="1"/>
  <c r="B454" i="103" s="1"/>
  <c r="B453" i="103" a="1"/>
  <c r="B453" i="103" s="1"/>
  <c r="B452" i="103" a="1"/>
  <c r="B452" i="103" s="1"/>
  <c r="B451" i="103" a="1"/>
  <c r="B451" i="103" s="1"/>
  <c r="B450" i="103" a="1"/>
  <c r="B450" i="103" s="1"/>
  <c r="B449" i="103" a="1"/>
  <c r="B449" i="103" s="1"/>
  <c r="B448" i="103" a="1"/>
  <c r="B448" i="103" s="1"/>
  <c r="B447" i="103" a="1"/>
  <c r="B447" i="103" s="1"/>
  <c r="B446" i="103" a="1"/>
  <c r="B446" i="103" s="1"/>
  <c r="B445" i="103" a="1"/>
  <c r="B445" i="103" s="1"/>
  <c r="B444" i="103" a="1"/>
  <c r="B444" i="103" s="1"/>
  <c r="B443" i="103" a="1"/>
  <c r="B443" i="103" s="1"/>
  <c r="B442" i="103" a="1"/>
  <c r="B442" i="103" s="1"/>
  <c r="B441" i="103" a="1"/>
  <c r="B441" i="103" s="1"/>
  <c r="B440" i="103" a="1"/>
  <c r="B440" i="103" s="1"/>
  <c r="B439" i="103" a="1"/>
  <c r="B439" i="103" s="1"/>
  <c r="B438" i="103" a="1"/>
  <c r="B438" i="103" s="1"/>
  <c r="B437" i="103" a="1"/>
  <c r="B437" i="103" s="1"/>
  <c r="B436" i="103" a="1"/>
  <c r="B436" i="103" s="1"/>
  <c r="B435" i="103" a="1"/>
  <c r="B435" i="103" s="1"/>
  <c r="B434" i="103" a="1"/>
  <c r="B434" i="103" s="1"/>
  <c r="B433" i="103" a="1"/>
  <c r="B433" i="103" s="1"/>
  <c r="B432" i="103" a="1"/>
  <c r="B432" i="103" s="1"/>
  <c r="B431" i="103" a="1"/>
  <c r="B431" i="103" s="1"/>
  <c r="B430" i="103" a="1"/>
  <c r="B430" i="103" s="1"/>
  <c r="B429" i="103" a="1"/>
  <c r="B429" i="103" s="1"/>
  <c r="B428" i="103" a="1"/>
  <c r="B428" i="103" s="1"/>
  <c r="B427" i="103" a="1"/>
  <c r="B427" i="103" s="1"/>
  <c r="B426" i="103" a="1"/>
  <c r="B426" i="103" s="1"/>
  <c r="B425" i="103" a="1"/>
  <c r="B425" i="103" s="1"/>
  <c r="B424" i="103" a="1"/>
  <c r="B424" i="103" s="1"/>
  <c r="B423" i="103" a="1"/>
  <c r="B423" i="103" s="1"/>
  <c r="B422" i="103" a="1"/>
  <c r="B422" i="103" s="1"/>
  <c r="B421" i="103" a="1"/>
  <c r="B421" i="103" s="1"/>
  <c r="B420" i="103" a="1"/>
  <c r="B420" i="103" s="1"/>
  <c r="B419" i="103" a="1"/>
  <c r="B419" i="103" s="1"/>
  <c r="B418" i="103" a="1"/>
  <c r="B418" i="103" s="1"/>
  <c r="B417" i="103" a="1"/>
  <c r="B417" i="103" s="1"/>
  <c r="B416" i="103" a="1"/>
  <c r="B416" i="103" s="1"/>
  <c r="B415" i="103" a="1"/>
  <c r="B415" i="103" s="1"/>
  <c r="B414" i="103" a="1"/>
  <c r="B414" i="103" s="1"/>
  <c r="B413" i="103" a="1"/>
  <c r="B413" i="103" s="1"/>
  <c r="B412" i="103" a="1"/>
  <c r="B412" i="103" s="1"/>
  <c r="B411" i="103" a="1"/>
  <c r="B411" i="103" s="1"/>
  <c r="B410" i="103" a="1"/>
  <c r="B410" i="103" s="1"/>
  <c r="B409" i="103" a="1"/>
  <c r="B409" i="103" s="1"/>
  <c r="B408" i="103" a="1"/>
  <c r="B408" i="103" s="1"/>
  <c r="B407" i="103" a="1"/>
  <c r="B407" i="103" s="1"/>
  <c r="B406" i="103" a="1"/>
  <c r="B406" i="103" s="1"/>
  <c r="B405" i="103" a="1"/>
  <c r="B405" i="103" s="1"/>
  <c r="B404" i="103" a="1"/>
  <c r="B404" i="103" s="1"/>
  <c r="B403" i="103" a="1"/>
  <c r="B403" i="103" s="1"/>
  <c r="B402" i="103" a="1"/>
  <c r="B402" i="103" s="1"/>
  <c r="B401" i="103" a="1"/>
  <c r="B401" i="103" s="1"/>
  <c r="B400" i="103" a="1"/>
  <c r="B400" i="103" s="1"/>
  <c r="B399" i="103" a="1"/>
  <c r="B399" i="103" s="1"/>
  <c r="B398" i="103" a="1"/>
  <c r="B398" i="103" s="1"/>
  <c r="B397" i="103" a="1"/>
  <c r="B397" i="103" s="1"/>
  <c r="B396" i="103" a="1"/>
  <c r="B396" i="103" s="1"/>
  <c r="B395" i="103" a="1"/>
  <c r="B395" i="103" s="1"/>
  <c r="B394" i="103" a="1"/>
  <c r="B394" i="103" s="1"/>
  <c r="B393" i="103" a="1"/>
  <c r="B393" i="103" s="1"/>
  <c r="B392" i="103" a="1"/>
  <c r="B392" i="103" s="1"/>
  <c r="B391" i="103" a="1"/>
  <c r="B391" i="103" s="1"/>
  <c r="B390" i="103" a="1"/>
  <c r="B390" i="103" s="1"/>
  <c r="B389" i="103" a="1"/>
  <c r="B389" i="103" s="1"/>
  <c r="B388" i="103" a="1"/>
  <c r="B388" i="103" s="1"/>
  <c r="B387" i="103" a="1"/>
  <c r="B387" i="103" s="1"/>
  <c r="B386" i="103" a="1"/>
  <c r="B386" i="103" s="1"/>
  <c r="B385" i="103" a="1"/>
  <c r="B385" i="103" s="1"/>
  <c r="B384" i="103" a="1"/>
  <c r="B384" i="103" s="1"/>
  <c r="B383" i="103" a="1"/>
  <c r="B383" i="103" s="1"/>
  <c r="B382" i="103" a="1"/>
  <c r="B382" i="103" s="1"/>
  <c r="B381" i="103" a="1"/>
  <c r="B381" i="103" s="1"/>
  <c r="B380" i="103" a="1"/>
  <c r="B380" i="103" s="1"/>
  <c r="B379" i="103" a="1"/>
  <c r="B379" i="103" s="1"/>
  <c r="B378" i="103" a="1"/>
  <c r="B378" i="103" s="1"/>
  <c r="B377" i="103" a="1"/>
  <c r="B377" i="103" s="1"/>
  <c r="B376" i="103" a="1"/>
  <c r="B376" i="103" s="1"/>
  <c r="B375" i="103" a="1"/>
  <c r="B375" i="103" s="1"/>
  <c r="B374" i="103" a="1"/>
  <c r="B374" i="103" s="1"/>
  <c r="B373" i="103" a="1"/>
  <c r="B373" i="103" s="1"/>
  <c r="B372" i="103" a="1"/>
  <c r="B372" i="103" s="1"/>
  <c r="B371" i="103" a="1"/>
  <c r="B371" i="103" s="1"/>
  <c r="B370" i="103" a="1"/>
  <c r="B370" i="103" s="1"/>
  <c r="B369" i="103" a="1"/>
  <c r="B369" i="103" s="1"/>
  <c r="B368" i="103" a="1"/>
  <c r="B368" i="103" s="1"/>
  <c r="B367" i="103" a="1"/>
  <c r="B367" i="103" s="1"/>
  <c r="B366" i="103" a="1"/>
  <c r="B366" i="103" s="1"/>
  <c r="B365" i="103" a="1"/>
  <c r="B365" i="103" s="1"/>
  <c r="B364" i="103" a="1"/>
  <c r="B364" i="103" s="1"/>
  <c r="B363" i="103" a="1"/>
  <c r="B363" i="103" s="1"/>
  <c r="B362" i="103" a="1"/>
  <c r="B362" i="103" s="1"/>
  <c r="B361" i="103" a="1"/>
  <c r="B361" i="103" s="1"/>
  <c r="B360" i="103" a="1"/>
  <c r="B360" i="103" s="1"/>
  <c r="B359" i="103" a="1"/>
  <c r="B359" i="103" s="1"/>
  <c r="B358" i="103" a="1"/>
  <c r="B358" i="103" s="1"/>
  <c r="B357" i="103" a="1"/>
  <c r="B357" i="103" s="1"/>
  <c r="B356" i="103" a="1"/>
  <c r="B356" i="103" s="1"/>
  <c r="B355" i="103" a="1"/>
  <c r="B355" i="103" s="1"/>
  <c r="B354" i="103" a="1"/>
  <c r="B354" i="103" s="1"/>
  <c r="B353" i="103" a="1"/>
  <c r="B353" i="103" s="1"/>
  <c r="B352" i="103" a="1"/>
  <c r="B352" i="103" s="1"/>
  <c r="B351" i="103" a="1"/>
  <c r="B351" i="103" s="1"/>
  <c r="B350" i="103" a="1"/>
  <c r="B350" i="103" s="1"/>
  <c r="B349" i="103" a="1"/>
  <c r="B349" i="103" s="1"/>
  <c r="B348" i="103" a="1"/>
  <c r="B348" i="103" s="1"/>
  <c r="B347" i="103" a="1"/>
  <c r="B347" i="103" s="1"/>
  <c r="B346" i="103" a="1"/>
  <c r="B346" i="103" s="1"/>
  <c r="B345" i="103" a="1"/>
  <c r="B345" i="103" s="1"/>
  <c r="B344" i="103" a="1"/>
  <c r="B344" i="103" s="1"/>
  <c r="B343" i="103" a="1"/>
  <c r="B343" i="103" s="1"/>
  <c r="B342" i="103" a="1"/>
  <c r="B342" i="103" s="1"/>
  <c r="B341" i="103" a="1"/>
  <c r="B341" i="103" s="1"/>
  <c r="B340" i="103" a="1"/>
  <c r="B340" i="103" s="1"/>
  <c r="B339" i="103" a="1"/>
  <c r="B339" i="103" s="1"/>
  <c r="B338" i="103" a="1"/>
  <c r="B338" i="103" s="1"/>
  <c r="B337" i="103" a="1"/>
  <c r="B337" i="103" s="1"/>
  <c r="B336" i="103" a="1"/>
  <c r="B336" i="103" s="1"/>
  <c r="B335" i="103" a="1"/>
  <c r="B335" i="103" s="1"/>
  <c r="B334" i="103" a="1"/>
  <c r="B334" i="103" s="1"/>
  <c r="B333" i="103" a="1"/>
  <c r="B333" i="103" s="1"/>
  <c r="B332" i="103" a="1"/>
  <c r="B332" i="103" s="1"/>
  <c r="B331" i="103" a="1"/>
  <c r="B331" i="103" s="1"/>
  <c r="B330" i="103" a="1"/>
  <c r="B330" i="103" s="1"/>
  <c r="B329" i="103" a="1"/>
  <c r="B329" i="103" s="1"/>
  <c r="B328" i="103" a="1"/>
  <c r="B328" i="103" s="1"/>
  <c r="B327" i="103" a="1"/>
  <c r="B327" i="103" s="1"/>
  <c r="B326" i="103" a="1"/>
  <c r="B326" i="103" s="1"/>
  <c r="B325" i="103" a="1"/>
  <c r="B325" i="103" s="1"/>
  <c r="B324" i="103" a="1"/>
  <c r="B324" i="103" s="1"/>
  <c r="B323" i="103" a="1"/>
  <c r="B323" i="103" s="1"/>
  <c r="B322" i="103" a="1"/>
  <c r="B322" i="103" s="1"/>
  <c r="B321" i="103" a="1"/>
  <c r="B321" i="103" s="1"/>
  <c r="B320" i="103" a="1"/>
  <c r="B320" i="103" s="1"/>
  <c r="B319" i="103" a="1"/>
  <c r="B319" i="103" s="1"/>
  <c r="B318" i="103" a="1"/>
  <c r="B318" i="103" s="1"/>
  <c r="B317" i="103" a="1"/>
  <c r="B317" i="103" s="1"/>
  <c r="B316" i="103" a="1"/>
  <c r="B316" i="103" s="1"/>
  <c r="B315" i="103" a="1"/>
  <c r="B315" i="103" s="1"/>
  <c r="B314" i="103" a="1"/>
  <c r="B314" i="103" s="1"/>
  <c r="B313" i="103" a="1"/>
  <c r="B313" i="103" s="1"/>
  <c r="B312" i="103" a="1"/>
  <c r="B312" i="103" s="1"/>
  <c r="B311" i="103" a="1"/>
  <c r="B311" i="103" s="1"/>
  <c r="B310" i="103" a="1"/>
  <c r="B310" i="103" s="1"/>
  <c r="B309" i="103" a="1"/>
  <c r="B309" i="103" s="1"/>
  <c r="B308" i="103" a="1"/>
  <c r="B308" i="103" s="1"/>
  <c r="B307" i="103" a="1"/>
  <c r="B307" i="103" s="1"/>
  <c r="B306" i="103" a="1"/>
  <c r="B306" i="103" s="1"/>
  <c r="B305" i="103" a="1"/>
  <c r="B305" i="103" s="1"/>
  <c r="B304" i="103" a="1"/>
  <c r="B304" i="103" s="1"/>
  <c r="B303" i="103" a="1"/>
  <c r="B303" i="103" s="1"/>
  <c r="B302" i="103" a="1"/>
  <c r="B302" i="103" s="1"/>
  <c r="B301" i="103" a="1"/>
  <c r="B301" i="103" s="1"/>
  <c r="B300" i="103" a="1"/>
  <c r="B300" i="103" s="1"/>
  <c r="B299" i="103" a="1"/>
  <c r="B299" i="103" s="1"/>
  <c r="B298" i="103" a="1"/>
  <c r="B298" i="103" s="1"/>
  <c r="B297" i="103" a="1"/>
  <c r="B297" i="103" s="1"/>
  <c r="B296" i="103" a="1"/>
  <c r="B296" i="103" s="1"/>
  <c r="B295" i="103" a="1"/>
  <c r="B295" i="103" s="1"/>
  <c r="B294" i="103" a="1"/>
  <c r="B294" i="103" s="1"/>
  <c r="B293" i="103" a="1"/>
  <c r="B293" i="103" s="1"/>
  <c r="B292" i="103" a="1"/>
  <c r="B292" i="103" s="1"/>
  <c r="B291" i="103" a="1"/>
  <c r="B291" i="103" s="1"/>
  <c r="B290" i="103" a="1"/>
  <c r="B290" i="103" s="1"/>
  <c r="B289" i="103" a="1"/>
  <c r="B289" i="103" s="1"/>
  <c r="B288" i="103" a="1"/>
  <c r="B288" i="103" s="1"/>
  <c r="B287" i="103" a="1"/>
  <c r="B287" i="103" s="1"/>
  <c r="B286" i="103" a="1"/>
  <c r="B286" i="103" s="1"/>
  <c r="B285" i="103" a="1"/>
  <c r="B285" i="103" s="1"/>
  <c r="B284" i="103" a="1"/>
  <c r="B284" i="103" s="1"/>
  <c r="B283" i="103" a="1"/>
  <c r="B283" i="103" s="1"/>
  <c r="B282" i="103" a="1"/>
  <c r="B282" i="103" s="1"/>
  <c r="B281" i="103" a="1"/>
  <c r="B281" i="103" s="1"/>
  <c r="B280" i="103" a="1"/>
  <c r="B280" i="103" s="1"/>
  <c r="B279" i="103" a="1"/>
  <c r="B279" i="103" s="1"/>
  <c r="B278" i="103" a="1"/>
  <c r="B278" i="103" s="1"/>
  <c r="B277" i="103" a="1"/>
  <c r="B277" i="103" s="1"/>
  <c r="B276" i="103" a="1"/>
  <c r="B276" i="103" s="1"/>
  <c r="B275" i="103" a="1"/>
  <c r="B275" i="103" s="1"/>
  <c r="B274" i="103" a="1"/>
  <c r="B274" i="103" s="1"/>
  <c r="B273" i="103" a="1"/>
  <c r="B273" i="103" s="1"/>
  <c r="B272" i="103" a="1"/>
  <c r="B272" i="103" s="1"/>
  <c r="B271" i="103" a="1"/>
  <c r="B271" i="103" s="1"/>
  <c r="B270" i="103" a="1"/>
  <c r="B270" i="103" s="1"/>
  <c r="B269" i="103" a="1"/>
  <c r="B269" i="103" s="1"/>
  <c r="B268" i="103" a="1"/>
  <c r="B268" i="103" s="1"/>
  <c r="B267" i="103" a="1"/>
  <c r="B267" i="103" s="1"/>
  <c r="B266" i="103" a="1"/>
  <c r="B266" i="103" s="1"/>
  <c r="B265" i="103" a="1"/>
  <c r="B265" i="103" s="1"/>
  <c r="B264" i="103" a="1"/>
  <c r="B264" i="103" s="1"/>
  <c r="B263" i="103" a="1"/>
  <c r="B263" i="103" s="1"/>
  <c r="B262" i="103" a="1"/>
  <c r="B262" i="103" s="1"/>
  <c r="B261" i="103" a="1"/>
  <c r="B261" i="103" s="1"/>
  <c r="B260" i="103" a="1"/>
  <c r="B260" i="103" s="1"/>
  <c r="B259" i="103" a="1"/>
  <c r="B259" i="103" s="1"/>
  <c r="B258" i="103" a="1"/>
  <c r="B258" i="103" s="1"/>
  <c r="B257" i="103" a="1"/>
  <c r="B257" i="103" s="1"/>
  <c r="B256" i="103" a="1"/>
  <c r="B256" i="103" s="1"/>
  <c r="B255" i="103" a="1"/>
  <c r="B255" i="103" s="1"/>
  <c r="B254" i="103" a="1"/>
  <c r="B254" i="103" s="1"/>
  <c r="B253" i="103" a="1"/>
  <c r="B253" i="103" s="1"/>
  <c r="B252" i="103" a="1"/>
  <c r="B252" i="103" s="1"/>
  <c r="B251" i="103" a="1"/>
  <c r="B251" i="103" s="1"/>
  <c r="B250" i="103" a="1"/>
  <c r="B250" i="103" s="1"/>
  <c r="B249" i="103" a="1"/>
  <c r="B249" i="103" s="1"/>
  <c r="B248" i="103" a="1"/>
  <c r="B248" i="103" s="1"/>
  <c r="B247" i="103" a="1"/>
  <c r="B247" i="103" s="1"/>
  <c r="B246" i="103" a="1"/>
  <c r="B246" i="103" s="1"/>
  <c r="B245" i="103" a="1"/>
  <c r="B245" i="103" s="1"/>
  <c r="B244" i="103" a="1"/>
  <c r="B244" i="103" s="1"/>
  <c r="B243" i="103" a="1"/>
  <c r="B243" i="103" s="1"/>
  <c r="B242" i="103" a="1"/>
  <c r="B242" i="103" s="1"/>
  <c r="B241" i="103" a="1"/>
  <c r="B241" i="103" s="1"/>
  <c r="B240" i="103" a="1"/>
  <c r="B240" i="103" s="1"/>
  <c r="B239" i="103" a="1"/>
  <c r="B239" i="103" s="1"/>
  <c r="B238" i="103" a="1"/>
  <c r="B238" i="103" s="1"/>
  <c r="B237" i="103" a="1"/>
  <c r="B237" i="103" s="1"/>
  <c r="B236" i="103" a="1"/>
  <c r="B236" i="103" s="1"/>
  <c r="B235" i="103" a="1"/>
  <c r="B235" i="103" s="1"/>
  <c r="B234" i="103" a="1"/>
  <c r="B234" i="103" s="1"/>
  <c r="B233" i="103" a="1"/>
  <c r="B233" i="103" s="1"/>
  <c r="B232" i="103" a="1"/>
  <c r="B232" i="103" s="1"/>
  <c r="B231" i="103" a="1"/>
  <c r="B231" i="103" s="1"/>
  <c r="B230" i="103" a="1"/>
  <c r="B230" i="103" s="1"/>
  <c r="B229" i="103" a="1"/>
  <c r="B229" i="103" s="1"/>
  <c r="B228" i="103" a="1"/>
  <c r="B228" i="103" s="1"/>
  <c r="B227" i="103" a="1"/>
  <c r="B227" i="103" s="1"/>
  <c r="B226" i="103" a="1"/>
  <c r="B226" i="103" s="1"/>
  <c r="B225" i="103" a="1"/>
  <c r="B225" i="103" s="1"/>
  <c r="B224" i="103" a="1"/>
  <c r="B224" i="103" s="1"/>
  <c r="B223" i="103" a="1"/>
  <c r="B223" i="103" s="1"/>
  <c r="B222" i="103" a="1"/>
  <c r="B222" i="103" s="1"/>
  <c r="B221" i="103" a="1"/>
  <c r="B221" i="103" s="1"/>
  <c r="B220" i="103" a="1"/>
  <c r="B220" i="103" s="1"/>
  <c r="B219" i="103" a="1"/>
  <c r="B219" i="103" s="1"/>
  <c r="B218" i="103" a="1"/>
  <c r="B218" i="103" s="1"/>
  <c r="B217" i="103" a="1"/>
  <c r="B217" i="103" s="1"/>
  <c r="B216" i="103" a="1"/>
  <c r="B216" i="103" s="1"/>
  <c r="B215" i="103" a="1"/>
  <c r="B215" i="103" s="1"/>
  <c r="B214" i="103" a="1"/>
  <c r="B214" i="103" s="1"/>
  <c r="B213" i="103" a="1"/>
  <c r="B213" i="103" s="1"/>
  <c r="B212" i="103" a="1"/>
  <c r="B212" i="103" s="1"/>
  <c r="B211" i="103" a="1"/>
  <c r="B211" i="103" s="1"/>
  <c r="B210" i="103" a="1"/>
  <c r="B210" i="103" s="1"/>
  <c r="B209" i="103" a="1"/>
  <c r="B209" i="103" s="1"/>
  <c r="B208" i="103" a="1"/>
  <c r="B208" i="103" s="1"/>
  <c r="B207" i="103" a="1"/>
  <c r="B207" i="103" s="1"/>
  <c r="B206" i="103" a="1"/>
  <c r="B206" i="103" s="1"/>
  <c r="B205" i="103" a="1"/>
  <c r="B205" i="103" s="1"/>
  <c r="B204" i="103" a="1"/>
  <c r="B204" i="103" s="1"/>
  <c r="B203" i="103" a="1"/>
  <c r="B203" i="103" s="1"/>
  <c r="B202" i="103" a="1"/>
  <c r="B202" i="103" s="1"/>
  <c r="B201" i="103" a="1"/>
  <c r="B201" i="103" s="1"/>
  <c r="B200" i="103" a="1"/>
  <c r="B200" i="103" s="1"/>
  <c r="B199" i="103" a="1"/>
  <c r="B199" i="103" s="1"/>
  <c r="B198" i="103" a="1"/>
  <c r="B198" i="103" s="1"/>
  <c r="B197" i="103" a="1"/>
  <c r="B197" i="103" s="1"/>
  <c r="B196" i="103" a="1"/>
  <c r="B196" i="103" s="1"/>
  <c r="B195" i="103" a="1"/>
  <c r="B195" i="103" s="1"/>
  <c r="B194" i="103" a="1"/>
  <c r="B194" i="103" s="1"/>
  <c r="B193" i="103" a="1"/>
  <c r="B193" i="103" s="1"/>
  <c r="B192" i="103" a="1"/>
  <c r="B192" i="103" s="1"/>
  <c r="B191" i="103" a="1"/>
  <c r="B191" i="103" s="1"/>
  <c r="B190" i="103" a="1"/>
  <c r="B190" i="103" s="1"/>
  <c r="B189" i="103" a="1"/>
  <c r="B189" i="103" s="1"/>
  <c r="B188" i="103" a="1"/>
  <c r="B188" i="103" s="1"/>
  <c r="B187" i="103" a="1"/>
  <c r="B187" i="103" s="1"/>
  <c r="B186" i="103" a="1"/>
  <c r="B186" i="103" s="1"/>
  <c r="B185" i="103" a="1"/>
  <c r="B185" i="103" s="1"/>
  <c r="B184" i="103" a="1"/>
  <c r="B184" i="103" s="1"/>
  <c r="B183" i="103" a="1"/>
  <c r="B183" i="103" s="1"/>
  <c r="B182" i="103" a="1"/>
  <c r="B182" i="103" s="1"/>
  <c r="B181" i="103" a="1"/>
  <c r="B181" i="103" s="1"/>
  <c r="B180" i="103" a="1"/>
  <c r="B180" i="103" s="1"/>
  <c r="B179" i="103" a="1"/>
  <c r="B179" i="103" s="1"/>
  <c r="B178" i="103" a="1"/>
  <c r="B178" i="103" s="1"/>
  <c r="B177" i="103" a="1"/>
  <c r="B177" i="103" s="1"/>
  <c r="B176" i="103" a="1"/>
  <c r="B176" i="103" s="1"/>
  <c r="B175" i="103" a="1"/>
  <c r="B175" i="103" s="1"/>
  <c r="B174" i="103" a="1"/>
  <c r="B174" i="103" s="1"/>
  <c r="B173" i="103" a="1"/>
  <c r="B173" i="103" s="1"/>
  <c r="B172" i="103" a="1"/>
  <c r="B172" i="103" s="1"/>
  <c r="B171" i="103" a="1"/>
  <c r="B171" i="103" s="1"/>
  <c r="B170" i="103" a="1"/>
  <c r="B170" i="103" s="1"/>
  <c r="B169" i="103" a="1"/>
  <c r="B169" i="103" s="1"/>
  <c r="B168" i="103" a="1"/>
  <c r="B168" i="103" s="1"/>
  <c r="B167" i="103" a="1"/>
  <c r="B167" i="103" s="1"/>
  <c r="B166" i="103" a="1"/>
  <c r="B166" i="103" s="1"/>
  <c r="B165" i="103" a="1"/>
  <c r="B165" i="103" s="1"/>
  <c r="B164" i="103" a="1"/>
  <c r="B164" i="103" s="1"/>
  <c r="B163" i="103" a="1"/>
  <c r="B163" i="103" s="1"/>
  <c r="B162" i="103" a="1"/>
  <c r="B162" i="103" s="1"/>
  <c r="B161" i="103" a="1"/>
  <c r="B161" i="103" s="1"/>
  <c r="B160" i="103" a="1"/>
  <c r="B160" i="103" s="1"/>
  <c r="B159" i="103" a="1"/>
  <c r="B159" i="103" s="1"/>
  <c r="B158" i="103" a="1"/>
  <c r="B158" i="103" s="1"/>
  <c r="B157" i="103" a="1"/>
  <c r="B157" i="103" s="1"/>
  <c r="B156" i="103" a="1"/>
  <c r="B156" i="103" s="1"/>
  <c r="B155" i="103" a="1"/>
  <c r="B155" i="103" s="1"/>
  <c r="B154" i="103" a="1"/>
  <c r="B154" i="103" s="1"/>
  <c r="B153" i="103" a="1"/>
  <c r="B153" i="103" s="1"/>
  <c r="B152" i="103" a="1"/>
  <c r="B152" i="103" s="1"/>
  <c r="B151" i="103" a="1"/>
  <c r="B151" i="103" s="1"/>
  <c r="B150" i="103" a="1"/>
  <c r="B150" i="103" s="1"/>
  <c r="B149" i="103" a="1"/>
  <c r="B149" i="103" s="1"/>
  <c r="B148" i="103" a="1"/>
  <c r="B148" i="103" s="1"/>
  <c r="B147" i="103" a="1"/>
  <c r="B147" i="103" s="1"/>
  <c r="B146" i="103" a="1"/>
  <c r="B146" i="103" s="1"/>
  <c r="B145" i="103" a="1"/>
  <c r="B145" i="103" s="1"/>
  <c r="B144" i="103" a="1"/>
  <c r="B144" i="103" s="1"/>
  <c r="B143" i="103" a="1"/>
  <c r="B143" i="103" s="1"/>
  <c r="B142" i="103" a="1"/>
  <c r="B142" i="103" s="1"/>
  <c r="B141" i="103" a="1"/>
  <c r="B141" i="103" s="1"/>
  <c r="B140" i="103" a="1"/>
  <c r="B140" i="103" s="1"/>
  <c r="B139" i="103" a="1"/>
  <c r="B139" i="103" s="1"/>
  <c r="B138" i="103" a="1"/>
  <c r="B138" i="103" s="1"/>
  <c r="B137" i="103" a="1"/>
  <c r="B137" i="103" s="1"/>
  <c r="B136" i="103" a="1"/>
  <c r="B136" i="103" s="1"/>
  <c r="B135" i="103" a="1"/>
  <c r="B135" i="103" s="1"/>
  <c r="B134" i="103" a="1"/>
  <c r="B134" i="103" s="1"/>
  <c r="B133" i="103" a="1"/>
  <c r="B133" i="103" s="1"/>
  <c r="B132" i="103" a="1"/>
  <c r="B132" i="103" s="1"/>
  <c r="B131" i="103" a="1"/>
  <c r="B131" i="103" s="1"/>
  <c r="B130" i="103" a="1"/>
  <c r="B130" i="103" s="1"/>
  <c r="B129" i="103" a="1"/>
  <c r="B129" i="103" s="1"/>
  <c r="B128" i="103" a="1"/>
  <c r="B128" i="103" s="1"/>
  <c r="B127" i="103" a="1"/>
  <c r="B127" i="103" s="1"/>
  <c r="B126" i="103" a="1"/>
  <c r="B126" i="103" s="1"/>
  <c r="B125" i="103" a="1"/>
  <c r="B125" i="103" s="1"/>
  <c r="B124" i="103" a="1"/>
  <c r="B124" i="103" s="1"/>
  <c r="B123" i="103" a="1"/>
  <c r="B123" i="103" s="1"/>
  <c r="B122" i="103" a="1"/>
  <c r="B122" i="103" s="1"/>
  <c r="B121" i="103" a="1"/>
  <c r="B121" i="103" s="1"/>
  <c r="B120" i="103" a="1"/>
  <c r="B120" i="103" s="1"/>
  <c r="B119" i="103" a="1"/>
  <c r="B119" i="103" s="1"/>
  <c r="B118" i="103" a="1"/>
  <c r="B118" i="103" s="1"/>
  <c r="B117" i="103" a="1"/>
  <c r="B117" i="103" s="1"/>
  <c r="B116" i="103" a="1"/>
  <c r="B116" i="103" s="1"/>
  <c r="B115" i="103" a="1"/>
  <c r="B115" i="103" s="1"/>
  <c r="B114" i="103" a="1"/>
  <c r="B114" i="103" s="1"/>
  <c r="B113" i="103" a="1"/>
  <c r="B113" i="103" s="1"/>
  <c r="B112" i="103" a="1"/>
  <c r="B112" i="103" s="1"/>
  <c r="B111" i="103" a="1"/>
  <c r="B111" i="103" s="1"/>
  <c r="B110" i="103" a="1"/>
  <c r="B110" i="103" s="1"/>
  <c r="B109" i="103" a="1"/>
  <c r="B109" i="103" s="1"/>
  <c r="B108" i="103" a="1"/>
  <c r="B108" i="103" s="1"/>
  <c r="B107" i="103" a="1"/>
  <c r="B107" i="103" s="1"/>
  <c r="B106" i="103" a="1"/>
  <c r="B106" i="103" s="1"/>
  <c r="B105" i="103" a="1"/>
  <c r="B105" i="103" s="1"/>
  <c r="B104" i="103" a="1"/>
  <c r="B104" i="103" s="1"/>
  <c r="B103" i="103" a="1"/>
  <c r="B103" i="103" s="1"/>
  <c r="B102" i="103" a="1"/>
  <c r="B102" i="103" s="1"/>
  <c r="B101" i="103" a="1"/>
  <c r="B101" i="103" s="1"/>
  <c r="B100" i="103" a="1"/>
  <c r="B100" i="103" s="1"/>
  <c r="B99" i="103" a="1"/>
  <c r="B99" i="103" s="1"/>
  <c r="B98" i="103" a="1"/>
  <c r="B98" i="103" s="1"/>
  <c r="B97" i="103" a="1"/>
  <c r="B97" i="103" s="1"/>
  <c r="B96" i="103" a="1"/>
  <c r="B96" i="103" s="1"/>
  <c r="B95" i="103" a="1"/>
  <c r="B95" i="103" s="1"/>
  <c r="B94" i="103" a="1"/>
  <c r="B94" i="103" s="1"/>
  <c r="B93" i="103" a="1"/>
  <c r="B93" i="103" s="1"/>
  <c r="B92" i="103" a="1"/>
  <c r="B92" i="103" s="1"/>
  <c r="B91" i="103" a="1"/>
  <c r="B91" i="103" s="1"/>
  <c r="B90" i="103" a="1"/>
  <c r="B90" i="103" s="1"/>
  <c r="B89" i="103" a="1"/>
  <c r="B89" i="103" s="1"/>
  <c r="B88" i="103" a="1"/>
  <c r="B88" i="103" s="1"/>
  <c r="B87" i="103" a="1"/>
  <c r="B87" i="103" s="1"/>
  <c r="B86" i="103" a="1"/>
  <c r="B86" i="103" s="1"/>
  <c r="B85" i="103" a="1"/>
  <c r="B85" i="103" s="1"/>
  <c r="B84" i="103" a="1"/>
  <c r="B84" i="103" s="1"/>
  <c r="B83" i="103" a="1"/>
  <c r="B83" i="103" s="1"/>
  <c r="B82" i="103" a="1"/>
  <c r="B82" i="103" s="1"/>
  <c r="B81" i="103" a="1"/>
  <c r="B81" i="103" s="1"/>
  <c r="B80" i="103" a="1"/>
  <c r="B80" i="103" s="1"/>
  <c r="B79" i="103" a="1"/>
  <c r="B79" i="103" s="1"/>
  <c r="B78" i="103" a="1"/>
  <c r="B78" i="103" s="1"/>
  <c r="B77" i="103" a="1"/>
  <c r="B77" i="103" s="1"/>
  <c r="B76" i="103" a="1"/>
  <c r="B76" i="103" s="1"/>
  <c r="B75" i="103" a="1"/>
  <c r="B75" i="103" s="1"/>
  <c r="B74" i="103" a="1"/>
  <c r="B74" i="103" s="1"/>
  <c r="B73" i="103" a="1"/>
  <c r="B73" i="103" s="1"/>
  <c r="B72" i="103" a="1"/>
  <c r="B72" i="103" s="1"/>
  <c r="B71" i="103" a="1"/>
  <c r="B71" i="103" s="1"/>
  <c r="B70" i="103" a="1"/>
  <c r="B70" i="103" s="1"/>
  <c r="B69" i="103" a="1"/>
  <c r="B69" i="103" s="1"/>
  <c r="B68" i="103" a="1"/>
  <c r="B68" i="103" s="1"/>
  <c r="B67" i="103" a="1"/>
  <c r="B67" i="103" s="1"/>
  <c r="B66" i="103" a="1"/>
  <c r="B66" i="103" s="1"/>
  <c r="B65" i="103" a="1"/>
  <c r="B65" i="103" s="1"/>
  <c r="B64" i="103" a="1"/>
  <c r="B64" i="103" s="1"/>
  <c r="B63" i="103" a="1"/>
  <c r="B63" i="103" s="1"/>
  <c r="B62" i="103" a="1"/>
  <c r="B62" i="103" s="1"/>
  <c r="B61" i="103" a="1"/>
  <c r="B61" i="103" s="1"/>
  <c r="B60" i="103" a="1"/>
  <c r="B60" i="103" s="1"/>
  <c r="B59" i="103" a="1"/>
  <c r="B59" i="103" s="1"/>
  <c r="B58" i="103" a="1"/>
  <c r="B58" i="103" s="1"/>
  <c r="B57" i="103" a="1"/>
  <c r="B57" i="103" s="1"/>
  <c r="B56" i="103" a="1"/>
  <c r="B56" i="103" s="1"/>
  <c r="B55" i="103" a="1"/>
  <c r="B55" i="103" s="1"/>
  <c r="B54" i="103" a="1"/>
  <c r="B54" i="103" s="1"/>
  <c r="B53" i="103" a="1"/>
  <c r="B53" i="103" s="1"/>
  <c r="B52" i="103" a="1"/>
  <c r="B52" i="103" s="1"/>
  <c r="B51" i="103" a="1"/>
  <c r="B51" i="103" s="1"/>
  <c r="B50" i="103" a="1"/>
  <c r="B50" i="103" s="1"/>
  <c r="B49" i="103" a="1"/>
  <c r="B49" i="103" s="1"/>
  <c r="B48" i="103" a="1"/>
  <c r="B48" i="103" s="1"/>
  <c r="B47" i="103" a="1"/>
  <c r="B47" i="103" s="1"/>
  <c r="B46" i="103" a="1"/>
  <c r="B46" i="103" s="1"/>
  <c r="B45" i="103" a="1"/>
  <c r="B45" i="103" s="1"/>
  <c r="B44" i="103" a="1"/>
  <c r="B44" i="103" s="1"/>
  <c r="B43" i="103" a="1"/>
  <c r="B43" i="103" s="1"/>
  <c r="B42" i="103" a="1"/>
  <c r="B42" i="103" s="1"/>
  <c r="B41" i="103" a="1"/>
  <c r="B41" i="103" s="1"/>
  <c r="B40" i="103" a="1"/>
  <c r="B40" i="103" s="1"/>
  <c r="B39" i="103" a="1"/>
  <c r="B39" i="103" s="1"/>
  <c r="B38" i="103" a="1"/>
  <c r="B38" i="103" s="1"/>
  <c r="B37" i="103" a="1"/>
  <c r="B37" i="103" s="1"/>
  <c r="B36" i="103" a="1"/>
  <c r="B36" i="103" s="1"/>
  <c r="B35" i="103" a="1"/>
  <c r="B35" i="103" s="1"/>
  <c r="B34" i="103" a="1"/>
  <c r="B34" i="103" s="1"/>
  <c r="B33" i="103" a="1"/>
  <c r="B33" i="103" s="1"/>
  <c r="B32" i="103" a="1"/>
  <c r="B32" i="103" s="1"/>
  <c r="B31" i="103" a="1"/>
  <c r="B31" i="103" s="1"/>
  <c r="B30" i="103" a="1"/>
  <c r="B30" i="103" s="1"/>
  <c r="B29" i="103" a="1"/>
  <c r="B29" i="103" s="1"/>
  <c r="B28" i="103" a="1"/>
  <c r="B28" i="103" s="1"/>
  <c r="B27" i="103" a="1"/>
  <c r="B27" i="103" s="1"/>
  <c r="B26" i="103" a="1"/>
  <c r="B26" i="103" s="1"/>
  <c r="B25" i="103" a="1"/>
  <c r="B25" i="103" s="1"/>
  <c r="B24" i="103" a="1"/>
  <c r="B24" i="103" s="1"/>
  <c r="B23" i="103" a="1"/>
  <c r="B23" i="103" s="1"/>
  <c r="B22" i="103" a="1"/>
  <c r="B22" i="103" s="1"/>
  <c r="B21" i="103" a="1"/>
  <c r="B21" i="103" s="1"/>
  <c r="B20" i="103" a="1"/>
  <c r="B20" i="103" s="1"/>
  <c r="B19" i="103" a="1"/>
  <c r="B19" i="103" s="1"/>
  <c r="B18" i="103" a="1"/>
  <c r="B18" i="103" s="1"/>
  <c r="B17" i="103" a="1"/>
  <c r="B17" i="103" s="1"/>
  <c r="B16" i="103" a="1"/>
  <c r="B16" i="103" s="1"/>
  <c r="B15" i="103" a="1"/>
  <c r="B15" i="103" s="1"/>
  <c r="B14" i="103" a="1"/>
  <c r="B14" i="103" s="1"/>
  <c r="B13" i="103" a="1"/>
  <c r="B13" i="103" s="1"/>
  <c r="B12" i="103" a="1"/>
  <c r="B12" i="103" s="1"/>
  <c r="B11" i="103" a="1"/>
  <c r="B11" i="103" s="1"/>
  <c r="B10" i="103" a="1"/>
  <c r="B10" i="103" s="1"/>
  <c r="B9" i="103" a="1"/>
  <c r="B9" i="103" s="1"/>
  <c r="B8" i="103" a="1"/>
  <c r="B8" i="103" s="1"/>
  <c r="B7" i="103" a="1"/>
  <c r="B7" i="103" s="1"/>
  <c r="B6" i="103" a="1"/>
  <c r="B6" i="103" s="1"/>
  <c r="B5" i="103" a="1"/>
  <c r="B5" i="103" s="1"/>
  <c r="B4" i="103" a="1"/>
  <c r="B4" i="103" s="1"/>
  <c r="B3" i="103" a="1"/>
  <c r="B3" i="103" s="1"/>
  <c r="A2" i="103" a="1"/>
  <c r="A2" i="103" s="1"/>
  <c r="B2" i="103" s="1" a="1"/>
  <c r="B2" i="103" s="1"/>
  <c r="I3" i="30" a="1"/>
  <c r="I3" i="30" s="1"/>
  <c r="B3" i="30" a="1"/>
  <c r="B3" i="30" s="1"/>
  <c r="C3" i="30" a="1"/>
  <c r="C3" i="30" s="1"/>
  <c r="B3" i="82" a="1"/>
  <c r="B3" i="82" s="1"/>
  <c r="B4" i="82" a="1"/>
  <c r="B4" i="82" s="1"/>
  <c r="B5" i="82" a="1"/>
  <c r="B5" i="82"/>
  <c r="B6" i="82" a="1"/>
  <c r="B6" i="82" s="1"/>
  <c r="B7" i="82" a="1"/>
  <c r="B7" i="82" s="1"/>
  <c r="B8" i="82" a="1"/>
  <c r="B8" i="82"/>
  <c r="B9" i="82" a="1"/>
  <c r="B9" i="82"/>
  <c r="B10" i="82" a="1"/>
  <c r="B10" i="82" s="1"/>
  <c r="B11" i="82" a="1"/>
  <c r="B11" i="82" s="1"/>
  <c r="B12" i="82" a="1"/>
  <c r="B12" i="82" s="1"/>
  <c r="B13" i="82" a="1"/>
  <c r="B13" i="82" s="1"/>
  <c r="B14" i="82" a="1"/>
  <c r="B14" i="82" s="1"/>
  <c r="B15" i="82" a="1"/>
  <c r="B15" i="82" s="1"/>
  <c r="B16" i="82" a="1"/>
  <c r="B16" i="82" s="1"/>
  <c r="B17" i="82" a="1"/>
  <c r="B17" i="82" s="1"/>
  <c r="B18" i="82" a="1"/>
  <c r="B18" i="82" s="1"/>
  <c r="B19" i="82" a="1"/>
  <c r="B19" i="82" s="1"/>
  <c r="B20" i="82" a="1"/>
  <c r="B20" i="82" s="1"/>
  <c r="B21" i="82" a="1"/>
  <c r="B21" i="82" s="1"/>
  <c r="B22" i="82" a="1"/>
  <c r="B22" i="82" s="1"/>
  <c r="B23" i="82" a="1"/>
  <c r="B23" i="82"/>
  <c r="B24" i="82" a="1"/>
  <c r="B24" i="82" s="1"/>
  <c r="B25" i="82" a="1"/>
  <c r="B25" i="82" s="1"/>
  <c r="B26" i="82" a="1"/>
  <c r="B26" i="82" s="1"/>
  <c r="B27" i="82" a="1"/>
  <c r="B27" i="82" s="1"/>
  <c r="B28" i="82" a="1"/>
  <c r="B28" i="82" s="1"/>
  <c r="B29" i="82" a="1"/>
  <c r="B29" i="82" s="1"/>
  <c r="B30" i="82" a="1"/>
  <c r="B30" i="82" s="1"/>
  <c r="B31" i="82" a="1"/>
  <c r="B31" i="82" s="1"/>
  <c r="B32" i="82" a="1"/>
  <c r="B32" i="82" s="1"/>
  <c r="B33" i="82" a="1"/>
  <c r="B33" i="82" s="1"/>
  <c r="B34" i="82" a="1"/>
  <c r="B34" i="82" s="1"/>
  <c r="B35" i="82" a="1"/>
  <c r="B35" i="82" s="1"/>
  <c r="B36" i="82" a="1"/>
  <c r="B36" i="82" s="1"/>
  <c r="B37" i="82" a="1"/>
  <c r="B37" i="82" s="1"/>
  <c r="B38" i="82" a="1"/>
  <c r="B38" i="82" s="1"/>
  <c r="B39" i="82" a="1"/>
  <c r="B39" i="82" s="1"/>
  <c r="B40" i="82" a="1"/>
  <c r="B40" i="82" s="1"/>
  <c r="B41" i="82" a="1"/>
  <c r="B41" i="82" s="1"/>
  <c r="B42" i="82" a="1"/>
  <c r="B42" i="82" s="1"/>
  <c r="B43" i="82" a="1"/>
  <c r="B43" i="82" s="1"/>
  <c r="B44" i="82" a="1"/>
  <c r="B44" i="82" s="1"/>
  <c r="B45" i="82" a="1"/>
  <c r="B45" i="82" s="1"/>
  <c r="B46" i="82" a="1"/>
  <c r="B46" i="82" s="1"/>
  <c r="B47" i="82" a="1"/>
  <c r="B47" i="82" s="1"/>
  <c r="B48" i="82" a="1"/>
  <c r="B48" i="82" s="1"/>
  <c r="B49" i="82" a="1"/>
  <c r="B49" i="82" s="1"/>
  <c r="B50" i="82" a="1"/>
  <c r="B50" i="82" s="1"/>
  <c r="B51" i="82" a="1"/>
  <c r="B51" i="82" s="1"/>
  <c r="B52" i="82" a="1"/>
  <c r="B52" i="82" s="1"/>
  <c r="B53" i="82" a="1"/>
  <c r="B53" i="82" s="1"/>
  <c r="B54" i="82" a="1"/>
  <c r="B54" i="82" s="1"/>
  <c r="B55" i="82" a="1"/>
  <c r="B55" i="82" s="1"/>
  <c r="B56" i="82" a="1"/>
  <c r="B56" i="82" s="1"/>
  <c r="B57" i="82" a="1"/>
  <c r="B57" i="82" s="1"/>
  <c r="B58" i="82" a="1"/>
  <c r="B58" i="82" s="1"/>
  <c r="B59" i="82" a="1"/>
  <c r="B59" i="82" s="1"/>
  <c r="B60" i="82" a="1"/>
  <c r="B60" i="82" s="1"/>
  <c r="B61" i="82" a="1"/>
  <c r="B61" i="82" s="1"/>
  <c r="B62" i="82" a="1"/>
  <c r="B62" i="82" s="1"/>
  <c r="B63" i="82" a="1"/>
  <c r="B63" i="82" s="1"/>
  <c r="B64" i="82" a="1"/>
  <c r="B64" i="82" s="1"/>
  <c r="B65" i="82" a="1"/>
  <c r="B65" i="82" s="1"/>
  <c r="B66" i="82" a="1"/>
  <c r="B66" i="82" s="1"/>
  <c r="B67" i="82" a="1"/>
  <c r="B67" i="82" s="1"/>
  <c r="B68" i="82" a="1"/>
  <c r="B68" i="82" s="1"/>
  <c r="B69" i="82" a="1"/>
  <c r="B69" i="82" s="1"/>
  <c r="B70" i="82" a="1"/>
  <c r="B70" i="82" s="1"/>
  <c r="B71" i="82" a="1"/>
  <c r="B71" i="82" s="1"/>
  <c r="B72" i="82" a="1"/>
  <c r="B72" i="82" s="1"/>
  <c r="B73" i="82" a="1"/>
  <c r="B73" i="82" s="1"/>
  <c r="B74" i="82" a="1"/>
  <c r="B74" i="82" s="1"/>
  <c r="B75" i="82" a="1"/>
  <c r="B75" i="82" s="1"/>
  <c r="B76" i="82" a="1"/>
  <c r="B76" i="82" s="1"/>
  <c r="B77" i="82" a="1"/>
  <c r="B77" i="82" s="1"/>
  <c r="B78" i="82" a="1"/>
  <c r="B78" i="82" s="1"/>
  <c r="B79" i="82" a="1"/>
  <c r="B79" i="82" s="1"/>
  <c r="B80" i="82" a="1"/>
  <c r="B80" i="82" s="1"/>
  <c r="B81" i="82" a="1"/>
  <c r="B81" i="82" s="1"/>
  <c r="B82" i="82" a="1"/>
  <c r="B82" i="82" s="1"/>
  <c r="B83" i="82" a="1"/>
  <c r="B83" i="82" s="1"/>
  <c r="B84" i="82" a="1"/>
  <c r="B84" i="82" s="1"/>
  <c r="B85" i="82" a="1"/>
  <c r="B85" i="82" s="1"/>
  <c r="B86" i="82" a="1"/>
  <c r="B86" i="82" s="1"/>
  <c r="B87" i="82" a="1"/>
  <c r="B87" i="82" s="1"/>
  <c r="B88" i="82" a="1"/>
  <c r="B88" i="82" s="1"/>
  <c r="B89" i="82" a="1"/>
  <c r="B89" i="82" s="1"/>
  <c r="B90" i="82" a="1"/>
  <c r="B90" i="82" s="1"/>
  <c r="B91" i="82" a="1"/>
  <c r="B91" i="82" s="1"/>
  <c r="B92" i="82" a="1"/>
  <c r="B92" i="82" s="1"/>
  <c r="B93" i="82" a="1"/>
  <c r="B93" i="82" s="1"/>
  <c r="B94" i="82" a="1"/>
  <c r="B94" i="82" s="1"/>
  <c r="B95" i="82" a="1"/>
  <c r="B95" i="82" s="1"/>
  <c r="B96" i="82" a="1"/>
  <c r="B96" i="82" s="1"/>
  <c r="B97" i="82" a="1"/>
  <c r="B97" i="82" s="1"/>
  <c r="B98" i="82" a="1"/>
  <c r="B98" i="82" s="1"/>
  <c r="B99" i="82" a="1"/>
  <c r="B99" i="82" s="1"/>
  <c r="B100" i="82" a="1"/>
  <c r="B100" i="82" s="1"/>
  <c r="B101" i="82" a="1"/>
  <c r="B101" i="82" s="1"/>
  <c r="B102" i="82" a="1"/>
  <c r="B102" i="82" s="1"/>
  <c r="B103" i="82" a="1"/>
  <c r="B103" i="82" s="1"/>
  <c r="B104" i="82" a="1"/>
  <c r="B104" i="82" s="1"/>
  <c r="B105" i="82" a="1"/>
  <c r="B105" i="82" s="1"/>
  <c r="B106" i="82" a="1"/>
  <c r="B106" i="82" s="1"/>
  <c r="B107" i="82" a="1"/>
  <c r="B107" i="82" s="1"/>
  <c r="B108" i="82" a="1"/>
  <c r="B108" i="82" s="1"/>
  <c r="B109" i="82" a="1"/>
  <c r="B109" i="82" s="1"/>
  <c r="B110" i="82" a="1"/>
  <c r="B110" i="82" s="1"/>
  <c r="B111" i="82" a="1"/>
  <c r="B111" i="82" s="1"/>
  <c r="B112" i="82" a="1"/>
  <c r="B112" i="82" s="1"/>
  <c r="B113" i="82" a="1"/>
  <c r="B113" i="82" s="1"/>
  <c r="B114" i="82" a="1"/>
  <c r="B114" i="82" s="1"/>
  <c r="B115" i="82" a="1"/>
  <c r="B115" i="82" s="1"/>
  <c r="B116" i="82" a="1"/>
  <c r="B116" i="82" s="1"/>
  <c r="B117" i="82" a="1"/>
  <c r="B117" i="82" s="1"/>
  <c r="B118" i="82" a="1"/>
  <c r="B118" i="82" s="1"/>
  <c r="B119" i="82" a="1"/>
  <c r="B119" i="82" s="1"/>
  <c r="B120" i="82" a="1"/>
  <c r="B120" i="82" s="1"/>
  <c r="B121" i="82" a="1"/>
  <c r="B121" i="82" s="1"/>
  <c r="B122" i="82" a="1"/>
  <c r="B122" i="82" s="1"/>
  <c r="B123" i="82" a="1"/>
  <c r="B123" i="82" s="1"/>
  <c r="B124" i="82" a="1"/>
  <c r="B124" i="82" s="1"/>
  <c r="B125" i="82" a="1"/>
  <c r="B125" i="82" s="1"/>
  <c r="B126" i="82" a="1"/>
  <c r="B126" i="82" s="1"/>
  <c r="B127" i="82" a="1"/>
  <c r="B127" i="82" s="1"/>
  <c r="B128" i="82" a="1"/>
  <c r="B128" i="82" s="1"/>
  <c r="B129" i="82" a="1"/>
  <c r="B129" i="82" s="1"/>
  <c r="B130" i="82" a="1"/>
  <c r="B130" i="82" s="1"/>
  <c r="B131" i="82" a="1"/>
  <c r="B131" i="82" s="1"/>
  <c r="B132" i="82" a="1"/>
  <c r="B132" i="82" s="1"/>
  <c r="B133" i="82" a="1"/>
  <c r="B133" i="82" s="1"/>
  <c r="B134" i="82" a="1"/>
  <c r="B134" i="82" s="1"/>
  <c r="B135" i="82" a="1"/>
  <c r="B135" i="82" s="1"/>
  <c r="B136" i="82" a="1"/>
  <c r="B136" i="82" s="1"/>
  <c r="B137" i="82" a="1"/>
  <c r="B137" i="82" s="1"/>
  <c r="B138" i="82" a="1"/>
  <c r="B138" i="82" s="1"/>
  <c r="B139" i="82" a="1"/>
  <c r="B139" i="82" s="1"/>
  <c r="B140" i="82" a="1"/>
  <c r="B140" i="82" s="1"/>
  <c r="B141" i="82" a="1"/>
  <c r="B141" i="82" s="1"/>
  <c r="B142" i="82" a="1"/>
  <c r="B142" i="82" s="1"/>
  <c r="B143" i="82" a="1"/>
  <c r="B143" i="82" s="1"/>
  <c r="B144" i="82" a="1"/>
  <c r="B144" i="82" s="1"/>
  <c r="B145" i="82" a="1"/>
  <c r="B145" i="82" s="1"/>
  <c r="B146" i="82" a="1"/>
  <c r="B146" i="82" s="1"/>
  <c r="B147" i="82" a="1"/>
  <c r="B147" i="82" s="1"/>
  <c r="B148" i="82" a="1"/>
  <c r="B148" i="82" s="1"/>
  <c r="B149" i="82" a="1"/>
  <c r="B149" i="82" s="1"/>
  <c r="B150" i="82" a="1"/>
  <c r="B150" i="82" s="1"/>
  <c r="B151" i="82" a="1"/>
  <c r="B151" i="82" s="1"/>
  <c r="B152" i="82" a="1"/>
  <c r="B152" i="82" s="1"/>
  <c r="B153" i="82" a="1"/>
  <c r="B153" i="82" s="1"/>
  <c r="B154" i="82" a="1"/>
  <c r="B154" i="82" s="1"/>
  <c r="B155" i="82" a="1"/>
  <c r="B155" i="82" s="1"/>
  <c r="B156" i="82" a="1"/>
  <c r="B156" i="82" s="1"/>
  <c r="B157" i="82" a="1"/>
  <c r="B157" i="82" s="1"/>
  <c r="B158" i="82" a="1"/>
  <c r="B158" i="82" s="1"/>
  <c r="B159" i="82" a="1"/>
  <c r="B159" i="82" s="1"/>
  <c r="B160" i="82" a="1"/>
  <c r="B160" i="82" s="1"/>
  <c r="B161" i="82" a="1"/>
  <c r="B161" i="82" s="1"/>
  <c r="B162" i="82" a="1"/>
  <c r="B162" i="82" s="1"/>
  <c r="B163" i="82" a="1"/>
  <c r="B163" i="82" s="1"/>
  <c r="B164" i="82" a="1"/>
  <c r="B164" i="82" s="1"/>
  <c r="B165" i="82" a="1"/>
  <c r="B165" i="82" s="1"/>
  <c r="B166" i="82" a="1"/>
  <c r="B166" i="82" s="1"/>
  <c r="B167" i="82" a="1"/>
  <c r="B167" i="82" s="1"/>
  <c r="B168" i="82" a="1"/>
  <c r="B168" i="82" s="1"/>
  <c r="B169" i="82" a="1"/>
  <c r="B169" i="82" s="1"/>
  <c r="B170" i="82" a="1"/>
  <c r="B170" i="82" s="1"/>
  <c r="B171" i="82" a="1"/>
  <c r="B171" i="82" s="1"/>
  <c r="B172" i="82" a="1"/>
  <c r="B172" i="82" s="1"/>
  <c r="B173" i="82" a="1"/>
  <c r="B173" i="82" s="1"/>
  <c r="B174" i="82" a="1"/>
  <c r="B174" i="82" s="1"/>
  <c r="B175" i="82" a="1"/>
  <c r="B175" i="82" s="1"/>
  <c r="B176" i="82" a="1"/>
  <c r="B176" i="82" s="1"/>
  <c r="B177" i="82" a="1"/>
  <c r="B177" i="82" s="1"/>
  <c r="B178" i="82" a="1"/>
  <c r="B178" i="82" s="1"/>
  <c r="B179" i="82" a="1"/>
  <c r="B179" i="82" s="1"/>
  <c r="B180" i="82" a="1"/>
  <c r="B180" i="82" s="1"/>
  <c r="B181" i="82" a="1"/>
  <c r="B181" i="82" s="1"/>
  <c r="B182" i="82" a="1"/>
  <c r="B182" i="82" s="1"/>
  <c r="B183" i="82" a="1"/>
  <c r="B183" i="82" s="1"/>
  <c r="B184" i="82" a="1"/>
  <c r="B184" i="82" s="1"/>
  <c r="B185" i="82" a="1"/>
  <c r="B185" i="82" s="1"/>
  <c r="B186" i="82" a="1"/>
  <c r="B186" i="82" s="1"/>
  <c r="B187" i="82" a="1"/>
  <c r="B187" i="82" s="1"/>
  <c r="B188" i="82" a="1"/>
  <c r="B188" i="82" s="1"/>
  <c r="B189" i="82" a="1"/>
  <c r="B189" i="82" s="1"/>
  <c r="B190" i="82" a="1"/>
  <c r="B190" i="82" s="1"/>
  <c r="B191" i="82" a="1"/>
  <c r="B191" i="82" s="1"/>
  <c r="B192" i="82" a="1"/>
  <c r="B192" i="82" s="1"/>
  <c r="B193" i="82" a="1"/>
  <c r="B193" i="82" s="1"/>
  <c r="B194" i="82" a="1"/>
  <c r="B194" i="82" s="1"/>
  <c r="B195" i="82" a="1"/>
  <c r="B195" i="82" s="1"/>
  <c r="B196" i="82" a="1"/>
  <c r="B196" i="82" s="1"/>
  <c r="B197" i="82" a="1"/>
  <c r="B197" i="82" s="1"/>
  <c r="B198" i="82" a="1"/>
  <c r="B198" i="82" s="1"/>
  <c r="B199" i="82" a="1"/>
  <c r="B199" i="82" s="1"/>
  <c r="B200" i="82" a="1"/>
  <c r="B200" i="82" s="1"/>
  <c r="B201" i="82" a="1"/>
  <c r="B201" i="82" s="1"/>
  <c r="B202" i="82" a="1"/>
  <c r="B202" i="82" s="1"/>
  <c r="B203" i="82" a="1"/>
  <c r="B203" i="82" s="1"/>
  <c r="B204" i="82" a="1"/>
  <c r="B204" i="82" s="1"/>
  <c r="B205" i="82" a="1"/>
  <c r="B205" i="82" s="1"/>
  <c r="B206" i="82" a="1"/>
  <c r="B206" i="82" s="1"/>
  <c r="B207" i="82" a="1"/>
  <c r="B207" i="82" s="1"/>
  <c r="B208" i="82" a="1"/>
  <c r="B208" i="82" s="1"/>
  <c r="B209" i="82" a="1"/>
  <c r="B209" i="82" s="1"/>
  <c r="B210" i="82" a="1"/>
  <c r="B210" i="82" s="1"/>
  <c r="B211" i="82" a="1"/>
  <c r="B211" i="82" s="1"/>
  <c r="B212" i="82" a="1"/>
  <c r="B212" i="82" s="1"/>
  <c r="B213" i="82" a="1"/>
  <c r="B213" i="82" s="1"/>
  <c r="B214" i="82" a="1"/>
  <c r="B214" i="82" s="1"/>
  <c r="B215" i="82" a="1"/>
  <c r="B215" i="82" s="1"/>
  <c r="B216" i="82" a="1"/>
  <c r="B216" i="82" s="1"/>
  <c r="B217" i="82" a="1"/>
  <c r="B217" i="82" s="1"/>
  <c r="B218" i="82" a="1"/>
  <c r="B218" i="82" s="1"/>
  <c r="B219" i="82" a="1"/>
  <c r="B219" i="82" s="1"/>
  <c r="B220" i="82" a="1"/>
  <c r="B220" i="82" s="1"/>
  <c r="B221" i="82" a="1"/>
  <c r="B221" i="82" s="1"/>
  <c r="B222" i="82" a="1"/>
  <c r="B222" i="82" s="1"/>
  <c r="B223" i="82" a="1"/>
  <c r="B223" i="82" s="1"/>
  <c r="B224" i="82" a="1"/>
  <c r="B224" i="82" s="1"/>
  <c r="B225" i="82" a="1"/>
  <c r="B225" i="82" s="1"/>
  <c r="B226" i="82" a="1"/>
  <c r="B226" i="82" s="1"/>
  <c r="B227" i="82" a="1"/>
  <c r="B227" i="82" s="1"/>
  <c r="B228" i="82" a="1"/>
  <c r="B228" i="82" s="1"/>
  <c r="B229" i="82" a="1"/>
  <c r="B229" i="82" s="1"/>
  <c r="B230" i="82" a="1"/>
  <c r="B230" i="82" s="1"/>
  <c r="B231" i="82" a="1"/>
  <c r="B231" i="82" s="1"/>
  <c r="B232" i="82" a="1"/>
  <c r="B232" i="82" s="1"/>
  <c r="B233" i="82" a="1"/>
  <c r="B233" i="82" s="1"/>
  <c r="B234" i="82" a="1"/>
  <c r="B234" i="82" s="1"/>
  <c r="B235" i="82" a="1"/>
  <c r="B235" i="82" s="1"/>
  <c r="B236" i="82" a="1"/>
  <c r="B236" i="82" s="1"/>
  <c r="B237" i="82" a="1"/>
  <c r="B237" i="82" s="1"/>
  <c r="B238" i="82" a="1"/>
  <c r="B238" i="82" s="1"/>
  <c r="B239" i="82" a="1"/>
  <c r="B239" i="82" s="1"/>
  <c r="B240" i="82" a="1"/>
  <c r="B240" i="82" s="1"/>
  <c r="B241" i="82" a="1"/>
  <c r="B241" i="82" s="1"/>
  <c r="B242" i="82" a="1"/>
  <c r="B242" i="82" s="1"/>
  <c r="B243" i="82" a="1"/>
  <c r="B243" i="82" s="1"/>
  <c r="B244" i="82" a="1"/>
  <c r="B244" i="82" s="1"/>
  <c r="B245" i="82" a="1"/>
  <c r="B245" i="82" s="1"/>
  <c r="B246" i="82" a="1"/>
  <c r="B246" i="82" s="1"/>
  <c r="B247" i="82" a="1"/>
  <c r="B247" i="82" s="1"/>
  <c r="B248" i="82" a="1"/>
  <c r="B248" i="82" s="1"/>
  <c r="B249" i="82" a="1"/>
  <c r="B249" i="82" s="1"/>
  <c r="B250" i="82" a="1"/>
  <c r="B250" i="82" s="1"/>
  <c r="B251" i="82" a="1"/>
  <c r="B251" i="82" s="1"/>
  <c r="B252" i="82" a="1"/>
  <c r="B252" i="82" s="1"/>
  <c r="B253" i="82" a="1"/>
  <c r="B253" i="82" s="1"/>
  <c r="B254" i="82" a="1"/>
  <c r="B254" i="82" s="1"/>
  <c r="B255" i="82" a="1"/>
  <c r="B255" i="82" s="1"/>
  <c r="B256" i="82" a="1"/>
  <c r="B256" i="82" s="1"/>
  <c r="B257" i="82" a="1"/>
  <c r="B257" i="82" s="1"/>
  <c r="B258" i="82" a="1"/>
  <c r="B258" i="82" s="1"/>
  <c r="B259" i="82" a="1"/>
  <c r="B259" i="82" s="1"/>
  <c r="B260" i="82" a="1"/>
  <c r="B260" i="82" s="1"/>
  <c r="B261" i="82" a="1"/>
  <c r="B261" i="82" s="1"/>
  <c r="B262" i="82" a="1"/>
  <c r="B262" i="82" s="1"/>
  <c r="B263" i="82" a="1"/>
  <c r="B263" i="82" s="1"/>
  <c r="B264" i="82" a="1"/>
  <c r="B264" i="82" s="1"/>
  <c r="B265" i="82" a="1"/>
  <c r="B265" i="82" s="1"/>
  <c r="B266" i="82" a="1"/>
  <c r="B266" i="82" s="1"/>
  <c r="B267" i="82" a="1"/>
  <c r="B267" i="82" s="1"/>
  <c r="B268" i="82" a="1"/>
  <c r="B268" i="82" s="1"/>
  <c r="B269" i="82" a="1"/>
  <c r="B269" i="82" s="1"/>
  <c r="B270" i="82" a="1"/>
  <c r="B270" i="82" s="1"/>
  <c r="B271" i="82" a="1"/>
  <c r="B271" i="82" s="1"/>
  <c r="B272" i="82" a="1"/>
  <c r="B272" i="82" s="1"/>
  <c r="B273" i="82" a="1"/>
  <c r="B273" i="82" s="1"/>
  <c r="B274" i="82" a="1"/>
  <c r="B274" i="82" s="1"/>
  <c r="B275" i="82" a="1"/>
  <c r="B275" i="82" s="1"/>
  <c r="B276" i="82" a="1"/>
  <c r="B276" i="82" s="1"/>
  <c r="B277" i="82" a="1"/>
  <c r="B277" i="82" s="1"/>
  <c r="B278" i="82" a="1"/>
  <c r="B278" i="82" s="1"/>
  <c r="B279" i="82" a="1"/>
  <c r="B279" i="82" s="1"/>
  <c r="B280" i="82" a="1"/>
  <c r="B280" i="82" s="1"/>
  <c r="B281" i="82" a="1"/>
  <c r="B281" i="82" s="1"/>
  <c r="B282" i="82" a="1"/>
  <c r="B282" i="82" s="1"/>
  <c r="B283" i="82" a="1"/>
  <c r="B283" i="82" s="1"/>
  <c r="B284" i="82" a="1"/>
  <c r="B284" i="82" s="1"/>
  <c r="B285" i="82" a="1"/>
  <c r="B285" i="82" s="1"/>
  <c r="B286" i="82" a="1"/>
  <c r="B286" i="82" s="1"/>
  <c r="B287" i="82" a="1"/>
  <c r="B287" i="82" s="1"/>
  <c r="B288" i="82" a="1"/>
  <c r="B288" i="82" s="1"/>
  <c r="B289" i="82" a="1"/>
  <c r="B289" i="82" s="1"/>
  <c r="B290" i="82" a="1"/>
  <c r="B290" i="82" s="1"/>
  <c r="B291" i="82" a="1"/>
  <c r="B291" i="82" s="1"/>
  <c r="B292" i="82" a="1"/>
  <c r="B292" i="82" s="1"/>
  <c r="B293" i="82" a="1"/>
  <c r="B293" i="82" s="1"/>
  <c r="B294" i="82" a="1"/>
  <c r="B294" i="82" s="1"/>
  <c r="B295" i="82" a="1"/>
  <c r="B295" i="82" s="1"/>
  <c r="B296" i="82" a="1"/>
  <c r="B296" i="82" s="1"/>
  <c r="B297" i="82" a="1"/>
  <c r="B297" i="82" s="1"/>
  <c r="B298" i="82" a="1"/>
  <c r="B298" i="82" s="1"/>
  <c r="B299" i="82" a="1"/>
  <c r="B299" i="82" s="1"/>
  <c r="B300" i="82" a="1"/>
  <c r="B300" i="82" s="1"/>
  <c r="B301" i="82" a="1"/>
  <c r="B301" i="82" s="1"/>
  <c r="B302" i="82" a="1"/>
  <c r="B302" i="82" s="1"/>
  <c r="B303" i="82" a="1"/>
  <c r="B303" i="82" s="1"/>
  <c r="B304" i="82" a="1"/>
  <c r="B304" i="82" s="1"/>
  <c r="B305" i="82" a="1"/>
  <c r="B305" i="82" s="1"/>
  <c r="B306" i="82" a="1"/>
  <c r="B306" i="82" s="1"/>
  <c r="B307" i="82" a="1"/>
  <c r="B307" i="82" s="1"/>
  <c r="B308" i="82" a="1"/>
  <c r="B308" i="82" s="1"/>
  <c r="B309" i="82" a="1"/>
  <c r="B309" i="82" s="1"/>
  <c r="B310" i="82" a="1"/>
  <c r="B310" i="82" s="1"/>
  <c r="B311" i="82" a="1"/>
  <c r="B311" i="82" s="1"/>
  <c r="B312" i="82" a="1"/>
  <c r="B312" i="82" s="1"/>
  <c r="B313" i="82" a="1"/>
  <c r="B313" i="82" s="1"/>
  <c r="B314" i="82" a="1"/>
  <c r="B314" i="82" s="1"/>
  <c r="B315" i="82" a="1"/>
  <c r="B315" i="82" s="1"/>
  <c r="B316" i="82" a="1"/>
  <c r="B316" i="82" s="1"/>
  <c r="B317" i="82" a="1"/>
  <c r="B317" i="82" s="1"/>
  <c r="B318" i="82" a="1"/>
  <c r="B318" i="82" s="1"/>
  <c r="B319" i="82" a="1"/>
  <c r="B319" i="82" s="1"/>
  <c r="B320" i="82" a="1"/>
  <c r="B320" i="82" s="1"/>
  <c r="B321" i="82" a="1"/>
  <c r="B321" i="82" s="1"/>
  <c r="B322" i="82" a="1"/>
  <c r="B322" i="82" s="1"/>
  <c r="B323" i="82" a="1"/>
  <c r="B323" i="82" s="1"/>
  <c r="B324" i="82" a="1"/>
  <c r="B324" i="82" s="1"/>
  <c r="B325" i="82" a="1"/>
  <c r="B325" i="82" s="1"/>
  <c r="B326" i="82" a="1"/>
  <c r="B326" i="82" s="1"/>
  <c r="B327" i="82" a="1"/>
  <c r="B327" i="82" s="1"/>
  <c r="B328" i="82" a="1"/>
  <c r="B328" i="82" s="1"/>
  <c r="B329" i="82" a="1"/>
  <c r="B329" i="82" s="1"/>
  <c r="B330" i="82" a="1"/>
  <c r="B330" i="82" s="1"/>
  <c r="B331" i="82" a="1"/>
  <c r="B331" i="82" s="1"/>
  <c r="B332" i="82" a="1"/>
  <c r="B332" i="82" s="1"/>
  <c r="B333" i="82" a="1"/>
  <c r="B333" i="82" s="1"/>
  <c r="B334" i="82" a="1"/>
  <c r="B334" i="82" s="1"/>
  <c r="B335" i="82" a="1"/>
  <c r="B335" i="82" s="1"/>
  <c r="B336" i="82" a="1"/>
  <c r="B336" i="82" s="1"/>
  <c r="B337" i="82" a="1"/>
  <c r="B337" i="82" s="1"/>
  <c r="B338" i="82" a="1"/>
  <c r="B338" i="82" s="1"/>
  <c r="B339" i="82" a="1"/>
  <c r="B339" i="82" s="1"/>
  <c r="B340" i="82" a="1"/>
  <c r="B340" i="82" s="1"/>
  <c r="B341" i="82" a="1"/>
  <c r="B341" i="82" s="1"/>
  <c r="B342" i="82" a="1"/>
  <c r="B342" i="82" s="1"/>
  <c r="B343" i="82" a="1"/>
  <c r="B343" i="82" s="1"/>
  <c r="B344" i="82" a="1"/>
  <c r="B344" i="82" s="1"/>
  <c r="B345" i="82" a="1"/>
  <c r="B345" i="82" s="1"/>
  <c r="B346" i="82" a="1"/>
  <c r="B346" i="82" s="1"/>
  <c r="B347" i="82" a="1"/>
  <c r="B347" i="82" s="1"/>
  <c r="B348" i="82" a="1"/>
  <c r="B348" i="82" s="1"/>
  <c r="B349" i="82" a="1"/>
  <c r="B349" i="82" s="1"/>
  <c r="B350" i="82" a="1"/>
  <c r="B350" i="82" s="1"/>
  <c r="B351" i="82" a="1"/>
  <c r="B351" i="82" s="1"/>
  <c r="B352" i="82" a="1"/>
  <c r="B352" i="82" s="1"/>
  <c r="B353" i="82" a="1"/>
  <c r="B353" i="82" s="1"/>
  <c r="B354" i="82" a="1"/>
  <c r="B354" i="82" s="1"/>
  <c r="B355" i="82" a="1"/>
  <c r="B355" i="82" s="1"/>
  <c r="B356" i="82" a="1"/>
  <c r="B356" i="82" s="1"/>
  <c r="B357" i="82" a="1"/>
  <c r="B357" i="82" s="1"/>
  <c r="B358" i="82" a="1"/>
  <c r="B358" i="82" s="1"/>
  <c r="B359" i="82" a="1"/>
  <c r="B359" i="82" s="1"/>
  <c r="B360" i="82" a="1"/>
  <c r="B360" i="82" s="1"/>
  <c r="B361" i="82" a="1"/>
  <c r="B361" i="82" s="1"/>
  <c r="B362" i="82" a="1"/>
  <c r="B362" i="82" s="1"/>
  <c r="B363" i="82" a="1"/>
  <c r="B363" i="82" s="1"/>
  <c r="B364" i="82" a="1"/>
  <c r="B364" i="82" s="1"/>
  <c r="B365" i="82" a="1"/>
  <c r="B365" i="82" s="1"/>
  <c r="B366" i="82" a="1"/>
  <c r="B366" i="82" s="1"/>
  <c r="B367" i="82" a="1"/>
  <c r="B367" i="82" s="1"/>
  <c r="B368" i="82" a="1"/>
  <c r="B368" i="82" s="1"/>
  <c r="B369" i="82" a="1"/>
  <c r="B369" i="82" s="1"/>
  <c r="B370" i="82" a="1"/>
  <c r="B370" i="82" s="1"/>
  <c r="B371" i="82" a="1"/>
  <c r="B371" i="82" s="1"/>
  <c r="B372" i="82" a="1"/>
  <c r="B372" i="82" s="1"/>
  <c r="B373" i="82" a="1"/>
  <c r="B373" i="82" s="1"/>
  <c r="B374" i="82" a="1"/>
  <c r="B374" i="82" s="1"/>
  <c r="B375" i="82" a="1"/>
  <c r="B375" i="82" s="1"/>
  <c r="B376" i="82" a="1"/>
  <c r="B376" i="82" s="1"/>
  <c r="B377" i="82" a="1"/>
  <c r="B377" i="82" s="1"/>
  <c r="B378" i="82" a="1"/>
  <c r="B378" i="82" s="1"/>
  <c r="B379" i="82" a="1"/>
  <c r="B379" i="82" s="1"/>
  <c r="B380" i="82" a="1"/>
  <c r="B380" i="82" s="1"/>
  <c r="B381" i="82" a="1"/>
  <c r="B381" i="82" s="1"/>
  <c r="B382" i="82" a="1"/>
  <c r="B382" i="82" s="1"/>
  <c r="B383" i="82" a="1"/>
  <c r="B383" i="82" s="1"/>
  <c r="B384" i="82" a="1"/>
  <c r="B384" i="82" s="1"/>
  <c r="B385" i="82" a="1"/>
  <c r="B385" i="82" s="1"/>
  <c r="B386" i="82" a="1"/>
  <c r="B386" i="82" s="1"/>
  <c r="B387" i="82" a="1"/>
  <c r="B387" i="82" s="1"/>
  <c r="B388" i="82" a="1"/>
  <c r="B388" i="82" s="1"/>
  <c r="B389" i="82" a="1"/>
  <c r="B389" i="82" s="1"/>
  <c r="B390" i="82" a="1"/>
  <c r="B390" i="82" s="1"/>
  <c r="B391" i="82" a="1"/>
  <c r="B391" i="82" s="1"/>
  <c r="B392" i="82" a="1"/>
  <c r="B392" i="82" s="1"/>
  <c r="B393" i="82" a="1"/>
  <c r="B393" i="82" s="1"/>
  <c r="B394" i="82" a="1"/>
  <c r="B394" i="82" s="1"/>
  <c r="B395" i="82" a="1"/>
  <c r="B395" i="82" s="1"/>
  <c r="B396" i="82" a="1"/>
  <c r="B396" i="82" s="1"/>
  <c r="B397" i="82" a="1"/>
  <c r="B397" i="82" s="1"/>
  <c r="B398" i="82" a="1"/>
  <c r="B398" i="82" s="1"/>
  <c r="B399" i="82" a="1"/>
  <c r="B399" i="82" s="1"/>
  <c r="B400" i="82" a="1"/>
  <c r="B400" i="82" s="1"/>
  <c r="B401" i="82" a="1"/>
  <c r="B401" i="82" s="1"/>
  <c r="B402" i="82" a="1"/>
  <c r="B402" i="82" s="1"/>
  <c r="B403" i="82" a="1"/>
  <c r="B403" i="82" s="1"/>
  <c r="B404" i="82" a="1"/>
  <c r="B404" i="82" s="1"/>
  <c r="B405" i="82" a="1"/>
  <c r="B405" i="82" s="1"/>
  <c r="B406" i="82" a="1"/>
  <c r="B406" i="82" s="1"/>
  <c r="B407" i="82" a="1"/>
  <c r="B407" i="82" s="1"/>
  <c r="B408" i="82" a="1"/>
  <c r="B408" i="82" s="1"/>
  <c r="B409" i="82" a="1"/>
  <c r="B409" i="82" s="1"/>
  <c r="B410" i="82" a="1"/>
  <c r="B410" i="82" s="1"/>
  <c r="B411" i="82" a="1"/>
  <c r="B411" i="82" s="1"/>
  <c r="B412" i="82" a="1"/>
  <c r="B412" i="82" s="1"/>
  <c r="B413" i="82" a="1"/>
  <c r="B413" i="82" s="1"/>
  <c r="B414" i="82" a="1"/>
  <c r="B414" i="82" s="1"/>
  <c r="B415" i="82" a="1"/>
  <c r="B415" i="82" s="1"/>
  <c r="B416" i="82" a="1"/>
  <c r="B416" i="82" s="1"/>
  <c r="B417" i="82" a="1"/>
  <c r="B417" i="82" s="1"/>
  <c r="B418" i="82" a="1"/>
  <c r="B418" i="82" s="1"/>
  <c r="B419" i="82" a="1"/>
  <c r="B419" i="82" s="1"/>
  <c r="B420" i="82" a="1"/>
  <c r="B420" i="82" s="1"/>
  <c r="B421" i="82" a="1"/>
  <c r="B421" i="82" s="1"/>
  <c r="B422" i="82" a="1"/>
  <c r="B422" i="82" s="1"/>
  <c r="B423" i="82" a="1"/>
  <c r="B423" i="82" s="1"/>
  <c r="B424" i="82" a="1"/>
  <c r="B424" i="82" s="1"/>
  <c r="B425" i="82" a="1"/>
  <c r="B425" i="82" s="1"/>
  <c r="B426" i="82" a="1"/>
  <c r="B426" i="82" s="1"/>
  <c r="B427" i="82" a="1"/>
  <c r="B427" i="82" s="1"/>
  <c r="B428" i="82" a="1"/>
  <c r="B428" i="82" s="1"/>
  <c r="B429" i="82" a="1"/>
  <c r="B429" i="82" s="1"/>
  <c r="B430" i="82" a="1"/>
  <c r="B430" i="82" s="1"/>
  <c r="B431" i="82" a="1"/>
  <c r="B431" i="82" s="1"/>
  <c r="B432" i="82" a="1"/>
  <c r="B432" i="82" s="1"/>
  <c r="B433" i="82" a="1"/>
  <c r="B433" i="82" s="1"/>
  <c r="B434" i="82" a="1"/>
  <c r="B434" i="82" s="1"/>
  <c r="B435" i="82" a="1"/>
  <c r="B435" i="82" s="1"/>
  <c r="B436" i="82" a="1"/>
  <c r="B436" i="82" s="1"/>
  <c r="B437" i="82" a="1"/>
  <c r="B437" i="82" s="1"/>
  <c r="B438" i="82" a="1"/>
  <c r="B439" i="82" a="1"/>
  <c r="B439" i="82" s="1"/>
  <c r="B440" i="82" a="1"/>
  <c r="B440" i="82" s="1"/>
  <c r="B441" i="82" a="1"/>
  <c r="B441" i="82" s="1"/>
  <c r="B442" i="82" a="1"/>
  <c r="B442" i="82" s="1"/>
  <c r="B443" i="82" a="1"/>
  <c r="B443" i="82" s="1"/>
  <c r="B444" i="82" a="1"/>
  <c r="B444" i="82" s="1"/>
  <c r="B445" i="82" a="1"/>
  <c r="B445" i="82" s="1"/>
  <c r="B446" i="82" a="1"/>
  <c r="B446" i="82" s="1"/>
  <c r="B447" i="82" a="1"/>
  <c r="B447" i="82" s="1"/>
  <c r="B448" i="82" a="1"/>
  <c r="B448" i="82" s="1"/>
  <c r="B449" i="82" a="1"/>
  <c r="B449" i="82" s="1"/>
  <c r="B450" i="82" a="1"/>
  <c r="B450" i="82" s="1"/>
  <c r="B451" i="82" a="1"/>
  <c r="B451" i="82" s="1"/>
  <c r="B452" i="82" a="1"/>
  <c r="B452" i="82" s="1"/>
  <c r="B453" i="82" a="1"/>
  <c r="B453" i="82" s="1"/>
  <c r="B454" i="82" a="1"/>
  <c r="B454" i="82" s="1"/>
  <c r="B455" i="82" a="1"/>
  <c r="B455" i="82" s="1"/>
  <c r="B456" i="82" a="1"/>
  <c r="B456" i="82" s="1"/>
  <c r="B457" i="82" a="1"/>
  <c r="B457" i="82" s="1"/>
  <c r="B458" i="82" a="1"/>
  <c r="B458" i="82" s="1"/>
  <c r="B459" i="82" a="1"/>
  <c r="B459" i="82" s="1"/>
  <c r="B460" i="82" a="1"/>
  <c r="B460" i="82" s="1"/>
  <c r="B461" i="82" a="1"/>
  <c r="B461" i="82" s="1"/>
  <c r="B462" i="82" a="1"/>
  <c r="B462" i="82" s="1"/>
  <c r="B463" i="82" a="1"/>
  <c r="B463" i="82" s="1"/>
  <c r="B464" i="82" a="1"/>
  <c r="B464" i="82" s="1"/>
  <c r="B465" i="82" a="1"/>
  <c r="B465" i="82" s="1"/>
  <c r="B466" i="82" a="1"/>
  <c r="B466" i="82" s="1"/>
  <c r="B467" i="82" a="1"/>
  <c r="B467" i="82" s="1"/>
  <c r="B468" i="82" a="1"/>
  <c r="B468" i="82" s="1"/>
  <c r="B469" i="82" a="1"/>
  <c r="B469" i="82" s="1"/>
  <c r="B470" i="82" a="1"/>
  <c r="B470" i="82" s="1"/>
  <c r="B471" i="82" a="1"/>
  <c r="B471" i="82" s="1"/>
  <c r="B472" i="82" a="1"/>
  <c r="B472" i="82" s="1"/>
  <c r="B473" i="82" a="1"/>
  <c r="B473" i="82" s="1"/>
  <c r="B474" i="82" a="1"/>
  <c r="B474" i="82" s="1"/>
  <c r="B475" i="82" a="1"/>
  <c r="B475" i="82" s="1"/>
  <c r="B476" i="82" a="1"/>
  <c r="B476" i="82" s="1"/>
  <c r="B477" i="82" a="1"/>
  <c r="B477" i="82" s="1"/>
  <c r="B478" i="82" a="1"/>
  <c r="B478" i="82" s="1"/>
  <c r="B479" i="82" a="1"/>
  <c r="B479" i="82" s="1"/>
  <c r="B480" i="82" a="1"/>
  <c r="B480" i="82" s="1"/>
  <c r="B481" i="82" a="1"/>
  <c r="B481" i="82" s="1"/>
  <c r="B482" i="82" a="1"/>
  <c r="B482" i="82" s="1"/>
  <c r="B483" i="82" a="1"/>
  <c r="B483" i="82" s="1"/>
  <c r="B484" i="82" a="1"/>
  <c r="B484" i="82" s="1"/>
  <c r="B485" i="82" a="1"/>
  <c r="B485" i="82" s="1"/>
  <c r="B486" i="82" a="1"/>
  <c r="B486" i="82" s="1"/>
  <c r="B487" i="82" a="1"/>
  <c r="B487" i="82" s="1"/>
  <c r="B488" i="82" a="1"/>
  <c r="B488" i="82" s="1"/>
  <c r="B489" i="82" a="1"/>
  <c r="B489" i="82" s="1"/>
  <c r="B490" i="82" a="1"/>
  <c r="B490" i="82" s="1"/>
  <c r="B491" i="82" a="1"/>
  <c r="B491" i="82" s="1"/>
  <c r="B492" i="82" a="1"/>
  <c r="B492" i="82"/>
  <c r="B493" i="82" a="1"/>
  <c r="B493" i="82" s="1"/>
  <c r="B494" i="82" a="1"/>
  <c r="B494" i="82" s="1"/>
  <c r="B495" i="82" a="1"/>
  <c r="B495" i="82" s="1"/>
  <c r="B496" i="82" a="1"/>
  <c r="B496" i="82" s="1"/>
  <c r="B497" i="82" a="1"/>
  <c r="B497" i="82" s="1"/>
  <c r="B498" i="82" a="1"/>
  <c r="B498" i="82" s="1"/>
  <c r="B499" i="82" a="1"/>
  <c r="B499" i="82" s="1"/>
  <c r="B500" i="82" a="1"/>
  <c r="B500" i="82" s="1"/>
  <c r="B2" i="82" a="1"/>
  <c r="B2" i="82" s="1"/>
  <c r="C6" i="71" a="1"/>
  <c r="C6" i="71" s="1"/>
  <c r="B3" i="64" a="1"/>
  <c r="B3" i="64" s="1"/>
  <c r="B4" i="64" a="1"/>
  <c r="B4" i="64" s="1"/>
  <c r="B5" i="64" a="1"/>
  <c r="B5" i="64" s="1"/>
  <c r="B6" i="64" a="1"/>
  <c r="B6" i="64" s="1"/>
  <c r="B7" i="64" a="1"/>
  <c r="B7" i="64" s="1"/>
  <c r="B8" i="64" a="1"/>
  <c r="B8" i="64" s="1"/>
  <c r="B9" i="64" a="1"/>
  <c r="B9" i="64" s="1"/>
  <c r="B10" i="64" a="1"/>
  <c r="B10" i="64" s="1"/>
  <c r="B11" i="64" a="1"/>
  <c r="B11" i="64" s="1"/>
  <c r="B12" i="64" a="1"/>
  <c r="B12" i="64" s="1"/>
  <c r="B13" i="64" a="1"/>
  <c r="B13" i="64" s="1"/>
  <c r="B14" i="64" a="1"/>
  <c r="B14" i="64" s="1"/>
  <c r="B15" i="64" a="1"/>
  <c r="B15" i="64" s="1"/>
  <c r="B16" i="64" a="1"/>
  <c r="B16" i="64" s="1"/>
  <c r="B17" i="64" a="1"/>
  <c r="B17" i="64" s="1"/>
  <c r="B18" i="64" a="1"/>
  <c r="B18" i="64" s="1"/>
  <c r="B19" i="64" a="1"/>
  <c r="B19" i="64" s="1"/>
  <c r="B20" i="64" a="1"/>
  <c r="B20" i="64" s="1"/>
  <c r="B21" i="64" a="1"/>
  <c r="B21" i="64" s="1"/>
  <c r="B22" i="64" a="1"/>
  <c r="B22" i="64" s="1"/>
  <c r="B23" i="64" a="1"/>
  <c r="B23" i="64" s="1"/>
  <c r="B24" i="64" a="1"/>
  <c r="B24" i="64" s="1"/>
  <c r="B25" i="64" a="1"/>
  <c r="B25" i="64" s="1"/>
  <c r="B26" i="64" a="1"/>
  <c r="B26" i="64" s="1"/>
  <c r="B27" i="64" a="1"/>
  <c r="B27" i="64" s="1"/>
  <c r="B28" i="64" a="1"/>
  <c r="B28" i="64" s="1"/>
  <c r="B29" i="64" a="1"/>
  <c r="B29" i="64" s="1"/>
  <c r="B30" i="64" a="1"/>
  <c r="B30" i="64" s="1"/>
  <c r="B31" i="64" a="1"/>
  <c r="B31" i="64" s="1"/>
  <c r="B32" i="64" a="1"/>
  <c r="B32" i="64" s="1"/>
  <c r="B33" i="64" a="1"/>
  <c r="B33" i="64" s="1"/>
  <c r="B34" i="64" a="1"/>
  <c r="B34" i="64" s="1"/>
  <c r="B35" i="64" a="1"/>
  <c r="B35" i="64" s="1"/>
  <c r="B36" i="64" a="1"/>
  <c r="B36" i="64" s="1"/>
  <c r="B37" i="64" a="1"/>
  <c r="B37" i="64" s="1"/>
  <c r="B38" i="64" a="1"/>
  <c r="B38" i="64" s="1"/>
  <c r="B39" i="64" a="1"/>
  <c r="B39" i="64" s="1"/>
  <c r="B40" i="64" a="1"/>
  <c r="B40" i="64" s="1"/>
  <c r="B41" i="64" a="1"/>
  <c r="B41" i="64" s="1"/>
  <c r="B42" i="64" a="1"/>
  <c r="B42" i="64" s="1"/>
  <c r="B43" i="64" a="1"/>
  <c r="B43" i="64" s="1"/>
  <c r="B44" i="64" a="1"/>
  <c r="B44" i="64" s="1"/>
  <c r="B45" i="64" a="1"/>
  <c r="B45" i="64" s="1"/>
  <c r="B46" i="64" a="1"/>
  <c r="B46" i="64" s="1"/>
  <c r="B47" i="64" a="1"/>
  <c r="B47" i="64" s="1"/>
  <c r="B48" i="64" a="1"/>
  <c r="B48" i="64" s="1"/>
  <c r="B49" i="64" a="1"/>
  <c r="B49" i="64" s="1"/>
  <c r="B50" i="64" a="1"/>
  <c r="B50" i="64" s="1"/>
  <c r="B51" i="64" a="1"/>
  <c r="B51" i="64" s="1"/>
  <c r="B52" i="64" a="1"/>
  <c r="B52" i="64" s="1"/>
  <c r="B53" i="64" a="1"/>
  <c r="B53" i="64" s="1"/>
  <c r="B54" i="64" a="1"/>
  <c r="B54" i="64" s="1"/>
  <c r="B55" i="64" a="1"/>
  <c r="B55" i="64" s="1"/>
  <c r="B56" i="64" a="1"/>
  <c r="B56" i="64" s="1"/>
  <c r="B57" i="64" a="1"/>
  <c r="B57" i="64" s="1"/>
  <c r="B58" i="64" a="1"/>
  <c r="B58" i="64" s="1"/>
  <c r="B59" i="64" a="1"/>
  <c r="B59" i="64" s="1"/>
  <c r="B60" i="64" a="1"/>
  <c r="B60" i="64" s="1"/>
  <c r="B61" i="64" a="1"/>
  <c r="B61" i="64" s="1"/>
  <c r="B62" i="64" a="1"/>
  <c r="B62" i="64" s="1"/>
  <c r="B63" i="64" a="1"/>
  <c r="B63" i="64" s="1"/>
  <c r="B64" i="64" a="1"/>
  <c r="B64" i="64" s="1"/>
  <c r="B65" i="64" a="1"/>
  <c r="B65" i="64" s="1"/>
  <c r="B66" i="64" a="1"/>
  <c r="B66" i="64" s="1"/>
  <c r="B67" i="64" a="1"/>
  <c r="B67" i="64" s="1"/>
  <c r="B68" i="64" a="1"/>
  <c r="B68" i="64" s="1"/>
  <c r="B69" i="64" a="1"/>
  <c r="B69" i="64" s="1"/>
  <c r="B70" i="64" a="1"/>
  <c r="B70" i="64" s="1"/>
  <c r="B71" i="64" a="1"/>
  <c r="B71" i="64" s="1"/>
  <c r="B72" i="64" a="1"/>
  <c r="B72" i="64" s="1"/>
  <c r="B73" i="64" a="1"/>
  <c r="B73" i="64" s="1"/>
  <c r="B74" i="64" a="1"/>
  <c r="B74" i="64" s="1"/>
  <c r="B75" i="64" a="1"/>
  <c r="B75" i="64" s="1"/>
  <c r="B76" i="64" a="1"/>
  <c r="B76" i="64" s="1"/>
  <c r="B77" i="64" a="1"/>
  <c r="B77" i="64" s="1"/>
  <c r="B78" i="64" a="1"/>
  <c r="B78" i="64" s="1"/>
  <c r="B79" i="64" a="1"/>
  <c r="B79" i="64" s="1"/>
  <c r="B80" i="64" a="1"/>
  <c r="B80" i="64" s="1"/>
  <c r="B81" i="64" a="1"/>
  <c r="B81" i="64" s="1"/>
  <c r="B82" i="64" a="1"/>
  <c r="B82" i="64" s="1"/>
  <c r="B83" i="64" a="1"/>
  <c r="B83" i="64" s="1"/>
  <c r="B84" i="64" a="1"/>
  <c r="B84" i="64" s="1"/>
  <c r="B85" i="64" a="1"/>
  <c r="B85" i="64" s="1"/>
  <c r="B86" i="64" a="1"/>
  <c r="B86" i="64" s="1"/>
  <c r="B87" i="64" a="1"/>
  <c r="B87" i="64" s="1"/>
  <c r="B88" i="64" a="1"/>
  <c r="B88" i="64" s="1"/>
  <c r="B89" i="64" a="1"/>
  <c r="B89" i="64" s="1"/>
  <c r="B90" i="64" a="1"/>
  <c r="B90" i="64" s="1"/>
  <c r="B91" i="64" a="1"/>
  <c r="B91" i="64" s="1"/>
  <c r="B92" i="64" a="1"/>
  <c r="B92" i="64" s="1"/>
  <c r="B93" i="64" a="1"/>
  <c r="B93" i="64" s="1"/>
  <c r="B94" i="64" a="1"/>
  <c r="B94" i="64" s="1"/>
  <c r="B95" i="64" a="1"/>
  <c r="B95" i="64" s="1"/>
  <c r="B96" i="64" a="1"/>
  <c r="B96" i="64" s="1"/>
  <c r="B97" i="64" a="1"/>
  <c r="B97" i="64" s="1"/>
  <c r="B98" i="64" a="1"/>
  <c r="B98" i="64" s="1"/>
  <c r="B99" i="64" a="1"/>
  <c r="B99" i="64" s="1"/>
  <c r="B100" i="64" a="1"/>
  <c r="B100" i="64" s="1"/>
  <c r="B101" i="64" a="1"/>
  <c r="B101" i="64" s="1"/>
  <c r="B102" i="64" a="1"/>
  <c r="B102" i="64" s="1"/>
  <c r="B103" i="64" a="1"/>
  <c r="B103" i="64" s="1"/>
  <c r="B104" i="64" a="1"/>
  <c r="B104" i="64" s="1"/>
  <c r="B105" i="64" a="1"/>
  <c r="B105" i="64" s="1"/>
  <c r="B106" i="64" a="1"/>
  <c r="B106" i="64" s="1"/>
  <c r="B107" i="64" a="1"/>
  <c r="B107" i="64" s="1"/>
  <c r="B108" i="64" a="1"/>
  <c r="B108" i="64" s="1"/>
  <c r="B109" i="64" a="1"/>
  <c r="B109" i="64" s="1"/>
  <c r="B110" i="64" a="1"/>
  <c r="B110" i="64" s="1"/>
  <c r="B111" i="64" a="1"/>
  <c r="B111" i="64" s="1"/>
  <c r="B112" i="64" a="1"/>
  <c r="B112" i="64" s="1"/>
  <c r="B113" i="64" a="1"/>
  <c r="B113" i="64" s="1"/>
  <c r="B114" i="64" a="1"/>
  <c r="B114" i="64" s="1"/>
  <c r="B115" i="64" a="1"/>
  <c r="B115" i="64" s="1"/>
  <c r="B116" i="64" a="1"/>
  <c r="B116" i="64" s="1"/>
  <c r="B117" i="64" a="1"/>
  <c r="B117" i="64" s="1"/>
  <c r="B118" i="64" a="1"/>
  <c r="B118" i="64" s="1"/>
  <c r="B119" i="64" a="1"/>
  <c r="B119" i="64" s="1"/>
  <c r="B120" i="64" a="1"/>
  <c r="B120" i="64" s="1"/>
  <c r="B121" i="64" a="1"/>
  <c r="B121" i="64" s="1"/>
  <c r="B122" i="64" a="1"/>
  <c r="B122" i="64" s="1"/>
  <c r="B123" i="64" a="1"/>
  <c r="B123" i="64" s="1"/>
  <c r="B124" i="64" a="1"/>
  <c r="B124" i="64" s="1"/>
  <c r="B125" i="64" a="1"/>
  <c r="B125" i="64" s="1"/>
  <c r="B126" i="64" a="1"/>
  <c r="B126" i="64" s="1"/>
  <c r="B127" i="64" a="1"/>
  <c r="B127" i="64" s="1"/>
  <c r="B128" i="64" a="1"/>
  <c r="B128" i="64" s="1"/>
  <c r="B129" i="64" a="1"/>
  <c r="B129" i="64" s="1"/>
  <c r="B130" i="64" a="1"/>
  <c r="B130" i="64" s="1"/>
  <c r="B131" i="64" a="1"/>
  <c r="B131" i="64" s="1"/>
  <c r="B132" i="64" a="1"/>
  <c r="B132" i="64" s="1"/>
  <c r="B133" i="64" a="1"/>
  <c r="B133" i="64" s="1"/>
  <c r="B134" i="64" a="1"/>
  <c r="B134" i="64" s="1"/>
  <c r="B135" i="64" a="1"/>
  <c r="B135" i="64" s="1"/>
  <c r="B136" i="64" a="1"/>
  <c r="B136" i="64" s="1"/>
  <c r="B137" i="64" a="1"/>
  <c r="B137" i="64" s="1"/>
  <c r="B138" i="64" a="1"/>
  <c r="B138" i="64" s="1"/>
  <c r="B139" i="64" a="1"/>
  <c r="B139" i="64" s="1"/>
  <c r="B140" i="64" a="1"/>
  <c r="B140" i="64" s="1"/>
  <c r="B141" i="64" a="1"/>
  <c r="B141" i="64" s="1"/>
  <c r="B142" i="64" a="1"/>
  <c r="B142" i="64" s="1"/>
  <c r="B143" i="64" a="1"/>
  <c r="B143" i="64" s="1"/>
  <c r="B144" i="64" a="1"/>
  <c r="B144" i="64" s="1"/>
  <c r="B145" i="64" a="1"/>
  <c r="B145" i="64" s="1"/>
  <c r="B146" i="64" a="1"/>
  <c r="B146" i="64" s="1"/>
  <c r="B147" i="64" a="1"/>
  <c r="B147" i="64" s="1"/>
  <c r="B148" i="64" a="1"/>
  <c r="B148" i="64" s="1"/>
  <c r="B149" i="64" a="1"/>
  <c r="B149" i="64" s="1"/>
  <c r="B150" i="64" a="1"/>
  <c r="B150" i="64" s="1"/>
  <c r="B151" i="64" a="1"/>
  <c r="B151" i="64" s="1"/>
  <c r="B152" i="64" a="1"/>
  <c r="B152" i="64" s="1"/>
  <c r="B153" i="64" a="1"/>
  <c r="B153" i="64" s="1"/>
  <c r="B154" i="64" a="1"/>
  <c r="B154" i="64" s="1"/>
  <c r="B155" i="64" a="1"/>
  <c r="B155" i="64" s="1"/>
  <c r="B156" i="64" a="1"/>
  <c r="B156" i="64" s="1"/>
  <c r="B157" i="64" a="1"/>
  <c r="B157" i="64" s="1"/>
  <c r="B158" i="64" a="1"/>
  <c r="B158" i="64" s="1"/>
  <c r="B159" i="64" a="1"/>
  <c r="B159" i="64" s="1"/>
  <c r="B160" i="64" a="1"/>
  <c r="B160" i="64" s="1"/>
  <c r="B161" i="64" a="1"/>
  <c r="B161" i="64" s="1"/>
  <c r="B162" i="64" a="1"/>
  <c r="B162" i="64" s="1"/>
  <c r="B163" i="64" a="1"/>
  <c r="B163" i="64" s="1"/>
  <c r="B164" i="64" a="1"/>
  <c r="B164" i="64" s="1"/>
  <c r="B165" i="64" a="1"/>
  <c r="B165" i="64" s="1"/>
  <c r="B166" i="64" a="1"/>
  <c r="B166" i="64" s="1"/>
  <c r="B167" i="64" a="1"/>
  <c r="B167" i="64" s="1"/>
  <c r="B168" i="64" a="1"/>
  <c r="B168" i="64" s="1"/>
  <c r="B169" i="64" a="1"/>
  <c r="B169" i="64" s="1"/>
  <c r="B170" i="64" a="1"/>
  <c r="B170" i="64" s="1"/>
  <c r="B171" i="64" a="1"/>
  <c r="B171" i="64" s="1"/>
  <c r="B172" i="64" a="1"/>
  <c r="B172" i="64" s="1"/>
  <c r="B173" i="64" a="1"/>
  <c r="B173" i="64" s="1"/>
  <c r="B174" i="64" a="1"/>
  <c r="B174" i="64" s="1"/>
  <c r="B175" i="64" a="1"/>
  <c r="B175" i="64" s="1"/>
  <c r="B176" i="64" a="1"/>
  <c r="B176" i="64" s="1"/>
  <c r="B177" i="64" a="1"/>
  <c r="B177" i="64" s="1"/>
  <c r="B178" i="64" a="1"/>
  <c r="B178" i="64" s="1"/>
  <c r="B179" i="64" a="1"/>
  <c r="B179" i="64" s="1"/>
  <c r="B180" i="64" a="1"/>
  <c r="B180" i="64" s="1"/>
  <c r="B181" i="64" a="1"/>
  <c r="B181" i="64" s="1"/>
  <c r="B182" i="64" a="1"/>
  <c r="B182" i="64" s="1"/>
  <c r="B183" i="64" a="1"/>
  <c r="B183" i="64" s="1"/>
  <c r="B184" i="64" a="1"/>
  <c r="B184" i="64" s="1"/>
  <c r="B185" i="64" a="1"/>
  <c r="B185" i="64" s="1"/>
  <c r="B186" i="64" a="1"/>
  <c r="B186" i="64" s="1"/>
  <c r="B187" i="64" a="1"/>
  <c r="B187" i="64" s="1"/>
  <c r="B188" i="64" a="1"/>
  <c r="B188" i="64" s="1"/>
  <c r="B189" i="64" a="1"/>
  <c r="B189" i="64" s="1"/>
  <c r="B190" i="64" a="1"/>
  <c r="B190" i="64" s="1"/>
  <c r="B191" i="64" a="1"/>
  <c r="B191" i="64" s="1"/>
  <c r="B192" i="64" a="1"/>
  <c r="B192" i="64" s="1"/>
  <c r="B193" i="64" a="1"/>
  <c r="B193" i="64" s="1"/>
  <c r="B194" i="64" a="1"/>
  <c r="B194" i="64" s="1"/>
  <c r="B195" i="64" a="1"/>
  <c r="B195" i="64" s="1"/>
  <c r="B196" i="64" a="1"/>
  <c r="B196" i="64" s="1"/>
  <c r="B197" i="64" a="1"/>
  <c r="B197" i="64" s="1"/>
  <c r="B198" i="64" a="1"/>
  <c r="B198" i="64" s="1"/>
  <c r="B199" i="64" a="1"/>
  <c r="B199" i="64" s="1"/>
  <c r="B200" i="64" a="1"/>
  <c r="B200" i="64" s="1"/>
  <c r="B201" i="64" a="1"/>
  <c r="B201" i="64" s="1"/>
  <c r="B202" i="64" a="1"/>
  <c r="B202" i="64" s="1"/>
  <c r="B203" i="64" a="1"/>
  <c r="B203" i="64" s="1"/>
  <c r="B204" i="64" a="1"/>
  <c r="B204" i="64" s="1"/>
  <c r="B205" i="64" a="1"/>
  <c r="B205" i="64" s="1"/>
  <c r="B206" i="64" a="1"/>
  <c r="B206" i="64" s="1"/>
  <c r="B207" i="64" a="1"/>
  <c r="B207" i="64" s="1"/>
  <c r="B208" i="64" a="1"/>
  <c r="B208" i="64" s="1"/>
  <c r="B209" i="64" a="1"/>
  <c r="B209" i="64" s="1"/>
  <c r="B210" i="64" a="1"/>
  <c r="B210" i="64" s="1"/>
  <c r="B211" i="64" a="1"/>
  <c r="B211" i="64" s="1"/>
  <c r="B212" i="64" a="1"/>
  <c r="B212" i="64" s="1"/>
  <c r="B213" i="64" a="1"/>
  <c r="B213" i="64" s="1"/>
  <c r="B214" i="64" a="1"/>
  <c r="B214" i="64" s="1"/>
  <c r="B215" i="64" a="1"/>
  <c r="B215" i="64" s="1"/>
  <c r="B216" i="64" a="1"/>
  <c r="B216" i="64" s="1"/>
  <c r="B217" i="64" a="1"/>
  <c r="B217" i="64" s="1"/>
  <c r="B218" i="64" a="1"/>
  <c r="B218" i="64" s="1"/>
  <c r="B219" i="64" a="1"/>
  <c r="B219" i="64" s="1"/>
  <c r="B220" i="64" a="1"/>
  <c r="B220" i="64" s="1"/>
  <c r="B221" i="64" a="1"/>
  <c r="B221" i="64" s="1"/>
  <c r="B222" i="64" a="1"/>
  <c r="B222" i="64" s="1"/>
  <c r="B223" i="64" a="1"/>
  <c r="B223" i="64" s="1"/>
  <c r="B224" i="64" a="1"/>
  <c r="B224" i="64" s="1"/>
  <c r="B225" i="64" a="1"/>
  <c r="B225" i="64" s="1"/>
  <c r="B226" i="64" a="1"/>
  <c r="B226" i="64" s="1"/>
  <c r="B227" i="64" a="1"/>
  <c r="B227" i="64" s="1"/>
  <c r="B228" i="64" a="1"/>
  <c r="B228" i="64" s="1"/>
  <c r="B229" i="64" a="1"/>
  <c r="B229" i="64" s="1"/>
  <c r="B230" i="64" a="1"/>
  <c r="B230" i="64" s="1"/>
  <c r="B231" i="64" a="1"/>
  <c r="B231" i="64" s="1"/>
  <c r="B232" i="64" a="1"/>
  <c r="B232" i="64" s="1"/>
  <c r="B233" i="64" a="1"/>
  <c r="B233" i="64" s="1"/>
  <c r="B234" i="64" a="1"/>
  <c r="B234" i="64" s="1"/>
  <c r="B235" i="64" a="1"/>
  <c r="B235" i="64" s="1"/>
  <c r="B236" i="64" a="1"/>
  <c r="B236" i="64" s="1"/>
  <c r="B237" i="64" a="1"/>
  <c r="B237" i="64" s="1"/>
  <c r="B238" i="64" a="1"/>
  <c r="B238" i="64" s="1"/>
  <c r="B239" i="64" a="1"/>
  <c r="B239" i="64" s="1"/>
  <c r="B240" i="64" a="1"/>
  <c r="B240" i="64" s="1"/>
  <c r="B241" i="64" a="1"/>
  <c r="B241" i="64" s="1"/>
  <c r="B242" i="64" a="1"/>
  <c r="B242" i="64" s="1"/>
  <c r="B243" i="64" a="1"/>
  <c r="B243" i="64" s="1"/>
  <c r="B244" i="64" a="1"/>
  <c r="B244" i="64" s="1"/>
  <c r="B245" i="64" a="1"/>
  <c r="B245" i="64" s="1"/>
  <c r="B246" i="64" a="1"/>
  <c r="B246" i="64" s="1"/>
  <c r="B247" i="64" a="1"/>
  <c r="B247" i="64" s="1"/>
  <c r="B248" i="64" a="1"/>
  <c r="B248" i="64" s="1"/>
  <c r="B249" i="64" a="1"/>
  <c r="B249" i="64" s="1"/>
  <c r="B250" i="64" a="1"/>
  <c r="B250" i="64" s="1"/>
  <c r="B251" i="64" a="1"/>
  <c r="B251" i="64" s="1"/>
  <c r="B252" i="64" a="1"/>
  <c r="B252" i="64" s="1"/>
  <c r="B253" i="64" a="1"/>
  <c r="B253" i="64" s="1"/>
  <c r="B254" i="64" a="1"/>
  <c r="B254" i="64" s="1"/>
  <c r="B255" i="64" a="1"/>
  <c r="B255" i="64" s="1"/>
  <c r="B256" i="64" a="1"/>
  <c r="B256" i="64" s="1"/>
  <c r="B257" i="64" a="1"/>
  <c r="B257" i="64" s="1"/>
  <c r="B258" i="64" a="1"/>
  <c r="B258" i="64" s="1"/>
  <c r="B259" i="64" a="1"/>
  <c r="B259" i="64" s="1"/>
  <c r="B260" i="64" a="1"/>
  <c r="B260" i="64" s="1"/>
  <c r="B261" i="64" a="1"/>
  <c r="B261" i="64" s="1"/>
  <c r="B262" i="64" a="1"/>
  <c r="B262" i="64" s="1"/>
  <c r="B263" i="64" a="1"/>
  <c r="B263" i="64" s="1"/>
  <c r="B264" i="64" a="1"/>
  <c r="B264" i="64" s="1"/>
  <c r="B265" i="64" a="1"/>
  <c r="B265" i="64" s="1"/>
  <c r="B266" i="64" a="1"/>
  <c r="B266" i="64" s="1"/>
  <c r="B267" i="64" a="1"/>
  <c r="B267" i="64" s="1"/>
  <c r="B268" i="64" a="1"/>
  <c r="B268" i="64" s="1"/>
  <c r="B269" i="64" a="1"/>
  <c r="B269" i="64" s="1"/>
  <c r="B270" i="64" a="1"/>
  <c r="B270" i="64" s="1"/>
  <c r="B271" i="64" a="1"/>
  <c r="B271" i="64" s="1"/>
  <c r="B272" i="64" a="1"/>
  <c r="B272" i="64" s="1"/>
  <c r="B273" i="64" a="1"/>
  <c r="B273" i="64" s="1"/>
  <c r="B274" i="64" a="1"/>
  <c r="B274" i="64" s="1"/>
  <c r="B275" i="64" a="1"/>
  <c r="B275" i="64" s="1"/>
  <c r="B276" i="64" a="1"/>
  <c r="B276" i="64" s="1"/>
  <c r="B277" i="64" a="1"/>
  <c r="B277" i="64" s="1"/>
  <c r="B278" i="64" a="1"/>
  <c r="B278" i="64" s="1"/>
  <c r="B279" i="64" a="1"/>
  <c r="B279" i="64" s="1"/>
  <c r="B280" i="64" a="1"/>
  <c r="B280" i="64" s="1"/>
  <c r="B281" i="64" a="1"/>
  <c r="B281" i="64" s="1"/>
  <c r="B282" i="64" a="1"/>
  <c r="B282" i="64" s="1"/>
  <c r="B283" i="64" a="1"/>
  <c r="B283" i="64" s="1"/>
  <c r="B284" i="64" a="1"/>
  <c r="B284" i="64" s="1"/>
  <c r="B285" i="64" a="1"/>
  <c r="B285" i="64" s="1"/>
  <c r="B286" i="64" a="1"/>
  <c r="B286" i="64" s="1"/>
  <c r="B287" i="64" a="1"/>
  <c r="B287" i="64" s="1"/>
  <c r="B288" i="64" a="1"/>
  <c r="B288" i="64" s="1"/>
  <c r="B289" i="64" a="1"/>
  <c r="B289" i="64" s="1"/>
  <c r="B290" i="64" a="1"/>
  <c r="B290" i="64" s="1"/>
  <c r="B291" i="64" a="1"/>
  <c r="B291" i="64" s="1"/>
  <c r="B292" i="64" a="1"/>
  <c r="B292" i="64" s="1"/>
  <c r="B293" i="64" a="1"/>
  <c r="B293" i="64" s="1"/>
  <c r="B294" i="64" a="1"/>
  <c r="B294" i="64" s="1"/>
  <c r="B295" i="64" a="1"/>
  <c r="B295" i="64" s="1"/>
  <c r="B296" i="64" a="1"/>
  <c r="B296" i="64" s="1"/>
  <c r="B297" i="64" a="1"/>
  <c r="B297" i="64" s="1"/>
  <c r="B298" i="64" a="1"/>
  <c r="B298" i="64" s="1"/>
  <c r="B299" i="64" a="1"/>
  <c r="B299" i="64" s="1"/>
  <c r="B300" i="64" a="1"/>
  <c r="B300" i="64" s="1"/>
  <c r="B301" i="64" a="1"/>
  <c r="B301" i="64" s="1"/>
  <c r="B302" i="64" a="1"/>
  <c r="B302" i="64" s="1"/>
  <c r="B303" i="64" a="1"/>
  <c r="B303" i="64" s="1"/>
  <c r="B304" i="64" a="1"/>
  <c r="B304" i="64" s="1"/>
  <c r="B305" i="64" a="1"/>
  <c r="B305" i="64" s="1"/>
  <c r="B306" i="64" a="1"/>
  <c r="B306" i="64" s="1"/>
  <c r="B307" i="64" a="1"/>
  <c r="B307" i="64" s="1"/>
  <c r="B308" i="64" a="1"/>
  <c r="B308" i="64" s="1"/>
  <c r="B309" i="64" a="1"/>
  <c r="B309" i="64" s="1"/>
  <c r="B310" i="64" a="1"/>
  <c r="B310" i="64" s="1"/>
  <c r="B311" i="64" a="1"/>
  <c r="B311" i="64" s="1"/>
  <c r="B312" i="64" a="1"/>
  <c r="B312" i="64" s="1"/>
  <c r="B313" i="64" a="1"/>
  <c r="B313" i="64" s="1"/>
  <c r="B314" i="64" a="1"/>
  <c r="B314" i="64" s="1"/>
  <c r="B315" i="64" a="1"/>
  <c r="B315" i="64" s="1"/>
  <c r="B316" i="64" a="1"/>
  <c r="B316" i="64" s="1"/>
  <c r="B317" i="64" a="1"/>
  <c r="B317" i="64" s="1"/>
  <c r="B318" i="64" a="1"/>
  <c r="B318" i="64" s="1"/>
  <c r="B319" i="64" a="1"/>
  <c r="B319" i="64" s="1"/>
  <c r="B320" i="64" a="1"/>
  <c r="B320" i="64" s="1"/>
  <c r="B321" i="64" a="1"/>
  <c r="B321" i="64" s="1"/>
  <c r="B322" i="64" a="1"/>
  <c r="B322" i="64" s="1"/>
  <c r="B323" i="64" a="1"/>
  <c r="B323" i="64" s="1"/>
  <c r="B324" i="64" a="1"/>
  <c r="B324" i="64" s="1"/>
  <c r="B325" i="64" a="1"/>
  <c r="B325" i="64" s="1"/>
  <c r="B326" i="64" a="1"/>
  <c r="B326" i="64" s="1"/>
  <c r="B327" i="64" a="1"/>
  <c r="B327" i="64" s="1"/>
  <c r="B328" i="64" a="1"/>
  <c r="B328" i="64" s="1"/>
  <c r="B329" i="64" a="1"/>
  <c r="B329" i="64" s="1"/>
  <c r="B330" i="64" a="1"/>
  <c r="B330" i="64" s="1"/>
  <c r="B331" i="64" a="1"/>
  <c r="B331" i="64" s="1"/>
  <c r="B332" i="64" a="1"/>
  <c r="B332" i="64" s="1"/>
  <c r="B333" i="64" a="1"/>
  <c r="B333" i="64" s="1"/>
  <c r="B334" i="64" a="1"/>
  <c r="B334" i="64" s="1"/>
  <c r="B335" i="64" a="1"/>
  <c r="B335" i="64" s="1"/>
  <c r="B336" i="64" a="1"/>
  <c r="B336" i="64" s="1"/>
  <c r="B337" i="64" a="1"/>
  <c r="B337" i="64" s="1"/>
  <c r="B338" i="64" a="1"/>
  <c r="B338" i="64" s="1"/>
  <c r="B339" i="64" a="1"/>
  <c r="B339" i="64" s="1"/>
  <c r="B340" i="64" a="1"/>
  <c r="B340" i="64" s="1"/>
  <c r="B341" i="64" a="1"/>
  <c r="B341" i="64" s="1"/>
  <c r="B342" i="64" a="1"/>
  <c r="B342" i="64" s="1"/>
  <c r="B343" i="64" a="1"/>
  <c r="B343" i="64" s="1"/>
  <c r="B344" i="64" a="1"/>
  <c r="B344" i="64" s="1"/>
  <c r="B345" i="64" a="1"/>
  <c r="B345" i="64" s="1"/>
  <c r="B346" i="64" a="1"/>
  <c r="B346" i="64" s="1"/>
  <c r="B347" i="64" a="1"/>
  <c r="B347" i="64" s="1"/>
  <c r="B348" i="64" a="1"/>
  <c r="B348" i="64" s="1"/>
  <c r="B349" i="64" a="1"/>
  <c r="B349" i="64" s="1"/>
  <c r="B350" i="64" a="1"/>
  <c r="B350" i="64" s="1"/>
  <c r="B351" i="64" a="1"/>
  <c r="B351" i="64" s="1"/>
  <c r="B352" i="64" a="1"/>
  <c r="B352" i="64" s="1"/>
  <c r="B353" i="64" a="1"/>
  <c r="B353" i="64" s="1"/>
  <c r="B354" i="64" a="1"/>
  <c r="B354" i="64" s="1"/>
  <c r="B355" i="64" a="1"/>
  <c r="B355" i="64" s="1"/>
  <c r="B356" i="64" a="1"/>
  <c r="B356" i="64" s="1"/>
  <c r="B357" i="64" a="1"/>
  <c r="B357" i="64" s="1"/>
  <c r="B358" i="64" a="1"/>
  <c r="B358" i="64" s="1"/>
  <c r="B359" i="64" a="1"/>
  <c r="B359" i="64" s="1"/>
  <c r="B360" i="64" a="1"/>
  <c r="B360" i="64" s="1"/>
  <c r="B361" i="64" a="1"/>
  <c r="B361" i="64" s="1"/>
  <c r="B362" i="64" a="1"/>
  <c r="B362" i="64" s="1"/>
  <c r="B363" i="64" a="1"/>
  <c r="B363" i="64" s="1"/>
  <c r="B364" i="64" a="1"/>
  <c r="B364" i="64" s="1"/>
  <c r="B365" i="64" a="1"/>
  <c r="B365" i="64" s="1"/>
  <c r="B366" i="64" a="1"/>
  <c r="B366" i="64" s="1"/>
  <c r="B367" i="64" a="1"/>
  <c r="B367" i="64" s="1"/>
  <c r="B368" i="64" a="1"/>
  <c r="B368" i="64" s="1"/>
  <c r="B369" i="64" a="1"/>
  <c r="B369" i="64" s="1"/>
  <c r="B370" i="64" a="1"/>
  <c r="B370" i="64" s="1"/>
  <c r="B371" i="64" a="1"/>
  <c r="B371" i="64" s="1"/>
  <c r="B372" i="64" a="1"/>
  <c r="B372" i="64" s="1"/>
  <c r="B373" i="64" a="1"/>
  <c r="B373" i="64" s="1"/>
  <c r="B374" i="64" a="1"/>
  <c r="B374" i="64" s="1"/>
  <c r="B375" i="64" a="1"/>
  <c r="B375" i="64" s="1"/>
  <c r="B376" i="64" a="1"/>
  <c r="B376" i="64" s="1"/>
  <c r="B377" i="64" a="1"/>
  <c r="B377" i="64" s="1"/>
  <c r="B378" i="64" a="1"/>
  <c r="B378" i="64" s="1"/>
  <c r="B379" i="64" a="1"/>
  <c r="B379" i="64" s="1"/>
  <c r="B380" i="64" a="1"/>
  <c r="B380" i="64" s="1"/>
  <c r="B381" i="64" a="1"/>
  <c r="B381" i="64" s="1"/>
  <c r="B382" i="64" a="1"/>
  <c r="B382" i="64" s="1"/>
  <c r="B383" i="64" a="1"/>
  <c r="B383" i="64" s="1"/>
  <c r="B384" i="64" a="1"/>
  <c r="B384" i="64" s="1"/>
  <c r="B385" i="64" a="1"/>
  <c r="B385" i="64" s="1"/>
  <c r="B386" i="64" a="1"/>
  <c r="B386" i="64" s="1"/>
  <c r="B387" i="64" a="1"/>
  <c r="B387" i="64" s="1"/>
  <c r="B388" i="64" a="1"/>
  <c r="B388" i="64" s="1"/>
  <c r="B389" i="64" a="1"/>
  <c r="B389" i="64" s="1"/>
  <c r="B390" i="64" a="1"/>
  <c r="B390" i="64" s="1"/>
  <c r="B391" i="64" a="1"/>
  <c r="B391" i="64" s="1"/>
  <c r="B392" i="64" a="1"/>
  <c r="B392" i="64" s="1"/>
  <c r="B393" i="64" a="1"/>
  <c r="B393" i="64" s="1"/>
  <c r="B394" i="64" a="1"/>
  <c r="B394" i="64" s="1"/>
  <c r="B395" i="64" a="1"/>
  <c r="B395" i="64" s="1"/>
  <c r="B396" i="64" a="1"/>
  <c r="B396" i="64" s="1"/>
  <c r="B397" i="64" a="1"/>
  <c r="B397" i="64" s="1"/>
  <c r="B398" i="64" a="1"/>
  <c r="B398" i="64" s="1"/>
  <c r="B399" i="64" a="1"/>
  <c r="B399" i="64" s="1"/>
  <c r="B400" i="64" a="1"/>
  <c r="B400" i="64" s="1"/>
  <c r="B401" i="64" a="1"/>
  <c r="B401" i="64" s="1"/>
  <c r="B402" i="64" a="1"/>
  <c r="B402" i="64" s="1"/>
  <c r="B403" i="64" a="1"/>
  <c r="B403" i="64" s="1"/>
  <c r="B404" i="64" a="1"/>
  <c r="B404" i="64" s="1"/>
  <c r="B405" i="64" a="1"/>
  <c r="B405" i="64" s="1"/>
  <c r="B406" i="64" a="1"/>
  <c r="B406" i="64" s="1"/>
  <c r="B407" i="64" a="1"/>
  <c r="B407" i="64" s="1"/>
  <c r="B408" i="64" a="1"/>
  <c r="B408" i="64" s="1"/>
  <c r="B409" i="64" a="1"/>
  <c r="B409" i="64" s="1"/>
  <c r="B410" i="64" a="1"/>
  <c r="B410" i="64" s="1"/>
  <c r="B411" i="64" a="1"/>
  <c r="B411" i="64" s="1"/>
  <c r="B412" i="64" a="1"/>
  <c r="B412" i="64" s="1"/>
  <c r="B413" i="64" a="1"/>
  <c r="B413" i="64" s="1"/>
  <c r="B414" i="64" a="1"/>
  <c r="B414" i="64" s="1"/>
  <c r="B415" i="64" a="1"/>
  <c r="B415" i="64" s="1"/>
  <c r="B416" i="64" a="1"/>
  <c r="B416" i="64" s="1"/>
  <c r="B417" i="64" a="1"/>
  <c r="B417" i="64" s="1"/>
  <c r="B418" i="64" a="1"/>
  <c r="B418" i="64" s="1"/>
  <c r="B419" i="64" a="1"/>
  <c r="B419" i="64" s="1"/>
  <c r="B420" i="64" a="1"/>
  <c r="B420" i="64" s="1"/>
  <c r="B421" i="64" a="1"/>
  <c r="B421" i="64" s="1"/>
  <c r="B422" i="64" a="1"/>
  <c r="B422" i="64" s="1"/>
  <c r="B423" i="64" a="1"/>
  <c r="B423" i="64" s="1"/>
  <c r="B424" i="64" a="1"/>
  <c r="B424" i="64" s="1"/>
  <c r="B425" i="64" a="1"/>
  <c r="B425" i="64" s="1"/>
  <c r="B426" i="64" a="1"/>
  <c r="B426" i="64" s="1"/>
  <c r="B427" i="64" a="1"/>
  <c r="B427" i="64" s="1"/>
  <c r="B428" i="64" a="1"/>
  <c r="B428" i="64" s="1"/>
  <c r="B429" i="64" a="1"/>
  <c r="B429" i="64" s="1"/>
  <c r="B430" i="64" a="1"/>
  <c r="B430" i="64" s="1"/>
  <c r="B431" i="64" a="1"/>
  <c r="B431" i="64" s="1"/>
  <c r="B432" i="64" a="1"/>
  <c r="B432" i="64" s="1"/>
  <c r="B433" i="64" a="1"/>
  <c r="B433" i="64" s="1"/>
  <c r="B434" i="64" a="1"/>
  <c r="B434" i="64" s="1"/>
  <c r="B435" i="64" a="1"/>
  <c r="B435" i="64" s="1"/>
  <c r="B436" i="64" a="1"/>
  <c r="B436" i="64" s="1"/>
  <c r="B437" i="64" a="1"/>
  <c r="B437" i="64" s="1"/>
  <c r="B438" i="64" a="1"/>
  <c r="B438" i="64" s="1"/>
  <c r="B439" i="64" a="1"/>
  <c r="B439" i="64" s="1"/>
  <c r="B440" i="64" a="1"/>
  <c r="B440" i="64" s="1"/>
  <c r="B441" i="64" a="1"/>
  <c r="B441" i="64" s="1"/>
  <c r="B442" i="64" a="1"/>
  <c r="B442" i="64" s="1"/>
  <c r="B443" i="64" a="1"/>
  <c r="B443" i="64" s="1"/>
  <c r="B444" i="64" a="1"/>
  <c r="B444" i="64" s="1"/>
  <c r="B445" i="64" a="1"/>
  <c r="B445" i="64" s="1"/>
  <c r="B446" i="64" a="1"/>
  <c r="B446" i="64" s="1"/>
  <c r="B447" i="64" a="1"/>
  <c r="B447" i="64" s="1"/>
  <c r="B448" i="64" a="1"/>
  <c r="B448" i="64" s="1"/>
  <c r="B449" i="64" a="1"/>
  <c r="B449" i="64" s="1"/>
  <c r="B450" i="64" a="1"/>
  <c r="B450" i="64" s="1"/>
  <c r="B451" i="64" a="1"/>
  <c r="B451" i="64" s="1"/>
  <c r="B452" i="64" a="1"/>
  <c r="B452" i="64" s="1"/>
  <c r="B453" i="64" a="1"/>
  <c r="B453" i="64" s="1"/>
  <c r="B454" i="64" a="1"/>
  <c r="B454" i="64" s="1"/>
  <c r="B455" i="64" a="1"/>
  <c r="B455" i="64" s="1"/>
  <c r="B456" i="64" a="1"/>
  <c r="B456" i="64" s="1"/>
  <c r="B457" i="64" a="1"/>
  <c r="B457" i="64" s="1"/>
  <c r="B458" i="64" a="1"/>
  <c r="B458" i="64" s="1"/>
  <c r="B459" i="64" a="1"/>
  <c r="B459" i="64" s="1"/>
  <c r="B460" i="64" a="1"/>
  <c r="B460" i="64" s="1"/>
  <c r="B461" i="64" a="1"/>
  <c r="B461" i="64" s="1"/>
  <c r="B462" i="64" a="1"/>
  <c r="B462" i="64" s="1"/>
  <c r="B463" i="64" a="1"/>
  <c r="B463" i="64" s="1"/>
  <c r="B464" i="64" a="1"/>
  <c r="B464" i="64" s="1"/>
  <c r="B465" i="64" a="1"/>
  <c r="B465" i="64" s="1"/>
  <c r="B466" i="64" a="1"/>
  <c r="B466" i="64" s="1"/>
  <c r="B467" i="64" a="1"/>
  <c r="B467" i="64" s="1"/>
  <c r="B468" i="64" a="1"/>
  <c r="B468" i="64" s="1"/>
  <c r="B469" i="64" a="1"/>
  <c r="B469" i="64" s="1"/>
  <c r="B470" i="64" a="1"/>
  <c r="B470" i="64" s="1"/>
  <c r="B471" i="64" a="1"/>
  <c r="B471" i="64" s="1"/>
  <c r="B472" i="64" a="1"/>
  <c r="B472" i="64" s="1"/>
  <c r="B473" i="64" a="1"/>
  <c r="B473" i="64" s="1"/>
  <c r="B474" i="64" a="1"/>
  <c r="B474" i="64" s="1"/>
  <c r="B475" i="64" a="1"/>
  <c r="B475" i="64" s="1"/>
  <c r="B476" i="64" a="1"/>
  <c r="B476" i="64" s="1"/>
  <c r="B477" i="64" a="1"/>
  <c r="B477" i="64" s="1"/>
  <c r="B478" i="64" a="1"/>
  <c r="B478" i="64" s="1"/>
  <c r="B479" i="64" a="1"/>
  <c r="B479" i="64" s="1"/>
  <c r="B480" i="64" a="1"/>
  <c r="B480" i="64" s="1"/>
  <c r="B481" i="64" a="1"/>
  <c r="B481" i="64" s="1"/>
  <c r="B482" i="64" a="1"/>
  <c r="B482" i="64" s="1"/>
  <c r="B483" i="64" a="1"/>
  <c r="B483" i="64" s="1"/>
  <c r="B484" i="64" a="1"/>
  <c r="B484" i="64" s="1"/>
  <c r="B485" i="64" a="1"/>
  <c r="B485" i="64" s="1"/>
  <c r="B486" i="64" a="1"/>
  <c r="B486" i="64" s="1"/>
  <c r="B487" i="64" a="1"/>
  <c r="B487" i="64" s="1"/>
  <c r="B488" i="64" a="1"/>
  <c r="B488" i="64" s="1"/>
  <c r="B489" i="64" a="1"/>
  <c r="B489" i="64" s="1"/>
  <c r="B490" i="64" a="1"/>
  <c r="B490" i="64" s="1"/>
  <c r="B491" i="64" a="1"/>
  <c r="B491" i="64" s="1"/>
  <c r="B492" i="64" a="1"/>
  <c r="B492" i="64" s="1"/>
  <c r="B493" i="64" a="1"/>
  <c r="B493" i="64" s="1"/>
  <c r="B494" i="64" a="1"/>
  <c r="B494" i="64" s="1"/>
  <c r="B495" i="64" a="1"/>
  <c r="B495" i="64" s="1"/>
  <c r="B496" i="64" a="1"/>
  <c r="B496" i="64" s="1"/>
  <c r="B497" i="64" a="1"/>
  <c r="B497" i="64" s="1"/>
  <c r="B498" i="64" a="1"/>
  <c r="B498" i="64" s="1"/>
  <c r="B499" i="64" a="1"/>
  <c r="B499" i="64" s="1"/>
  <c r="B500" i="64" a="1"/>
  <c r="B500" i="64" s="1"/>
  <c r="B3" i="63" a="1"/>
  <c r="B3" i="63" s="1"/>
  <c r="B4" i="63" a="1"/>
  <c r="B4" i="63" s="1"/>
  <c r="B5" i="63" a="1"/>
  <c r="B5" i="63" s="1"/>
  <c r="B6" i="63" a="1"/>
  <c r="B6" i="63" s="1"/>
  <c r="B7" i="63" a="1"/>
  <c r="B7" i="63" s="1"/>
  <c r="B8" i="63" a="1"/>
  <c r="B8" i="63" s="1"/>
  <c r="B9" i="63" a="1"/>
  <c r="B9" i="63" s="1"/>
  <c r="B10" i="63" a="1"/>
  <c r="B10" i="63" s="1"/>
  <c r="B11" i="63" a="1"/>
  <c r="B11" i="63" s="1"/>
  <c r="B12" i="63" a="1"/>
  <c r="B12" i="63" s="1"/>
  <c r="B13" i="63" a="1"/>
  <c r="B13" i="63" s="1"/>
  <c r="B14" i="63" a="1"/>
  <c r="B14" i="63" s="1"/>
  <c r="B15" i="63" a="1"/>
  <c r="B15" i="63" s="1"/>
  <c r="B16" i="63" a="1"/>
  <c r="B16" i="63" s="1"/>
  <c r="B17" i="63" a="1"/>
  <c r="B17" i="63" s="1"/>
  <c r="B18" i="63" a="1"/>
  <c r="B18" i="63" s="1"/>
  <c r="B19" i="63" a="1"/>
  <c r="B19" i="63" s="1"/>
  <c r="B20" i="63" a="1"/>
  <c r="B20" i="63" s="1"/>
  <c r="B21" i="63" a="1"/>
  <c r="B21" i="63" s="1"/>
  <c r="B22" i="63" a="1"/>
  <c r="B22" i="63" s="1"/>
  <c r="B23" i="63" a="1"/>
  <c r="B23" i="63" s="1"/>
  <c r="B24" i="63" a="1"/>
  <c r="B24" i="63" s="1"/>
  <c r="B25" i="63" a="1"/>
  <c r="B25" i="63" s="1"/>
  <c r="B26" i="63" a="1"/>
  <c r="B26" i="63" s="1"/>
  <c r="B27" i="63" a="1"/>
  <c r="B27" i="63" s="1"/>
  <c r="B28" i="63" a="1"/>
  <c r="B28" i="63" s="1"/>
  <c r="B29" i="63" a="1"/>
  <c r="B29" i="63" s="1"/>
  <c r="B30" i="63" a="1"/>
  <c r="B30" i="63" s="1"/>
  <c r="B31" i="63" a="1"/>
  <c r="B31" i="63" s="1"/>
  <c r="B32" i="63" a="1"/>
  <c r="B32" i="63" s="1"/>
  <c r="B33" i="63" a="1"/>
  <c r="B33" i="63" s="1"/>
  <c r="B34" i="63" a="1"/>
  <c r="B34" i="63" s="1"/>
  <c r="B35" i="63" a="1"/>
  <c r="B35" i="63" s="1"/>
  <c r="B36" i="63" a="1"/>
  <c r="B36" i="63" s="1"/>
  <c r="B37" i="63" a="1"/>
  <c r="B37" i="63" s="1"/>
  <c r="B38" i="63" a="1"/>
  <c r="B38" i="63" s="1"/>
  <c r="B39" i="63" a="1"/>
  <c r="B39" i="63" s="1"/>
  <c r="B40" i="63" a="1"/>
  <c r="B40" i="63" s="1"/>
  <c r="B41" i="63" a="1"/>
  <c r="B41" i="63" s="1"/>
  <c r="B42" i="63" a="1"/>
  <c r="B42" i="63" s="1"/>
  <c r="B43" i="63" a="1"/>
  <c r="B43" i="63" s="1"/>
  <c r="B44" i="63" a="1"/>
  <c r="B44" i="63" s="1"/>
  <c r="B45" i="63" a="1"/>
  <c r="B45" i="63" s="1"/>
  <c r="B46" i="63" a="1"/>
  <c r="B46" i="63" s="1"/>
  <c r="B47" i="63" a="1"/>
  <c r="B47" i="63" s="1"/>
  <c r="B48" i="63" a="1"/>
  <c r="B48" i="63" s="1"/>
  <c r="B49" i="63" a="1"/>
  <c r="B49" i="63" s="1"/>
  <c r="B50" i="63" a="1"/>
  <c r="B50" i="63" s="1"/>
  <c r="B51" i="63" a="1"/>
  <c r="B51" i="63" s="1"/>
  <c r="B52" i="63" a="1"/>
  <c r="B52" i="63" s="1"/>
  <c r="B53" i="63" a="1"/>
  <c r="B53" i="63" s="1"/>
  <c r="B54" i="63" a="1"/>
  <c r="B54" i="63" s="1"/>
  <c r="B55" i="63" a="1"/>
  <c r="B55" i="63" s="1"/>
  <c r="B56" i="63" a="1"/>
  <c r="B56" i="63" s="1"/>
  <c r="B57" i="63" a="1"/>
  <c r="B57" i="63" s="1"/>
  <c r="B58" i="63" a="1"/>
  <c r="B58" i="63" s="1"/>
  <c r="B59" i="63" a="1"/>
  <c r="B59" i="63" s="1"/>
  <c r="B60" i="63" a="1"/>
  <c r="B60" i="63" s="1"/>
  <c r="B61" i="63" a="1"/>
  <c r="B61" i="63" s="1"/>
  <c r="B62" i="63" a="1"/>
  <c r="B62" i="63" s="1"/>
  <c r="B63" i="63" a="1"/>
  <c r="B63" i="63" s="1"/>
  <c r="B64" i="63" a="1"/>
  <c r="B64" i="63" s="1"/>
  <c r="B65" i="63" a="1"/>
  <c r="B65" i="63" s="1"/>
  <c r="B66" i="63" a="1"/>
  <c r="B66" i="63" s="1"/>
  <c r="B67" i="63" a="1"/>
  <c r="B67" i="63" s="1"/>
  <c r="B68" i="63" a="1"/>
  <c r="B68" i="63" s="1"/>
  <c r="B69" i="63" a="1"/>
  <c r="B69" i="63" s="1"/>
  <c r="B70" i="63" a="1"/>
  <c r="B70" i="63" s="1"/>
  <c r="B71" i="63" a="1"/>
  <c r="B71" i="63" s="1"/>
  <c r="B72" i="63" a="1"/>
  <c r="B72" i="63" s="1"/>
  <c r="B73" i="63" a="1"/>
  <c r="B73" i="63" s="1"/>
  <c r="B74" i="63" a="1"/>
  <c r="B74" i="63" s="1"/>
  <c r="B75" i="63" a="1"/>
  <c r="B75" i="63" s="1"/>
  <c r="B76" i="63" a="1"/>
  <c r="B76" i="63" s="1"/>
  <c r="B77" i="63" a="1"/>
  <c r="B77" i="63" s="1"/>
  <c r="B78" i="63" a="1"/>
  <c r="B78" i="63" s="1"/>
  <c r="B79" i="63" a="1"/>
  <c r="B79" i="63" s="1"/>
  <c r="B80" i="63" a="1"/>
  <c r="B80" i="63" s="1"/>
  <c r="B81" i="63" a="1"/>
  <c r="B81" i="63" s="1"/>
  <c r="B82" i="63" a="1"/>
  <c r="B82" i="63" s="1"/>
  <c r="B83" i="63" a="1"/>
  <c r="B83" i="63" s="1"/>
  <c r="B84" i="63" a="1"/>
  <c r="B84" i="63" s="1"/>
  <c r="B85" i="63" a="1"/>
  <c r="B85" i="63" s="1"/>
  <c r="B86" i="63" a="1"/>
  <c r="B86" i="63" s="1"/>
  <c r="B87" i="63" a="1"/>
  <c r="B87" i="63" s="1"/>
  <c r="B88" i="63" a="1"/>
  <c r="B88" i="63" s="1"/>
  <c r="B89" i="63" a="1"/>
  <c r="B89" i="63" s="1"/>
  <c r="B90" i="63" a="1"/>
  <c r="B90" i="63" s="1"/>
  <c r="B91" i="63" a="1"/>
  <c r="B91" i="63" s="1"/>
  <c r="B92" i="63" a="1"/>
  <c r="B92" i="63" s="1"/>
  <c r="B93" i="63" a="1"/>
  <c r="B93" i="63" s="1"/>
  <c r="B94" i="63" a="1"/>
  <c r="B94" i="63" s="1"/>
  <c r="B95" i="63" a="1"/>
  <c r="B95" i="63" s="1"/>
  <c r="B96" i="63" a="1"/>
  <c r="B96" i="63" s="1"/>
  <c r="B97" i="63" a="1"/>
  <c r="B97" i="63" s="1"/>
  <c r="B98" i="63" a="1"/>
  <c r="B98" i="63" s="1"/>
  <c r="B99" i="63" a="1"/>
  <c r="B99" i="63" s="1"/>
  <c r="B100" i="63" a="1"/>
  <c r="B100" i="63" s="1"/>
  <c r="B101" i="63" a="1"/>
  <c r="B101" i="63" s="1"/>
  <c r="B102" i="63" a="1"/>
  <c r="B102" i="63" s="1"/>
  <c r="B103" i="63" a="1"/>
  <c r="B103" i="63" s="1"/>
  <c r="B104" i="63" a="1"/>
  <c r="B104" i="63" s="1"/>
  <c r="B105" i="63" a="1"/>
  <c r="B105" i="63" s="1"/>
  <c r="B106" i="63" a="1"/>
  <c r="B106" i="63" s="1"/>
  <c r="B107" i="63" a="1"/>
  <c r="B107" i="63" s="1"/>
  <c r="B108" i="63" a="1"/>
  <c r="B108" i="63" s="1"/>
  <c r="B109" i="63" a="1"/>
  <c r="B109" i="63" s="1"/>
  <c r="B110" i="63" a="1"/>
  <c r="B110" i="63" s="1"/>
  <c r="B111" i="63" a="1"/>
  <c r="B111" i="63" s="1"/>
  <c r="B112" i="63" a="1"/>
  <c r="B112" i="63" s="1"/>
  <c r="B113" i="63" a="1"/>
  <c r="B113" i="63" s="1"/>
  <c r="B114" i="63" a="1"/>
  <c r="B114" i="63" s="1"/>
  <c r="B115" i="63" a="1"/>
  <c r="B115" i="63" s="1"/>
  <c r="B116" i="63" a="1"/>
  <c r="B116" i="63" s="1"/>
  <c r="B117" i="63" a="1"/>
  <c r="B117" i="63" s="1"/>
  <c r="B118" i="63" a="1"/>
  <c r="B118" i="63" s="1"/>
  <c r="B119" i="63" a="1"/>
  <c r="B119" i="63" s="1"/>
  <c r="B120" i="63" a="1"/>
  <c r="B120" i="63" s="1"/>
  <c r="B121" i="63" a="1"/>
  <c r="B121" i="63" s="1"/>
  <c r="B122" i="63" a="1"/>
  <c r="B122" i="63" s="1"/>
  <c r="B123" i="63" a="1"/>
  <c r="B123" i="63" s="1"/>
  <c r="B124" i="63" a="1"/>
  <c r="B124" i="63" s="1"/>
  <c r="B125" i="63" a="1"/>
  <c r="B125" i="63" s="1"/>
  <c r="B126" i="63" a="1"/>
  <c r="B126" i="63" s="1"/>
  <c r="B127" i="63" a="1"/>
  <c r="B127" i="63" s="1"/>
  <c r="B128" i="63" a="1"/>
  <c r="B128" i="63" s="1"/>
  <c r="B129" i="63" a="1"/>
  <c r="B129" i="63" s="1"/>
  <c r="B130" i="63" a="1"/>
  <c r="B130" i="63" s="1"/>
  <c r="B131" i="63" a="1"/>
  <c r="B131" i="63" s="1"/>
  <c r="B132" i="63" a="1"/>
  <c r="B132" i="63" s="1"/>
  <c r="B133" i="63" a="1"/>
  <c r="B133" i="63" s="1"/>
  <c r="B134" i="63" a="1"/>
  <c r="B134" i="63" s="1"/>
  <c r="B135" i="63" a="1"/>
  <c r="B135" i="63" s="1"/>
  <c r="B136" i="63" a="1"/>
  <c r="B136" i="63" s="1"/>
  <c r="B137" i="63" a="1"/>
  <c r="B137" i="63" s="1"/>
  <c r="B138" i="63" a="1"/>
  <c r="B138" i="63" s="1"/>
  <c r="B139" i="63" a="1"/>
  <c r="B139" i="63" s="1"/>
  <c r="B140" i="63" a="1"/>
  <c r="B140" i="63" s="1"/>
  <c r="B141" i="63" a="1"/>
  <c r="B141" i="63" s="1"/>
  <c r="B142" i="63" a="1"/>
  <c r="B142" i="63" s="1"/>
  <c r="B143" i="63" a="1"/>
  <c r="B143" i="63" s="1"/>
  <c r="B144" i="63" a="1"/>
  <c r="B144" i="63" s="1"/>
  <c r="B145" i="63" a="1"/>
  <c r="B145" i="63" s="1"/>
  <c r="B146" i="63" a="1"/>
  <c r="B146" i="63" s="1"/>
  <c r="B147" i="63" a="1"/>
  <c r="B147" i="63" s="1"/>
  <c r="B148" i="63" a="1"/>
  <c r="B148" i="63" s="1"/>
  <c r="B149" i="63" a="1"/>
  <c r="B149" i="63" s="1"/>
  <c r="B150" i="63" a="1"/>
  <c r="B150" i="63" s="1"/>
  <c r="B151" i="63" a="1"/>
  <c r="B151" i="63" s="1"/>
  <c r="B152" i="63" a="1"/>
  <c r="B152" i="63" s="1"/>
  <c r="B153" i="63" a="1"/>
  <c r="B153" i="63" s="1"/>
  <c r="B154" i="63" a="1"/>
  <c r="B154" i="63" s="1"/>
  <c r="B155" i="63" a="1"/>
  <c r="B155" i="63" s="1"/>
  <c r="B156" i="63" a="1"/>
  <c r="B156" i="63" s="1"/>
  <c r="B157" i="63" a="1"/>
  <c r="B157" i="63" s="1"/>
  <c r="B158" i="63" a="1"/>
  <c r="B158" i="63" s="1"/>
  <c r="B159" i="63" a="1"/>
  <c r="B159" i="63" s="1"/>
  <c r="B160" i="63" a="1"/>
  <c r="B160" i="63" s="1"/>
  <c r="B161" i="63" a="1"/>
  <c r="B161" i="63" s="1"/>
  <c r="B162" i="63" a="1"/>
  <c r="B162" i="63" s="1"/>
  <c r="B163" i="63" a="1"/>
  <c r="B163" i="63" s="1"/>
  <c r="B164" i="63" a="1"/>
  <c r="B164" i="63" s="1"/>
  <c r="B165" i="63" a="1"/>
  <c r="B165" i="63" s="1"/>
  <c r="B166" i="63" a="1"/>
  <c r="B166" i="63" s="1"/>
  <c r="B167" i="63" a="1"/>
  <c r="B167" i="63" s="1"/>
  <c r="B168" i="63" a="1"/>
  <c r="B168" i="63" s="1"/>
  <c r="B169" i="63" a="1"/>
  <c r="B169" i="63" s="1"/>
  <c r="B170" i="63" a="1"/>
  <c r="B170" i="63" s="1"/>
  <c r="B171" i="63" a="1"/>
  <c r="B171" i="63" s="1"/>
  <c r="B172" i="63" a="1"/>
  <c r="B172" i="63" s="1"/>
  <c r="B173" i="63" a="1"/>
  <c r="B173" i="63" s="1"/>
  <c r="B174" i="63" a="1"/>
  <c r="B174" i="63" s="1"/>
  <c r="B175" i="63" a="1"/>
  <c r="B175" i="63" s="1"/>
  <c r="B176" i="63" a="1"/>
  <c r="B176" i="63" s="1"/>
  <c r="B177" i="63" a="1"/>
  <c r="B177" i="63" s="1"/>
  <c r="B178" i="63" a="1"/>
  <c r="B178" i="63" s="1"/>
  <c r="B179" i="63" a="1"/>
  <c r="B179" i="63" s="1"/>
  <c r="B180" i="63" a="1"/>
  <c r="B180" i="63" s="1"/>
  <c r="B181" i="63" a="1"/>
  <c r="B181" i="63" s="1"/>
  <c r="B182" i="63" a="1"/>
  <c r="B182" i="63" s="1"/>
  <c r="B183" i="63" a="1"/>
  <c r="B183" i="63" s="1"/>
  <c r="B184" i="63" a="1"/>
  <c r="B184" i="63" s="1"/>
  <c r="B185" i="63" a="1"/>
  <c r="B185" i="63" s="1"/>
  <c r="B186" i="63" a="1"/>
  <c r="B186" i="63" s="1"/>
  <c r="B187" i="63" a="1"/>
  <c r="B187" i="63" s="1"/>
  <c r="B188" i="63" a="1"/>
  <c r="B188" i="63" s="1"/>
  <c r="B189" i="63" a="1"/>
  <c r="B189" i="63" s="1"/>
  <c r="B190" i="63" a="1"/>
  <c r="B190" i="63" s="1"/>
  <c r="B191" i="63" a="1"/>
  <c r="B191" i="63" s="1"/>
  <c r="B192" i="63" a="1"/>
  <c r="B192" i="63" s="1"/>
  <c r="B193" i="63" a="1"/>
  <c r="B193" i="63" s="1"/>
  <c r="B194" i="63" a="1"/>
  <c r="B194" i="63" s="1"/>
  <c r="B195" i="63" a="1"/>
  <c r="B195" i="63" s="1"/>
  <c r="B196" i="63" a="1"/>
  <c r="B196" i="63" s="1"/>
  <c r="B197" i="63" a="1"/>
  <c r="B197" i="63" s="1"/>
  <c r="B198" i="63" a="1"/>
  <c r="B198" i="63" s="1"/>
  <c r="B199" i="63" a="1"/>
  <c r="B199" i="63" s="1"/>
  <c r="B200" i="63" a="1"/>
  <c r="B200" i="63" s="1"/>
  <c r="B201" i="63" a="1"/>
  <c r="B201" i="63" s="1"/>
  <c r="B202" i="63" a="1"/>
  <c r="B202" i="63" s="1"/>
  <c r="B203" i="63" a="1"/>
  <c r="B203" i="63" s="1"/>
  <c r="B204" i="63" a="1"/>
  <c r="B204" i="63" s="1"/>
  <c r="B205" i="63" a="1"/>
  <c r="B205" i="63" s="1"/>
  <c r="B206" i="63" a="1"/>
  <c r="B206" i="63" s="1"/>
  <c r="B207" i="63" a="1"/>
  <c r="B207" i="63" s="1"/>
  <c r="B208" i="63" a="1"/>
  <c r="B208" i="63" s="1"/>
  <c r="B209" i="63" a="1"/>
  <c r="B209" i="63" s="1"/>
  <c r="B210" i="63" a="1"/>
  <c r="B210" i="63" s="1"/>
  <c r="B211" i="63" a="1"/>
  <c r="B211" i="63" s="1"/>
  <c r="B212" i="63" a="1"/>
  <c r="B212" i="63" s="1"/>
  <c r="B213" i="63" a="1"/>
  <c r="B213" i="63" s="1"/>
  <c r="B214" i="63" a="1"/>
  <c r="B214" i="63" s="1"/>
  <c r="B215" i="63" a="1"/>
  <c r="B215" i="63" s="1"/>
  <c r="B216" i="63" a="1"/>
  <c r="B216" i="63" s="1"/>
  <c r="B217" i="63" a="1"/>
  <c r="B217" i="63" s="1"/>
  <c r="B218" i="63" a="1"/>
  <c r="B218" i="63" s="1"/>
  <c r="B219" i="63" a="1"/>
  <c r="B219" i="63" s="1"/>
  <c r="B220" i="63" a="1"/>
  <c r="B220" i="63" s="1"/>
  <c r="B221" i="63" a="1"/>
  <c r="B221" i="63" s="1"/>
  <c r="B222" i="63" a="1"/>
  <c r="B222" i="63" s="1"/>
  <c r="B223" i="63" a="1"/>
  <c r="B223" i="63" s="1"/>
  <c r="B224" i="63" a="1"/>
  <c r="B224" i="63" s="1"/>
  <c r="B225" i="63" a="1"/>
  <c r="B225" i="63" s="1"/>
  <c r="B226" i="63" a="1"/>
  <c r="B226" i="63" s="1"/>
  <c r="B227" i="63" a="1"/>
  <c r="B227" i="63" s="1"/>
  <c r="B228" i="63" a="1"/>
  <c r="B228" i="63" s="1"/>
  <c r="B229" i="63" a="1"/>
  <c r="B229" i="63" s="1"/>
  <c r="B230" i="63" a="1"/>
  <c r="B230" i="63" s="1"/>
  <c r="B231" i="63" a="1"/>
  <c r="B231" i="63" s="1"/>
  <c r="B232" i="63" a="1"/>
  <c r="B232" i="63" s="1"/>
  <c r="B233" i="63" a="1"/>
  <c r="B233" i="63" s="1"/>
  <c r="B234" i="63" a="1"/>
  <c r="B234" i="63" s="1"/>
  <c r="B235" i="63" a="1"/>
  <c r="B235" i="63" s="1"/>
  <c r="B236" i="63" a="1"/>
  <c r="B236" i="63" s="1"/>
  <c r="B237" i="63" a="1"/>
  <c r="B237" i="63" s="1"/>
  <c r="B238" i="63" a="1"/>
  <c r="B238" i="63" s="1"/>
  <c r="B239" i="63" a="1"/>
  <c r="B239" i="63" s="1"/>
  <c r="B240" i="63" a="1"/>
  <c r="B240" i="63" s="1"/>
  <c r="B241" i="63" a="1"/>
  <c r="B241" i="63" s="1"/>
  <c r="B242" i="63" a="1"/>
  <c r="B242" i="63" s="1"/>
  <c r="B243" i="63" a="1"/>
  <c r="B243" i="63" s="1"/>
  <c r="B244" i="63" a="1"/>
  <c r="B244" i="63" s="1"/>
  <c r="B245" i="63" a="1"/>
  <c r="B245" i="63" s="1"/>
  <c r="B246" i="63" a="1"/>
  <c r="B246" i="63" s="1"/>
  <c r="B247" i="63" a="1"/>
  <c r="B247" i="63" s="1"/>
  <c r="B248" i="63" a="1"/>
  <c r="B248" i="63" s="1"/>
  <c r="B249" i="63" a="1"/>
  <c r="B249" i="63" s="1"/>
  <c r="B250" i="63" a="1"/>
  <c r="B250" i="63" s="1"/>
  <c r="B251" i="63" a="1"/>
  <c r="B251" i="63" s="1"/>
  <c r="B252" i="63" a="1"/>
  <c r="B252" i="63" s="1"/>
  <c r="B253" i="63" a="1"/>
  <c r="B253" i="63" s="1"/>
  <c r="B254" i="63" a="1"/>
  <c r="B254" i="63" s="1"/>
  <c r="B255" i="63" a="1"/>
  <c r="B255" i="63" s="1"/>
  <c r="B256" i="63" a="1"/>
  <c r="B256" i="63" s="1"/>
  <c r="B257" i="63" a="1"/>
  <c r="B257" i="63" s="1"/>
  <c r="B258" i="63" a="1"/>
  <c r="B258" i="63" s="1"/>
  <c r="B259" i="63" a="1"/>
  <c r="B259" i="63" s="1"/>
  <c r="B260" i="63" a="1"/>
  <c r="B260" i="63" s="1"/>
  <c r="B261" i="63" a="1"/>
  <c r="B261" i="63" s="1"/>
  <c r="B262" i="63" a="1"/>
  <c r="B262" i="63" s="1"/>
  <c r="B263" i="63" a="1"/>
  <c r="B263" i="63" s="1"/>
  <c r="B264" i="63" a="1"/>
  <c r="B264" i="63" s="1"/>
  <c r="B265" i="63" a="1"/>
  <c r="B265" i="63" s="1"/>
  <c r="B266" i="63" a="1"/>
  <c r="B266" i="63" s="1"/>
  <c r="B267" i="63" a="1"/>
  <c r="B267" i="63" s="1"/>
  <c r="B268" i="63" a="1"/>
  <c r="B268" i="63" s="1"/>
  <c r="B269" i="63" a="1"/>
  <c r="B269" i="63" s="1"/>
  <c r="B270" i="63" a="1"/>
  <c r="B270" i="63" s="1"/>
  <c r="B271" i="63" a="1"/>
  <c r="B271" i="63" s="1"/>
  <c r="B272" i="63" a="1"/>
  <c r="B272" i="63" s="1"/>
  <c r="B273" i="63" a="1"/>
  <c r="B273" i="63" s="1"/>
  <c r="B274" i="63" a="1"/>
  <c r="B274" i="63" s="1"/>
  <c r="B275" i="63" a="1"/>
  <c r="B275" i="63" s="1"/>
  <c r="B276" i="63" a="1"/>
  <c r="B276" i="63" s="1"/>
  <c r="B277" i="63" a="1"/>
  <c r="B277" i="63" s="1"/>
  <c r="B278" i="63" a="1"/>
  <c r="B278" i="63" s="1"/>
  <c r="B279" i="63" a="1"/>
  <c r="B279" i="63" s="1"/>
  <c r="B280" i="63" a="1"/>
  <c r="B280" i="63" s="1"/>
  <c r="B281" i="63" a="1"/>
  <c r="B281" i="63" s="1"/>
  <c r="B282" i="63" a="1"/>
  <c r="B282" i="63" s="1"/>
  <c r="B283" i="63" a="1"/>
  <c r="B283" i="63" s="1"/>
  <c r="B284" i="63" a="1"/>
  <c r="B284" i="63" s="1"/>
  <c r="B285" i="63" a="1"/>
  <c r="B285" i="63" s="1"/>
  <c r="B286" i="63" a="1"/>
  <c r="B286" i="63" s="1"/>
  <c r="B287" i="63" a="1"/>
  <c r="B287" i="63" s="1"/>
  <c r="B288" i="63" a="1"/>
  <c r="B288" i="63" s="1"/>
  <c r="B289" i="63" a="1"/>
  <c r="B289" i="63" s="1"/>
  <c r="B290" i="63" a="1"/>
  <c r="B290" i="63" s="1"/>
  <c r="B291" i="63" a="1"/>
  <c r="B291" i="63" s="1"/>
  <c r="B292" i="63" a="1"/>
  <c r="B292" i="63" s="1"/>
  <c r="B293" i="63" a="1"/>
  <c r="B293" i="63" s="1"/>
  <c r="B294" i="63" a="1"/>
  <c r="B294" i="63" s="1"/>
  <c r="B295" i="63" a="1"/>
  <c r="B295" i="63" s="1"/>
  <c r="B296" i="63" a="1"/>
  <c r="B296" i="63" s="1"/>
  <c r="B297" i="63" a="1"/>
  <c r="B297" i="63" s="1"/>
  <c r="B298" i="63" a="1"/>
  <c r="B298" i="63" s="1"/>
  <c r="B299" i="63" a="1"/>
  <c r="B299" i="63" s="1"/>
  <c r="B300" i="63" a="1"/>
  <c r="B300" i="63" s="1"/>
  <c r="B301" i="63" a="1"/>
  <c r="B301" i="63" s="1"/>
  <c r="B302" i="63" a="1"/>
  <c r="B302" i="63" s="1"/>
  <c r="B303" i="63" a="1"/>
  <c r="B303" i="63" s="1"/>
  <c r="B304" i="63" a="1"/>
  <c r="B304" i="63" s="1"/>
  <c r="B305" i="63" a="1"/>
  <c r="B305" i="63" s="1"/>
  <c r="B306" i="63" a="1"/>
  <c r="B306" i="63" s="1"/>
  <c r="B307" i="63" a="1"/>
  <c r="B307" i="63" s="1"/>
  <c r="B308" i="63" a="1"/>
  <c r="B308" i="63" s="1"/>
  <c r="B309" i="63" a="1"/>
  <c r="B309" i="63" s="1"/>
  <c r="B310" i="63" a="1"/>
  <c r="B310" i="63" s="1"/>
  <c r="B311" i="63" a="1"/>
  <c r="B311" i="63" s="1"/>
  <c r="B312" i="63" a="1"/>
  <c r="B312" i="63" s="1"/>
  <c r="B313" i="63" a="1"/>
  <c r="B313" i="63" s="1"/>
  <c r="B314" i="63" a="1"/>
  <c r="B314" i="63" s="1"/>
  <c r="B315" i="63" a="1"/>
  <c r="B315" i="63" s="1"/>
  <c r="B316" i="63" a="1"/>
  <c r="B316" i="63" s="1"/>
  <c r="B317" i="63" a="1"/>
  <c r="B317" i="63" s="1"/>
  <c r="B318" i="63" a="1"/>
  <c r="B318" i="63" s="1"/>
  <c r="B319" i="63" a="1"/>
  <c r="B319" i="63" s="1"/>
  <c r="B320" i="63" a="1"/>
  <c r="B320" i="63" s="1"/>
  <c r="B321" i="63" a="1"/>
  <c r="B321" i="63" s="1"/>
  <c r="B322" i="63" a="1"/>
  <c r="B322" i="63" s="1"/>
  <c r="B323" i="63" a="1"/>
  <c r="B323" i="63" s="1"/>
  <c r="B324" i="63" a="1"/>
  <c r="B324" i="63" s="1"/>
  <c r="B325" i="63" a="1"/>
  <c r="B325" i="63" s="1"/>
  <c r="B326" i="63" a="1"/>
  <c r="B326" i="63" s="1"/>
  <c r="B327" i="63" a="1"/>
  <c r="B327" i="63" s="1"/>
  <c r="B328" i="63" a="1"/>
  <c r="B328" i="63" s="1"/>
  <c r="B329" i="63" a="1"/>
  <c r="B329" i="63" s="1"/>
  <c r="B330" i="63" a="1"/>
  <c r="B330" i="63" s="1"/>
  <c r="B331" i="63" a="1"/>
  <c r="B331" i="63" s="1"/>
  <c r="B332" i="63" a="1"/>
  <c r="B332" i="63" s="1"/>
  <c r="B333" i="63" a="1"/>
  <c r="B333" i="63" s="1"/>
  <c r="B334" i="63" a="1"/>
  <c r="B334" i="63" s="1"/>
  <c r="B335" i="63" a="1"/>
  <c r="B335" i="63" s="1"/>
  <c r="B336" i="63" a="1"/>
  <c r="B336" i="63" s="1"/>
  <c r="B337" i="63" a="1"/>
  <c r="B337" i="63" s="1"/>
  <c r="B338" i="63" a="1"/>
  <c r="B338" i="63" s="1"/>
  <c r="B339" i="63" a="1"/>
  <c r="B339" i="63" s="1"/>
  <c r="B340" i="63" a="1"/>
  <c r="B340" i="63" s="1"/>
  <c r="B341" i="63" a="1"/>
  <c r="B341" i="63" s="1"/>
  <c r="B342" i="63" a="1"/>
  <c r="B342" i="63" s="1"/>
  <c r="B343" i="63" a="1"/>
  <c r="B343" i="63" s="1"/>
  <c r="B344" i="63" a="1"/>
  <c r="B344" i="63" s="1"/>
  <c r="B345" i="63" a="1"/>
  <c r="B345" i="63" s="1"/>
  <c r="B346" i="63" a="1"/>
  <c r="B346" i="63" s="1"/>
  <c r="B347" i="63" a="1"/>
  <c r="B347" i="63" s="1"/>
  <c r="B348" i="63" a="1"/>
  <c r="B348" i="63" s="1"/>
  <c r="B349" i="63" a="1"/>
  <c r="B349" i="63" s="1"/>
  <c r="B350" i="63" a="1"/>
  <c r="B350" i="63" s="1"/>
  <c r="B351" i="63" a="1"/>
  <c r="B351" i="63" s="1"/>
  <c r="B352" i="63" a="1"/>
  <c r="B352" i="63" s="1"/>
  <c r="B353" i="63" a="1"/>
  <c r="B353" i="63" s="1"/>
  <c r="B354" i="63" a="1"/>
  <c r="B354" i="63" s="1"/>
  <c r="B355" i="63" a="1"/>
  <c r="B355" i="63" s="1"/>
  <c r="B356" i="63" a="1"/>
  <c r="B356" i="63" s="1"/>
  <c r="B357" i="63" a="1"/>
  <c r="B357" i="63" s="1"/>
  <c r="B358" i="63" a="1"/>
  <c r="B358" i="63" s="1"/>
  <c r="B359" i="63" a="1"/>
  <c r="B359" i="63" s="1"/>
  <c r="B360" i="63" a="1"/>
  <c r="B360" i="63" s="1"/>
  <c r="B361" i="63" a="1"/>
  <c r="B361" i="63" s="1"/>
  <c r="B362" i="63" a="1"/>
  <c r="B362" i="63" s="1"/>
  <c r="B363" i="63" a="1"/>
  <c r="B363" i="63" s="1"/>
  <c r="B364" i="63" a="1"/>
  <c r="B364" i="63" s="1"/>
  <c r="B365" i="63" a="1"/>
  <c r="B365" i="63" s="1"/>
  <c r="B366" i="63" a="1"/>
  <c r="B366" i="63" s="1"/>
  <c r="B367" i="63" a="1"/>
  <c r="B367" i="63" s="1"/>
  <c r="B368" i="63" a="1"/>
  <c r="B368" i="63" s="1"/>
  <c r="B369" i="63" a="1"/>
  <c r="B369" i="63" s="1"/>
  <c r="B370" i="63" a="1"/>
  <c r="B370" i="63" s="1"/>
  <c r="B371" i="63" a="1"/>
  <c r="B371" i="63" s="1"/>
  <c r="B372" i="63" a="1"/>
  <c r="B372" i="63" s="1"/>
  <c r="B373" i="63" a="1"/>
  <c r="B373" i="63" s="1"/>
  <c r="B374" i="63" a="1"/>
  <c r="B374" i="63" s="1"/>
  <c r="B375" i="63" a="1"/>
  <c r="B375" i="63" s="1"/>
  <c r="B376" i="63" a="1"/>
  <c r="B376" i="63" s="1"/>
  <c r="B377" i="63" a="1"/>
  <c r="B377" i="63" s="1"/>
  <c r="B378" i="63" a="1"/>
  <c r="B378" i="63" s="1"/>
  <c r="B379" i="63" a="1"/>
  <c r="B379" i="63" s="1"/>
  <c r="B380" i="63" a="1"/>
  <c r="B380" i="63" s="1"/>
  <c r="B381" i="63" a="1"/>
  <c r="B381" i="63" s="1"/>
  <c r="B382" i="63" a="1"/>
  <c r="B382" i="63" s="1"/>
  <c r="B383" i="63" a="1"/>
  <c r="B383" i="63" s="1"/>
  <c r="B384" i="63" a="1"/>
  <c r="B384" i="63" s="1"/>
  <c r="B385" i="63" a="1"/>
  <c r="B385" i="63" s="1"/>
  <c r="B386" i="63" a="1"/>
  <c r="B386" i="63" s="1"/>
  <c r="B387" i="63" a="1"/>
  <c r="B387" i="63" s="1"/>
  <c r="B388" i="63" a="1"/>
  <c r="B388" i="63" s="1"/>
  <c r="B389" i="63" a="1"/>
  <c r="B389" i="63" s="1"/>
  <c r="B390" i="63" a="1"/>
  <c r="B390" i="63" s="1"/>
  <c r="B391" i="63" a="1"/>
  <c r="B391" i="63" s="1"/>
  <c r="B392" i="63" a="1"/>
  <c r="B392" i="63" s="1"/>
  <c r="B393" i="63" a="1"/>
  <c r="B393" i="63" s="1"/>
  <c r="B394" i="63" a="1"/>
  <c r="B394" i="63" s="1"/>
  <c r="B395" i="63" a="1"/>
  <c r="B395" i="63" s="1"/>
  <c r="B396" i="63" a="1"/>
  <c r="B396" i="63" s="1"/>
  <c r="B397" i="63" a="1"/>
  <c r="B397" i="63" s="1"/>
  <c r="B398" i="63" a="1"/>
  <c r="B398" i="63" s="1"/>
  <c r="B399" i="63" a="1"/>
  <c r="B399" i="63" s="1"/>
  <c r="B400" i="63" a="1"/>
  <c r="B400" i="63" s="1"/>
  <c r="B401" i="63" a="1"/>
  <c r="B401" i="63" s="1"/>
  <c r="B402" i="63" a="1"/>
  <c r="B402" i="63" s="1"/>
  <c r="B403" i="63" a="1"/>
  <c r="B403" i="63" s="1"/>
  <c r="B404" i="63" a="1"/>
  <c r="B404" i="63" s="1"/>
  <c r="B405" i="63" a="1"/>
  <c r="B405" i="63" s="1"/>
  <c r="B406" i="63" a="1"/>
  <c r="B406" i="63" s="1"/>
  <c r="B407" i="63" a="1"/>
  <c r="B407" i="63" s="1"/>
  <c r="B408" i="63" a="1"/>
  <c r="B408" i="63" s="1"/>
  <c r="B409" i="63" a="1"/>
  <c r="B409" i="63" s="1"/>
  <c r="B410" i="63" a="1"/>
  <c r="B410" i="63" s="1"/>
  <c r="B411" i="63" a="1"/>
  <c r="B411" i="63" s="1"/>
  <c r="B412" i="63" a="1"/>
  <c r="B412" i="63" s="1"/>
  <c r="B413" i="63" a="1"/>
  <c r="B413" i="63" s="1"/>
  <c r="B414" i="63" a="1"/>
  <c r="B414" i="63" s="1"/>
  <c r="B415" i="63" a="1"/>
  <c r="B415" i="63" s="1"/>
  <c r="B416" i="63" a="1"/>
  <c r="B416" i="63" s="1"/>
  <c r="B417" i="63" a="1"/>
  <c r="B417" i="63" s="1"/>
  <c r="B418" i="63" a="1"/>
  <c r="B418" i="63" s="1"/>
  <c r="B419" i="63" a="1"/>
  <c r="B419" i="63" s="1"/>
  <c r="B420" i="63" a="1"/>
  <c r="B420" i="63" s="1"/>
  <c r="B421" i="63" a="1"/>
  <c r="B421" i="63" s="1"/>
  <c r="B422" i="63" a="1"/>
  <c r="B422" i="63" s="1"/>
  <c r="B423" i="63" a="1"/>
  <c r="B423" i="63" s="1"/>
  <c r="B424" i="63" a="1"/>
  <c r="B424" i="63" s="1"/>
  <c r="B425" i="63" a="1"/>
  <c r="B425" i="63" s="1"/>
  <c r="B426" i="63" a="1"/>
  <c r="B426" i="63" s="1"/>
  <c r="B427" i="63" a="1"/>
  <c r="B427" i="63" s="1"/>
  <c r="B428" i="63" a="1"/>
  <c r="B428" i="63" s="1"/>
  <c r="B429" i="63" a="1"/>
  <c r="B429" i="63" s="1"/>
  <c r="B430" i="63" a="1"/>
  <c r="B430" i="63" s="1"/>
  <c r="B431" i="63" a="1"/>
  <c r="B431" i="63" s="1"/>
  <c r="B432" i="63" a="1"/>
  <c r="B432" i="63" s="1"/>
  <c r="B433" i="63" a="1"/>
  <c r="B433" i="63" s="1"/>
  <c r="B434" i="63" a="1"/>
  <c r="B434" i="63" s="1"/>
  <c r="B435" i="63" a="1"/>
  <c r="B435" i="63" s="1"/>
  <c r="B436" i="63" a="1"/>
  <c r="B436" i="63" s="1"/>
  <c r="B437" i="63" a="1"/>
  <c r="B437" i="63" s="1"/>
  <c r="B438" i="63" a="1"/>
  <c r="B438" i="63" s="1"/>
  <c r="B439" i="63" a="1"/>
  <c r="B439" i="63" s="1"/>
  <c r="B440" i="63" a="1"/>
  <c r="B440" i="63" s="1"/>
  <c r="B441" i="63" a="1"/>
  <c r="B441" i="63" s="1"/>
  <c r="B442" i="63" a="1"/>
  <c r="B442" i="63" s="1"/>
  <c r="B443" i="63" a="1"/>
  <c r="B443" i="63" s="1"/>
  <c r="B444" i="63" a="1"/>
  <c r="B444" i="63" s="1"/>
  <c r="B445" i="63" a="1"/>
  <c r="B445" i="63" s="1"/>
  <c r="B446" i="63" a="1"/>
  <c r="B446" i="63" s="1"/>
  <c r="B447" i="63" a="1"/>
  <c r="B447" i="63" s="1"/>
  <c r="B448" i="63" a="1"/>
  <c r="B448" i="63" s="1"/>
  <c r="B449" i="63" a="1"/>
  <c r="B449" i="63" s="1"/>
  <c r="B450" i="63" a="1"/>
  <c r="B450" i="63" s="1"/>
  <c r="B451" i="63" a="1"/>
  <c r="B451" i="63" s="1"/>
  <c r="B452" i="63" a="1"/>
  <c r="B452" i="63" s="1"/>
  <c r="B453" i="63" a="1"/>
  <c r="B453" i="63" s="1"/>
  <c r="B454" i="63" a="1"/>
  <c r="B454" i="63" s="1"/>
  <c r="B455" i="63" a="1"/>
  <c r="B455" i="63" s="1"/>
  <c r="B456" i="63" a="1"/>
  <c r="B456" i="63" s="1"/>
  <c r="B457" i="63" a="1"/>
  <c r="B457" i="63" s="1"/>
  <c r="B458" i="63" a="1"/>
  <c r="B458" i="63" s="1"/>
  <c r="B459" i="63" a="1"/>
  <c r="B459" i="63" s="1"/>
  <c r="B460" i="63" a="1"/>
  <c r="B460" i="63" s="1"/>
  <c r="B461" i="63" a="1"/>
  <c r="B461" i="63" s="1"/>
  <c r="B462" i="63" a="1"/>
  <c r="B462" i="63" s="1"/>
  <c r="B463" i="63" a="1"/>
  <c r="B463" i="63" s="1"/>
  <c r="B464" i="63" a="1"/>
  <c r="B464" i="63" s="1"/>
  <c r="B465" i="63" a="1"/>
  <c r="B465" i="63" s="1"/>
  <c r="B466" i="63" a="1"/>
  <c r="B466" i="63" s="1"/>
  <c r="B467" i="63" a="1"/>
  <c r="B467" i="63" s="1"/>
  <c r="B468" i="63" a="1"/>
  <c r="B468" i="63" s="1"/>
  <c r="B469" i="63" a="1"/>
  <c r="B469" i="63" s="1"/>
  <c r="B470" i="63" a="1"/>
  <c r="B470" i="63" s="1"/>
  <c r="B471" i="63" a="1"/>
  <c r="B471" i="63" s="1"/>
  <c r="B472" i="63" a="1"/>
  <c r="B472" i="63" s="1"/>
  <c r="B473" i="63" a="1"/>
  <c r="B473" i="63" s="1"/>
  <c r="B474" i="63" a="1"/>
  <c r="B474" i="63" s="1"/>
  <c r="B475" i="63" a="1"/>
  <c r="B475" i="63" s="1"/>
  <c r="B476" i="63" a="1"/>
  <c r="B476" i="63" s="1"/>
  <c r="B477" i="63" a="1"/>
  <c r="B477" i="63" s="1"/>
  <c r="B478" i="63" a="1"/>
  <c r="B478" i="63" s="1"/>
  <c r="B479" i="63" a="1"/>
  <c r="B479" i="63" s="1"/>
  <c r="B480" i="63" a="1"/>
  <c r="B480" i="63" s="1"/>
  <c r="B481" i="63" a="1"/>
  <c r="B481" i="63" s="1"/>
  <c r="B482" i="63" a="1"/>
  <c r="B482" i="63" s="1"/>
  <c r="B483" i="63" a="1"/>
  <c r="B483" i="63" s="1"/>
  <c r="B484" i="63" a="1"/>
  <c r="B484" i="63" s="1"/>
  <c r="B485" i="63" a="1"/>
  <c r="B485" i="63" s="1"/>
  <c r="B486" i="63" a="1"/>
  <c r="B486" i="63" s="1"/>
  <c r="B487" i="63" a="1"/>
  <c r="B487" i="63" s="1"/>
  <c r="B488" i="63" a="1"/>
  <c r="B488" i="63" s="1"/>
  <c r="B489" i="63" a="1"/>
  <c r="B489" i="63" s="1"/>
  <c r="B490" i="63" a="1"/>
  <c r="B490" i="63" s="1"/>
  <c r="B491" i="63" a="1"/>
  <c r="B491" i="63" s="1"/>
  <c r="B492" i="63" a="1"/>
  <c r="B492" i="63" s="1"/>
  <c r="B493" i="63" a="1"/>
  <c r="B493" i="63" s="1"/>
  <c r="B494" i="63" a="1"/>
  <c r="B494" i="63" s="1"/>
  <c r="B495" i="63" a="1"/>
  <c r="B495" i="63" s="1"/>
  <c r="B496" i="63" a="1"/>
  <c r="B496" i="63" s="1"/>
  <c r="B497" i="63" a="1"/>
  <c r="B497" i="63" s="1"/>
  <c r="B498" i="63" a="1"/>
  <c r="B498" i="63" s="1"/>
  <c r="B499" i="63" a="1"/>
  <c r="B499" i="63" s="1"/>
  <c r="B500" i="63" a="1"/>
  <c r="B500" i="63" s="1"/>
  <c r="B3" i="61" a="1"/>
  <c r="B3" i="61" s="1"/>
  <c r="B4" i="61" a="1"/>
  <c r="B4" i="61" s="1"/>
  <c r="B5" i="61" a="1"/>
  <c r="B5" i="61" s="1"/>
  <c r="B6" i="61" a="1"/>
  <c r="B6" i="61" s="1"/>
  <c r="B7" i="61" a="1"/>
  <c r="B7" i="61" s="1"/>
  <c r="B8" i="61" a="1"/>
  <c r="B8" i="61" s="1"/>
  <c r="B9" i="61" a="1"/>
  <c r="B9" i="61" s="1"/>
  <c r="B10" i="61" a="1"/>
  <c r="B10" i="61" s="1"/>
  <c r="B11" i="61" a="1"/>
  <c r="B11" i="61" s="1"/>
  <c r="B12" i="61" a="1"/>
  <c r="B12" i="61" s="1"/>
  <c r="B13" i="61" a="1"/>
  <c r="B13" i="61" s="1"/>
  <c r="B14" i="61" a="1"/>
  <c r="B14" i="61" s="1"/>
  <c r="B15" i="61" a="1"/>
  <c r="B15" i="61" s="1"/>
  <c r="B16" i="61" a="1"/>
  <c r="B16" i="61" s="1"/>
  <c r="B17" i="61" a="1"/>
  <c r="B17" i="61" s="1"/>
  <c r="B18" i="61" a="1"/>
  <c r="B18" i="61" s="1"/>
  <c r="B19" i="61" a="1"/>
  <c r="B19" i="61" s="1"/>
  <c r="B20" i="61" a="1"/>
  <c r="B20" i="61" s="1"/>
  <c r="B21" i="61" a="1"/>
  <c r="B21" i="61" s="1"/>
  <c r="B22" i="61" a="1"/>
  <c r="B22" i="61" s="1"/>
  <c r="B23" i="61" a="1"/>
  <c r="B23" i="61" s="1"/>
  <c r="B24" i="61" a="1"/>
  <c r="B24" i="61" s="1"/>
  <c r="B25" i="61" a="1"/>
  <c r="B25" i="61" s="1"/>
  <c r="B26" i="61" a="1"/>
  <c r="B26" i="61" s="1"/>
  <c r="B27" i="61" a="1"/>
  <c r="B27" i="61" s="1"/>
  <c r="B28" i="61" a="1"/>
  <c r="B28" i="61" s="1"/>
  <c r="B29" i="61" a="1"/>
  <c r="B29" i="61" s="1"/>
  <c r="B30" i="61" a="1"/>
  <c r="B30" i="61" s="1"/>
  <c r="B31" i="61" a="1"/>
  <c r="B31" i="61" s="1"/>
  <c r="B32" i="61" a="1"/>
  <c r="B32" i="61" s="1"/>
  <c r="B33" i="61" a="1"/>
  <c r="B33" i="61" s="1"/>
  <c r="B34" i="61" a="1"/>
  <c r="B34" i="61" s="1"/>
  <c r="B35" i="61" a="1"/>
  <c r="B35" i="61" s="1"/>
  <c r="B36" i="61" a="1"/>
  <c r="B36" i="61" s="1"/>
  <c r="B37" i="61" a="1"/>
  <c r="B37" i="61" s="1"/>
  <c r="B38" i="61" a="1"/>
  <c r="B38" i="61" s="1"/>
  <c r="B39" i="61" a="1"/>
  <c r="B39" i="61" s="1"/>
  <c r="B40" i="61" a="1"/>
  <c r="B40" i="61" s="1"/>
  <c r="B41" i="61" a="1"/>
  <c r="B41" i="61" s="1"/>
  <c r="B42" i="61" a="1"/>
  <c r="B42" i="61" s="1"/>
  <c r="B43" i="61" a="1"/>
  <c r="B43" i="61" s="1"/>
  <c r="B44" i="61" a="1"/>
  <c r="B44" i="61" s="1"/>
  <c r="B45" i="61" a="1"/>
  <c r="B45" i="61" s="1"/>
  <c r="B46" i="61" a="1"/>
  <c r="B46" i="61" s="1"/>
  <c r="B47" i="61" a="1"/>
  <c r="B47" i="61" s="1"/>
  <c r="B48" i="61" a="1"/>
  <c r="B48" i="61" s="1"/>
  <c r="B49" i="61" a="1"/>
  <c r="B49" i="61" s="1"/>
  <c r="B50" i="61" a="1"/>
  <c r="B50" i="61" s="1"/>
  <c r="B51" i="61" a="1"/>
  <c r="B51" i="61" s="1"/>
  <c r="B52" i="61" a="1"/>
  <c r="B52" i="61" s="1"/>
  <c r="B53" i="61" a="1"/>
  <c r="B53" i="61" s="1"/>
  <c r="B54" i="61" a="1"/>
  <c r="B54" i="61" s="1"/>
  <c r="B55" i="61" a="1"/>
  <c r="B55" i="61" s="1"/>
  <c r="B56" i="61" a="1"/>
  <c r="B56" i="61" s="1"/>
  <c r="B57" i="61" a="1"/>
  <c r="B57" i="61" s="1"/>
  <c r="B58" i="61" a="1"/>
  <c r="B58" i="61" s="1"/>
  <c r="B59" i="61" a="1"/>
  <c r="B59" i="61" s="1"/>
  <c r="B60" i="61" a="1"/>
  <c r="B60" i="61" s="1"/>
  <c r="B61" i="61" a="1"/>
  <c r="B61" i="61" s="1"/>
  <c r="B62" i="61" a="1"/>
  <c r="B62" i="61" s="1"/>
  <c r="B63" i="61" a="1"/>
  <c r="B63" i="61" s="1"/>
  <c r="B64" i="61" a="1"/>
  <c r="B64" i="61" s="1"/>
  <c r="B65" i="61" a="1"/>
  <c r="B65" i="61" s="1"/>
  <c r="B66" i="61" a="1"/>
  <c r="B66" i="61" s="1"/>
  <c r="B67" i="61" a="1"/>
  <c r="B67" i="61" s="1"/>
  <c r="B68" i="61" a="1"/>
  <c r="B68" i="61" s="1"/>
  <c r="B69" i="61" a="1"/>
  <c r="B69" i="61" s="1"/>
  <c r="B70" i="61" a="1"/>
  <c r="B70" i="61" s="1"/>
  <c r="B71" i="61" a="1"/>
  <c r="B71" i="61" s="1"/>
  <c r="B72" i="61" a="1"/>
  <c r="B72" i="61" s="1"/>
  <c r="B73" i="61" a="1"/>
  <c r="B73" i="61" s="1"/>
  <c r="B74" i="61" a="1"/>
  <c r="B74" i="61" s="1"/>
  <c r="B75" i="61" a="1"/>
  <c r="B75" i="61" s="1"/>
  <c r="B76" i="61" a="1"/>
  <c r="B76" i="61" s="1"/>
  <c r="B77" i="61" a="1"/>
  <c r="B77" i="61" s="1"/>
  <c r="B78" i="61" a="1"/>
  <c r="B78" i="61" s="1"/>
  <c r="B79" i="61" a="1"/>
  <c r="B79" i="61" s="1"/>
  <c r="B80" i="61" a="1"/>
  <c r="B80" i="61" s="1"/>
  <c r="B81" i="61" a="1"/>
  <c r="B81" i="61" s="1"/>
  <c r="B82" i="61" a="1"/>
  <c r="B82" i="61" s="1"/>
  <c r="B83" i="61" a="1"/>
  <c r="B83" i="61" s="1"/>
  <c r="B84" i="61" a="1"/>
  <c r="B84" i="61" s="1"/>
  <c r="B85" i="61" a="1"/>
  <c r="B85" i="61" s="1"/>
  <c r="B86" i="61" a="1"/>
  <c r="B86" i="61" s="1"/>
  <c r="B87" i="61" a="1"/>
  <c r="B87" i="61" s="1"/>
  <c r="B88" i="61" a="1"/>
  <c r="B88" i="61" s="1"/>
  <c r="B89" i="61" a="1"/>
  <c r="B89" i="61" s="1"/>
  <c r="B90" i="61" a="1"/>
  <c r="B90" i="61" s="1"/>
  <c r="B91" i="61" a="1"/>
  <c r="B91" i="61" s="1"/>
  <c r="B92" i="61" a="1"/>
  <c r="B92" i="61" s="1"/>
  <c r="B93" i="61" a="1"/>
  <c r="B93" i="61" s="1"/>
  <c r="B94" i="61" a="1"/>
  <c r="B94" i="61" s="1"/>
  <c r="B95" i="61" a="1"/>
  <c r="B95" i="61" s="1"/>
  <c r="B96" i="61" a="1"/>
  <c r="B96" i="61" s="1"/>
  <c r="B97" i="61" a="1"/>
  <c r="B97" i="61" s="1"/>
  <c r="B98" i="61" a="1"/>
  <c r="B98" i="61" s="1"/>
  <c r="B99" i="61" a="1"/>
  <c r="B99" i="61" s="1"/>
  <c r="B100" i="61" a="1"/>
  <c r="B100" i="61" s="1"/>
  <c r="B101" i="61" a="1"/>
  <c r="B101" i="61" s="1"/>
  <c r="B102" i="61" a="1"/>
  <c r="B102" i="61" s="1"/>
  <c r="B103" i="61" a="1"/>
  <c r="B103" i="61" s="1"/>
  <c r="B104" i="61" a="1"/>
  <c r="B104" i="61" s="1"/>
  <c r="B105" i="61" a="1"/>
  <c r="B105" i="61" s="1"/>
  <c r="B106" i="61" a="1"/>
  <c r="B106" i="61" s="1"/>
  <c r="B107" i="61" a="1"/>
  <c r="B107" i="61" s="1"/>
  <c r="B108" i="61" a="1"/>
  <c r="B108" i="61" s="1"/>
  <c r="B109" i="61" a="1"/>
  <c r="B109" i="61" s="1"/>
  <c r="B110" i="61" a="1"/>
  <c r="B110" i="61" s="1"/>
  <c r="B111" i="61" a="1"/>
  <c r="B111" i="61" s="1"/>
  <c r="B112" i="61" a="1"/>
  <c r="B112" i="61" s="1"/>
  <c r="B113" i="61" a="1"/>
  <c r="B113" i="61" s="1"/>
  <c r="B114" i="61" a="1"/>
  <c r="B114" i="61" s="1"/>
  <c r="B115" i="61" a="1"/>
  <c r="B115" i="61" s="1"/>
  <c r="B116" i="61" a="1"/>
  <c r="B116" i="61" s="1"/>
  <c r="B117" i="61" a="1"/>
  <c r="B117" i="61" s="1"/>
  <c r="B118" i="61" a="1"/>
  <c r="B118" i="61" s="1"/>
  <c r="B119" i="61" a="1"/>
  <c r="B119" i="61" s="1"/>
  <c r="B120" i="61" a="1"/>
  <c r="B120" i="61" s="1"/>
  <c r="B121" i="61" a="1"/>
  <c r="B121" i="61" s="1"/>
  <c r="B122" i="61" a="1"/>
  <c r="B122" i="61" s="1"/>
  <c r="B123" i="61" a="1"/>
  <c r="B123" i="61" s="1"/>
  <c r="B124" i="61" a="1"/>
  <c r="B124" i="61" s="1"/>
  <c r="B125" i="61" a="1"/>
  <c r="B125" i="61" s="1"/>
  <c r="B126" i="61" a="1"/>
  <c r="B126" i="61" s="1"/>
  <c r="B127" i="61" a="1"/>
  <c r="B127" i="61" s="1"/>
  <c r="B128" i="61" a="1"/>
  <c r="B128" i="61" s="1"/>
  <c r="B129" i="61" a="1"/>
  <c r="B129" i="61" s="1"/>
  <c r="B130" i="61" a="1"/>
  <c r="B130" i="61" s="1"/>
  <c r="B131" i="61" a="1"/>
  <c r="B131" i="61" s="1"/>
  <c r="B132" i="61" a="1"/>
  <c r="B132" i="61" s="1"/>
  <c r="B133" i="61" a="1"/>
  <c r="B133" i="61" s="1"/>
  <c r="B134" i="61" a="1"/>
  <c r="B134" i="61" s="1"/>
  <c r="B135" i="61" a="1"/>
  <c r="B135" i="61" s="1"/>
  <c r="B136" i="61" a="1"/>
  <c r="B136" i="61" s="1"/>
  <c r="B137" i="61" a="1"/>
  <c r="B137" i="61" s="1"/>
  <c r="B138" i="61" a="1"/>
  <c r="B138" i="61" s="1"/>
  <c r="B139" i="61" a="1"/>
  <c r="B139" i="61" s="1"/>
  <c r="B140" i="61" a="1"/>
  <c r="B140" i="61" s="1"/>
  <c r="B141" i="61" a="1"/>
  <c r="B141" i="61" s="1"/>
  <c r="B142" i="61" a="1"/>
  <c r="B142" i="61" s="1"/>
  <c r="B143" i="61" a="1"/>
  <c r="B143" i="61" s="1"/>
  <c r="B144" i="61" a="1"/>
  <c r="B144" i="61" s="1"/>
  <c r="B145" i="61" a="1"/>
  <c r="B145" i="61" s="1"/>
  <c r="B146" i="61" a="1"/>
  <c r="B146" i="61" s="1"/>
  <c r="B147" i="61" a="1"/>
  <c r="B147" i="61" s="1"/>
  <c r="B148" i="61" a="1"/>
  <c r="B148" i="61" s="1"/>
  <c r="B149" i="61" a="1"/>
  <c r="B149" i="61" s="1"/>
  <c r="B150" i="61" a="1"/>
  <c r="B150" i="61" s="1"/>
  <c r="B151" i="61" a="1"/>
  <c r="B151" i="61" s="1"/>
  <c r="B152" i="61" a="1"/>
  <c r="B152" i="61" s="1"/>
  <c r="B153" i="61" a="1"/>
  <c r="B153" i="61" s="1"/>
  <c r="B154" i="61" a="1"/>
  <c r="B154" i="61" s="1"/>
  <c r="B155" i="61" a="1"/>
  <c r="B155" i="61" s="1"/>
  <c r="B156" i="61" a="1"/>
  <c r="B156" i="61" s="1"/>
  <c r="B157" i="61" a="1"/>
  <c r="B157" i="61" s="1"/>
  <c r="B158" i="61" a="1"/>
  <c r="B158" i="61" s="1"/>
  <c r="B159" i="61" a="1"/>
  <c r="B159" i="61" s="1"/>
  <c r="B160" i="61" a="1"/>
  <c r="B160" i="61" s="1"/>
  <c r="B161" i="61" a="1"/>
  <c r="B161" i="61" s="1"/>
  <c r="B162" i="61" a="1"/>
  <c r="B162" i="61" s="1"/>
  <c r="B163" i="61" a="1"/>
  <c r="B163" i="61" s="1"/>
  <c r="B164" i="61" a="1"/>
  <c r="B164" i="61" s="1"/>
  <c r="B165" i="61" a="1"/>
  <c r="B165" i="61" s="1"/>
  <c r="B166" i="61" a="1"/>
  <c r="B166" i="61" s="1"/>
  <c r="B167" i="61" a="1"/>
  <c r="B167" i="61" s="1"/>
  <c r="B168" i="61" a="1"/>
  <c r="B168" i="61" s="1"/>
  <c r="B169" i="61" a="1"/>
  <c r="B169" i="61" s="1"/>
  <c r="B170" i="61" a="1"/>
  <c r="B170" i="61" s="1"/>
  <c r="B171" i="61" a="1"/>
  <c r="B171" i="61" s="1"/>
  <c r="B172" i="61" a="1"/>
  <c r="B172" i="61" s="1"/>
  <c r="B173" i="61" a="1"/>
  <c r="B173" i="61" s="1"/>
  <c r="B174" i="61" a="1"/>
  <c r="B174" i="61" s="1"/>
  <c r="B175" i="61" a="1"/>
  <c r="B175" i="61" s="1"/>
  <c r="B176" i="61" a="1"/>
  <c r="B176" i="61" s="1"/>
  <c r="B177" i="61" a="1"/>
  <c r="B177" i="61" s="1"/>
  <c r="B178" i="61" a="1"/>
  <c r="B178" i="61" s="1"/>
  <c r="B179" i="61" a="1"/>
  <c r="B179" i="61" s="1"/>
  <c r="B180" i="61" a="1"/>
  <c r="B180" i="61" s="1"/>
  <c r="B181" i="61" a="1"/>
  <c r="B181" i="61" s="1"/>
  <c r="B182" i="61" a="1"/>
  <c r="B182" i="61" s="1"/>
  <c r="B183" i="61" a="1"/>
  <c r="B183" i="61" s="1"/>
  <c r="B184" i="61" a="1"/>
  <c r="B184" i="61" s="1"/>
  <c r="B185" i="61" a="1"/>
  <c r="B185" i="61" s="1"/>
  <c r="B186" i="61" a="1"/>
  <c r="B186" i="61" s="1"/>
  <c r="B187" i="61" a="1"/>
  <c r="B187" i="61" s="1"/>
  <c r="B188" i="61" a="1"/>
  <c r="B188" i="61" s="1"/>
  <c r="B189" i="61" a="1"/>
  <c r="B189" i="61" s="1"/>
  <c r="B190" i="61" a="1"/>
  <c r="B190" i="61" s="1"/>
  <c r="B191" i="61" a="1"/>
  <c r="B191" i="61" s="1"/>
  <c r="B192" i="61" a="1"/>
  <c r="B192" i="61" s="1"/>
  <c r="B193" i="61" a="1"/>
  <c r="B193" i="61" s="1"/>
  <c r="B194" i="61" a="1"/>
  <c r="B194" i="61" s="1"/>
  <c r="B195" i="61" a="1"/>
  <c r="B195" i="61" s="1"/>
  <c r="B196" i="61" a="1"/>
  <c r="B196" i="61" s="1"/>
  <c r="B197" i="61" a="1"/>
  <c r="B197" i="61" s="1"/>
  <c r="B198" i="61" a="1"/>
  <c r="B198" i="61" s="1"/>
  <c r="B199" i="61" a="1"/>
  <c r="B199" i="61" s="1"/>
  <c r="B200" i="61" a="1"/>
  <c r="B200" i="61" s="1"/>
  <c r="B201" i="61" a="1"/>
  <c r="B201" i="61" s="1"/>
  <c r="B202" i="61" a="1"/>
  <c r="B202" i="61" s="1"/>
  <c r="B203" i="61" a="1"/>
  <c r="B203" i="61" s="1"/>
  <c r="B204" i="61" a="1"/>
  <c r="B204" i="61" s="1"/>
  <c r="B205" i="61" a="1"/>
  <c r="B205" i="61" s="1"/>
  <c r="B206" i="61" a="1"/>
  <c r="B206" i="61" s="1"/>
  <c r="B207" i="61" a="1"/>
  <c r="B207" i="61" s="1"/>
  <c r="B208" i="61" a="1"/>
  <c r="B208" i="61" s="1"/>
  <c r="B209" i="61" a="1"/>
  <c r="B209" i="61" s="1"/>
  <c r="B210" i="61" a="1"/>
  <c r="B210" i="61" s="1"/>
  <c r="B211" i="61" a="1"/>
  <c r="B211" i="61" s="1"/>
  <c r="B212" i="61" a="1"/>
  <c r="B212" i="61" s="1"/>
  <c r="B213" i="61" a="1"/>
  <c r="B213" i="61" s="1"/>
  <c r="B214" i="61" a="1"/>
  <c r="B214" i="61" s="1"/>
  <c r="B215" i="61" a="1"/>
  <c r="B215" i="61" s="1"/>
  <c r="B216" i="61" a="1"/>
  <c r="B216" i="61" s="1"/>
  <c r="B217" i="61" a="1"/>
  <c r="B217" i="61" s="1"/>
  <c r="B218" i="61" a="1"/>
  <c r="B218" i="61" s="1"/>
  <c r="B219" i="61" a="1"/>
  <c r="B219" i="61" s="1"/>
  <c r="B220" i="61" a="1"/>
  <c r="B220" i="61" s="1"/>
  <c r="B221" i="61" a="1"/>
  <c r="B221" i="61" s="1"/>
  <c r="B222" i="61" a="1"/>
  <c r="B222" i="61" s="1"/>
  <c r="B223" i="61" a="1"/>
  <c r="B223" i="61" s="1"/>
  <c r="B224" i="61" a="1"/>
  <c r="B224" i="61" s="1"/>
  <c r="B225" i="61" a="1"/>
  <c r="B225" i="61" s="1"/>
  <c r="B226" i="61" a="1"/>
  <c r="B226" i="61" s="1"/>
  <c r="B227" i="61" a="1"/>
  <c r="B227" i="61" s="1"/>
  <c r="B228" i="61" a="1"/>
  <c r="B228" i="61" s="1"/>
  <c r="B229" i="61" a="1"/>
  <c r="B229" i="61" s="1"/>
  <c r="B230" i="61" a="1"/>
  <c r="B230" i="61" s="1"/>
  <c r="B231" i="61" a="1"/>
  <c r="B231" i="61" s="1"/>
  <c r="B232" i="61" a="1"/>
  <c r="B232" i="61" s="1"/>
  <c r="B233" i="61" a="1"/>
  <c r="B233" i="61" s="1"/>
  <c r="B234" i="61" a="1"/>
  <c r="B234" i="61" s="1"/>
  <c r="B235" i="61" a="1"/>
  <c r="B235" i="61" s="1"/>
  <c r="B236" i="61" a="1"/>
  <c r="B236" i="61" s="1"/>
  <c r="B237" i="61" a="1"/>
  <c r="B237" i="61" s="1"/>
  <c r="B238" i="61" a="1"/>
  <c r="B238" i="61" s="1"/>
  <c r="B239" i="61" a="1"/>
  <c r="B239" i="61" s="1"/>
  <c r="B240" i="61" a="1"/>
  <c r="B240" i="61" s="1"/>
  <c r="B241" i="61" a="1"/>
  <c r="B241" i="61" s="1"/>
  <c r="B242" i="61" a="1"/>
  <c r="B242" i="61" s="1"/>
  <c r="B243" i="61" a="1"/>
  <c r="B243" i="61" s="1"/>
  <c r="B244" i="61" a="1"/>
  <c r="B244" i="61" s="1"/>
  <c r="B245" i="61" a="1"/>
  <c r="B245" i="61" s="1"/>
  <c r="B246" i="61" a="1"/>
  <c r="B246" i="61" s="1"/>
  <c r="B247" i="61" a="1"/>
  <c r="B247" i="61" s="1"/>
  <c r="B248" i="61" a="1"/>
  <c r="B248" i="61" s="1"/>
  <c r="B249" i="61" a="1"/>
  <c r="B249" i="61" s="1"/>
  <c r="B250" i="61" a="1"/>
  <c r="B250" i="61" s="1"/>
  <c r="B251" i="61" a="1"/>
  <c r="B251" i="61" s="1"/>
  <c r="B252" i="61" a="1"/>
  <c r="B252" i="61" s="1"/>
  <c r="B253" i="61" a="1"/>
  <c r="B253" i="61" s="1"/>
  <c r="B254" i="61" a="1"/>
  <c r="B254" i="61" s="1"/>
  <c r="B255" i="61" a="1"/>
  <c r="B255" i="61" s="1"/>
  <c r="B256" i="61" a="1"/>
  <c r="B256" i="61" s="1"/>
  <c r="B257" i="61" a="1"/>
  <c r="B257" i="61" s="1"/>
  <c r="B258" i="61" a="1"/>
  <c r="B258" i="61" s="1"/>
  <c r="B259" i="61" a="1"/>
  <c r="B259" i="61" s="1"/>
  <c r="B260" i="61" a="1"/>
  <c r="B260" i="61" s="1"/>
  <c r="B261" i="61" a="1"/>
  <c r="B261" i="61" s="1"/>
  <c r="B262" i="61" a="1"/>
  <c r="B262" i="61" s="1"/>
  <c r="B263" i="61" a="1"/>
  <c r="B263" i="61" s="1"/>
  <c r="B264" i="61" a="1"/>
  <c r="B264" i="61" s="1"/>
  <c r="B265" i="61" a="1"/>
  <c r="B265" i="61" s="1"/>
  <c r="B266" i="61" a="1"/>
  <c r="B266" i="61" s="1"/>
  <c r="B267" i="61" a="1"/>
  <c r="B267" i="61" s="1"/>
  <c r="B268" i="61" a="1"/>
  <c r="B268" i="61" s="1"/>
  <c r="B269" i="61" a="1"/>
  <c r="B269" i="61" s="1"/>
  <c r="B270" i="61" a="1"/>
  <c r="B270" i="61" s="1"/>
  <c r="B271" i="61" a="1"/>
  <c r="B271" i="61" s="1"/>
  <c r="B272" i="61" a="1"/>
  <c r="B272" i="61" s="1"/>
  <c r="B273" i="61" a="1"/>
  <c r="B273" i="61" s="1"/>
  <c r="B274" i="61" a="1"/>
  <c r="B274" i="61" s="1"/>
  <c r="B275" i="61" a="1"/>
  <c r="B275" i="61" s="1"/>
  <c r="B276" i="61" a="1"/>
  <c r="B276" i="61" s="1"/>
  <c r="B277" i="61" a="1"/>
  <c r="B277" i="61" s="1"/>
  <c r="B278" i="61" a="1"/>
  <c r="B278" i="61" s="1"/>
  <c r="B279" i="61" a="1"/>
  <c r="B279" i="61" s="1"/>
  <c r="B280" i="61" a="1"/>
  <c r="B280" i="61" s="1"/>
  <c r="B281" i="61" a="1"/>
  <c r="B281" i="61" s="1"/>
  <c r="B282" i="61" a="1"/>
  <c r="B282" i="61" s="1"/>
  <c r="B283" i="61" a="1"/>
  <c r="B283" i="61" s="1"/>
  <c r="B284" i="61" a="1"/>
  <c r="B284" i="61" s="1"/>
  <c r="B285" i="61" a="1"/>
  <c r="B285" i="61" s="1"/>
  <c r="B286" i="61" a="1"/>
  <c r="B286" i="61" s="1"/>
  <c r="B287" i="61" a="1"/>
  <c r="B287" i="61" s="1"/>
  <c r="B288" i="61" a="1"/>
  <c r="B288" i="61" s="1"/>
  <c r="B289" i="61" a="1"/>
  <c r="B289" i="61" s="1"/>
  <c r="B290" i="61" a="1"/>
  <c r="B290" i="61" s="1"/>
  <c r="B291" i="61" a="1"/>
  <c r="B291" i="61" s="1"/>
  <c r="B292" i="61" a="1"/>
  <c r="B292" i="61" s="1"/>
  <c r="B293" i="61" a="1"/>
  <c r="B293" i="61" s="1"/>
  <c r="B294" i="61" a="1"/>
  <c r="B294" i="61" s="1"/>
  <c r="B295" i="61" a="1"/>
  <c r="B295" i="61" s="1"/>
  <c r="B296" i="61" a="1"/>
  <c r="B296" i="61" s="1"/>
  <c r="B297" i="61" a="1"/>
  <c r="B297" i="61" s="1"/>
  <c r="B298" i="61" a="1"/>
  <c r="B298" i="61" s="1"/>
  <c r="B299" i="61" a="1"/>
  <c r="B299" i="61" s="1"/>
  <c r="B300" i="61" a="1"/>
  <c r="B300" i="61" s="1"/>
  <c r="B301" i="61" a="1"/>
  <c r="B301" i="61" s="1"/>
  <c r="B302" i="61" a="1"/>
  <c r="B302" i="61" s="1"/>
  <c r="B303" i="61" a="1"/>
  <c r="B303" i="61" s="1"/>
  <c r="B304" i="61" a="1"/>
  <c r="B304" i="61" s="1"/>
  <c r="B305" i="61" a="1"/>
  <c r="B305" i="61" s="1"/>
  <c r="B306" i="61" a="1"/>
  <c r="B306" i="61" s="1"/>
  <c r="B307" i="61" a="1"/>
  <c r="B307" i="61" s="1"/>
  <c r="B308" i="61" a="1"/>
  <c r="B308" i="61" s="1"/>
  <c r="B309" i="61" a="1"/>
  <c r="B309" i="61" s="1"/>
  <c r="B310" i="61" a="1"/>
  <c r="B310" i="61" s="1"/>
  <c r="B311" i="61" a="1"/>
  <c r="B311" i="61" s="1"/>
  <c r="B312" i="61" a="1"/>
  <c r="B312" i="61" s="1"/>
  <c r="B313" i="61" a="1"/>
  <c r="B313" i="61" s="1"/>
  <c r="B314" i="61" a="1"/>
  <c r="B314" i="61" s="1"/>
  <c r="B315" i="61" a="1"/>
  <c r="B315" i="61" s="1"/>
  <c r="B316" i="61" a="1"/>
  <c r="B316" i="61" s="1"/>
  <c r="B317" i="61" a="1"/>
  <c r="B317" i="61" s="1"/>
  <c r="B318" i="61" a="1"/>
  <c r="B318" i="61" s="1"/>
  <c r="B319" i="61" a="1"/>
  <c r="B319" i="61" s="1"/>
  <c r="B320" i="61" a="1"/>
  <c r="B320" i="61" s="1"/>
  <c r="B321" i="61" a="1"/>
  <c r="B321" i="61" s="1"/>
  <c r="B322" i="61" a="1"/>
  <c r="B322" i="61" s="1"/>
  <c r="B323" i="61" a="1"/>
  <c r="B323" i="61" s="1"/>
  <c r="B324" i="61" a="1"/>
  <c r="B324" i="61" s="1"/>
  <c r="B325" i="61" a="1"/>
  <c r="B325" i="61" s="1"/>
  <c r="B326" i="61" a="1"/>
  <c r="B326" i="61" s="1"/>
  <c r="B327" i="61" a="1"/>
  <c r="B327" i="61" s="1"/>
  <c r="B328" i="61" a="1"/>
  <c r="B328" i="61" s="1"/>
  <c r="B329" i="61" a="1"/>
  <c r="B329" i="61" s="1"/>
  <c r="B330" i="61" a="1"/>
  <c r="B330" i="61" s="1"/>
  <c r="B331" i="61" a="1"/>
  <c r="B331" i="61" s="1"/>
  <c r="B332" i="61" a="1"/>
  <c r="B332" i="61" s="1"/>
  <c r="B333" i="61" a="1"/>
  <c r="B333" i="61" s="1"/>
  <c r="B334" i="61" a="1"/>
  <c r="B334" i="61" s="1"/>
  <c r="B335" i="61" a="1"/>
  <c r="B335" i="61" s="1"/>
  <c r="B336" i="61" a="1"/>
  <c r="B336" i="61" s="1"/>
  <c r="B337" i="61" a="1"/>
  <c r="B337" i="61" s="1"/>
  <c r="B338" i="61" a="1"/>
  <c r="B338" i="61" s="1"/>
  <c r="B339" i="61" a="1"/>
  <c r="B339" i="61" s="1"/>
  <c r="B340" i="61" a="1"/>
  <c r="B340" i="61" s="1"/>
  <c r="B341" i="61" a="1"/>
  <c r="B341" i="61" s="1"/>
  <c r="B342" i="61" a="1"/>
  <c r="B342" i="61" s="1"/>
  <c r="B343" i="61" a="1"/>
  <c r="B343" i="61" s="1"/>
  <c r="B344" i="61" a="1"/>
  <c r="B344" i="61" s="1"/>
  <c r="B345" i="61" a="1"/>
  <c r="B345" i="61" s="1"/>
  <c r="B346" i="61" a="1"/>
  <c r="B346" i="61" s="1"/>
  <c r="B347" i="61" a="1"/>
  <c r="B347" i="61" s="1"/>
  <c r="B348" i="61" a="1"/>
  <c r="B348" i="61" s="1"/>
  <c r="B349" i="61" a="1"/>
  <c r="B349" i="61" s="1"/>
  <c r="B350" i="61" a="1"/>
  <c r="B350" i="61" s="1"/>
  <c r="B351" i="61" a="1"/>
  <c r="B351" i="61" s="1"/>
  <c r="B352" i="61" a="1"/>
  <c r="B352" i="61" s="1"/>
  <c r="B353" i="61" a="1"/>
  <c r="B353" i="61" s="1"/>
  <c r="B354" i="61" a="1"/>
  <c r="B354" i="61" s="1"/>
  <c r="B355" i="61" a="1"/>
  <c r="B355" i="61" s="1"/>
  <c r="B356" i="61" a="1"/>
  <c r="B356" i="61" s="1"/>
  <c r="B357" i="61" a="1"/>
  <c r="B357" i="61" s="1"/>
  <c r="B358" i="61" a="1"/>
  <c r="B358" i="61" s="1"/>
  <c r="B359" i="61" a="1"/>
  <c r="B359" i="61" s="1"/>
  <c r="B360" i="61" a="1"/>
  <c r="B360" i="61" s="1"/>
  <c r="B361" i="61" a="1"/>
  <c r="B361" i="61" s="1"/>
  <c r="B362" i="61" a="1"/>
  <c r="B362" i="61" s="1"/>
  <c r="B363" i="61" a="1"/>
  <c r="B363" i="61" s="1"/>
  <c r="B364" i="61" a="1"/>
  <c r="B364" i="61" s="1"/>
  <c r="B365" i="61" a="1"/>
  <c r="B365" i="61" s="1"/>
  <c r="B366" i="61" a="1"/>
  <c r="B366" i="61" s="1"/>
  <c r="B367" i="61" a="1"/>
  <c r="B367" i="61" s="1"/>
  <c r="B368" i="61" a="1"/>
  <c r="B368" i="61" s="1"/>
  <c r="B369" i="61" a="1"/>
  <c r="B369" i="61" s="1"/>
  <c r="B370" i="61" a="1"/>
  <c r="B370" i="61" s="1"/>
  <c r="B371" i="61" a="1"/>
  <c r="B371" i="61" s="1"/>
  <c r="B372" i="61" a="1"/>
  <c r="B372" i="61" s="1"/>
  <c r="B373" i="61" a="1"/>
  <c r="B373" i="61" s="1"/>
  <c r="B374" i="61" a="1"/>
  <c r="B374" i="61" s="1"/>
  <c r="B375" i="61" a="1"/>
  <c r="B375" i="61" s="1"/>
  <c r="B376" i="61" a="1"/>
  <c r="B376" i="61" s="1"/>
  <c r="B377" i="61" a="1"/>
  <c r="B377" i="61" s="1"/>
  <c r="B378" i="61" a="1"/>
  <c r="B378" i="61" s="1"/>
  <c r="B379" i="61" a="1"/>
  <c r="B379" i="61" s="1"/>
  <c r="B380" i="61" a="1"/>
  <c r="B380" i="61" s="1"/>
  <c r="B381" i="61" a="1"/>
  <c r="B381" i="61" s="1"/>
  <c r="B382" i="61" a="1"/>
  <c r="B382" i="61" s="1"/>
  <c r="B383" i="61" a="1"/>
  <c r="B383" i="61" s="1"/>
  <c r="B384" i="61" a="1"/>
  <c r="B384" i="61" s="1"/>
  <c r="B385" i="61" a="1"/>
  <c r="B385" i="61" s="1"/>
  <c r="B386" i="61" a="1"/>
  <c r="B386" i="61" s="1"/>
  <c r="B387" i="61" a="1"/>
  <c r="B387" i="61" s="1"/>
  <c r="B388" i="61" a="1"/>
  <c r="B388" i="61" s="1"/>
  <c r="B389" i="61" a="1"/>
  <c r="B389" i="61" s="1"/>
  <c r="B390" i="61" a="1"/>
  <c r="B390" i="61" s="1"/>
  <c r="B391" i="61" a="1"/>
  <c r="B391" i="61" s="1"/>
  <c r="B392" i="61" a="1"/>
  <c r="B392" i="61" s="1"/>
  <c r="B393" i="61" a="1"/>
  <c r="B393" i="61" s="1"/>
  <c r="B394" i="61" a="1"/>
  <c r="B394" i="61" s="1"/>
  <c r="B395" i="61" a="1"/>
  <c r="B395" i="61" s="1"/>
  <c r="B396" i="61" a="1"/>
  <c r="B396" i="61" s="1"/>
  <c r="B397" i="61" a="1"/>
  <c r="B397" i="61" s="1"/>
  <c r="B398" i="61" a="1"/>
  <c r="B398" i="61" s="1"/>
  <c r="B399" i="61" a="1"/>
  <c r="B399" i="61" s="1"/>
  <c r="B400" i="61" a="1"/>
  <c r="B400" i="61" s="1"/>
  <c r="B401" i="61" a="1"/>
  <c r="B401" i="61" s="1"/>
  <c r="B402" i="61" a="1"/>
  <c r="B402" i="61" s="1"/>
  <c r="B403" i="61" a="1"/>
  <c r="B403" i="61" s="1"/>
  <c r="B404" i="61" a="1"/>
  <c r="B404" i="61" s="1"/>
  <c r="B405" i="61" a="1"/>
  <c r="B405" i="61" s="1"/>
  <c r="B406" i="61" a="1"/>
  <c r="B406" i="61" s="1"/>
  <c r="B407" i="61" a="1"/>
  <c r="B407" i="61" s="1"/>
  <c r="B408" i="61" a="1"/>
  <c r="B408" i="61" s="1"/>
  <c r="B409" i="61" a="1"/>
  <c r="B409" i="61" s="1"/>
  <c r="B410" i="61" a="1"/>
  <c r="B410" i="61" s="1"/>
  <c r="B411" i="61" a="1"/>
  <c r="B411" i="61" s="1"/>
  <c r="B412" i="61" a="1"/>
  <c r="B412" i="61" s="1"/>
  <c r="B413" i="61" a="1"/>
  <c r="B413" i="61" s="1"/>
  <c r="B414" i="61" a="1"/>
  <c r="B414" i="61" s="1"/>
  <c r="B415" i="61" a="1"/>
  <c r="B415" i="61" s="1"/>
  <c r="B416" i="61" a="1"/>
  <c r="B416" i="61" s="1"/>
  <c r="B417" i="61" a="1"/>
  <c r="B417" i="61" s="1"/>
  <c r="B418" i="61" a="1"/>
  <c r="B418" i="61" s="1"/>
  <c r="B419" i="61" a="1"/>
  <c r="B419" i="61" s="1"/>
  <c r="B420" i="61" a="1"/>
  <c r="B420" i="61" s="1"/>
  <c r="B421" i="61" a="1"/>
  <c r="B421" i="61" s="1"/>
  <c r="B422" i="61" a="1"/>
  <c r="B422" i="61" s="1"/>
  <c r="B423" i="61" a="1"/>
  <c r="B423" i="61" s="1"/>
  <c r="B424" i="61" a="1"/>
  <c r="B424" i="61" s="1"/>
  <c r="B425" i="61" a="1"/>
  <c r="B425" i="61" s="1"/>
  <c r="B426" i="61" a="1"/>
  <c r="B426" i="61" s="1"/>
  <c r="B427" i="61" a="1"/>
  <c r="B427" i="61" s="1"/>
  <c r="B428" i="61" a="1"/>
  <c r="B428" i="61" s="1"/>
  <c r="B429" i="61" a="1"/>
  <c r="B429" i="61" s="1"/>
  <c r="B430" i="61" a="1"/>
  <c r="B430" i="61" s="1"/>
  <c r="B431" i="61" a="1"/>
  <c r="B431" i="61" s="1"/>
  <c r="B432" i="61" a="1"/>
  <c r="B432" i="61" s="1"/>
  <c r="B433" i="61" a="1"/>
  <c r="B433" i="61" s="1"/>
  <c r="B434" i="61" a="1"/>
  <c r="B434" i="61" s="1"/>
  <c r="B435" i="61" a="1"/>
  <c r="B435" i="61" s="1"/>
  <c r="B436" i="61" a="1"/>
  <c r="B436" i="61" s="1"/>
  <c r="B437" i="61" a="1"/>
  <c r="B437" i="61" s="1"/>
  <c r="B438" i="61" a="1"/>
  <c r="B438" i="61" s="1"/>
  <c r="B439" i="61" a="1"/>
  <c r="B439" i="61" s="1"/>
  <c r="B440" i="61" a="1"/>
  <c r="B440" i="61" s="1"/>
  <c r="B441" i="61" a="1"/>
  <c r="B441" i="61" s="1"/>
  <c r="B442" i="61" a="1"/>
  <c r="B442" i="61" s="1"/>
  <c r="B443" i="61" a="1"/>
  <c r="B443" i="61" s="1"/>
  <c r="B444" i="61" a="1"/>
  <c r="B444" i="61" s="1"/>
  <c r="B445" i="61" a="1"/>
  <c r="B445" i="61" s="1"/>
  <c r="B446" i="61" a="1"/>
  <c r="B446" i="61" s="1"/>
  <c r="B447" i="61" a="1"/>
  <c r="B447" i="61" s="1"/>
  <c r="B448" i="61" a="1"/>
  <c r="B448" i="61" s="1"/>
  <c r="B449" i="61" a="1"/>
  <c r="B449" i="61" s="1"/>
  <c r="B450" i="61" a="1"/>
  <c r="B450" i="61" s="1"/>
  <c r="B451" i="61" a="1"/>
  <c r="B451" i="61" s="1"/>
  <c r="B452" i="61" a="1"/>
  <c r="B452" i="61" s="1"/>
  <c r="B453" i="61" a="1"/>
  <c r="B453" i="61" s="1"/>
  <c r="B454" i="61" a="1"/>
  <c r="B454" i="61" s="1"/>
  <c r="B455" i="61" a="1"/>
  <c r="B455" i="61" s="1"/>
  <c r="B456" i="61" a="1"/>
  <c r="B456" i="61" s="1"/>
  <c r="B457" i="61" a="1"/>
  <c r="B457" i="61" s="1"/>
  <c r="B458" i="61" a="1"/>
  <c r="B458" i="61" s="1"/>
  <c r="B459" i="61" a="1"/>
  <c r="B459" i="61" s="1"/>
  <c r="B460" i="61" a="1"/>
  <c r="B460" i="61" s="1"/>
  <c r="B461" i="61" a="1"/>
  <c r="B461" i="61" s="1"/>
  <c r="B462" i="61" a="1"/>
  <c r="B462" i="61" s="1"/>
  <c r="B463" i="61" a="1"/>
  <c r="B463" i="61" s="1"/>
  <c r="B464" i="61" a="1"/>
  <c r="B464" i="61" s="1"/>
  <c r="B465" i="61" a="1"/>
  <c r="B465" i="61" s="1"/>
  <c r="B466" i="61" a="1"/>
  <c r="B466" i="61" s="1"/>
  <c r="B467" i="61" a="1"/>
  <c r="B467" i="61" s="1"/>
  <c r="B468" i="61" a="1"/>
  <c r="B468" i="61" s="1"/>
  <c r="B469" i="61" a="1"/>
  <c r="B469" i="61" s="1"/>
  <c r="B470" i="61" a="1"/>
  <c r="B470" i="61" s="1"/>
  <c r="B471" i="61" a="1"/>
  <c r="B471" i="61" s="1"/>
  <c r="B472" i="61" a="1"/>
  <c r="B472" i="61" s="1"/>
  <c r="B473" i="61" a="1"/>
  <c r="B473" i="61" s="1"/>
  <c r="B474" i="61" a="1"/>
  <c r="B474" i="61" s="1"/>
  <c r="B475" i="61" a="1"/>
  <c r="B475" i="61" s="1"/>
  <c r="B476" i="61" a="1"/>
  <c r="B476" i="61" s="1"/>
  <c r="B477" i="61" a="1"/>
  <c r="B477" i="61" s="1"/>
  <c r="B478" i="61" a="1"/>
  <c r="B478" i="61" s="1"/>
  <c r="B479" i="61" a="1"/>
  <c r="B479" i="61" s="1"/>
  <c r="B480" i="61" a="1"/>
  <c r="B480" i="61" s="1"/>
  <c r="B481" i="61" a="1"/>
  <c r="B481" i="61" s="1"/>
  <c r="B482" i="61" a="1"/>
  <c r="B482" i="61" s="1"/>
  <c r="B483" i="61" a="1"/>
  <c r="B483" i="61" s="1"/>
  <c r="B484" i="61" a="1"/>
  <c r="B484" i="61" s="1"/>
  <c r="B485" i="61" a="1"/>
  <c r="B485" i="61" s="1"/>
  <c r="B486" i="61" a="1"/>
  <c r="B486" i="61" s="1"/>
  <c r="B487" i="61" a="1"/>
  <c r="B487" i="61" s="1"/>
  <c r="B488" i="61" a="1"/>
  <c r="B488" i="61" s="1"/>
  <c r="B489" i="61" a="1"/>
  <c r="B489" i="61" s="1"/>
  <c r="B490" i="61" a="1"/>
  <c r="B490" i="61" s="1"/>
  <c r="B491" i="61" a="1"/>
  <c r="B491" i="61" s="1"/>
  <c r="B492" i="61" a="1"/>
  <c r="B492" i="61" s="1"/>
  <c r="B493" i="61" a="1"/>
  <c r="B493" i="61" s="1"/>
  <c r="B494" i="61" a="1"/>
  <c r="B494" i="61" s="1"/>
  <c r="B495" i="61" a="1"/>
  <c r="B495" i="61" s="1"/>
  <c r="B496" i="61" a="1"/>
  <c r="B496" i="61" s="1"/>
  <c r="B497" i="61" a="1"/>
  <c r="B497" i="61" s="1"/>
  <c r="B498" i="61" a="1"/>
  <c r="B498" i="61" s="1"/>
  <c r="B499" i="61" a="1"/>
  <c r="B499" i="61" s="1"/>
  <c r="B500" i="61" a="1"/>
  <c r="B500" i="61" s="1"/>
  <c r="B473" i="62" a="1"/>
  <c r="B473" i="62" s="1"/>
  <c r="B474" i="62" a="1"/>
  <c r="B474" i="62" s="1"/>
  <c r="B475" i="62" a="1"/>
  <c r="B475" i="62" s="1"/>
  <c r="B476" i="62" a="1"/>
  <c r="B476" i="62" s="1"/>
  <c r="B477" i="62" a="1"/>
  <c r="B477" i="62" s="1"/>
  <c r="B478" i="62" a="1"/>
  <c r="B478" i="62" s="1"/>
  <c r="B479" i="62" a="1"/>
  <c r="B479" i="62" s="1"/>
  <c r="B480" i="62" a="1"/>
  <c r="B480" i="62" s="1"/>
  <c r="B481" i="62" a="1"/>
  <c r="B481" i="62" s="1"/>
  <c r="B482" i="62" a="1"/>
  <c r="B482" i="62" s="1"/>
  <c r="B483" i="62" a="1"/>
  <c r="B483" i="62" s="1"/>
  <c r="B484" i="62" a="1"/>
  <c r="B484" i="62" s="1"/>
  <c r="B485" i="62" a="1"/>
  <c r="B485" i="62" s="1"/>
  <c r="B486" i="62" a="1"/>
  <c r="B486" i="62" s="1"/>
  <c r="B487" i="62" a="1"/>
  <c r="B487" i="62" s="1"/>
  <c r="B488" i="62" a="1"/>
  <c r="B488" i="62" s="1"/>
  <c r="B489" i="62" a="1"/>
  <c r="B489" i="62" s="1"/>
  <c r="B490" i="62" a="1"/>
  <c r="B490" i="62" s="1"/>
  <c r="B491" i="62" a="1"/>
  <c r="B491" i="62" s="1"/>
  <c r="B492" i="62" a="1"/>
  <c r="B492" i="62" s="1"/>
  <c r="B493" i="62" a="1"/>
  <c r="B493" i="62" s="1"/>
  <c r="B494" i="62" a="1"/>
  <c r="B494" i="62" s="1"/>
  <c r="B495" i="62" a="1"/>
  <c r="B495" i="62" s="1"/>
  <c r="B496" i="62" a="1"/>
  <c r="B496" i="62" s="1"/>
  <c r="B497" i="62" a="1"/>
  <c r="B497" i="62" s="1"/>
  <c r="B498" i="62" a="1"/>
  <c r="B498" i="62" s="1"/>
  <c r="B499" i="62" a="1"/>
  <c r="B499" i="62" s="1"/>
  <c r="B500" i="62" a="1"/>
  <c r="B500" i="62" s="1"/>
  <c r="B4" i="62" a="1"/>
  <c r="B4" i="62" s="1"/>
  <c r="B5" i="62" a="1"/>
  <c r="B5" i="62" s="1"/>
  <c r="B6" i="62" a="1"/>
  <c r="B6" i="62" s="1"/>
  <c r="B7" i="62" a="1"/>
  <c r="B7" i="62" s="1"/>
  <c r="B8" i="62" a="1"/>
  <c r="B8" i="62" s="1"/>
  <c r="B9" i="62" a="1"/>
  <c r="B9" i="62" s="1"/>
  <c r="B10" i="62" a="1"/>
  <c r="B10" i="62" s="1"/>
  <c r="B11" i="62" a="1"/>
  <c r="B11" i="62" s="1"/>
  <c r="B12" i="62" a="1"/>
  <c r="B12" i="62" s="1"/>
  <c r="B13" i="62" a="1"/>
  <c r="B13" i="62" s="1"/>
  <c r="B14" i="62" a="1"/>
  <c r="B14" i="62" s="1"/>
  <c r="B15" i="62" a="1"/>
  <c r="B15" i="62" s="1"/>
  <c r="B16" i="62" a="1"/>
  <c r="B16" i="62" s="1"/>
  <c r="B17" i="62" a="1"/>
  <c r="B17" i="62" s="1"/>
  <c r="B18" i="62" a="1"/>
  <c r="B18" i="62" s="1"/>
  <c r="B19" i="62" a="1"/>
  <c r="B19" i="62" s="1"/>
  <c r="B20" i="62" a="1"/>
  <c r="B20" i="62" s="1"/>
  <c r="B21" i="62" a="1"/>
  <c r="B21" i="62" s="1"/>
  <c r="B22" i="62" a="1"/>
  <c r="B22" i="62" s="1"/>
  <c r="B23" i="62" a="1"/>
  <c r="B23" i="62" s="1"/>
  <c r="B24" i="62" a="1"/>
  <c r="B24" i="62" s="1"/>
  <c r="B25" i="62" a="1"/>
  <c r="B25" i="62" s="1"/>
  <c r="B26" i="62" a="1"/>
  <c r="B26" i="62" s="1"/>
  <c r="B27" i="62" a="1"/>
  <c r="B27" i="62" s="1"/>
  <c r="B28" i="62" a="1"/>
  <c r="B28" i="62" s="1"/>
  <c r="B29" i="62" a="1"/>
  <c r="B29" i="62" s="1"/>
  <c r="B30" i="62" a="1"/>
  <c r="B30" i="62" s="1"/>
  <c r="B31" i="62" a="1"/>
  <c r="B31" i="62" s="1"/>
  <c r="B32" i="62" a="1"/>
  <c r="B32" i="62" s="1"/>
  <c r="B33" i="62" a="1"/>
  <c r="B33" i="62" s="1"/>
  <c r="B34" i="62" a="1"/>
  <c r="B34" i="62" s="1"/>
  <c r="B35" i="62" a="1"/>
  <c r="B35" i="62" s="1"/>
  <c r="B36" i="62" a="1"/>
  <c r="B36" i="62" s="1"/>
  <c r="B37" i="62" a="1"/>
  <c r="B37" i="62" s="1"/>
  <c r="B38" i="62" a="1"/>
  <c r="B38" i="62" s="1"/>
  <c r="B39" i="62" a="1"/>
  <c r="B39" i="62" s="1"/>
  <c r="B40" i="62" a="1"/>
  <c r="B40" i="62" s="1"/>
  <c r="B41" i="62" a="1"/>
  <c r="B41" i="62" s="1"/>
  <c r="B42" i="62" a="1"/>
  <c r="B42" i="62" s="1"/>
  <c r="B43" i="62" a="1"/>
  <c r="B43" i="62" s="1"/>
  <c r="B44" i="62" a="1"/>
  <c r="B44" i="62" s="1"/>
  <c r="B45" i="62" a="1"/>
  <c r="B45" i="62" s="1"/>
  <c r="B46" i="62" a="1"/>
  <c r="B46" i="62" s="1"/>
  <c r="B47" i="62" a="1"/>
  <c r="B47" i="62" s="1"/>
  <c r="B48" i="62" a="1"/>
  <c r="B48" i="62" s="1"/>
  <c r="B49" i="62" a="1"/>
  <c r="B49" i="62" s="1"/>
  <c r="B50" i="62" a="1"/>
  <c r="B50" i="62" s="1"/>
  <c r="B51" i="62" a="1"/>
  <c r="B51" i="62" s="1"/>
  <c r="B52" i="62" a="1"/>
  <c r="B52" i="62" s="1"/>
  <c r="B53" i="62" a="1"/>
  <c r="B53" i="62" s="1"/>
  <c r="B54" i="62" a="1"/>
  <c r="B54" i="62" s="1"/>
  <c r="B55" i="62" a="1"/>
  <c r="B55" i="62" s="1"/>
  <c r="B56" i="62" a="1"/>
  <c r="B56" i="62" s="1"/>
  <c r="B57" i="62" a="1"/>
  <c r="B57" i="62" s="1"/>
  <c r="B58" i="62" a="1"/>
  <c r="B58" i="62" s="1"/>
  <c r="B59" i="62" a="1"/>
  <c r="B59" i="62" s="1"/>
  <c r="B60" i="62" a="1"/>
  <c r="B60" i="62" s="1"/>
  <c r="B61" i="62" a="1"/>
  <c r="B61" i="62" s="1"/>
  <c r="B62" i="62" a="1"/>
  <c r="B62" i="62" s="1"/>
  <c r="B63" i="62" a="1"/>
  <c r="B63" i="62" s="1"/>
  <c r="B64" i="62" a="1"/>
  <c r="B64" i="62" s="1"/>
  <c r="B65" i="62" a="1"/>
  <c r="B65" i="62" s="1"/>
  <c r="B66" i="62" a="1"/>
  <c r="B66" i="62" s="1"/>
  <c r="B67" i="62" a="1"/>
  <c r="B67" i="62" s="1"/>
  <c r="B68" i="62" a="1"/>
  <c r="B68" i="62" s="1"/>
  <c r="B69" i="62" a="1"/>
  <c r="B69" i="62" s="1"/>
  <c r="B70" i="62" a="1"/>
  <c r="B70" i="62" s="1"/>
  <c r="B71" i="62" a="1"/>
  <c r="B71" i="62" s="1"/>
  <c r="B72" i="62" a="1"/>
  <c r="B72" i="62" s="1"/>
  <c r="B73" i="62" a="1"/>
  <c r="B73" i="62" s="1"/>
  <c r="B74" i="62" a="1"/>
  <c r="B74" i="62" s="1"/>
  <c r="B75" i="62" a="1"/>
  <c r="B75" i="62" s="1"/>
  <c r="B76" i="62" a="1"/>
  <c r="B76" i="62" s="1"/>
  <c r="B77" i="62" a="1"/>
  <c r="B77" i="62" s="1"/>
  <c r="B78" i="62" a="1"/>
  <c r="B78" i="62" s="1"/>
  <c r="B79" i="62" a="1"/>
  <c r="B79" i="62" s="1"/>
  <c r="B80" i="62" a="1"/>
  <c r="B80" i="62" s="1"/>
  <c r="B81" i="62" a="1"/>
  <c r="B81" i="62" s="1"/>
  <c r="B82" i="62" a="1"/>
  <c r="B82" i="62" s="1"/>
  <c r="B83" i="62" a="1"/>
  <c r="B83" i="62" s="1"/>
  <c r="B84" i="62" a="1"/>
  <c r="B84" i="62" s="1"/>
  <c r="B85" i="62" a="1"/>
  <c r="B85" i="62" s="1"/>
  <c r="B86" i="62" a="1"/>
  <c r="B86" i="62" s="1"/>
  <c r="B87" i="62" a="1"/>
  <c r="B87" i="62" s="1"/>
  <c r="B88" i="62" a="1"/>
  <c r="B88" i="62" s="1"/>
  <c r="B89" i="62" a="1"/>
  <c r="B89" i="62" s="1"/>
  <c r="B90" i="62" a="1"/>
  <c r="B90" i="62" s="1"/>
  <c r="B91" i="62" a="1"/>
  <c r="B91" i="62" s="1"/>
  <c r="B92" i="62" a="1"/>
  <c r="B92" i="62" s="1"/>
  <c r="B93" i="62" a="1"/>
  <c r="B93" i="62" s="1"/>
  <c r="B94" i="62" a="1"/>
  <c r="B94" i="62" s="1"/>
  <c r="B95" i="62" a="1"/>
  <c r="B95" i="62" s="1"/>
  <c r="B96" i="62" a="1"/>
  <c r="B96" i="62" s="1"/>
  <c r="B97" i="62" a="1"/>
  <c r="B97" i="62" s="1"/>
  <c r="B98" i="62" a="1"/>
  <c r="B98" i="62" s="1"/>
  <c r="B99" i="62" a="1"/>
  <c r="B99" i="62" s="1"/>
  <c r="B100" i="62" a="1"/>
  <c r="B100" i="62" s="1"/>
  <c r="B101" i="62" a="1"/>
  <c r="B101" i="62" s="1"/>
  <c r="B102" i="62" a="1"/>
  <c r="B102" i="62" s="1"/>
  <c r="B103" i="62" a="1"/>
  <c r="B103" i="62" s="1"/>
  <c r="B104" i="62" a="1"/>
  <c r="B104" i="62" s="1"/>
  <c r="B105" i="62" a="1"/>
  <c r="B105" i="62" s="1"/>
  <c r="B106" i="62" a="1"/>
  <c r="B106" i="62" s="1"/>
  <c r="B107" i="62" a="1"/>
  <c r="B107" i="62" s="1"/>
  <c r="B108" i="62" a="1"/>
  <c r="B108" i="62" s="1"/>
  <c r="B109" i="62" a="1"/>
  <c r="B109" i="62" s="1"/>
  <c r="B110" i="62" a="1"/>
  <c r="B110" i="62" s="1"/>
  <c r="B111" i="62" a="1"/>
  <c r="B111" i="62" s="1"/>
  <c r="B112" i="62" a="1"/>
  <c r="B112" i="62" s="1"/>
  <c r="B113" i="62" a="1"/>
  <c r="B113" i="62" s="1"/>
  <c r="B114" i="62" a="1"/>
  <c r="B114" i="62" s="1"/>
  <c r="B115" i="62" a="1"/>
  <c r="B115" i="62" s="1"/>
  <c r="B116" i="62" a="1"/>
  <c r="B116" i="62" s="1"/>
  <c r="B117" i="62" a="1"/>
  <c r="B117" i="62" s="1"/>
  <c r="B118" i="62" a="1"/>
  <c r="B118" i="62" s="1"/>
  <c r="B119" i="62" a="1"/>
  <c r="B119" i="62" s="1"/>
  <c r="B120" i="62" a="1"/>
  <c r="B120" i="62" s="1"/>
  <c r="B121" i="62" a="1"/>
  <c r="B121" i="62" s="1"/>
  <c r="B122" i="62" a="1"/>
  <c r="B122" i="62" s="1"/>
  <c r="B123" i="62" a="1"/>
  <c r="B123" i="62" s="1"/>
  <c r="B124" i="62" a="1"/>
  <c r="B124" i="62" s="1"/>
  <c r="B125" i="62" a="1"/>
  <c r="B125" i="62" s="1"/>
  <c r="B126" i="62" a="1"/>
  <c r="B126" i="62" s="1"/>
  <c r="B127" i="62" a="1"/>
  <c r="B127" i="62" s="1"/>
  <c r="B128" i="62" a="1"/>
  <c r="B128" i="62" s="1"/>
  <c r="B129" i="62" a="1"/>
  <c r="B129" i="62" s="1"/>
  <c r="B130" i="62" a="1"/>
  <c r="B130" i="62" s="1"/>
  <c r="B131" i="62" a="1"/>
  <c r="B131" i="62" s="1"/>
  <c r="B132" i="62" a="1"/>
  <c r="B132" i="62" s="1"/>
  <c r="B133" i="62" a="1"/>
  <c r="B133" i="62" s="1"/>
  <c r="B134" i="62" a="1"/>
  <c r="B134" i="62" s="1"/>
  <c r="B135" i="62" a="1"/>
  <c r="B135" i="62" s="1"/>
  <c r="B136" i="62" a="1"/>
  <c r="B136" i="62" s="1"/>
  <c r="B137" i="62" a="1"/>
  <c r="B137" i="62" s="1"/>
  <c r="B138" i="62" a="1"/>
  <c r="B138" i="62" s="1"/>
  <c r="B139" i="62" a="1"/>
  <c r="B139" i="62" s="1"/>
  <c r="B140" i="62" a="1"/>
  <c r="B140" i="62" s="1"/>
  <c r="B141" i="62" a="1"/>
  <c r="B141" i="62" s="1"/>
  <c r="B142" i="62" a="1"/>
  <c r="B142" i="62" s="1"/>
  <c r="B143" i="62" a="1"/>
  <c r="B143" i="62" s="1"/>
  <c r="B144" i="62" a="1"/>
  <c r="B144" i="62" s="1"/>
  <c r="B145" i="62" a="1"/>
  <c r="B145" i="62" s="1"/>
  <c r="B146" i="62" a="1"/>
  <c r="B146" i="62" s="1"/>
  <c r="B147" i="62" a="1"/>
  <c r="B147" i="62" s="1"/>
  <c r="B148" i="62" a="1"/>
  <c r="B148" i="62" s="1"/>
  <c r="B149" i="62" a="1"/>
  <c r="B149" i="62" s="1"/>
  <c r="B150" i="62" a="1"/>
  <c r="B150" i="62" s="1"/>
  <c r="B151" i="62" a="1"/>
  <c r="B151" i="62" s="1"/>
  <c r="B152" i="62" a="1"/>
  <c r="B152" i="62" s="1"/>
  <c r="B153" i="62" a="1"/>
  <c r="B153" i="62" s="1"/>
  <c r="B154" i="62" a="1"/>
  <c r="B154" i="62" s="1"/>
  <c r="B155" i="62" a="1"/>
  <c r="B155" i="62" s="1"/>
  <c r="B156" i="62" a="1"/>
  <c r="B156" i="62" s="1"/>
  <c r="B157" i="62" a="1"/>
  <c r="B157" i="62" s="1"/>
  <c r="B158" i="62" a="1"/>
  <c r="B158" i="62" s="1"/>
  <c r="B159" i="62" a="1"/>
  <c r="B159" i="62" s="1"/>
  <c r="B160" i="62" a="1"/>
  <c r="B160" i="62" s="1"/>
  <c r="B161" i="62" a="1"/>
  <c r="B161" i="62" s="1"/>
  <c r="B162" i="62" a="1"/>
  <c r="B162" i="62" s="1"/>
  <c r="B163" i="62" a="1"/>
  <c r="B163" i="62" s="1"/>
  <c r="B164" i="62" a="1"/>
  <c r="B164" i="62" s="1"/>
  <c r="B165" i="62" a="1"/>
  <c r="B165" i="62" s="1"/>
  <c r="B166" i="62" a="1"/>
  <c r="B166" i="62" s="1"/>
  <c r="B167" i="62" a="1"/>
  <c r="B167" i="62" s="1"/>
  <c r="B168" i="62" a="1"/>
  <c r="B168" i="62" s="1"/>
  <c r="B169" i="62" a="1"/>
  <c r="B169" i="62" s="1"/>
  <c r="B170" i="62" a="1"/>
  <c r="B170" i="62" s="1"/>
  <c r="B171" i="62" a="1"/>
  <c r="B171" i="62" s="1"/>
  <c r="B172" i="62" a="1"/>
  <c r="B172" i="62" s="1"/>
  <c r="B173" i="62" a="1"/>
  <c r="B173" i="62" s="1"/>
  <c r="B174" i="62" a="1"/>
  <c r="B174" i="62" s="1"/>
  <c r="B175" i="62" a="1"/>
  <c r="B175" i="62" s="1"/>
  <c r="B176" i="62" a="1"/>
  <c r="B176" i="62" s="1"/>
  <c r="B177" i="62" a="1"/>
  <c r="B177" i="62" s="1"/>
  <c r="B178" i="62" a="1"/>
  <c r="B178" i="62" s="1"/>
  <c r="B179" i="62" a="1"/>
  <c r="B179" i="62" s="1"/>
  <c r="B180" i="62" a="1"/>
  <c r="B180" i="62" s="1"/>
  <c r="B181" i="62" a="1"/>
  <c r="B181" i="62" s="1"/>
  <c r="B182" i="62" a="1"/>
  <c r="B182" i="62" s="1"/>
  <c r="B183" i="62" a="1"/>
  <c r="B183" i="62" s="1"/>
  <c r="B184" i="62" a="1"/>
  <c r="B184" i="62" s="1"/>
  <c r="B185" i="62" a="1"/>
  <c r="B185" i="62" s="1"/>
  <c r="B186" i="62" a="1"/>
  <c r="B186" i="62" s="1"/>
  <c r="B187" i="62" a="1"/>
  <c r="B187" i="62" s="1"/>
  <c r="B188" i="62" a="1"/>
  <c r="B188" i="62" s="1"/>
  <c r="B189" i="62" a="1"/>
  <c r="B189" i="62" s="1"/>
  <c r="B190" i="62" a="1"/>
  <c r="B190" i="62" s="1"/>
  <c r="B191" i="62" a="1"/>
  <c r="B191" i="62" s="1"/>
  <c r="B192" i="62" a="1"/>
  <c r="B192" i="62" s="1"/>
  <c r="B193" i="62" a="1"/>
  <c r="B193" i="62" s="1"/>
  <c r="B194" i="62" a="1"/>
  <c r="B194" i="62" s="1"/>
  <c r="B195" i="62" a="1"/>
  <c r="B195" i="62" s="1"/>
  <c r="B196" i="62" a="1"/>
  <c r="B196" i="62" s="1"/>
  <c r="B197" i="62" a="1"/>
  <c r="B197" i="62" s="1"/>
  <c r="B198" i="62" a="1"/>
  <c r="B198" i="62" s="1"/>
  <c r="B199" i="62" a="1"/>
  <c r="B199" i="62" s="1"/>
  <c r="B200" i="62" a="1"/>
  <c r="B200" i="62" s="1"/>
  <c r="B201" i="62" a="1"/>
  <c r="B201" i="62" s="1"/>
  <c r="B202" i="62" a="1"/>
  <c r="B202" i="62" s="1"/>
  <c r="B203" i="62" a="1"/>
  <c r="B203" i="62" s="1"/>
  <c r="B204" i="62" a="1"/>
  <c r="B204" i="62" s="1"/>
  <c r="B205" i="62" a="1"/>
  <c r="B205" i="62" s="1"/>
  <c r="B206" i="62" a="1"/>
  <c r="B206" i="62" s="1"/>
  <c r="B207" i="62" a="1"/>
  <c r="B207" i="62" s="1"/>
  <c r="B208" i="62" a="1"/>
  <c r="B208" i="62" s="1"/>
  <c r="B209" i="62" a="1"/>
  <c r="B209" i="62" s="1"/>
  <c r="B210" i="62" a="1"/>
  <c r="B210" i="62" s="1"/>
  <c r="B211" i="62" a="1"/>
  <c r="B211" i="62" s="1"/>
  <c r="B212" i="62" a="1"/>
  <c r="B212" i="62" s="1"/>
  <c r="B213" i="62" a="1"/>
  <c r="B213" i="62" s="1"/>
  <c r="B214" i="62" a="1"/>
  <c r="B214" i="62" s="1"/>
  <c r="B215" i="62" a="1"/>
  <c r="B215" i="62" s="1"/>
  <c r="B216" i="62" a="1"/>
  <c r="B216" i="62" s="1"/>
  <c r="B217" i="62" a="1"/>
  <c r="B217" i="62" s="1"/>
  <c r="B218" i="62" a="1"/>
  <c r="B218" i="62" s="1"/>
  <c r="B219" i="62" a="1"/>
  <c r="B219" i="62" s="1"/>
  <c r="B220" i="62" a="1"/>
  <c r="B220" i="62" s="1"/>
  <c r="B221" i="62" a="1"/>
  <c r="B221" i="62" s="1"/>
  <c r="B222" i="62" a="1"/>
  <c r="B222" i="62" s="1"/>
  <c r="B223" i="62" a="1"/>
  <c r="B223" i="62" s="1"/>
  <c r="B224" i="62" a="1"/>
  <c r="B224" i="62" s="1"/>
  <c r="B225" i="62" a="1"/>
  <c r="B225" i="62" s="1"/>
  <c r="B226" i="62" a="1"/>
  <c r="B226" i="62" s="1"/>
  <c r="B227" i="62" a="1"/>
  <c r="B227" i="62" s="1"/>
  <c r="B228" i="62" a="1"/>
  <c r="B228" i="62" s="1"/>
  <c r="B229" i="62" a="1"/>
  <c r="B229" i="62" s="1"/>
  <c r="B230" i="62" a="1"/>
  <c r="B230" i="62" s="1"/>
  <c r="B231" i="62" a="1"/>
  <c r="B231" i="62" s="1"/>
  <c r="B232" i="62" a="1"/>
  <c r="B232" i="62" s="1"/>
  <c r="B233" i="62" a="1"/>
  <c r="B233" i="62" s="1"/>
  <c r="B234" i="62" a="1"/>
  <c r="B234" i="62" s="1"/>
  <c r="B235" i="62" a="1"/>
  <c r="B235" i="62" s="1"/>
  <c r="B236" i="62" a="1"/>
  <c r="B236" i="62" s="1"/>
  <c r="B237" i="62" a="1"/>
  <c r="B237" i="62" s="1"/>
  <c r="B238" i="62" a="1"/>
  <c r="B238" i="62" s="1"/>
  <c r="B239" i="62" a="1"/>
  <c r="B239" i="62" s="1"/>
  <c r="B240" i="62" a="1"/>
  <c r="B240" i="62" s="1"/>
  <c r="B241" i="62" a="1"/>
  <c r="B241" i="62" s="1"/>
  <c r="B242" i="62" a="1"/>
  <c r="B242" i="62" s="1"/>
  <c r="B243" i="62" a="1"/>
  <c r="B243" i="62" s="1"/>
  <c r="B244" i="62" a="1"/>
  <c r="B244" i="62" s="1"/>
  <c r="B245" i="62" a="1"/>
  <c r="B245" i="62" s="1"/>
  <c r="B246" i="62" a="1"/>
  <c r="B246" i="62" s="1"/>
  <c r="B247" i="62" a="1"/>
  <c r="B247" i="62" s="1"/>
  <c r="B248" i="62" a="1"/>
  <c r="B248" i="62" s="1"/>
  <c r="B249" i="62" a="1"/>
  <c r="B249" i="62" s="1"/>
  <c r="B250" i="62" a="1"/>
  <c r="B250" i="62" s="1"/>
  <c r="B251" i="62" a="1"/>
  <c r="B251" i="62" s="1"/>
  <c r="B252" i="62" a="1"/>
  <c r="B252" i="62" s="1"/>
  <c r="B253" i="62" a="1"/>
  <c r="B253" i="62" s="1"/>
  <c r="B254" i="62" a="1"/>
  <c r="B254" i="62" s="1"/>
  <c r="B255" i="62" a="1"/>
  <c r="B255" i="62" s="1"/>
  <c r="B256" i="62" a="1"/>
  <c r="B256" i="62" s="1"/>
  <c r="B257" i="62" a="1"/>
  <c r="B257" i="62" s="1"/>
  <c r="B258" i="62" a="1"/>
  <c r="B258" i="62" s="1"/>
  <c r="B259" i="62" a="1"/>
  <c r="B259" i="62" s="1"/>
  <c r="B260" i="62" a="1"/>
  <c r="B260" i="62" s="1"/>
  <c r="B261" i="62" a="1"/>
  <c r="B261" i="62" s="1"/>
  <c r="B262" i="62" a="1"/>
  <c r="B262" i="62" s="1"/>
  <c r="B263" i="62" a="1"/>
  <c r="B263" i="62" s="1"/>
  <c r="B264" i="62" a="1"/>
  <c r="B264" i="62" s="1"/>
  <c r="B265" i="62" a="1"/>
  <c r="B265" i="62" s="1"/>
  <c r="B266" i="62" a="1"/>
  <c r="B266" i="62" s="1"/>
  <c r="B267" i="62" a="1"/>
  <c r="B267" i="62" s="1"/>
  <c r="B268" i="62" a="1"/>
  <c r="B268" i="62" s="1"/>
  <c r="B269" i="62" a="1"/>
  <c r="B269" i="62" s="1"/>
  <c r="B270" i="62" a="1"/>
  <c r="B270" i="62" s="1"/>
  <c r="B271" i="62" a="1"/>
  <c r="B271" i="62" s="1"/>
  <c r="B272" i="62" a="1"/>
  <c r="B272" i="62" s="1"/>
  <c r="B273" i="62" a="1"/>
  <c r="B273" i="62" s="1"/>
  <c r="B274" i="62" a="1"/>
  <c r="B274" i="62" s="1"/>
  <c r="B275" i="62" a="1"/>
  <c r="B275" i="62" s="1"/>
  <c r="B276" i="62" a="1"/>
  <c r="B276" i="62" s="1"/>
  <c r="B277" i="62" a="1"/>
  <c r="B277" i="62" s="1"/>
  <c r="B278" i="62" a="1"/>
  <c r="B278" i="62" s="1"/>
  <c r="B279" i="62" a="1"/>
  <c r="B279" i="62" s="1"/>
  <c r="B280" i="62" a="1"/>
  <c r="B280" i="62" s="1"/>
  <c r="B281" i="62" a="1"/>
  <c r="B281" i="62" s="1"/>
  <c r="B282" i="62" a="1"/>
  <c r="B282" i="62" s="1"/>
  <c r="B283" i="62" a="1"/>
  <c r="B283" i="62" s="1"/>
  <c r="B284" i="62" a="1"/>
  <c r="B284" i="62" s="1"/>
  <c r="B285" i="62" a="1"/>
  <c r="B285" i="62" s="1"/>
  <c r="B286" i="62" a="1"/>
  <c r="B286" i="62" s="1"/>
  <c r="B287" i="62" a="1"/>
  <c r="B287" i="62" s="1"/>
  <c r="B288" i="62" a="1"/>
  <c r="B288" i="62" s="1"/>
  <c r="B289" i="62" a="1"/>
  <c r="B289" i="62" s="1"/>
  <c r="B290" i="62" a="1"/>
  <c r="B290" i="62" s="1"/>
  <c r="B291" i="62" a="1"/>
  <c r="B291" i="62" s="1"/>
  <c r="B292" i="62" a="1"/>
  <c r="B292" i="62" s="1"/>
  <c r="B293" i="62" a="1"/>
  <c r="B293" i="62" s="1"/>
  <c r="B294" i="62" a="1"/>
  <c r="B294" i="62" s="1"/>
  <c r="B295" i="62" a="1"/>
  <c r="B295" i="62" s="1"/>
  <c r="B296" i="62" a="1"/>
  <c r="B296" i="62" s="1"/>
  <c r="B297" i="62" a="1"/>
  <c r="B297" i="62" s="1"/>
  <c r="B298" i="62" a="1"/>
  <c r="B298" i="62" s="1"/>
  <c r="B299" i="62" a="1"/>
  <c r="B299" i="62" s="1"/>
  <c r="B300" i="62" a="1"/>
  <c r="B300" i="62" s="1"/>
  <c r="B301" i="62" a="1"/>
  <c r="B301" i="62" s="1"/>
  <c r="B302" i="62" a="1"/>
  <c r="B302" i="62" s="1"/>
  <c r="B303" i="62" a="1"/>
  <c r="B303" i="62" s="1"/>
  <c r="B304" i="62" a="1"/>
  <c r="B304" i="62" s="1"/>
  <c r="B305" i="62" a="1"/>
  <c r="B305" i="62" s="1"/>
  <c r="B306" i="62" a="1"/>
  <c r="B306" i="62" s="1"/>
  <c r="B307" i="62" a="1"/>
  <c r="B307" i="62" s="1"/>
  <c r="B308" i="62" a="1"/>
  <c r="B308" i="62" s="1"/>
  <c r="B309" i="62" a="1"/>
  <c r="B309" i="62" s="1"/>
  <c r="B310" i="62" a="1"/>
  <c r="B310" i="62" s="1"/>
  <c r="B311" i="62" a="1"/>
  <c r="B311" i="62" s="1"/>
  <c r="B312" i="62" a="1"/>
  <c r="B312" i="62" s="1"/>
  <c r="B313" i="62" a="1"/>
  <c r="B313" i="62" s="1"/>
  <c r="B314" i="62" a="1"/>
  <c r="B314" i="62" s="1"/>
  <c r="B315" i="62" a="1"/>
  <c r="B315" i="62" s="1"/>
  <c r="B316" i="62" a="1"/>
  <c r="B316" i="62" s="1"/>
  <c r="B317" i="62" a="1"/>
  <c r="B317" i="62" s="1"/>
  <c r="B318" i="62" a="1"/>
  <c r="B318" i="62" s="1"/>
  <c r="B319" i="62" a="1"/>
  <c r="B319" i="62" s="1"/>
  <c r="B320" i="62" a="1"/>
  <c r="B320" i="62" s="1"/>
  <c r="B321" i="62" a="1"/>
  <c r="B321" i="62" s="1"/>
  <c r="B322" i="62" a="1"/>
  <c r="B322" i="62" s="1"/>
  <c r="B323" i="62" a="1"/>
  <c r="B323" i="62" s="1"/>
  <c r="B324" i="62" a="1"/>
  <c r="B324" i="62" s="1"/>
  <c r="B325" i="62" a="1"/>
  <c r="B325" i="62" s="1"/>
  <c r="B326" i="62" a="1"/>
  <c r="B326" i="62" s="1"/>
  <c r="B327" i="62" a="1"/>
  <c r="B327" i="62" s="1"/>
  <c r="B328" i="62" a="1"/>
  <c r="B328" i="62" s="1"/>
  <c r="B329" i="62" a="1"/>
  <c r="B329" i="62" s="1"/>
  <c r="B330" i="62" a="1"/>
  <c r="B330" i="62" s="1"/>
  <c r="B331" i="62" a="1"/>
  <c r="B331" i="62" s="1"/>
  <c r="B332" i="62" a="1"/>
  <c r="B332" i="62" s="1"/>
  <c r="B333" i="62" a="1"/>
  <c r="B333" i="62" s="1"/>
  <c r="B334" i="62" a="1"/>
  <c r="B334" i="62" s="1"/>
  <c r="B335" i="62" a="1"/>
  <c r="B335" i="62" s="1"/>
  <c r="B336" i="62" a="1"/>
  <c r="B336" i="62" s="1"/>
  <c r="B337" i="62" a="1"/>
  <c r="B337" i="62" s="1"/>
  <c r="B338" i="62" a="1"/>
  <c r="B338" i="62" s="1"/>
  <c r="B339" i="62" a="1"/>
  <c r="B339" i="62" s="1"/>
  <c r="B340" i="62" a="1"/>
  <c r="B340" i="62" s="1"/>
  <c r="B341" i="62" a="1"/>
  <c r="B341" i="62" s="1"/>
  <c r="B342" i="62" a="1"/>
  <c r="B342" i="62" s="1"/>
  <c r="B343" i="62" a="1"/>
  <c r="B343" i="62" s="1"/>
  <c r="B344" i="62" a="1"/>
  <c r="B344" i="62" s="1"/>
  <c r="B345" i="62" a="1"/>
  <c r="B345" i="62" s="1"/>
  <c r="B346" i="62" a="1"/>
  <c r="B346" i="62" s="1"/>
  <c r="B347" i="62" a="1"/>
  <c r="B347" i="62" s="1"/>
  <c r="B348" i="62" a="1"/>
  <c r="B348" i="62" s="1"/>
  <c r="B349" i="62" a="1"/>
  <c r="B349" i="62" s="1"/>
  <c r="B350" i="62" a="1"/>
  <c r="B350" i="62" s="1"/>
  <c r="B351" i="62" a="1"/>
  <c r="B351" i="62" s="1"/>
  <c r="B352" i="62" a="1"/>
  <c r="B352" i="62" s="1"/>
  <c r="B353" i="62" a="1"/>
  <c r="B353" i="62" s="1"/>
  <c r="B354" i="62" a="1"/>
  <c r="B354" i="62" s="1"/>
  <c r="B355" i="62" a="1"/>
  <c r="B355" i="62" s="1"/>
  <c r="B356" i="62" a="1"/>
  <c r="B356" i="62" s="1"/>
  <c r="B357" i="62" a="1"/>
  <c r="B357" i="62" s="1"/>
  <c r="B358" i="62" a="1"/>
  <c r="B358" i="62" s="1"/>
  <c r="B359" i="62" a="1"/>
  <c r="B359" i="62" s="1"/>
  <c r="B360" i="62" a="1"/>
  <c r="B360" i="62" s="1"/>
  <c r="B361" i="62" a="1"/>
  <c r="B361" i="62" s="1"/>
  <c r="B362" i="62" a="1"/>
  <c r="B362" i="62" s="1"/>
  <c r="B363" i="62" a="1"/>
  <c r="B363" i="62" s="1"/>
  <c r="B364" i="62" a="1"/>
  <c r="B364" i="62" s="1"/>
  <c r="B365" i="62" a="1"/>
  <c r="B365" i="62" s="1"/>
  <c r="B366" i="62" a="1"/>
  <c r="B366" i="62" s="1"/>
  <c r="B367" i="62" a="1"/>
  <c r="B367" i="62" s="1"/>
  <c r="B368" i="62" a="1"/>
  <c r="B368" i="62" s="1"/>
  <c r="B369" i="62" a="1"/>
  <c r="B369" i="62" s="1"/>
  <c r="B370" i="62" a="1"/>
  <c r="B370" i="62" s="1"/>
  <c r="B371" i="62" a="1"/>
  <c r="B371" i="62" s="1"/>
  <c r="B372" i="62" a="1"/>
  <c r="B372" i="62" s="1"/>
  <c r="B373" i="62" a="1"/>
  <c r="B373" i="62" s="1"/>
  <c r="B374" i="62" a="1"/>
  <c r="B374" i="62" s="1"/>
  <c r="B375" i="62" a="1"/>
  <c r="B375" i="62" s="1"/>
  <c r="B376" i="62" a="1"/>
  <c r="B376" i="62" s="1"/>
  <c r="B377" i="62" a="1"/>
  <c r="B377" i="62" s="1"/>
  <c r="B378" i="62" a="1"/>
  <c r="B378" i="62" s="1"/>
  <c r="B379" i="62" a="1"/>
  <c r="B379" i="62" s="1"/>
  <c r="B380" i="62" a="1"/>
  <c r="B380" i="62" s="1"/>
  <c r="B381" i="62" a="1"/>
  <c r="B381" i="62" s="1"/>
  <c r="B382" i="62" a="1"/>
  <c r="B382" i="62" s="1"/>
  <c r="B383" i="62" a="1"/>
  <c r="B383" i="62" s="1"/>
  <c r="B384" i="62" a="1"/>
  <c r="B384" i="62" s="1"/>
  <c r="B385" i="62" a="1"/>
  <c r="B385" i="62" s="1"/>
  <c r="B386" i="62" a="1"/>
  <c r="B386" i="62" s="1"/>
  <c r="B387" i="62" a="1"/>
  <c r="B387" i="62" s="1"/>
  <c r="B388" i="62" a="1"/>
  <c r="B388" i="62" s="1"/>
  <c r="B389" i="62" a="1"/>
  <c r="B389" i="62" s="1"/>
  <c r="B390" i="62" a="1"/>
  <c r="B390" i="62" s="1"/>
  <c r="B391" i="62" a="1"/>
  <c r="B391" i="62" s="1"/>
  <c r="B392" i="62" a="1"/>
  <c r="B392" i="62" s="1"/>
  <c r="B393" i="62" a="1"/>
  <c r="B393" i="62" s="1"/>
  <c r="B394" i="62" a="1"/>
  <c r="B394" i="62" s="1"/>
  <c r="B395" i="62" a="1"/>
  <c r="B395" i="62" s="1"/>
  <c r="B396" i="62" a="1"/>
  <c r="B396" i="62" s="1"/>
  <c r="B397" i="62" a="1"/>
  <c r="B397" i="62" s="1"/>
  <c r="B398" i="62" a="1"/>
  <c r="B398" i="62" s="1"/>
  <c r="B399" i="62" a="1"/>
  <c r="B399" i="62" s="1"/>
  <c r="B400" i="62" a="1"/>
  <c r="B400" i="62" s="1"/>
  <c r="B401" i="62" a="1"/>
  <c r="B401" i="62" s="1"/>
  <c r="B402" i="62" a="1"/>
  <c r="B402" i="62" s="1"/>
  <c r="B403" i="62" a="1"/>
  <c r="B403" i="62" s="1"/>
  <c r="B404" i="62" a="1"/>
  <c r="B404" i="62" s="1"/>
  <c r="B405" i="62" a="1"/>
  <c r="B405" i="62" s="1"/>
  <c r="B406" i="62" a="1"/>
  <c r="B406" i="62" s="1"/>
  <c r="B407" i="62" a="1"/>
  <c r="B407" i="62" s="1"/>
  <c r="B408" i="62" a="1"/>
  <c r="B408" i="62" s="1"/>
  <c r="B409" i="62" a="1"/>
  <c r="B409" i="62" s="1"/>
  <c r="B410" i="62" a="1"/>
  <c r="B410" i="62" s="1"/>
  <c r="B411" i="62" a="1"/>
  <c r="B411" i="62" s="1"/>
  <c r="B412" i="62" a="1"/>
  <c r="B412" i="62" s="1"/>
  <c r="B413" i="62" a="1"/>
  <c r="B413" i="62" s="1"/>
  <c r="B414" i="62" a="1"/>
  <c r="B414" i="62" s="1"/>
  <c r="B415" i="62" a="1"/>
  <c r="B415" i="62" s="1"/>
  <c r="B416" i="62" a="1"/>
  <c r="B416" i="62" s="1"/>
  <c r="B417" i="62" a="1"/>
  <c r="B417" i="62" s="1"/>
  <c r="B418" i="62" a="1"/>
  <c r="B418" i="62" s="1"/>
  <c r="B419" i="62" a="1"/>
  <c r="B419" i="62" s="1"/>
  <c r="B420" i="62" a="1"/>
  <c r="B420" i="62" s="1"/>
  <c r="B421" i="62" a="1"/>
  <c r="B421" i="62" s="1"/>
  <c r="B422" i="62" a="1"/>
  <c r="B422" i="62" s="1"/>
  <c r="B423" i="62" a="1"/>
  <c r="B423" i="62" s="1"/>
  <c r="B424" i="62" a="1"/>
  <c r="B424" i="62" s="1"/>
  <c r="B425" i="62" a="1"/>
  <c r="B425" i="62" s="1"/>
  <c r="B426" i="62" a="1"/>
  <c r="B426" i="62" s="1"/>
  <c r="B427" i="62" a="1"/>
  <c r="B427" i="62" s="1"/>
  <c r="B428" i="62" a="1"/>
  <c r="B428" i="62" s="1"/>
  <c r="B429" i="62" a="1"/>
  <c r="B429" i="62" s="1"/>
  <c r="B430" i="62" a="1"/>
  <c r="B430" i="62" s="1"/>
  <c r="B431" i="62" a="1"/>
  <c r="B431" i="62" s="1"/>
  <c r="B432" i="62" a="1"/>
  <c r="B432" i="62" s="1"/>
  <c r="B433" i="62" a="1"/>
  <c r="B433" i="62" s="1"/>
  <c r="B434" i="62" a="1"/>
  <c r="B434" i="62" s="1"/>
  <c r="B435" i="62" a="1"/>
  <c r="B435" i="62" s="1"/>
  <c r="B436" i="62" a="1"/>
  <c r="B436" i="62" s="1"/>
  <c r="B437" i="62" a="1"/>
  <c r="B437" i="62" s="1"/>
  <c r="B438" i="62" a="1"/>
  <c r="B438" i="62" s="1"/>
  <c r="B439" i="62" a="1"/>
  <c r="B439" i="62" s="1"/>
  <c r="B440" i="62" a="1"/>
  <c r="B440" i="62" s="1"/>
  <c r="B441" i="62" a="1"/>
  <c r="B441" i="62" s="1"/>
  <c r="B442" i="62" a="1"/>
  <c r="B442" i="62" s="1"/>
  <c r="B443" i="62" a="1"/>
  <c r="B443" i="62" s="1"/>
  <c r="B444" i="62" a="1"/>
  <c r="B444" i="62" s="1"/>
  <c r="B445" i="62" a="1"/>
  <c r="B445" i="62" s="1"/>
  <c r="B446" i="62" a="1"/>
  <c r="B446" i="62" s="1"/>
  <c r="B447" i="62" a="1"/>
  <c r="B447" i="62" s="1"/>
  <c r="B448" i="62" a="1"/>
  <c r="B448" i="62" s="1"/>
  <c r="B449" i="62" a="1"/>
  <c r="B449" i="62" s="1"/>
  <c r="B450" i="62" a="1"/>
  <c r="B450" i="62" s="1"/>
  <c r="B451" i="62" a="1"/>
  <c r="B451" i="62" s="1"/>
  <c r="B452" i="62" a="1"/>
  <c r="B452" i="62" s="1"/>
  <c r="B453" i="62" a="1"/>
  <c r="B453" i="62" s="1"/>
  <c r="B454" i="62" a="1"/>
  <c r="B454" i="62" s="1"/>
  <c r="B455" i="62" a="1"/>
  <c r="B455" i="62" s="1"/>
  <c r="B456" i="62" a="1"/>
  <c r="B456" i="62" s="1"/>
  <c r="B457" i="62" a="1"/>
  <c r="B457" i="62" s="1"/>
  <c r="B458" i="62" a="1"/>
  <c r="B458" i="62" s="1"/>
  <c r="B459" i="62" a="1"/>
  <c r="B459" i="62" s="1"/>
  <c r="B460" i="62" a="1"/>
  <c r="B460" i="62" s="1"/>
  <c r="B461" i="62" a="1"/>
  <c r="B461" i="62" s="1"/>
  <c r="B462" i="62" a="1"/>
  <c r="B462" i="62" s="1"/>
  <c r="B463" i="62" a="1"/>
  <c r="B463" i="62" s="1"/>
  <c r="B464" i="62" a="1"/>
  <c r="B464" i="62" s="1"/>
  <c r="B465" i="62" a="1"/>
  <c r="B465" i="62" s="1"/>
  <c r="B466" i="62" a="1"/>
  <c r="B466" i="62" s="1"/>
  <c r="B467" i="62" a="1"/>
  <c r="B467" i="62" s="1"/>
  <c r="B468" i="62" a="1"/>
  <c r="B468" i="62" s="1"/>
  <c r="B469" i="62" a="1"/>
  <c r="B469" i="62" s="1"/>
  <c r="B470" i="62" a="1"/>
  <c r="B470" i="62" s="1"/>
  <c r="B471" i="62" a="1"/>
  <c r="B471" i="62" s="1"/>
  <c r="B472" i="62" a="1"/>
  <c r="B472" i="62" s="1"/>
  <c r="B3" i="60" a="1"/>
  <c r="B3" i="60" s="1"/>
  <c r="B4" i="60" a="1"/>
  <c r="B4" i="60" s="1"/>
  <c r="B5" i="60" a="1"/>
  <c r="B5" i="60" s="1"/>
  <c r="B6" i="60" a="1"/>
  <c r="B6" i="60" s="1"/>
  <c r="B7" i="60" a="1"/>
  <c r="B7" i="60" s="1"/>
  <c r="B8" i="60" a="1"/>
  <c r="B8" i="60" s="1"/>
  <c r="B9" i="60" a="1"/>
  <c r="B9" i="60" s="1"/>
  <c r="B10" i="60" a="1"/>
  <c r="B10" i="60" s="1"/>
  <c r="B11" i="60" a="1"/>
  <c r="B11" i="60" s="1"/>
  <c r="B12" i="60" a="1"/>
  <c r="B12" i="60" s="1"/>
  <c r="B13" i="60" a="1"/>
  <c r="B13" i="60" s="1"/>
  <c r="B14" i="60" a="1"/>
  <c r="B14" i="60" s="1"/>
  <c r="B15" i="60" a="1"/>
  <c r="B15" i="60" s="1"/>
  <c r="B16" i="60" a="1"/>
  <c r="B16" i="60" s="1"/>
  <c r="B17" i="60" a="1"/>
  <c r="B17" i="60" s="1"/>
  <c r="B18" i="60" a="1"/>
  <c r="B18" i="60" s="1"/>
  <c r="B19" i="60" a="1"/>
  <c r="B19" i="60" s="1"/>
  <c r="B20" i="60" a="1"/>
  <c r="B20" i="60" s="1"/>
  <c r="B21" i="60" a="1"/>
  <c r="B21" i="60" s="1"/>
  <c r="B22" i="60" a="1"/>
  <c r="B22" i="60" s="1"/>
  <c r="B23" i="60" a="1"/>
  <c r="B23" i="60" s="1"/>
  <c r="B24" i="60" a="1"/>
  <c r="B24" i="60" s="1"/>
  <c r="B25" i="60" a="1"/>
  <c r="B25" i="60" s="1"/>
  <c r="B26" i="60" a="1"/>
  <c r="B26" i="60" s="1"/>
  <c r="B27" i="60" a="1"/>
  <c r="B27" i="60" s="1"/>
  <c r="B28" i="60" a="1"/>
  <c r="B28" i="60" s="1"/>
  <c r="B29" i="60" a="1"/>
  <c r="B29" i="60" s="1"/>
  <c r="B30" i="60" a="1"/>
  <c r="B30" i="60" s="1"/>
  <c r="B31" i="60" a="1"/>
  <c r="B31" i="60" s="1"/>
  <c r="B32" i="60" a="1"/>
  <c r="B32" i="60" s="1"/>
  <c r="B33" i="60" a="1"/>
  <c r="B33" i="60" s="1"/>
  <c r="B34" i="60" a="1"/>
  <c r="B34" i="60" s="1"/>
  <c r="B35" i="60" a="1"/>
  <c r="B35" i="60" s="1"/>
  <c r="B36" i="60" a="1"/>
  <c r="B36" i="60" s="1"/>
  <c r="B37" i="60" a="1"/>
  <c r="B37" i="60" s="1"/>
  <c r="B38" i="60" a="1"/>
  <c r="B38" i="60" s="1"/>
  <c r="B39" i="60" a="1"/>
  <c r="B39" i="60" s="1"/>
  <c r="B40" i="60" a="1"/>
  <c r="B40" i="60" s="1"/>
  <c r="B41" i="60" a="1"/>
  <c r="B41" i="60" s="1"/>
  <c r="B42" i="60" a="1"/>
  <c r="B42" i="60" s="1"/>
  <c r="B43" i="60" a="1"/>
  <c r="B43" i="60" s="1"/>
  <c r="B44" i="60" a="1"/>
  <c r="B44" i="60" s="1"/>
  <c r="B45" i="60" a="1"/>
  <c r="B45" i="60" s="1"/>
  <c r="B46" i="60" a="1"/>
  <c r="B46" i="60" s="1"/>
  <c r="B47" i="60" a="1"/>
  <c r="B47" i="60" s="1"/>
  <c r="B48" i="60" a="1"/>
  <c r="B48" i="60" s="1"/>
  <c r="B49" i="60" a="1"/>
  <c r="B49" i="60" s="1"/>
  <c r="B50" i="60" a="1"/>
  <c r="B50" i="60" s="1"/>
  <c r="B51" i="60" a="1"/>
  <c r="B51" i="60" s="1"/>
  <c r="B52" i="60" a="1"/>
  <c r="B52" i="60" s="1"/>
  <c r="B53" i="60" a="1"/>
  <c r="B53" i="60" s="1"/>
  <c r="B54" i="60" a="1"/>
  <c r="B54" i="60" s="1"/>
  <c r="B55" i="60" a="1"/>
  <c r="B55" i="60" s="1"/>
  <c r="B56" i="60" a="1"/>
  <c r="B56" i="60" s="1"/>
  <c r="B57" i="60" a="1"/>
  <c r="B57" i="60" s="1"/>
  <c r="B58" i="60" a="1"/>
  <c r="B58" i="60" s="1"/>
  <c r="B59" i="60" a="1"/>
  <c r="B59" i="60" s="1"/>
  <c r="B60" i="60" a="1"/>
  <c r="B60" i="60" s="1"/>
  <c r="B61" i="60" a="1"/>
  <c r="B61" i="60" s="1"/>
  <c r="B62" i="60" a="1"/>
  <c r="B62" i="60" s="1"/>
  <c r="B63" i="60" a="1"/>
  <c r="B63" i="60" s="1"/>
  <c r="B64" i="60" a="1"/>
  <c r="B64" i="60" s="1"/>
  <c r="B65" i="60" a="1"/>
  <c r="B65" i="60" s="1"/>
  <c r="B66" i="60" a="1"/>
  <c r="B66" i="60" s="1"/>
  <c r="B67" i="60" a="1"/>
  <c r="B67" i="60" s="1"/>
  <c r="B68" i="60" a="1"/>
  <c r="B68" i="60" s="1"/>
  <c r="B69" i="60" a="1"/>
  <c r="B69" i="60" s="1"/>
  <c r="B70" i="60" a="1"/>
  <c r="B70" i="60" s="1"/>
  <c r="B71" i="60" a="1"/>
  <c r="B71" i="60" s="1"/>
  <c r="B72" i="60" a="1"/>
  <c r="B72" i="60" s="1"/>
  <c r="B73" i="60" a="1"/>
  <c r="B73" i="60" s="1"/>
  <c r="B74" i="60" a="1"/>
  <c r="B74" i="60" s="1"/>
  <c r="B75" i="60" a="1"/>
  <c r="B75" i="60" s="1"/>
  <c r="B76" i="60" a="1"/>
  <c r="B76" i="60" s="1"/>
  <c r="B77" i="60" a="1"/>
  <c r="B77" i="60" s="1"/>
  <c r="B78" i="60" a="1"/>
  <c r="B78" i="60" s="1"/>
  <c r="B79" i="60" a="1"/>
  <c r="B79" i="60" s="1"/>
  <c r="B80" i="60" a="1"/>
  <c r="B80" i="60" s="1"/>
  <c r="B81" i="60" a="1"/>
  <c r="B81" i="60" s="1"/>
  <c r="B82" i="60" a="1"/>
  <c r="B82" i="60" s="1"/>
  <c r="B83" i="60" a="1"/>
  <c r="B83" i="60" s="1"/>
  <c r="B84" i="60" a="1"/>
  <c r="B84" i="60" s="1"/>
  <c r="B85" i="60" a="1"/>
  <c r="B85" i="60" s="1"/>
  <c r="B86" i="60" a="1"/>
  <c r="B86" i="60" s="1"/>
  <c r="B87" i="60" a="1"/>
  <c r="B87" i="60" s="1"/>
  <c r="B88" i="60" a="1"/>
  <c r="B88" i="60" s="1"/>
  <c r="B89" i="60" a="1"/>
  <c r="B89" i="60" s="1"/>
  <c r="B90" i="60" a="1"/>
  <c r="B90" i="60" s="1"/>
  <c r="B91" i="60" a="1"/>
  <c r="B91" i="60" s="1"/>
  <c r="B92" i="60" a="1"/>
  <c r="B92" i="60" s="1"/>
  <c r="B93" i="60" a="1"/>
  <c r="B93" i="60" s="1"/>
  <c r="B94" i="60" a="1"/>
  <c r="B94" i="60" s="1"/>
  <c r="B95" i="60" a="1"/>
  <c r="B95" i="60" s="1"/>
  <c r="B96" i="60" a="1"/>
  <c r="B96" i="60" s="1"/>
  <c r="B97" i="60" a="1"/>
  <c r="B97" i="60" s="1"/>
  <c r="B98" i="60" a="1"/>
  <c r="B98" i="60" s="1"/>
  <c r="B99" i="60" a="1"/>
  <c r="B99" i="60" s="1"/>
  <c r="B100" i="60" a="1"/>
  <c r="B100" i="60" s="1"/>
  <c r="B101" i="60" a="1"/>
  <c r="B101" i="60" s="1"/>
  <c r="B102" i="60" a="1"/>
  <c r="B102" i="60" s="1"/>
  <c r="B103" i="60" a="1"/>
  <c r="B103" i="60" s="1"/>
  <c r="B104" i="60" a="1"/>
  <c r="B104" i="60" s="1"/>
  <c r="B105" i="60" a="1"/>
  <c r="B105" i="60" s="1"/>
  <c r="B106" i="60" a="1"/>
  <c r="B106" i="60" s="1"/>
  <c r="B107" i="60" a="1"/>
  <c r="B107" i="60" s="1"/>
  <c r="B108" i="60" a="1"/>
  <c r="B108" i="60" s="1"/>
  <c r="B109" i="60" a="1"/>
  <c r="B109" i="60" s="1"/>
  <c r="B110" i="60" a="1"/>
  <c r="B110" i="60" s="1"/>
  <c r="B111" i="60" a="1"/>
  <c r="B111" i="60" s="1"/>
  <c r="B112" i="60" a="1"/>
  <c r="B112" i="60" s="1"/>
  <c r="B113" i="60" a="1"/>
  <c r="B113" i="60" s="1"/>
  <c r="B114" i="60" a="1"/>
  <c r="B114" i="60" s="1"/>
  <c r="B115" i="60" a="1"/>
  <c r="B115" i="60" s="1"/>
  <c r="B116" i="60" a="1"/>
  <c r="B116" i="60" s="1"/>
  <c r="B117" i="60" a="1"/>
  <c r="B117" i="60" s="1"/>
  <c r="B118" i="60" a="1"/>
  <c r="B118" i="60" s="1"/>
  <c r="B119" i="60" a="1"/>
  <c r="B119" i="60" s="1"/>
  <c r="B120" i="60" a="1"/>
  <c r="B120" i="60" s="1"/>
  <c r="B121" i="60" a="1"/>
  <c r="B121" i="60" s="1"/>
  <c r="B122" i="60" a="1"/>
  <c r="B122" i="60" s="1"/>
  <c r="B123" i="60" a="1"/>
  <c r="B123" i="60" s="1"/>
  <c r="B124" i="60" a="1"/>
  <c r="B124" i="60" s="1"/>
  <c r="B125" i="60" a="1"/>
  <c r="B125" i="60" s="1"/>
  <c r="B126" i="60" a="1"/>
  <c r="B126" i="60" s="1"/>
  <c r="B127" i="60" a="1"/>
  <c r="B127" i="60" s="1"/>
  <c r="B128" i="60" a="1"/>
  <c r="B128" i="60" s="1"/>
  <c r="B129" i="60" a="1"/>
  <c r="B129" i="60" s="1"/>
  <c r="B130" i="60" a="1"/>
  <c r="B130" i="60" s="1"/>
  <c r="B131" i="60" a="1"/>
  <c r="B131" i="60" s="1"/>
  <c r="B132" i="60" a="1"/>
  <c r="B132" i="60" s="1"/>
  <c r="B133" i="60" a="1"/>
  <c r="B133" i="60" s="1"/>
  <c r="B134" i="60" a="1"/>
  <c r="B134" i="60" s="1"/>
  <c r="B135" i="60" a="1"/>
  <c r="B135" i="60" s="1"/>
  <c r="B136" i="60" a="1"/>
  <c r="B136" i="60" s="1"/>
  <c r="B137" i="60" a="1"/>
  <c r="B137" i="60" s="1"/>
  <c r="B138" i="60" a="1"/>
  <c r="B138" i="60" s="1"/>
  <c r="B139" i="60" a="1"/>
  <c r="B139" i="60" s="1"/>
  <c r="B140" i="60" a="1"/>
  <c r="B140" i="60" s="1"/>
  <c r="B141" i="60" a="1"/>
  <c r="B141" i="60" s="1"/>
  <c r="B142" i="60" a="1"/>
  <c r="B142" i="60" s="1"/>
  <c r="B143" i="60" a="1"/>
  <c r="B143" i="60" s="1"/>
  <c r="B144" i="60" a="1"/>
  <c r="B144" i="60" s="1"/>
  <c r="B145" i="60" a="1"/>
  <c r="B145" i="60" s="1"/>
  <c r="B146" i="60" a="1"/>
  <c r="B146" i="60" s="1"/>
  <c r="B147" i="60" a="1"/>
  <c r="B147" i="60" s="1"/>
  <c r="B148" i="60" a="1"/>
  <c r="B148" i="60" s="1"/>
  <c r="B149" i="60" a="1"/>
  <c r="B149" i="60" s="1"/>
  <c r="B150" i="60" a="1"/>
  <c r="B150" i="60" s="1"/>
  <c r="B151" i="60" a="1"/>
  <c r="B151" i="60" s="1"/>
  <c r="B152" i="60" a="1"/>
  <c r="B152" i="60" s="1"/>
  <c r="B153" i="60" a="1"/>
  <c r="B153" i="60" s="1"/>
  <c r="B154" i="60" a="1"/>
  <c r="B154" i="60" s="1"/>
  <c r="B155" i="60" a="1"/>
  <c r="B155" i="60" s="1"/>
  <c r="B156" i="60" a="1"/>
  <c r="B156" i="60" s="1"/>
  <c r="B157" i="60" a="1"/>
  <c r="B157" i="60" s="1"/>
  <c r="B158" i="60" a="1"/>
  <c r="B158" i="60" s="1"/>
  <c r="B159" i="60" a="1"/>
  <c r="B159" i="60" s="1"/>
  <c r="B160" i="60" a="1"/>
  <c r="B160" i="60" s="1"/>
  <c r="B161" i="60" a="1"/>
  <c r="B161" i="60" s="1"/>
  <c r="B162" i="60" a="1"/>
  <c r="B162" i="60" s="1"/>
  <c r="B163" i="60" a="1"/>
  <c r="B163" i="60" s="1"/>
  <c r="B164" i="60" a="1"/>
  <c r="B164" i="60" s="1"/>
  <c r="B165" i="60" a="1"/>
  <c r="B165" i="60" s="1"/>
  <c r="B166" i="60" a="1"/>
  <c r="B166" i="60" s="1"/>
  <c r="B167" i="60" a="1"/>
  <c r="B167" i="60" s="1"/>
  <c r="B168" i="60" a="1"/>
  <c r="B168" i="60" s="1"/>
  <c r="B169" i="60" a="1"/>
  <c r="B169" i="60" s="1"/>
  <c r="B170" i="60" a="1"/>
  <c r="B170" i="60" s="1"/>
  <c r="B171" i="60" a="1"/>
  <c r="B171" i="60" s="1"/>
  <c r="B172" i="60" a="1"/>
  <c r="B172" i="60" s="1"/>
  <c r="B173" i="60" a="1"/>
  <c r="B173" i="60" s="1"/>
  <c r="B174" i="60" a="1"/>
  <c r="B174" i="60" s="1"/>
  <c r="B175" i="60" a="1"/>
  <c r="B175" i="60" s="1"/>
  <c r="B176" i="60" a="1"/>
  <c r="B176" i="60" s="1"/>
  <c r="B177" i="60" a="1"/>
  <c r="B177" i="60" s="1"/>
  <c r="B178" i="60" a="1"/>
  <c r="B178" i="60" s="1"/>
  <c r="B179" i="60" a="1"/>
  <c r="B179" i="60" s="1"/>
  <c r="B180" i="60" a="1"/>
  <c r="B180" i="60" s="1"/>
  <c r="B181" i="60" a="1"/>
  <c r="B181" i="60" s="1"/>
  <c r="B182" i="60" a="1"/>
  <c r="B182" i="60" s="1"/>
  <c r="B183" i="60" a="1"/>
  <c r="B183" i="60" s="1"/>
  <c r="B184" i="60" a="1"/>
  <c r="B184" i="60" s="1"/>
  <c r="B185" i="60" a="1"/>
  <c r="B185" i="60" s="1"/>
  <c r="B186" i="60" a="1"/>
  <c r="B186" i="60" s="1"/>
  <c r="B187" i="60" a="1"/>
  <c r="B187" i="60" s="1"/>
  <c r="B188" i="60" a="1"/>
  <c r="B188" i="60" s="1"/>
  <c r="B189" i="60" a="1"/>
  <c r="B189" i="60" s="1"/>
  <c r="B190" i="60" a="1"/>
  <c r="B190" i="60" s="1"/>
  <c r="B191" i="60" a="1"/>
  <c r="B191" i="60" s="1"/>
  <c r="B192" i="60" a="1"/>
  <c r="B192" i="60" s="1"/>
  <c r="B193" i="60" a="1"/>
  <c r="B193" i="60" s="1"/>
  <c r="B194" i="60" a="1"/>
  <c r="B194" i="60" s="1"/>
  <c r="B195" i="60" a="1"/>
  <c r="B195" i="60" s="1"/>
  <c r="B196" i="60" a="1"/>
  <c r="B196" i="60" s="1"/>
  <c r="B197" i="60" a="1"/>
  <c r="B197" i="60" s="1"/>
  <c r="B198" i="60" a="1"/>
  <c r="B198" i="60" s="1"/>
  <c r="B199" i="60" a="1"/>
  <c r="B199" i="60" s="1"/>
  <c r="B200" i="60" a="1"/>
  <c r="B200" i="60" s="1"/>
  <c r="B201" i="60" a="1"/>
  <c r="B201" i="60" s="1"/>
  <c r="B202" i="60" a="1"/>
  <c r="B202" i="60" s="1"/>
  <c r="B203" i="60" a="1"/>
  <c r="B203" i="60" s="1"/>
  <c r="B204" i="60" a="1"/>
  <c r="B204" i="60" s="1"/>
  <c r="B205" i="60" a="1"/>
  <c r="B205" i="60" s="1"/>
  <c r="B206" i="60" a="1"/>
  <c r="B206" i="60" s="1"/>
  <c r="B207" i="60" a="1"/>
  <c r="B207" i="60" s="1"/>
  <c r="B208" i="60" a="1"/>
  <c r="B208" i="60" s="1"/>
  <c r="B209" i="60" a="1"/>
  <c r="B209" i="60" s="1"/>
  <c r="B210" i="60" a="1"/>
  <c r="B210" i="60" s="1"/>
  <c r="B211" i="60" a="1"/>
  <c r="B211" i="60" s="1"/>
  <c r="B212" i="60" a="1"/>
  <c r="B212" i="60" s="1"/>
  <c r="B213" i="60" a="1"/>
  <c r="B213" i="60" s="1"/>
  <c r="B214" i="60" a="1"/>
  <c r="B214" i="60" s="1"/>
  <c r="B215" i="60" a="1"/>
  <c r="B215" i="60" s="1"/>
  <c r="B216" i="60" a="1"/>
  <c r="B216" i="60" s="1"/>
  <c r="B217" i="60" a="1"/>
  <c r="B217" i="60" s="1"/>
  <c r="B218" i="60" a="1"/>
  <c r="B218" i="60" s="1"/>
  <c r="B219" i="60" a="1"/>
  <c r="B219" i="60" s="1"/>
  <c r="B220" i="60" a="1"/>
  <c r="B220" i="60" s="1"/>
  <c r="B221" i="60" a="1"/>
  <c r="B221" i="60" s="1"/>
  <c r="B222" i="60" a="1"/>
  <c r="B222" i="60" s="1"/>
  <c r="B223" i="60" a="1"/>
  <c r="B223" i="60" s="1"/>
  <c r="B224" i="60" a="1"/>
  <c r="B224" i="60" s="1"/>
  <c r="B225" i="60" a="1"/>
  <c r="B225" i="60" s="1"/>
  <c r="B226" i="60" a="1"/>
  <c r="B226" i="60" s="1"/>
  <c r="B227" i="60" a="1"/>
  <c r="B227" i="60" s="1"/>
  <c r="B228" i="60" a="1"/>
  <c r="B228" i="60" s="1"/>
  <c r="B229" i="60" a="1"/>
  <c r="B229" i="60" s="1"/>
  <c r="B230" i="60" a="1"/>
  <c r="B230" i="60" s="1"/>
  <c r="B231" i="60" a="1"/>
  <c r="B231" i="60" s="1"/>
  <c r="B232" i="60" a="1"/>
  <c r="B232" i="60" s="1"/>
  <c r="B233" i="60" a="1"/>
  <c r="B233" i="60" s="1"/>
  <c r="B234" i="60" a="1"/>
  <c r="B234" i="60" s="1"/>
  <c r="B235" i="60" a="1"/>
  <c r="B235" i="60" s="1"/>
  <c r="B236" i="60" a="1"/>
  <c r="B236" i="60" s="1"/>
  <c r="B237" i="60" a="1"/>
  <c r="B237" i="60" s="1"/>
  <c r="B238" i="60" a="1"/>
  <c r="B238" i="60" s="1"/>
  <c r="B239" i="60" a="1"/>
  <c r="B239" i="60" s="1"/>
  <c r="B240" i="60" a="1"/>
  <c r="B240" i="60" s="1"/>
  <c r="B241" i="60" a="1"/>
  <c r="B241" i="60" s="1"/>
  <c r="B242" i="60" a="1"/>
  <c r="B242" i="60" s="1"/>
  <c r="B243" i="60" a="1"/>
  <c r="B243" i="60" s="1"/>
  <c r="B244" i="60" a="1"/>
  <c r="B244" i="60" s="1"/>
  <c r="B245" i="60" a="1"/>
  <c r="B245" i="60" s="1"/>
  <c r="B246" i="60" a="1"/>
  <c r="B246" i="60" s="1"/>
  <c r="B247" i="60" a="1"/>
  <c r="B247" i="60" s="1"/>
  <c r="B248" i="60" a="1"/>
  <c r="B248" i="60" s="1"/>
  <c r="B249" i="60" a="1"/>
  <c r="B249" i="60" s="1"/>
  <c r="B250" i="60" a="1"/>
  <c r="B250" i="60" s="1"/>
  <c r="B251" i="60" a="1"/>
  <c r="B251" i="60" s="1"/>
  <c r="B252" i="60" a="1"/>
  <c r="B252" i="60" s="1"/>
  <c r="B253" i="60" a="1"/>
  <c r="B253" i="60" s="1"/>
  <c r="B254" i="60" a="1"/>
  <c r="B254" i="60" s="1"/>
  <c r="B255" i="60" a="1"/>
  <c r="B255" i="60" s="1"/>
  <c r="B256" i="60" a="1"/>
  <c r="B256" i="60" s="1"/>
  <c r="B257" i="60" a="1"/>
  <c r="B257" i="60" s="1"/>
  <c r="B258" i="60" a="1"/>
  <c r="B258" i="60" s="1"/>
  <c r="B259" i="60" a="1"/>
  <c r="B259" i="60" s="1"/>
  <c r="B260" i="60" a="1"/>
  <c r="B260" i="60" s="1"/>
  <c r="B261" i="60" a="1"/>
  <c r="B261" i="60" s="1"/>
  <c r="B262" i="60" a="1"/>
  <c r="B262" i="60" s="1"/>
  <c r="B263" i="60" a="1"/>
  <c r="B263" i="60" s="1"/>
  <c r="B264" i="60" a="1"/>
  <c r="B264" i="60" s="1"/>
  <c r="B265" i="60" a="1"/>
  <c r="B265" i="60" s="1"/>
  <c r="B266" i="60" a="1"/>
  <c r="B266" i="60" s="1"/>
  <c r="B267" i="60" a="1"/>
  <c r="B267" i="60" s="1"/>
  <c r="B268" i="60" a="1"/>
  <c r="B268" i="60" s="1"/>
  <c r="B269" i="60" a="1"/>
  <c r="B269" i="60" s="1"/>
  <c r="B270" i="60" a="1"/>
  <c r="B270" i="60" s="1"/>
  <c r="B271" i="60" a="1"/>
  <c r="B271" i="60" s="1"/>
  <c r="B272" i="60" a="1"/>
  <c r="B272" i="60" s="1"/>
  <c r="B273" i="60" a="1"/>
  <c r="B273" i="60" s="1"/>
  <c r="B274" i="60" a="1"/>
  <c r="B274" i="60" s="1"/>
  <c r="B275" i="60" a="1"/>
  <c r="B275" i="60" s="1"/>
  <c r="B276" i="60" a="1"/>
  <c r="B276" i="60" s="1"/>
  <c r="B277" i="60" a="1"/>
  <c r="B277" i="60" s="1"/>
  <c r="B278" i="60" a="1"/>
  <c r="B278" i="60" s="1"/>
  <c r="B279" i="60" a="1"/>
  <c r="B279" i="60" s="1"/>
  <c r="B280" i="60" a="1"/>
  <c r="B280" i="60" s="1"/>
  <c r="B281" i="60" a="1"/>
  <c r="B281" i="60" s="1"/>
  <c r="B282" i="60" a="1"/>
  <c r="B282" i="60" s="1"/>
  <c r="B283" i="60" a="1"/>
  <c r="B283" i="60" s="1"/>
  <c r="B284" i="60" a="1"/>
  <c r="B284" i="60" s="1"/>
  <c r="B285" i="60" a="1"/>
  <c r="B285" i="60" s="1"/>
  <c r="B286" i="60" a="1"/>
  <c r="B286" i="60" s="1"/>
  <c r="B287" i="60" a="1"/>
  <c r="B287" i="60" s="1"/>
  <c r="B288" i="60" a="1"/>
  <c r="B288" i="60" s="1"/>
  <c r="B289" i="60" a="1"/>
  <c r="B289" i="60" s="1"/>
  <c r="B290" i="60" a="1"/>
  <c r="B290" i="60" s="1"/>
  <c r="B291" i="60" a="1"/>
  <c r="B291" i="60" s="1"/>
  <c r="B292" i="60" a="1"/>
  <c r="B292" i="60" s="1"/>
  <c r="B293" i="60" a="1"/>
  <c r="B293" i="60" s="1"/>
  <c r="B294" i="60" a="1"/>
  <c r="B294" i="60" s="1"/>
  <c r="B295" i="60" a="1"/>
  <c r="B295" i="60" s="1"/>
  <c r="B296" i="60" a="1"/>
  <c r="B296" i="60" s="1"/>
  <c r="B297" i="60" a="1"/>
  <c r="B297" i="60" s="1"/>
  <c r="B298" i="60" a="1"/>
  <c r="B298" i="60" s="1"/>
  <c r="B299" i="60" a="1"/>
  <c r="B299" i="60" s="1"/>
  <c r="B300" i="60" a="1"/>
  <c r="B300" i="60" s="1"/>
  <c r="B301" i="60" a="1"/>
  <c r="B301" i="60" s="1"/>
  <c r="B302" i="60" a="1"/>
  <c r="B302" i="60" s="1"/>
  <c r="B303" i="60" a="1"/>
  <c r="B303" i="60" s="1"/>
  <c r="B304" i="60" a="1"/>
  <c r="B304" i="60" s="1"/>
  <c r="B305" i="60" a="1"/>
  <c r="B305" i="60" s="1"/>
  <c r="B306" i="60" a="1"/>
  <c r="B306" i="60" s="1"/>
  <c r="B307" i="60" a="1"/>
  <c r="B307" i="60" s="1"/>
  <c r="B308" i="60" a="1"/>
  <c r="B308" i="60" s="1"/>
  <c r="B309" i="60" a="1"/>
  <c r="B309" i="60" s="1"/>
  <c r="B310" i="60" a="1"/>
  <c r="B310" i="60" s="1"/>
  <c r="B311" i="60" a="1"/>
  <c r="B311" i="60" s="1"/>
  <c r="B312" i="60" a="1"/>
  <c r="B312" i="60" s="1"/>
  <c r="B313" i="60" a="1"/>
  <c r="B313" i="60" s="1"/>
  <c r="B314" i="60" a="1"/>
  <c r="B314" i="60" s="1"/>
  <c r="B315" i="60" a="1"/>
  <c r="B315" i="60" s="1"/>
  <c r="B316" i="60" a="1"/>
  <c r="B316" i="60" s="1"/>
  <c r="B317" i="60" a="1"/>
  <c r="B317" i="60" s="1"/>
  <c r="B318" i="60" a="1"/>
  <c r="B318" i="60" s="1"/>
  <c r="B319" i="60" a="1"/>
  <c r="B319" i="60" s="1"/>
  <c r="B320" i="60" a="1"/>
  <c r="B320" i="60" s="1"/>
  <c r="B321" i="60" a="1"/>
  <c r="B321" i="60" s="1"/>
  <c r="B322" i="60" a="1"/>
  <c r="B322" i="60" s="1"/>
  <c r="B323" i="60" a="1"/>
  <c r="B323" i="60" s="1"/>
  <c r="B324" i="60" a="1"/>
  <c r="B324" i="60" s="1"/>
  <c r="B325" i="60" a="1"/>
  <c r="B325" i="60" s="1"/>
  <c r="B326" i="60" a="1"/>
  <c r="B326" i="60" s="1"/>
  <c r="B327" i="60" a="1"/>
  <c r="B327" i="60" s="1"/>
  <c r="B328" i="60" a="1"/>
  <c r="B328" i="60" s="1"/>
  <c r="B329" i="60" a="1"/>
  <c r="B329" i="60" s="1"/>
  <c r="B330" i="60" a="1"/>
  <c r="B330" i="60" s="1"/>
  <c r="B331" i="60" a="1"/>
  <c r="B331" i="60" s="1"/>
  <c r="B332" i="60" a="1"/>
  <c r="B332" i="60" s="1"/>
  <c r="B333" i="60" a="1"/>
  <c r="B333" i="60" s="1"/>
  <c r="B334" i="60" a="1"/>
  <c r="B334" i="60" s="1"/>
  <c r="B335" i="60" a="1"/>
  <c r="B335" i="60" s="1"/>
  <c r="B336" i="60" a="1"/>
  <c r="B336" i="60" s="1"/>
  <c r="B337" i="60" a="1"/>
  <c r="B337" i="60" s="1"/>
  <c r="B338" i="60" a="1"/>
  <c r="B338" i="60" s="1"/>
  <c r="B339" i="60" a="1"/>
  <c r="B339" i="60" s="1"/>
  <c r="B340" i="60" a="1"/>
  <c r="B340" i="60" s="1"/>
  <c r="B341" i="60" a="1"/>
  <c r="B341" i="60" s="1"/>
  <c r="B342" i="60" a="1"/>
  <c r="B342" i="60" s="1"/>
  <c r="B343" i="60" a="1"/>
  <c r="B343" i="60" s="1"/>
  <c r="B344" i="60" a="1"/>
  <c r="B344" i="60" s="1"/>
  <c r="B345" i="60" a="1"/>
  <c r="B345" i="60" s="1"/>
  <c r="B346" i="60" a="1"/>
  <c r="B346" i="60" s="1"/>
  <c r="B347" i="60" a="1"/>
  <c r="B347" i="60" s="1"/>
  <c r="B348" i="60" a="1"/>
  <c r="B348" i="60" s="1"/>
  <c r="B349" i="60" a="1"/>
  <c r="B349" i="60" s="1"/>
  <c r="B350" i="60" a="1"/>
  <c r="B350" i="60" s="1"/>
  <c r="B351" i="60" a="1"/>
  <c r="B351" i="60" s="1"/>
  <c r="B352" i="60" a="1"/>
  <c r="B352" i="60" s="1"/>
  <c r="B353" i="60" a="1"/>
  <c r="B353" i="60" s="1"/>
  <c r="B354" i="60" a="1"/>
  <c r="B354" i="60" s="1"/>
  <c r="B355" i="60" a="1"/>
  <c r="B355" i="60" s="1"/>
  <c r="B356" i="60" a="1"/>
  <c r="B356" i="60" s="1"/>
  <c r="B357" i="60" a="1"/>
  <c r="B357" i="60" s="1"/>
  <c r="B358" i="60" a="1"/>
  <c r="B358" i="60" s="1"/>
  <c r="B359" i="60" a="1"/>
  <c r="B359" i="60" s="1"/>
  <c r="B360" i="60" a="1"/>
  <c r="B360" i="60" s="1"/>
  <c r="B361" i="60" a="1"/>
  <c r="B361" i="60" s="1"/>
  <c r="B362" i="60" a="1"/>
  <c r="B362" i="60" s="1"/>
  <c r="B363" i="60" a="1"/>
  <c r="B363" i="60" s="1"/>
  <c r="B364" i="60" a="1"/>
  <c r="B364" i="60" s="1"/>
  <c r="B365" i="60" a="1"/>
  <c r="B365" i="60" s="1"/>
  <c r="B366" i="60" a="1"/>
  <c r="B366" i="60" s="1"/>
  <c r="B367" i="60" a="1"/>
  <c r="B367" i="60" s="1"/>
  <c r="B368" i="60" a="1"/>
  <c r="B368" i="60" s="1"/>
  <c r="B369" i="60" a="1"/>
  <c r="B369" i="60" s="1"/>
  <c r="B370" i="60" a="1"/>
  <c r="B370" i="60" s="1"/>
  <c r="B371" i="60" a="1"/>
  <c r="B371" i="60" s="1"/>
  <c r="B372" i="60" a="1"/>
  <c r="B372" i="60" s="1"/>
  <c r="B373" i="60" a="1"/>
  <c r="B373" i="60" s="1"/>
  <c r="B374" i="60" a="1"/>
  <c r="B374" i="60" s="1"/>
  <c r="B375" i="60" a="1"/>
  <c r="B375" i="60" s="1"/>
  <c r="B376" i="60" a="1"/>
  <c r="B376" i="60" s="1"/>
  <c r="B377" i="60" a="1"/>
  <c r="B377" i="60" s="1"/>
  <c r="B378" i="60" a="1"/>
  <c r="B378" i="60" s="1"/>
  <c r="B379" i="60" a="1"/>
  <c r="B379" i="60" s="1"/>
  <c r="B380" i="60" a="1"/>
  <c r="B380" i="60" s="1"/>
  <c r="B381" i="60" a="1"/>
  <c r="B381" i="60" s="1"/>
  <c r="B382" i="60" a="1"/>
  <c r="B382" i="60" s="1"/>
  <c r="B383" i="60" a="1"/>
  <c r="B383" i="60" s="1"/>
  <c r="B384" i="60" a="1"/>
  <c r="B384" i="60" s="1"/>
  <c r="B385" i="60" a="1"/>
  <c r="B385" i="60" s="1"/>
  <c r="B386" i="60" a="1"/>
  <c r="B386" i="60" s="1"/>
  <c r="B387" i="60" a="1"/>
  <c r="B387" i="60" s="1"/>
  <c r="B388" i="60" a="1"/>
  <c r="B388" i="60" s="1"/>
  <c r="B389" i="60" a="1"/>
  <c r="B389" i="60" s="1"/>
  <c r="B390" i="60" a="1"/>
  <c r="B390" i="60" s="1"/>
  <c r="B391" i="60" a="1"/>
  <c r="B391" i="60" s="1"/>
  <c r="B392" i="60" a="1"/>
  <c r="B392" i="60" s="1"/>
  <c r="B393" i="60" a="1"/>
  <c r="B393" i="60" s="1"/>
  <c r="B394" i="60" a="1"/>
  <c r="B394" i="60" s="1"/>
  <c r="B395" i="60" a="1"/>
  <c r="B395" i="60" s="1"/>
  <c r="B396" i="60" a="1"/>
  <c r="B396" i="60" s="1"/>
  <c r="B397" i="60" a="1"/>
  <c r="B397" i="60" s="1"/>
  <c r="B398" i="60" a="1"/>
  <c r="B398" i="60" s="1"/>
  <c r="B399" i="60" a="1"/>
  <c r="B399" i="60" s="1"/>
  <c r="B400" i="60" a="1"/>
  <c r="B400" i="60" s="1"/>
  <c r="B401" i="60" a="1"/>
  <c r="B401" i="60" s="1"/>
  <c r="B402" i="60" a="1"/>
  <c r="B402" i="60" s="1"/>
  <c r="B403" i="60" a="1"/>
  <c r="B403" i="60" s="1"/>
  <c r="B404" i="60" a="1"/>
  <c r="B404" i="60" s="1"/>
  <c r="B405" i="60" a="1"/>
  <c r="B405" i="60" s="1"/>
  <c r="B406" i="60" a="1"/>
  <c r="B406" i="60" s="1"/>
  <c r="B407" i="60" a="1"/>
  <c r="B407" i="60" s="1"/>
  <c r="B408" i="60" a="1"/>
  <c r="B408" i="60" s="1"/>
  <c r="B409" i="60" a="1"/>
  <c r="B409" i="60" s="1"/>
  <c r="B410" i="60" a="1"/>
  <c r="B410" i="60" s="1"/>
  <c r="B411" i="60" a="1"/>
  <c r="B411" i="60" s="1"/>
  <c r="B412" i="60" a="1"/>
  <c r="B412" i="60" s="1"/>
  <c r="B413" i="60" a="1"/>
  <c r="B413" i="60" s="1"/>
  <c r="B414" i="60" a="1"/>
  <c r="B414" i="60" s="1"/>
  <c r="B415" i="60" a="1"/>
  <c r="B415" i="60" s="1"/>
  <c r="B416" i="60" a="1"/>
  <c r="B416" i="60" s="1"/>
  <c r="B417" i="60" a="1"/>
  <c r="B417" i="60" s="1"/>
  <c r="B418" i="60" a="1"/>
  <c r="B418" i="60" s="1"/>
  <c r="B419" i="60" a="1"/>
  <c r="B419" i="60" s="1"/>
  <c r="B420" i="60" a="1"/>
  <c r="B420" i="60" s="1"/>
  <c r="B421" i="60" a="1"/>
  <c r="B421" i="60" s="1"/>
  <c r="B422" i="60" a="1"/>
  <c r="B422" i="60" s="1"/>
  <c r="B423" i="60" a="1"/>
  <c r="B423" i="60" s="1"/>
  <c r="B424" i="60" a="1"/>
  <c r="B424" i="60" s="1"/>
  <c r="B425" i="60" a="1"/>
  <c r="B425" i="60" s="1"/>
  <c r="B426" i="60" a="1"/>
  <c r="B426" i="60" s="1"/>
  <c r="B427" i="60" a="1"/>
  <c r="B427" i="60" s="1"/>
  <c r="B428" i="60" a="1"/>
  <c r="B428" i="60" s="1"/>
  <c r="B429" i="60" a="1"/>
  <c r="B429" i="60" s="1"/>
  <c r="B430" i="60" a="1"/>
  <c r="B430" i="60" s="1"/>
  <c r="B431" i="60" a="1"/>
  <c r="B431" i="60" s="1"/>
  <c r="B432" i="60" a="1"/>
  <c r="B432" i="60" s="1"/>
  <c r="B433" i="60" a="1"/>
  <c r="B433" i="60" s="1"/>
  <c r="B434" i="60" a="1"/>
  <c r="B434" i="60" s="1"/>
  <c r="B435" i="60" a="1"/>
  <c r="B435" i="60" s="1"/>
  <c r="B436" i="60" a="1"/>
  <c r="B436" i="60" s="1"/>
  <c r="B437" i="60" a="1"/>
  <c r="B437" i="60" s="1"/>
  <c r="B438" i="60" a="1"/>
  <c r="B438" i="60" s="1"/>
  <c r="B439" i="60" a="1"/>
  <c r="B439" i="60" s="1"/>
  <c r="B440" i="60" a="1"/>
  <c r="B440" i="60" s="1"/>
  <c r="B441" i="60" a="1"/>
  <c r="B441" i="60" s="1"/>
  <c r="B442" i="60" a="1"/>
  <c r="B442" i="60" s="1"/>
  <c r="B443" i="60" a="1"/>
  <c r="B443" i="60" s="1"/>
  <c r="B444" i="60" a="1"/>
  <c r="B444" i="60" s="1"/>
  <c r="B445" i="60" a="1"/>
  <c r="B445" i="60" s="1"/>
  <c r="B446" i="60" a="1"/>
  <c r="B446" i="60" s="1"/>
  <c r="B447" i="60" a="1"/>
  <c r="B447" i="60" s="1"/>
  <c r="B448" i="60" a="1"/>
  <c r="B448" i="60" s="1"/>
  <c r="B449" i="60" a="1"/>
  <c r="B449" i="60" s="1"/>
  <c r="B450" i="60" a="1"/>
  <c r="B450" i="60" s="1"/>
  <c r="B451" i="60" a="1"/>
  <c r="B451" i="60" s="1"/>
  <c r="B452" i="60" a="1"/>
  <c r="B452" i="60" s="1"/>
  <c r="B453" i="60" a="1"/>
  <c r="B453" i="60" s="1"/>
  <c r="B454" i="60" a="1"/>
  <c r="B454" i="60" s="1"/>
  <c r="B455" i="60" a="1"/>
  <c r="B455" i="60" s="1"/>
  <c r="B456" i="60" a="1"/>
  <c r="B456" i="60" s="1"/>
  <c r="B457" i="60" a="1"/>
  <c r="B457" i="60" s="1"/>
  <c r="B458" i="60" a="1"/>
  <c r="B458" i="60" s="1"/>
  <c r="B459" i="60" a="1"/>
  <c r="B459" i="60" s="1"/>
  <c r="B460" i="60" a="1"/>
  <c r="B460" i="60" s="1"/>
  <c r="B461" i="60" a="1"/>
  <c r="B461" i="60" s="1"/>
  <c r="B462" i="60" a="1"/>
  <c r="B462" i="60" s="1"/>
  <c r="B463" i="60" a="1"/>
  <c r="B463" i="60" s="1"/>
  <c r="B464" i="60" a="1"/>
  <c r="B464" i="60" s="1"/>
  <c r="B465" i="60" a="1"/>
  <c r="B465" i="60" s="1"/>
  <c r="B466" i="60" a="1"/>
  <c r="B466" i="60" s="1"/>
  <c r="B467" i="60" a="1"/>
  <c r="B467" i="60" s="1"/>
  <c r="B468" i="60" a="1"/>
  <c r="B468" i="60" s="1"/>
  <c r="B469" i="60" a="1"/>
  <c r="B469" i="60" s="1"/>
  <c r="B470" i="60" a="1"/>
  <c r="B470" i="60" s="1"/>
  <c r="B471" i="60" a="1"/>
  <c r="B471" i="60" s="1"/>
  <c r="B472" i="60" a="1"/>
  <c r="B472" i="60" s="1"/>
  <c r="B473" i="60" a="1"/>
  <c r="B473" i="60" s="1"/>
  <c r="B474" i="60" a="1"/>
  <c r="B474" i="60" s="1"/>
  <c r="B475" i="60" a="1"/>
  <c r="B475" i="60" s="1"/>
  <c r="B476" i="60" a="1"/>
  <c r="B476" i="60" s="1"/>
  <c r="B477" i="60" a="1"/>
  <c r="B477" i="60" s="1"/>
  <c r="B478" i="60" a="1"/>
  <c r="B478" i="60" s="1"/>
  <c r="B479" i="60" a="1"/>
  <c r="B479" i="60" s="1"/>
  <c r="B480" i="60" a="1"/>
  <c r="B480" i="60" s="1"/>
  <c r="B481" i="60" a="1"/>
  <c r="B481" i="60" s="1"/>
  <c r="B482" i="60" a="1"/>
  <c r="B482" i="60" s="1"/>
  <c r="B483" i="60" a="1"/>
  <c r="B483" i="60" s="1"/>
  <c r="B484" i="60" a="1"/>
  <c r="B484" i="60" s="1"/>
  <c r="B485" i="60" a="1"/>
  <c r="B485" i="60" s="1"/>
  <c r="B486" i="60" a="1"/>
  <c r="B486" i="60" s="1"/>
  <c r="B487" i="60" a="1"/>
  <c r="B487" i="60" s="1"/>
  <c r="B488" i="60" a="1"/>
  <c r="B488" i="60" s="1"/>
  <c r="B489" i="60" a="1"/>
  <c r="B489" i="60" s="1"/>
  <c r="B490" i="60" a="1"/>
  <c r="B490" i="60" s="1"/>
  <c r="B491" i="60" a="1"/>
  <c r="B491" i="60" s="1"/>
  <c r="B492" i="60" a="1"/>
  <c r="B492" i="60" s="1"/>
  <c r="B493" i="60" a="1"/>
  <c r="B493" i="60" s="1"/>
  <c r="B494" i="60" a="1"/>
  <c r="B494" i="60" s="1"/>
  <c r="B495" i="60" a="1"/>
  <c r="B495" i="60" s="1"/>
  <c r="B496" i="60" a="1"/>
  <c r="B496" i="60" s="1"/>
  <c r="B497" i="60" a="1"/>
  <c r="B497" i="60" s="1"/>
  <c r="B498" i="60" a="1"/>
  <c r="B498" i="60" s="1"/>
  <c r="B499" i="60" a="1"/>
  <c r="B499" i="60" s="1"/>
  <c r="B500" i="60" a="1"/>
  <c r="B500" i="60" s="1"/>
  <c r="B4" i="53" a="1"/>
  <c r="B4" i="53" s="1"/>
  <c r="B5" i="53" a="1"/>
  <c r="B5" i="53" s="1"/>
  <c r="B6" i="53" a="1"/>
  <c r="B6" i="53" s="1"/>
  <c r="B7" i="53" a="1"/>
  <c r="B7" i="53" s="1"/>
  <c r="B8" i="53" a="1"/>
  <c r="B8" i="53" s="1"/>
  <c r="B9" i="53" a="1"/>
  <c r="B9" i="53" s="1"/>
  <c r="B10" i="53" a="1"/>
  <c r="B10" i="53" s="1"/>
  <c r="B11" i="53" a="1"/>
  <c r="B11" i="53" s="1"/>
  <c r="B12" i="53" a="1"/>
  <c r="B12" i="53" s="1"/>
  <c r="B13" i="53" a="1"/>
  <c r="B13" i="53" s="1"/>
  <c r="B14" i="53" a="1"/>
  <c r="B14" i="53" s="1"/>
  <c r="B15" i="53" a="1"/>
  <c r="B15" i="53" s="1"/>
  <c r="B16" i="53" a="1"/>
  <c r="B16" i="53" s="1"/>
  <c r="B17" i="53" a="1"/>
  <c r="B17" i="53" s="1"/>
  <c r="B18" i="53" a="1"/>
  <c r="B18" i="53" s="1"/>
  <c r="B19" i="53" a="1"/>
  <c r="B19" i="53" s="1"/>
  <c r="B20" i="53" a="1"/>
  <c r="B20" i="53" s="1"/>
  <c r="B21" i="53" a="1"/>
  <c r="B21" i="53" s="1"/>
  <c r="B22" i="53" a="1"/>
  <c r="B22" i="53" s="1"/>
  <c r="B23" i="53" a="1"/>
  <c r="B23" i="53" s="1"/>
  <c r="B24" i="53" a="1"/>
  <c r="B24" i="53" s="1"/>
  <c r="B25" i="53" a="1"/>
  <c r="B25" i="53" s="1"/>
  <c r="B26" i="53" a="1"/>
  <c r="B26" i="53" s="1"/>
  <c r="B27" i="53" a="1"/>
  <c r="B27" i="53" s="1"/>
  <c r="B28" i="53" a="1"/>
  <c r="B28" i="53" s="1"/>
  <c r="B29" i="53" a="1"/>
  <c r="B29" i="53" s="1"/>
  <c r="B30" i="53" a="1"/>
  <c r="B30" i="53" s="1"/>
  <c r="B31" i="53" a="1"/>
  <c r="B31" i="53" s="1"/>
  <c r="B32" i="53" a="1"/>
  <c r="B32" i="53" s="1"/>
  <c r="B33" i="53" a="1"/>
  <c r="B33" i="53" s="1"/>
  <c r="B34" i="53" a="1"/>
  <c r="B34" i="53" s="1"/>
  <c r="B35" i="53" a="1"/>
  <c r="B35" i="53" s="1"/>
  <c r="B36" i="53" a="1"/>
  <c r="B36" i="53" s="1"/>
  <c r="B37" i="53" a="1"/>
  <c r="B37" i="53" s="1"/>
  <c r="B38" i="53" a="1"/>
  <c r="B38" i="53" s="1"/>
  <c r="B39" i="53" a="1"/>
  <c r="B39" i="53" s="1"/>
  <c r="B40" i="53" a="1"/>
  <c r="B40" i="53" s="1"/>
  <c r="B41" i="53" a="1"/>
  <c r="B41" i="53" s="1"/>
  <c r="B42" i="53" a="1"/>
  <c r="B42" i="53" s="1"/>
  <c r="B43" i="53" a="1"/>
  <c r="B43" i="53" s="1"/>
  <c r="B44" i="53" a="1"/>
  <c r="B44" i="53" s="1"/>
  <c r="B45" i="53" a="1"/>
  <c r="B45" i="53" s="1"/>
  <c r="B46" i="53" a="1"/>
  <c r="B46" i="53" s="1"/>
  <c r="B47" i="53" a="1"/>
  <c r="B47" i="53" s="1"/>
  <c r="B48" i="53" a="1"/>
  <c r="B48" i="53" s="1"/>
  <c r="B49" i="53" a="1"/>
  <c r="B49" i="53" s="1"/>
  <c r="B50" i="53" a="1"/>
  <c r="B50" i="53" s="1"/>
  <c r="B51" i="53" a="1"/>
  <c r="B51" i="53" s="1"/>
  <c r="B52" i="53" a="1"/>
  <c r="B52" i="53" s="1"/>
  <c r="B53" i="53" a="1"/>
  <c r="B53" i="53" s="1"/>
  <c r="B54" i="53" a="1"/>
  <c r="B54" i="53" s="1"/>
  <c r="B55" i="53" a="1"/>
  <c r="B55" i="53" s="1"/>
  <c r="B56" i="53" a="1"/>
  <c r="B56" i="53" s="1"/>
  <c r="B57" i="53" a="1"/>
  <c r="B57" i="53" s="1"/>
  <c r="B58" i="53" a="1"/>
  <c r="B58" i="53" s="1"/>
  <c r="B59" i="53" a="1"/>
  <c r="B59" i="53" s="1"/>
  <c r="B60" i="53" a="1"/>
  <c r="B60" i="53" s="1"/>
  <c r="B61" i="53" a="1"/>
  <c r="B61" i="53" s="1"/>
  <c r="B62" i="53" a="1"/>
  <c r="B62" i="53" s="1"/>
  <c r="B63" i="53" a="1"/>
  <c r="B63" i="53" s="1"/>
  <c r="B64" i="53" a="1"/>
  <c r="B64" i="53" s="1"/>
  <c r="B65" i="53" a="1"/>
  <c r="B65" i="53" s="1"/>
  <c r="B66" i="53" a="1"/>
  <c r="B66" i="53" s="1"/>
  <c r="B67" i="53" a="1"/>
  <c r="B67" i="53" s="1"/>
  <c r="B68" i="53" a="1"/>
  <c r="B68" i="53" s="1"/>
  <c r="B69" i="53" a="1"/>
  <c r="B69" i="53" s="1"/>
  <c r="B70" i="53" a="1"/>
  <c r="B70" i="53" s="1"/>
  <c r="B71" i="53" a="1"/>
  <c r="B71" i="53" s="1"/>
  <c r="B72" i="53" a="1"/>
  <c r="B72" i="53" s="1"/>
  <c r="B73" i="53" a="1"/>
  <c r="B73" i="53" s="1"/>
  <c r="B74" i="53" a="1"/>
  <c r="B74" i="53" s="1"/>
  <c r="B75" i="53" a="1"/>
  <c r="B75" i="53" s="1"/>
  <c r="B76" i="53" a="1"/>
  <c r="B76" i="53" s="1"/>
  <c r="B77" i="53" a="1"/>
  <c r="B77" i="53" s="1"/>
  <c r="B78" i="53" a="1"/>
  <c r="B78" i="53" s="1"/>
  <c r="B79" i="53" a="1"/>
  <c r="B79" i="53" s="1"/>
  <c r="B80" i="53" a="1"/>
  <c r="B80" i="53" s="1"/>
  <c r="B81" i="53" a="1"/>
  <c r="B81" i="53" s="1"/>
  <c r="B82" i="53" a="1"/>
  <c r="B82" i="53" s="1"/>
  <c r="B83" i="53" a="1"/>
  <c r="B83" i="53" s="1"/>
  <c r="B84" i="53" a="1"/>
  <c r="B84" i="53" s="1"/>
  <c r="B85" i="53" a="1"/>
  <c r="B85" i="53" s="1"/>
  <c r="B86" i="53" a="1"/>
  <c r="B86" i="53" s="1"/>
  <c r="B87" i="53" a="1"/>
  <c r="B87" i="53" s="1"/>
  <c r="B88" i="53" a="1"/>
  <c r="B88" i="53" s="1"/>
  <c r="B89" i="53" a="1"/>
  <c r="B89" i="53" s="1"/>
  <c r="B90" i="53" a="1"/>
  <c r="B90" i="53" s="1"/>
  <c r="B91" i="53" a="1"/>
  <c r="B91" i="53" s="1"/>
  <c r="B92" i="53" a="1"/>
  <c r="B92" i="53" s="1"/>
  <c r="B93" i="53" a="1"/>
  <c r="B93" i="53" s="1"/>
  <c r="B94" i="53" a="1"/>
  <c r="B94" i="53" s="1"/>
  <c r="B95" i="53" a="1"/>
  <c r="B95" i="53" s="1"/>
  <c r="B96" i="53" a="1"/>
  <c r="B96" i="53" s="1"/>
  <c r="B97" i="53" a="1"/>
  <c r="B97" i="53" s="1"/>
  <c r="B98" i="53" a="1"/>
  <c r="B98" i="53" s="1"/>
  <c r="B99" i="53" a="1"/>
  <c r="B99" i="53" s="1"/>
  <c r="B100" i="53" a="1"/>
  <c r="B100" i="53" s="1"/>
  <c r="B101" i="53" a="1"/>
  <c r="B101" i="53" s="1"/>
  <c r="B102" i="53" a="1"/>
  <c r="B102" i="53" s="1"/>
  <c r="B103" i="53" a="1"/>
  <c r="B103" i="53" s="1"/>
  <c r="B104" i="53" a="1"/>
  <c r="B104" i="53" s="1"/>
  <c r="B105" i="53" a="1"/>
  <c r="B105" i="53" s="1"/>
  <c r="B106" i="53" a="1"/>
  <c r="B106" i="53" s="1"/>
  <c r="B107" i="53" a="1"/>
  <c r="B107" i="53" s="1"/>
  <c r="B108" i="53" a="1"/>
  <c r="B108" i="53" s="1"/>
  <c r="B109" i="53" a="1"/>
  <c r="B109" i="53" s="1"/>
  <c r="B110" i="53" a="1"/>
  <c r="B110" i="53" s="1"/>
  <c r="B111" i="53" a="1"/>
  <c r="B111" i="53" s="1"/>
  <c r="B112" i="53" a="1"/>
  <c r="B112" i="53" s="1"/>
  <c r="B113" i="53" a="1"/>
  <c r="B113" i="53" s="1"/>
  <c r="B114" i="53" a="1"/>
  <c r="B114" i="53" s="1"/>
  <c r="B115" i="53" a="1"/>
  <c r="B115" i="53" s="1"/>
  <c r="B116" i="53" a="1"/>
  <c r="B116" i="53" s="1"/>
  <c r="B117" i="53" a="1"/>
  <c r="B117" i="53" s="1"/>
  <c r="B118" i="53" a="1"/>
  <c r="B118" i="53" s="1"/>
  <c r="B119" i="53" a="1"/>
  <c r="B119" i="53" s="1"/>
  <c r="B120" i="53" a="1"/>
  <c r="B120" i="53" s="1"/>
  <c r="B121" i="53" a="1"/>
  <c r="B121" i="53" s="1"/>
  <c r="B122" i="53" a="1"/>
  <c r="B122" i="53" s="1"/>
  <c r="B123" i="53" a="1"/>
  <c r="B123" i="53" s="1"/>
  <c r="B124" i="53" a="1"/>
  <c r="B124" i="53" s="1"/>
  <c r="B125" i="53" a="1"/>
  <c r="B125" i="53" s="1"/>
  <c r="B126" i="53" a="1"/>
  <c r="B126" i="53" s="1"/>
  <c r="B127" i="53" a="1"/>
  <c r="B127" i="53" s="1"/>
  <c r="B128" i="53" a="1"/>
  <c r="B128" i="53" s="1"/>
  <c r="B129" i="53" a="1"/>
  <c r="B129" i="53" s="1"/>
  <c r="B130" i="53" a="1"/>
  <c r="B130" i="53" s="1"/>
  <c r="B131" i="53" a="1"/>
  <c r="B131" i="53" s="1"/>
  <c r="B132" i="53" a="1"/>
  <c r="B132" i="53" s="1"/>
  <c r="B133" i="53" a="1"/>
  <c r="B133" i="53" s="1"/>
  <c r="B134" i="53" a="1"/>
  <c r="B134" i="53" s="1"/>
  <c r="B135" i="53" a="1"/>
  <c r="B135" i="53" s="1"/>
  <c r="B136" i="53" a="1"/>
  <c r="B136" i="53" s="1"/>
  <c r="B137" i="53" a="1"/>
  <c r="B137" i="53" s="1"/>
  <c r="B138" i="53" a="1"/>
  <c r="B138" i="53" s="1"/>
  <c r="B139" i="53" a="1"/>
  <c r="B139" i="53" s="1"/>
  <c r="B140" i="53" a="1"/>
  <c r="B140" i="53" s="1"/>
  <c r="B141" i="53" a="1"/>
  <c r="B141" i="53" s="1"/>
  <c r="B142" i="53" a="1"/>
  <c r="B142" i="53" s="1"/>
  <c r="B143" i="53" a="1"/>
  <c r="B143" i="53" s="1"/>
  <c r="B144" i="53" a="1"/>
  <c r="B144" i="53" s="1"/>
  <c r="B145" i="53" a="1"/>
  <c r="B145" i="53" s="1"/>
  <c r="B146" i="53" a="1"/>
  <c r="B146" i="53" s="1"/>
  <c r="B147" i="53" a="1"/>
  <c r="B147" i="53" s="1"/>
  <c r="B148" i="53" a="1"/>
  <c r="B148" i="53" s="1"/>
  <c r="B149" i="53" a="1"/>
  <c r="B149" i="53" s="1"/>
  <c r="B150" i="53" a="1"/>
  <c r="B150" i="53" s="1"/>
  <c r="B151" i="53" a="1"/>
  <c r="B151" i="53" s="1"/>
  <c r="B152" i="53" a="1"/>
  <c r="B152" i="53" s="1"/>
  <c r="B153" i="53" a="1"/>
  <c r="B153" i="53" s="1"/>
  <c r="B154" i="53" a="1"/>
  <c r="B154" i="53" s="1"/>
  <c r="B155" i="53" a="1"/>
  <c r="B155" i="53" s="1"/>
  <c r="B156" i="53" a="1"/>
  <c r="B156" i="53" s="1"/>
  <c r="B157" i="53" a="1"/>
  <c r="B157" i="53" s="1"/>
  <c r="B158" i="53" a="1"/>
  <c r="B158" i="53" s="1"/>
  <c r="B159" i="53" a="1"/>
  <c r="B159" i="53" s="1"/>
  <c r="B160" i="53" a="1"/>
  <c r="B160" i="53" s="1"/>
  <c r="B161" i="53" a="1"/>
  <c r="B161" i="53" s="1"/>
  <c r="B162" i="53" a="1"/>
  <c r="B162" i="53" s="1"/>
  <c r="B163" i="53" a="1"/>
  <c r="B163" i="53" s="1"/>
  <c r="B164" i="53" a="1"/>
  <c r="B164" i="53" s="1"/>
  <c r="B165" i="53" a="1"/>
  <c r="B165" i="53" s="1"/>
  <c r="B166" i="53" a="1"/>
  <c r="B166" i="53" s="1"/>
  <c r="B167" i="53" a="1"/>
  <c r="B167" i="53" s="1"/>
  <c r="B168" i="53" a="1"/>
  <c r="B168" i="53" s="1"/>
  <c r="B169" i="53" a="1"/>
  <c r="B169" i="53" s="1"/>
  <c r="B170" i="53" a="1"/>
  <c r="B170" i="53" s="1"/>
  <c r="B171" i="53" a="1"/>
  <c r="B171" i="53" s="1"/>
  <c r="B172" i="53" a="1"/>
  <c r="B172" i="53" s="1"/>
  <c r="B173" i="53" a="1"/>
  <c r="B173" i="53" s="1"/>
  <c r="B174" i="53" a="1"/>
  <c r="B174" i="53" s="1"/>
  <c r="B175" i="53" a="1"/>
  <c r="B175" i="53" s="1"/>
  <c r="B176" i="53" a="1"/>
  <c r="B176" i="53" s="1"/>
  <c r="B177" i="53" a="1"/>
  <c r="B177" i="53" s="1"/>
  <c r="B178" i="53" a="1"/>
  <c r="B178" i="53" s="1"/>
  <c r="B179" i="53" a="1"/>
  <c r="B179" i="53" s="1"/>
  <c r="B180" i="53" a="1"/>
  <c r="B180" i="53" s="1"/>
  <c r="B181" i="53" a="1"/>
  <c r="B181" i="53" s="1"/>
  <c r="B182" i="53" a="1"/>
  <c r="B182" i="53" s="1"/>
  <c r="B183" i="53" a="1"/>
  <c r="B183" i="53" s="1"/>
  <c r="B184" i="53" a="1"/>
  <c r="B184" i="53" s="1"/>
  <c r="B185" i="53" a="1"/>
  <c r="B185" i="53" s="1"/>
  <c r="B186" i="53" a="1"/>
  <c r="B186" i="53" s="1"/>
  <c r="B187" i="53" a="1"/>
  <c r="B187" i="53" s="1"/>
  <c r="B188" i="53" a="1"/>
  <c r="B188" i="53" s="1"/>
  <c r="B189" i="53" a="1"/>
  <c r="B189" i="53" s="1"/>
  <c r="B190" i="53" a="1"/>
  <c r="B190" i="53" s="1"/>
  <c r="B191" i="53" a="1"/>
  <c r="B191" i="53" s="1"/>
  <c r="B192" i="53" a="1"/>
  <c r="B192" i="53" s="1"/>
  <c r="B193" i="53" a="1"/>
  <c r="B193" i="53" s="1"/>
  <c r="B194" i="53" a="1"/>
  <c r="B194" i="53" s="1"/>
  <c r="B195" i="53" a="1"/>
  <c r="B195" i="53" s="1"/>
  <c r="B196" i="53" a="1"/>
  <c r="B196" i="53" s="1"/>
  <c r="B197" i="53" a="1"/>
  <c r="B197" i="53" s="1"/>
  <c r="B198" i="53" a="1"/>
  <c r="B198" i="53" s="1"/>
  <c r="B199" i="53" a="1"/>
  <c r="B199" i="53" s="1"/>
  <c r="B200" i="53" a="1"/>
  <c r="B200" i="53" s="1"/>
  <c r="B201" i="53" a="1"/>
  <c r="B201" i="53" s="1"/>
  <c r="B202" i="53" a="1"/>
  <c r="B202" i="53" s="1"/>
  <c r="B203" i="53" a="1"/>
  <c r="B203" i="53" s="1"/>
  <c r="B204" i="53" a="1"/>
  <c r="B204" i="53" s="1"/>
  <c r="B205" i="53" a="1"/>
  <c r="B205" i="53" s="1"/>
  <c r="B206" i="53" a="1"/>
  <c r="B206" i="53" s="1"/>
  <c r="B207" i="53" a="1"/>
  <c r="B207" i="53" s="1"/>
  <c r="B208" i="53" a="1"/>
  <c r="B208" i="53" s="1"/>
  <c r="B209" i="53" a="1"/>
  <c r="B209" i="53" s="1"/>
  <c r="B210" i="53" a="1"/>
  <c r="B210" i="53" s="1"/>
  <c r="B211" i="53" a="1"/>
  <c r="B211" i="53" s="1"/>
  <c r="B212" i="53" a="1"/>
  <c r="B212" i="53" s="1"/>
  <c r="B213" i="53" a="1"/>
  <c r="B213" i="53" s="1"/>
  <c r="B214" i="53" a="1"/>
  <c r="B214" i="53" s="1"/>
  <c r="B215" i="53" a="1"/>
  <c r="B215" i="53" s="1"/>
  <c r="B216" i="53" a="1"/>
  <c r="B216" i="53" s="1"/>
  <c r="B217" i="53" a="1"/>
  <c r="B217" i="53" s="1"/>
  <c r="B218" i="53" a="1"/>
  <c r="B218" i="53" s="1"/>
  <c r="B219" i="53" a="1"/>
  <c r="B219" i="53" s="1"/>
  <c r="B220" i="53" a="1"/>
  <c r="B220" i="53" s="1"/>
  <c r="B221" i="53" a="1"/>
  <c r="B221" i="53" s="1"/>
  <c r="B222" i="53" a="1"/>
  <c r="B222" i="53" s="1"/>
  <c r="B223" i="53" a="1"/>
  <c r="B223" i="53" s="1"/>
  <c r="B224" i="53" a="1"/>
  <c r="B224" i="53" s="1"/>
  <c r="B225" i="53" a="1"/>
  <c r="B225" i="53" s="1"/>
  <c r="B226" i="53" a="1"/>
  <c r="B226" i="53" s="1"/>
  <c r="B227" i="53" a="1"/>
  <c r="B227" i="53" s="1"/>
  <c r="B228" i="53" a="1"/>
  <c r="B228" i="53" s="1"/>
  <c r="B229" i="53" a="1"/>
  <c r="B229" i="53" s="1"/>
  <c r="B230" i="53" a="1"/>
  <c r="B230" i="53" s="1"/>
  <c r="B231" i="53" a="1"/>
  <c r="B231" i="53" s="1"/>
  <c r="B232" i="53" a="1"/>
  <c r="B232" i="53" s="1"/>
  <c r="B233" i="53" a="1"/>
  <c r="B233" i="53" s="1"/>
  <c r="B234" i="53" a="1"/>
  <c r="B234" i="53" s="1"/>
  <c r="B235" i="53" a="1"/>
  <c r="B235" i="53" s="1"/>
  <c r="B236" i="53" a="1"/>
  <c r="B236" i="53" s="1"/>
  <c r="B237" i="53" a="1"/>
  <c r="B237" i="53" s="1"/>
  <c r="B238" i="53" a="1"/>
  <c r="B238" i="53" s="1"/>
  <c r="B239" i="53" a="1"/>
  <c r="B239" i="53" s="1"/>
  <c r="B240" i="53" a="1"/>
  <c r="B240" i="53" s="1"/>
  <c r="B241" i="53" a="1"/>
  <c r="B241" i="53" s="1"/>
  <c r="B242" i="53" a="1"/>
  <c r="B242" i="53" s="1"/>
  <c r="B243" i="53" a="1"/>
  <c r="B243" i="53" s="1"/>
  <c r="B244" i="53" a="1"/>
  <c r="B244" i="53" s="1"/>
  <c r="B245" i="53" a="1"/>
  <c r="B245" i="53" s="1"/>
  <c r="B246" i="53" a="1"/>
  <c r="B246" i="53" s="1"/>
  <c r="B247" i="53" a="1"/>
  <c r="B247" i="53" s="1"/>
  <c r="B248" i="53" a="1"/>
  <c r="B248" i="53" s="1"/>
  <c r="B249" i="53" a="1"/>
  <c r="B249" i="53" s="1"/>
  <c r="B250" i="53" a="1"/>
  <c r="B250" i="53" s="1"/>
  <c r="B251" i="53" a="1"/>
  <c r="B251" i="53" s="1"/>
  <c r="B252" i="53" a="1"/>
  <c r="B252" i="53" s="1"/>
  <c r="B253" i="53" a="1"/>
  <c r="B253" i="53" s="1"/>
  <c r="B254" i="53" a="1"/>
  <c r="B254" i="53" s="1"/>
  <c r="B255" i="53" a="1"/>
  <c r="B255" i="53" s="1"/>
  <c r="B256" i="53" a="1"/>
  <c r="B256" i="53" s="1"/>
  <c r="B257" i="53" a="1"/>
  <c r="B257" i="53" s="1"/>
  <c r="B258" i="53" a="1"/>
  <c r="B258" i="53" s="1"/>
  <c r="B259" i="53" a="1"/>
  <c r="B259" i="53" s="1"/>
  <c r="B260" i="53" a="1"/>
  <c r="B260" i="53" s="1"/>
  <c r="B261" i="53" a="1"/>
  <c r="B261" i="53" s="1"/>
  <c r="B262" i="53" a="1"/>
  <c r="B262" i="53" s="1"/>
  <c r="B263" i="53" a="1"/>
  <c r="B263" i="53" s="1"/>
  <c r="B264" i="53" a="1"/>
  <c r="B264" i="53" s="1"/>
  <c r="B265" i="53" a="1"/>
  <c r="B265" i="53" s="1"/>
  <c r="B266" i="53" a="1"/>
  <c r="B266" i="53" s="1"/>
  <c r="B267" i="53" a="1"/>
  <c r="B267" i="53" s="1"/>
  <c r="B268" i="53" a="1"/>
  <c r="B268" i="53" s="1"/>
  <c r="B269" i="53" a="1"/>
  <c r="B269" i="53" s="1"/>
  <c r="B270" i="53" a="1"/>
  <c r="B270" i="53" s="1"/>
  <c r="B271" i="53" a="1"/>
  <c r="B271" i="53" s="1"/>
  <c r="B272" i="53" a="1"/>
  <c r="B272" i="53" s="1"/>
  <c r="B273" i="53" a="1"/>
  <c r="B273" i="53" s="1"/>
  <c r="B274" i="53" a="1"/>
  <c r="B274" i="53" s="1"/>
  <c r="B275" i="53" a="1"/>
  <c r="B275" i="53" s="1"/>
  <c r="B276" i="53" a="1"/>
  <c r="B276" i="53" s="1"/>
  <c r="B277" i="53" a="1"/>
  <c r="B277" i="53" s="1"/>
  <c r="B278" i="53" a="1"/>
  <c r="B278" i="53" s="1"/>
  <c r="B279" i="53" a="1"/>
  <c r="B279" i="53" s="1"/>
  <c r="B280" i="53" a="1"/>
  <c r="B280" i="53" s="1"/>
  <c r="B281" i="53" a="1"/>
  <c r="B281" i="53" s="1"/>
  <c r="B282" i="53" a="1"/>
  <c r="B282" i="53" s="1"/>
  <c r="B283" i="53" a="1"/>
  <c r="B283" i="53" s="1"/>
  <c r="B284" i="53" a="1"/>
  <c r="B284" i="53" s="1"/>
  <c r="B285" i="53" a="1"/>
  <c r="B285" i="53" s="1"/>
  <c r="B286" i="53" a="1"/>
  <c r="B286" i="53" s="1"/>
  <c r="B287" i="53" a="1"/>
  <c r="B287" i="53" s="1"/>
  <c r="B288" i="53" a="1"/>
  <c r="B288" i="53" s="1"/>
  <c r="B289" i="53" a="1"/>
  <c r="B289" i="53" s="1"/>
  <c r="B290" i="53" a="1"/>
  <c r="B290" i="53" s="1"/>
  <c r="B291" i="53" a="1"/>
  <c r="B291" i="53" s="1"/>
  <c r="B292" i="53" a="1"/>
  <c r="B292" i="53" s="1"/>
  <c r="B293" i="53" a="1"/>
  <c r="B293" i="53" s="1"/>
  <c r="B294" i="53" a="1"/>
  <c r="B294" i="53" s="1"/>
  <c r="B295" i="53" a="1"/>
  <c r="B295" i="53" s="1"/>
  <c r="B296" i="53" a="1"/>
  <c r="B296" i="53" s="1"/>
  <c r="B297" i="53" a="1"/>
  <c r="B297" i="53" s="1"/>
  <c r="B298" i="53" a="1"/>
  <c r="B298" i="53" s="1"/>
  <c r="B299" i="53" a="1"/>
  <c r="B299" i="53" s="1"/>
  <c r="B300" i="53" a="1"/>
  <c r="B300" i="53" s="1"/>
  <c r="B301" i="53" a="1"/>
  <c r="B301" i="53" s="1"/>
  <c r="B302" i="53" a="1"/>
  <c r="B302" i="53" s="1"/>
  <c r="B303" i="53" a="1"/>
  <c r="B303" i="53" s="1"/>
  <c r="B304" i="53" a="1"/>
  <c r="B304" i="53" s="1"/>
  <c r="B305" i="53" a="1"/>
  <c r="B305" i="53" s="1"/>
  <c r="B306" i="53" a="1"/>
  <c r="B306" i="53" s="1"/>
  <c r="B307" i="53" a="1"/>
  <c r="B307" i="53" s="1"/>
  <c r="B308" i="53" a="1"/>
  <c r="B308" i="53" s="1"/>
  <c r="B309" i="53" a="1"/>
  <c r="B309" i="53" s="1"/>
  <c r="B310" i="53" a="1"/>
  <c r="B310" i="53" s="1"/>
  <c r="B311" i="53" a="1"/>
  <c r="B311" i="53" s="1"/>
  <c r="B312" i="53" a="1"/>
  <c r="B312" i="53" s="1"/>
  <c r="B313" i="53" a="1"/>
  <c r="B313" i="53" s="1"/>
  <c r="B314" i="53" a="1"/>
  <c r="B314" i="53" s="1"/>
  <c r="B315" i="53" a="1"/>
  <c r="B315" i="53" s="1"/>
  <c r="B316" i="53" a="1"/>
  <c r="B316" i="53" s="1"/>
  <c r="B317" i="53" a="1"/>
  <c r="B317" i="53" s="1"/>
  <c r="B318" i="53" a="1"/>
  <c r="B318" i="53" s="1"/>
  <c r="B319" i="53" a="1"/>
  <c r="B319" i="53" s="1"/>
  <c r="B320" i="53" a="1"/>
  <c r="B320" i="53" s="1"/>
  <c r="B321" i="53" a="1"/>
  <c r="B321" i="53" s="1"/>
  <c r="B322" i="53" a="1"/>
  <c r="B322" i="53" s="1"/>
  <c r="B323" i="53" a="1"/>
  <c r="B323" i="53" s="1"/>
  <c r="B324" i="53" a="1"/>
  <c r="B324" i="53" s="1"/>
  <c r="B325" i="53" a="1"/>
  <c r="B325" i="53" s="1"/>
  <c r="B326" i="53" a="1"/>
  <c r="B326" i="53" s="1"/>
  <c r="B327" i="53" a="1"/>
  <c r="B327" i="53" s="1"/>
  <c r="B328" i="53" a="1"/>
  <c r="B328" i="53" s="1"/>
  <c r="B329" i="53" a="1"/>
  <c r="B329" i="53" s="1"/>
  <c r="B330" i="53" a="1"/>
  <c r="B330" i="53" s="1"/>
  <c r="B331" i="53" a="1"/>
  <c r="B331" i="53" s="1"/>
  <c r="B332" i="53" a="1"/>
  <c r="B332" i="53" s="1"/>
  <c r="B333" i="53" a="1"/>
  <c r="B333" i="53" s="1"/>
  <c r="B334" i="53" a="1"/>
  <c r="B334" i="53" s="1"/>
  <c r="B335" i="53" a="1"/>
  <c r="B335" i="53" s="1"/>
  <c r="B336" i="53" a="1"/>
  <c r="B336" i="53" s="1"/>
  <c r="B337" i="53" a="1"/>
  <c r="B337" i="53" s="1"/>
  <c r="B338" i="53" a="1"/>
  <c r="B338" i="53" s="1"/>
  <c r="B339" i="53" a="1"/>
  <c r="B339" i="53" s="1"/>
  <c r="B340" i="53" a="1"/>
  <c r="B340" i="53" s="1"/>
  <c r="B341" i="53" a="1"/>
  <c r="B341" i="53" s="1"/>
  <c r="B342" i="53" a="1"/>
  <c r="B342" i="53" s="1"/>
  <c r="B343" i="53" a="1"/>
  <c r="B343" i="53" s="1"/>
  <c r="B344" i="53" a="1"/>
  <c r="B344" i="53" s="1"/>
  <c r="B345" i="53" a="1"/>
  <c r="B345" i="53" s="1"/>
  <c r="B346" i="53" a="1"/>
  <c r="B346" i="53" s="1"/>
  <c r="B347" i="53" a="1"/>
  <c r="B347" i="53" s="1"/>
  <c r="B348" i="53" a="1"/>
  <c r="B348" i="53" s="1"/>
  <c r="B349" i="53" a="1"/>
  <c r="B349" i="53" s="1"/>
  <c r="B350" i="53" a="1"/>
  <c r="B350" i="53" s="1"/>
  <c r="B351" i="53" a="1"/>
  <c r="B351" i="53" s="1"/>
  <c r="B352" i="53" a="1"/>
  <c r="B352" i="53" s="1"/>
  <c r="B353" i="53" a="1"/>
  <c r="B353" i="53" s="1"/>
  <c r="B354" i="53" a="1"/>
  <c r="B354" i="53" s="1"/>
  <c r="B355" i="53" a="1"/>
  <c r="B355" i="53" s="1"/>
  <c r="B356" i="53" a="1"/>
  <c r="B356" i="53" s="1"/>
  <c r="B357" i="53" a="1"/>
  <c r="B357" i="53" s="1"/>
  <c r="B358" i="53" a="1"/>
  <c r="B358" i="53" s="1"/>
  <c r="B359" i="53" a="1"/>
  <c r="B359" i="53" s="1"/>
  <c r="B360" i="53" a="1"/>
  <c r="B360" i="53" s="1"/>
  <c r="B361" i="53" a="1"/>
  <c r="B361" i="53" s="1"/>
  <c r="B362" i="53" a="1"/>
  <c r="B362" i="53" s="1"/>
  <c r="B363" i="53" a="1"/>
  <c r="B363" i="53" s="1"/>
  <c r="B364" i="53" a="1"/>
  <c r="B364" i="53" s="1"/>
  <c r="B365" i="53" a="1"/>
  <c r="B365" i="53" s="1"/>
  <c r="B366" i="53" a="1"/>
  <c r="B366" i="53" s="1"/>
  <c r="B367" i="53" a="1"/>
  <c r="B367" i="53" s="1"/>
  <c r="B368" i="53" a="1"/>
  <c r="B368" i="53" s="1"/>
  <c r="B369" i="53" a="1"/>
  <c r="B369" i="53" s="1"/>
  <c r="B370" i="53" a="1"/>
  <c r="B370" i="53" s="1"/>
  <c r="B371" i="53" a="1"/>
  <c r="B371" i="53" s="1"/>
  <c r="B372" i="53" a="1"/>
  <c r="B372" i="53" s="1"/>
  <c r="B373" i="53" a="1"/>
  <c r="B373" i="53" s="1"/>
  <c r="B374" i="53" a="1"/>
  <c r="B374" i="53" s="1"/>
  <c r="B375" i="53" a="1"/>
  <c r="B375" i="53" s="1"/>
  <c r="B376" i="53" a="1"/>
  <c r="B376" i="53" s="1"/>
  <c r="B377" i="53" a="1"/>
  <c r="B377" i="53" s="1"/>
  <c r="B378" i="53" a="1"/>
  <c r="B378" i="53" s="1"/>
  <c r="B379" i="53" a="1"/>
  <c r="B379" i="53" s="1"/>
  <c r="B380" i="53" a="1"/>
  <c r="B380" i="53" s="1"/>
  <c r="B381" i="53" a="1"/>
  <c r="B381" i="53" s="1"/>
  <c r="B382" i="53" a="1"/>
  <c r="B382" i="53" s="1"/>
  <c r="B383" i="53" a="1"/>
  <c r="B383" i="53" s="1"/>
  <c r="B384" i="53" a="1"/>
  <c r="B384" i="53" s="1"/>
  <c r="B385" i="53" a="1"/>
  <c r="B385" i="53" s="1"/>
  <c r="B386" i="53" a="1"/>
  <c r="B386" i="53" s="1"/>
  <c r="B387" i="53" a="1"/>
  <c r="B387" i="53" s="1"/>
  <c r="B388" i="53" a="1"/>
  <c r="B388" i="53" s="1"/>
  <c r="B389" i="53" a="1"/>
  <c r="B389" i="53" s="1"/>
  <c r="B390" i="53" a="1"/>
  <c r="B390" i="53" s="1"/>
  <c r="B391" i="53" a="1"/>
  <c r="B391" i="53" s="1"/>
  <c r="B392" i="53" a="1"/>
  <c r="B392" i="53" s="1"/>
  <c r="B393" i="53" a="1"/>
  <c r="B393" i="53" s="1"/>
  <c r="B394" i="53" a="1"/>
  <c r="B394" i="53" s="1"/>
  <c r="B395" i="53" a="1"/>
  <c r="B395" i="53" s="1"/>
  <c r="B396" i="53" a="1"/>
  <c r="B396" i="53" s="1"/>
  <c r="B397" i="53" a="1"/>
  <c r="B397" i="53" s="1"/>
  <c r="B398" i="53" a="1"/>
  <c r="B398" i="53" s="1"/>
  <c r="B399" i="53" a="1"/>
  <c r="B399" i="53" s="1"/>
  <c r="B400" i="53" a="1"/>
  <c r="B400" i="53" s="1"/>
  <c r="B401" i="53" a="1"/>
  <c r="B401" i="53" s="1"/>
  <c r="B402" i="53" a="1"/>
  <c r="B402" i="53" s="1"/>
  <c r="B403" i="53" a="1"/>
  <c r="B403" i="53" s="1"/>
  <c r="B404" i="53" a="1"/>
  <c r="B404" i="53" s="1"/>
  <c r="B405" i="53" a="1"/>
  <c r="B405" i="53" s="1"/>
  <c r="B406" i="53" a="1"/>
  <c r="B406" i="53" s="1"/>
  <c r="B407" i="53" a="1"/>
  <c r="B407" i="53" s="1"/>
  <c r="B408" i="53" a="1"/>
  <c r="B408" i="53" s="1"/>
  <c r="B409" i="53" a="1"/>
  <c r="B409" i="53" s="1"/>
  <c r="B410" i="53" a="1"/>
  <c r="B410" i="53" s="1"/>
  <c r="B411" i="53" a="1"/>
  <c r="B411" i="53" s="1"/>
  <c r="B412" i="53" a="1"/>
  <c r="B412" i="53" s="1"/>
  <c r="B413" i="53" a="1"/>
  <c r="B413" i="53" s="1"/>
  <c r="B414" i="53" a="1"/>
  <c r="B414" i="53" s="1"/>
  <c r="B415" i="53" a="1"/>
  <c r="B415" i="53" s="1"/>
  <c r="B416" i="53" a="1"/>
  <c r="B416" i="53" s="1"/>
  <c r="B417" i="53" a="1"/>
  <c r="B417" i="53" s="1"/>
  <c r="B418" i="53" a="1"/>
  <c r="B418" i="53" s="1"/>
  <c r="B419" i="53" a="1"/>
  <c r="B419" i="53" s="1"/>
  <c r="B420" i="53" a="1"/>
  <c r="B420" i="53" s="1"/>
  <c r="B421" i="53" a="1"/>
  <c r="B421" i="53" s="1"/>
  <c r="B422" i="53" a="1"/>
  <c r="B422" i="53" s="1"/>
  <c r="B423" i="53" a="1"/>
  <c r="B423" i="53" s="1"/>
  <c r="B424" i="53" a="1"/>
  <c r="B424" i="53" s="1"/>
  <c r="B425" i="53" a="1"/>
  <c r="B425" i="53" s="1"/>
  <c r="B426" i="53" a="1"/>
  <c r="B426" i="53" s="1"/>
  <c r="B427" i="53" a="1"/>
  <c r="B427" i="53" s="1"/>
  <c r="B428" i="53" a="1"/>
  <c r="B428" i="53" s="1"/>
  <c r="B429" i="53" a="1"/>
  <c r="B429" i="53" s="1"/>
  <c r="B430" i="53" a="1"/>
  <c r="B430" i="53" s="1"/>
  <c r="B431" i="53" a="1"/>
  <c r="B431" i="53" s="1"/>
  <c r="B432" i="53" a="1"/>
  <c r="B432" i="53" s="1"/>
  <c r="B433" i="53" a="1"/>
  <c r="B433" i="53" s="1"/>
  <c r="B434" i="53" a="1"/>
  <c r="B434" i="53" s="1"/>
  <c r="B435" i="53" a="1"/>
  <c r="B435" i="53" s="1"/>
  <c r="B436" i="53" a="1"/>
  <c r="B436" i="53" s="1"/>
  <c r="B437" i="53" a="1"/>
  <c r="B437" i="53" s="1"/>
  <c r="B438" i="53" a="1"/>
  <c r="B438" i="53" s="1"/>
  <c r="B439" i="53" a="1"/>
  <c r="B439" i="53" s="1"/>
  <c r="B440" i="53" a="1"/>
  <c r="B440" i="53" s="1"/>
  <c r="B441" i="53" a="1"/>
  <c r="B441" i="53" s="1"/>
  <c r="B442" i="53" a="1"/>
  <c r="B442" i="53" s="1"/>
  <c r="B443" i="53" a="1"/>
  <c r="B443" i="53" s="1"/>
  <c r="B444" i="53" a="1"/>
  <c r="B444" i="53" s="1"/>
  <c r="B445" i="53" a="1"/>
  <c r="B445" i="53" s="1"/>
  <c r="B446" i="53" a="1"/>
  <c r="B446" i="53" s="1"/>
  <c r="B447" i="53" a="1"/>
  <c r="B447" i="53" s="1"/>
  <c r="B448" i="53" a="1"/>
  <c r="B448" i="53" s="1"/>
  <c r="B449" i="53" a="1"/>
  <c r="B449" i="53" s="1"/>
  <c r="B450" i="53" a="1"/>
  <c r="B450" i="53" s="1"/>
  <c r="B451" i="53" a="1"/>
  <c r="B451" i="53" s="1"/>
  <c r="B452" i="53" a="1"/>
  <c r="B452" i="53" s="1"/>
  <c r="B453" i="53" a="1"/>
  <c r="B453" i="53" s="1"/>
  <c r="B454" i="53" a="1"/>
  <c r="B454" i="53" s="1"/>
  <c r="B455" i="53" a="1"/>
  <c r="B455" i="53" s="1"/>
  <c r="B456" i="53" a="1"/>
  <c r="B456" i="53" s="1"/>
  <c r="B457" i="53" a="1"/>
  <c r="B457" i="53" s="1"/>
  <c r="B458" i="53" a="1"/>
  <c r="B458" i="53" s="1"/>
  <c r="B459" i="53" a="1"/>
  <c r="B459" i="53" s="1"/>
  <c r="B460" i="53" a="1"/>
  <c r="B460" i="53" s="1"/>
  <c r="B461" i="53" a="1"/>
  <c r="B461" i="53" s="1"/>
  <c r="B462" i="53" a="1"/>
  <c r="B462" i="53" s="1"/>
  <c r="B463" i="53" a="1"/>
  <c r="B463" i="53" s="1"/>
  <c r="B464" i="53" a="1"/>
  <c r="B464" i="53" s="1"/>
  <c r="B465" i="53" a="1"/>
  <c r="B465" i="53" s="1"/>
  <c r="B466" i="53" a="1"/>
  <c r="B466" i="53" s="1"/>
  <c r="B467" i="53" a="1"/>
  <c r="B467" i="53" s="1"/>
  <c r="B468" i="53" a="1"/>
  <c r="B468" i="53" s="1"/>
  <c r="B469" i="53" a="1"/>
  <c r="B469" i="53" s="1"/>
  <c r="B470" i="53" a="1"/>
  <c r="B470" i="53" s="1"/>
  <c r="B471" i="53" a="1"/>
  <c r="B471" i="53" s="1"/>
  <c r="B472" i="53" a="1"/>
  <c r="B472" i="53" s="1"/>
  <c r="B473" i="53" a="1"/>
  <c r="B473" i="53" s="1"/>
  <c r="B474" i="53" a="1"/>
  <c r="B474" i="53" s="1"/>
  <c r="B475" i="53" a="1"/>
  <c r="B475" i="53" s="1"/>
  <c r="B476" i="53" a="1"/>
  <c r="B476" i="53" s="1"/>
  <c r="B477" i="53" a="1"/>
  <c r="B477" i="53" s="1"/>
  <c r="B478" i="53" a="1"/>
  <c r="B478" i="53" s="1"/>
  <c r="B479" i="53" a="1"/>
  <c r="B479" i="53" s="1"/>
  <c r="B480" i="53" a="1"/>
  <c r="B480" i="53" s="1"/>
  <c r="B481" i="53" a="1"/>
  <c r="B481" i="53" s="1"/>
  <c r="B482" i="53" a="1"/>
  <c r="B482" i="53" s="1"/>
  <c r="B483" i="53" a="1"/>
  <c r="B483" i="53" s="1"/>
  <c r="B484" i="53" a="1"/>
  <c r="B484" i="53" s="1"/>
  <c r="B485" i="53" a="1"/>
  <c r="B485" i="53" s="1"/>
  <c r="B486" i="53" a="1"/>
  <c r="B486" i="53" s="1"/>
  <c r="B487" i="53" a="1"/>
  <c r="B487" i="53" s="1"/>
  <c r="B488" i="53" a="1"/>
  <c r="B488" i="53" s="1"/>
  <c r="B489" i="53" a="1"/>
  <c r="B489" i="53" s="1"/>
  <c r="B490" i="53" a="1"/>
  <c r="B490" i="53" s="1"/>
  <c r="B491" i="53" a="1"/>
  <c r="B491" i="53" s="1"/>
  <c r="B492" i="53" a="1"/>
  <c r="B492" i="53" s="1"/>
  <c r="B493" i="53" a="1"/>
  <c r="B493" i="53" s="1"/>
  <c r="B494" i="53" a="1"/>
  <c r="B494" i="53" s="1"/>
  <c r="B495" i="53" a="1"/>
  <c r="B495" i="53" s="1"/>
  <c r="B496" i="53" a="1"/>
  <c r="B496" i="53" s="1"/>
  <c r="B497" i="53" a="1"/>
  <c r="B497" i="53" s="1"/>
  <c r="B498" i="53" a="1"/>
  <c r="B498" i="53" s="1"/>
  <c r="B499" i="53" a="1"/>
  <c r="B499" i="53" s="1"/>
  <c r="B500" i="53" a="1"/>
  <c r="B500" i="53" s="1"/>
  <c r="A2" i="53" a="1"/>
  <c r="B3" i="53" s="1" a="1"/>
  <c r="B3" i="53" s="1"/>
  <c r="AB3" i="29" a="1"/>
  <c r="Z3" i="29" a="1"/>
  <c r="Z3" i="29" s="1"/>
  <c r="A2" i="82" a="1"/>
  <c r="E3" i="30" a="1"/>
  <c r="E3" i="30" s="1"/>
  <c r="A2" i="53" l="1"/>
  <c r="B2" i="53" s="1" a="1"/>
  <c r="K3" i="30"/>
  <c r="H3" i="30"/>
  <c r="A2" i="85"/>
  <c r="B2" i="85" s="1" a="1"/>
  <c r="B2" i="85" s="1"/>
  <c r="B3" i="85" a="1"/>
  <c r="B3" i="85" s="1"/>
  <c r="A2" i="59"/>
  <c r="B2" i="102" a="1"/>
  <c r="B2" i="102" s="1"/>
  <c r="B438" i="82"/>
  <c r="AB3" i="29"/>
  <c r="A2" i="82"/>
  <c r="B2" i="53" l="1"/>
  <c r="E172" i="78"/>
  <c r="E171" i="78"/>
  <c r="E170" i="78"/>
  <c r="CC3" i="29" a="1"/>
  <c r="CF3" i="29" a="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62" a="1"/>
  <c r="B3" i="62" s="1" a="1"/>
  <c r="B3" i="62" s="1"/>
  <c r="B5" i="77" l="1" a="1"/>
  <c r="B5" i="77" s="1"/>
  <c r="CC3" i="29"/>
  <c r="CF3" i="29"/>
  <c r="A2" i="77"/>
  <c r="B2" i="77" s="1" a="1"/>
  <c r="A2" i="62"/>
  <c r="B2" i="62" s="1" a="1"/>
  <c r="B4" i="77" a="1"/>
  <c r="B3" i="77" a="1"/>
  <c r="A2" i="73" a="1"/>
  <c r="A2" i="73" s="1"/>
  <c r="A2" i="72" a="1"/>
  <c r="A2" i="72" s="1"/>
  <c r="A2" i="70" a="1"/>
  <c r="A2" i="56" a="1"/>
  <c r="A2" i="56" s="1"/>
  <c r="B2" i="56" s="1" a="1"/>
  <c r="A2" i="67" a="1"/>
  <c r="A2" i="67" s="1"/>
  <c r="DQ54" i="67" a="1"/>
  <c r="DQ54" i="67" s="1"/>
  <c r="A2" i="64" a="1"/>
  <c r="A2" i="63" a="1"/>
  <c r="A2" i="61" a="1"/>
  <c r="A2" i="60" a="1"/>
  <c r="A2" i="58" a="1"/>
  <c r="D3" i="30" a="1"/>
  <c r="B2" i="56" l="1"/>
  <c r="B2" i="77"/>
  <c r="B4" i="77"/>
  <c r="D3" i="30"/>
  <c r="B3" i="77"/>
  <c r="A2" i="64"/>
  <c r="B2" i="64" s="1" a="1"/>
  <c r="B2" i="64" s="1"/>
  <c r="A2" i="63"/>
  <c r="A2" i="61"/>
  <c r="B2" i="61" s="1" a="1"/>
  <c r="B2" i="61" s="1"/>
  <c r="A2" i="58"/>
  <c r="B2" i="62"/>
  <c r="A2" i="60"/>
  <c r="B2" i="60" s="1" a="1"/>
  <c r="B2" i="60" s="1"/>
  <c r="A2" i="70"/>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B2" i="63" l="1" a="1"/>
  <c r="B3" i="58" a="1"/>
  <c r="B2" i="63" l="1"/>
  <c r="B3" i="58"/>
  <c r="BF3" i="29" a="1"/>
  <c r="AZ3" i="29" a="1"/>
  <c r="DA3" i="29" a="1"/>
  <c r="DA3" i="29" s="1"/>
  <c r="CX3" i="29" a="1"/>
  <c r="CU3" i="29" a="1"/>
  <c r="CR3" i="29" a="1"/>
  <c r="BR3" i="29" a="1"/>
  <c r="BR3" i="29" s="1"/>
  <c r="BO3" i="29" a="1"/>
  <c r="BF3" i="29" l="1"/>
  <c r="AZ3" i="29"/>
  <c r="CX3" i="29"/>
  <c r="CU3" i="29"/>
  <c r="CR3" i="29"/>
  <c r="BO3" i="29"/>
  <c r="DQ16" i="70" l="1" a="1"/>
  <c r="DQ52" i="70" a="1"/>
  <c r="DQ88" i="70" a="1"/>
  <c r="DQ124" i="70" a="1"/>
  <c r="DQ160" i="70" a="1"/>
  <c r="DQ196" i="70" a="1"/>
  <c r="DQ232" i="70" a="1"/>
  <c r="DQ268" i="70" a="1"/>
  <c r="DQ304" i="70" a="1"/>
  <c r="DQ340" i="70" a="1"/>
  <c r="DQ376" i="70" a="1"/>
  <c r="DQ412" i="70" a="1"/>
  <c r="DQ448" i="70" a="1"/>
  <c r="DQ484" i="70" a="1"/>
  <c r="DQ9" i="70" a="1"/>
  <c r="DQ11" i="70" a="1"/>
  <c r="DQ18" i="70" a="1"/>
  <c r="DQ25" i="70" a="1"/>
  <c r="DQ32" i="70" a="1"/>
  <c r="DQ39" i="70" a="1"/>
  <c r="DQ47" i="70" a="1"/>
  <c r="DQ54" i="70" a="1"/>
  <c r="DQ61" i="70" a="1"/>
  <c r="DQ68" i="70" a="1"/>
  <c r="DQ75" i="70" a="1"/>
  <c r="DQ83" i="70" a="1"/>
  <c r="DQ90" i="70" a="1"/>
  <c r="DQ97" i="70" a="1"/>
  <c r="DQ104" i="70" a="1"/>
  <c r="DQ111" i="70" a="1"/>
  <c r="DQ119" i="70" a="1"/>
  <c r="DQ126" i="70" a="1"/>
  <c r="DQ133" i="70" a="1"/>
  <c r="DQ140" i="70" a="1"/>
  <c r="DQ147" i="70" a="1"/>
  <c r="DQ155" i="70" a="1"/>
  <c r="DQ162" i="70" a="1"/>
  <c r="DQ169" i="70" a="1"/>
  <c r="DQ176" i="70" a="1"/>
  <c r="DQ183" i="70" a="1"/>
  <c r="DQ191" i="70" a="1"/>
  <c r="DQ198" i="70" a="1"/>
  <c r="DQ205" i="70" a="1"/>
  <c r="DQ212" i="70" a="1"/>
  <c r="DQ219" i="70" a="1"/>
  <c r="DQ227" i="70" a="1"/>
  <c r="DQ234" i="70" a="1"/>
  <c r="DQ241" i="70" a="1"/>
  <c r="DQ248" i="70" a="1"/>
  <c r="DQ255" i="70" a="1"/>
  <c r="DQ263" i="70" a="1"/>
  <c r="DQ270" i="70" a="1"/>
  <c r="DQ277" i="70" a="1"/>
  <c r="DQ284" i="70" a="1"/>
  <c r="DQ291" i="70" a="1"/>
  <c r="DQ299" i="70" a="1"/>
  <c r="DQ306" i="70" a="1"/>
  <c r="DQ313" i="70" a="1"/>
  <c r="DQ320" i="70" a="1"/>
  <c r="DQ327" i="70" a="1"/>
  <c r="DQ335" i="70" a="1"/>
  <c r="DQ342" i="70" a="1"/>
  <c r="DQ349" i="70" a="1"/>
  <c r="DQ356" i="70" a="1"/>
  <c r="DQ363" i="70" a="1"/>
  <c r="DQ371" i="70" a="1"/>
  <c r="DQ378" i="70" a="1"/>
  <c r="DQ385" i="70" a="1"/>
  <c r="DQ392" i="70" a="1"/>
  <c r="DQ399" i="70" a="1"/>
  <c r="DQ407" i="70" a="1"/>
  <c r="DQ414" i="70" a="1"/>
  <c r="DQ421" i="70" a="1"/>
  <c r="DQ428" i="70" a="1"/>
  <c r="DQ435" i="70" a="1"/>
  <c r="DQ443" i="70" a="1"/>
  <c r="DQ450" i="70" a="1"/>
  <c r="DQ457" i="70" a="1"/>
  <c r="DQ464" i="70" a="1"/>
  <c r="DQ471" i="70" a="1"/>
  <c r="DQ479" i="70" a="1"/>
  <c r="DQ486" i="70" a="1"/>
  <c r="DQ493" i="70" a="1"/>
  <c r="DQ500" i="70" a="1"/>
  <c r="DQ4" i="70" a="1"/>
  <c r="DQ5" i="70" a="1"/>
  <c r="DQ34" i="70" a="1"/>
  <c r="DQ70" i="70" a="1"/>
  <c r="DQ106" i="70" a="1"/>
  <c r="DQ142" i="70" a="1"/>
  <c r="DQ178" i="70" a="1"/>
  <c r="DQ214" i="70" a="1"/>
  <c r="DQ250" i="70" a="1"/>
  <c r="DQ286" i="70" a="1"/>
  <c r="DQ322" i="70" a="1"/>
  <c r="DQ358" i="70" a="1"/>
  <c r="DQ394" i="70" a="1"/>
  <c r="DQ430" i="70" a="1"/>
  <c r="DQ466" i="70" a="1"/>
  <c r="DQ6" i="70" a="1"/>
  <c r="DQ28" i="70" a="1"/>
  <c r="DQ7" i="70" a="1"/>
  <c r="DQ14" i="70" a="1"/>
  <c r="DQ21" i="70" a="1"/>
  <c r="DQ29" i="70" a="1"/>
  <c r="DQ36" i="70" a="1"/>
  <c r="DQ43" i="70" a="1"/>
  <c r="DQ50" i="70" a="1"/>
  <c r="DQ57" i="70" a="1"/>
  <c r="DQ65" i="70" a="1"/>
  <c r="DQ72" i="70" a="1"/>
  <c r="DQ79" i="70" a="1"/>
  <c r="DQ86" i="70" a="1"/>
  <c r="DQ93" i="70" a="1"/>
  <c r="DQ101" i="70" a="1"/>
  <c r="DQ108" i="70" a="1"/>
  <c r="DQ115" i="70" a="1"/>
  <c r="DQ122" i="70" a="1"/>
  <c r="DQ129" i="70" a="1"/>
  <c r="DQ137" i="70" a="1"/>
  <c r="DQ144" i="70" a="1"/>
  <c r="DQ151" i="70" a="1"/>
  <c r="DQ158" i="70" a="1"/>
  <c r="DQ165" i="70" a="1"/>
  <c r="DQ173" i="70" a="1"/>
  <c r="DQ180" i="70" a="1"/>
  <c r="DQ187" i="70" a="1"/>
  <c r="DQ194" i="70" a="1"/>
  <c r="DQ201" i="70" a="1"/>
  <c r="DQ209" i="70" a="1"/>
  <c r="DQ216" i="70" a="1"/>
  <c r="DQ223" i="70" a="1"/>
  <c r="DQ230" i="70" a="1"/>
  <c r="DQ237" i="70" a="1"/>
  <c r="DQ245" i="70" a="1"/>
  <c r="DQ252" i="70" a="1"/>
  <c r="DQ259" i="70" a="1"/>
  <c r="DQ266" i="70" a="1"/>
  <c r="DQ273" i="70" a="1"/>
  <c r="DQ281" i="70" a="1"/>
  <c r="DQ288" i="70" a="1"/>
  <c r="DQ295" i="70" a="1"/>
  <c r="DQ302" i="70" a="1"/>
  <c r="DQ309" i="70" a="1"/>
  <c r="DQ317" i="70" a="1"/>
  <c r="DQ324" i="70" a="1"/>
  <c r="DQ331" i="70" a="1"/>
  <c r="DQ338" i="70" a="1"/>
  <c r="DQ345" i="70" a="1"/>
  <c r="DQ353" i="70" a="1"/>
  <c r="DQ360" i="70" a="1"/>
  <c r="DQ367" i="70" a="1"/>
  <c r="DQ374" i="70" a="1"/>
  <c r="DQ381" i="70" a="1"/>
  <c r="DQ389" i="70" a="1"/>
  <c r="DQ396" i="70" a="1"/>
  <c r="DQ403" i="70" a="1"/>
  <c r="DQ410" i="70" a="1"/>
  <c r="DQ417" i="70" a="1"/>
  <c r="DQ425" i="70" a="1"/>
  <c r="DQ432" i="70" a="1"/>
  <c r="DQ439" i="70" a="1"/>
  <c r="DQ446" i="70" a="1"/>
  <c r="DQ453" i="70" a="1"/>
  <c r="DQ461" i="70" a="1"/>
  <c r="DQ468" i="70" a="1"/>
  <c r="DQ475" i="70" a="1"/>
  <c r="DQ482" i="70" a="1"/>
  <c r="DQ489" i="70" a="1"/>
  <c r="DQ497" i="70" a="1"/>
  <c r="DQ22" i="70" a="1"/>
  <c r="DQ8" i="70" a="1"/>
  <c r="DQ20" i="70" a="1"/>
  <c r="DQ23" i="70" a="1"/>
  <c r="DQ35" i="70" a="1"/>
  <c r="DQ45" i="70" a="1"/>
  <c r="DQ56" i="70" a="1"/>
  <c r="DQ67" i="70" a="1"/>
  <c r="DQ24" i="70" a="1"/>
  <c r="DQ46" i="70" a="1"/>
  <c r="DQ100" i="70" a="1"/>
  <c r="DQ154" i="70" a="1"/>
  <c r="DQ208" i="70" a="1"/>
  <c r="DQ262" i="70" a="1"/>
  <c r="DQ316" i="70" a="1"/>
  <c r="DQ370" i="70" a="1"/>
  <c r="DQ424" i="70" a="1"/>
  <c r="DQ478" i="70" a="1"/>
  <c r="DQ10" i="70" a="1"/>
  <c r="DQ37" i="70" a="1"/>
  <c r="DQ48" i="70" a="1"/>
  <c r="DQ59" i="70" a="1"/>
  <c r="DQ69" i="70" a="1"/>
  <c r="DQ80" i="70" a="1"/>
  <c r="DQ91" i="70" a="1"/>
  <c r="DQ102" i="70" a="1"/>
  <c r="DQ113" i="70" a="1"/>
  <c r="DQ123" i="70" a="1"/>
  <c r="DQ134" i="70" a="1"/>
  <c r="DQ145" i="70" a="1"/>
  <c r="DQ156" i="70" a="1"/>
  <c r="DQ167" i="70" a="1"/>
  <c r="DQ177" i="70" a="1"/>
  <c r="DQ188" i="70" a="1"/>
  <c r="DQ199" i="70" a="1"/>
  <c r="DQ210" i="70" a="1"/>
  <c r="DQ221" i="70" a="1"/>
  <c r="DQ231" i="70" a="1"/>
  <c r="DQ242" i="70" a="1"/>
  <c r="DQ253" i="70" a="1"/>
  <c r="DQ264" i="70" a="1"/>
  <c r="DQ275" i="70" a="1"/>
  <c r="DQ285" i="70" a="1"/>
  <c r="DQ296" i="70" a="1"/>
  <c r="DQ307" i="70" a="1"/>
  <c r="DQ318" i="70" a="1"/>
  <c r="DQ329" i="70" a="1"/>
  <c r="DQ339" i="70" a="1"/>
  <c r="DQ350" i="70" a="1"/>
  <c r="DQ361" i="70" a="1"/>
  <c r="DQ372" i="70" a="1"/>
  <c r="DQ383" i="70" a="1"/>
  <c r="DQ393" i="70" a="1"/>
  <c r="DQ404" i="70" a="1"/>
  <c r="DQ415" i="70" a="1"/>
  <c r="DQ426" i="70" a="1"/>
  <c r="DQ437" i="70" a="1"/>
  <c r="DQ447" i="70" a="1"/>
  <c r="DQ458" i="70" a="1"/>
  <c r="DQ469" i="70" a="1"/>
  <c r="DQ480" i="70" a="1"/>
  <c r="DQ491" i="70" a="1"/>
  <c r="DQ27" i="70" a="1"/>
  <c r="DQ42" i="70" a="1"/>
  <c r="DQ55" i="70" a="1"/>
  <c r="DQ84" i="70" a="1"/>
  <c r="DQ109" i="70" a="1"/>
  <c r="DQ136" i="70" a="1"/>
  <c r="DQ149" i="70" a="1"/>
  <c r="DQ174" i="70" a="1"/>
  <c r="DQ213" i="70" a="1"/>
  <c r="DQ226" i="70" a="1"/>
  <c r="DQ239" i="70" a="1"/>
  <c r="DQ278" i="70" a="1"/>
  <c r="DQ303" i="70" a="1"/>
  <c r="DQ343" i="70" a="1"/>
  <c r="DQ368" i="70" a="1"/>
  <c r="DQ382" i="70" a="1"/>
  <c r="DQ408" i="70" a="1"/>
  <c r="DQ433" i="70" a="1"/>
  <c r="DQ460" i="70" a="1"/>
  <c r="DQ473" i="70" a="1"/>
  <c r="DQ498" i="70" a="1"/>
  <c r="DQ58" i="70" a="1"/>
  <c r="DQ85" i="70" a="1"/>
  <c r="DQ110" i="70" a="1"/>
  <c r="DQ125" i="70" a="1"/>
  <c r="DQ150" i="70" a="1"/>
  <c r="DQ175" i="70" a="1"/>
  <c r="DQ189" i="70" a="1"/>
  <c r="DQ202" i="70" a="1"/>
  <c r="DQ215" i="70" a="1"/>
  <c r="DQ240" i="70" a="1"/>
  <c r="DQ254" i="70" a="1"/>
  <c r="DQ279" i="70" a="1"/>
  <c r="DQ292" i="70" a="1"/>
  <c r="DQ305" i="70" a="1"/>
  <c r="DQ319" i="70" a="1"/>
  <c r="DQ344" i="70" a="1"/>
  <c r="DQ369" i="70" a="1"/>
  <c r="DQ384" i="70" a="1"/>
  <c r="DQ409" i="70" a="1"/>
  <c r="DQ434" i="70" a="1"/>
  <c r="DQ449" i="70" a="1"/>
  <c r="DQ474" i="70" a="1"/>
  <c r="DQ499" i="70" a="1"/>
  <c r="DQ30" i="70" a="1"/>
  <c r="DQ60" i="70" a="1"/>
  <c r="DQ73" i="70" a="1"/>
  <c r="DQ98" i="70" a="1"/>
  <c r="DQ112" i="70" a="1"/>
  <c r="DQ138" i="70" a="1"/>
  <c r="DQ163" i="70" a="1"/>
  <c r="DQ190" i="70" a="1"/>
  <c r="DQ203" i="70" a="1"/>
  <c r="DQ228" i="70" a="1"/>
  <c r="DQ267" i="70" a="1"/>
  <c r="DQ280" i="70" a="1"/>
  <c r="DQ293" i="70" a="1"/>
  <c r="DQ332" i="70" a="1"/>
  <c r="DQ357" i="70" a="1"/>
  <c r="DQ397" i="70" a="1"/>
  <c r="DQ422" i="70" a="1"/>
  <c r="DQ436" i="70" a="1"/>
  <c r="DQ462" i="70" a="1"/>
  <c r="DQ487" i="70" a="1"/>
  <c r="DQ12" i="70" a="1"/>
  <c r="DQ31" i="70" a="1"/>
  <c r="DQ44" i="70" a="1"/>
  <c r="DQ74" i="70" a="1"/>
  <c r="DQ99" i="70" a="1"/>
  <c r="DQ114" i="70" a="1"/>
  <c r="DQ139" i="70" a="1"/>
  <c r="DQ164" i="70" a="1"/>
  <c r="DQ179" i="70" a="1"/>
  <c r="DQ204" i="70" a="1"/>
  <c r="DQ229" i="70" a="1"/>
  <c r="DQ243" i="70" a="1"/>
  <c r="DQ256" i="70" a="1"/>
  <c r="DQ269" i="70" a="1"/>
  <c r="DQ294" i="70" a="1"/>
  <c r="DQ308" i="70" a="1"/>
  <c r="DQ333" i="70" a="1"/>
  <c r="DQ346" i="70" a="1"/>
  <c r="DQ359" i="70" a="1"/>
  <c r="DQ373" i="70" a="1"/>
  <c r="DQ398" i="70" a="1"/>
  <c r="DQ423" i="70" a="1"/>
  <c r="DQ438" i="70" a="1"/>
  <c r="DQ463" i="70" a="1"/>
  <c r="DQ19" i="70" a="1"/>
  <c r="DQ53" i="70" a="1"/>
  <c r="DQ66" i="70" a="1"/>
  <c r="DQ81" i="70" a="1"/>
  <c r="DQ94" i="70" a="1"/>
  <c r="DQ107" i="70" a="1"/>
  <c r="DQ132" i="70" a="1"/>
  <c r="DQ146" i="70" a="1"/>
  <c r="DQ171" i="70" a="1"/>
  <c r="DQ184" i="70" a="1"/>
  <c r="DQ197" i="70" a="1"/>
  <c r="DQ211" i="70" a="1"/>
  <c r="DQ236" i="70" a="1"/>
  <c r="DQ261" i="70" a="1"/>
  <c r="DQ276" i="70" a="1"/>
  <c r="DQ301" i="70" a="1"/>
  <c r="DQ326" i="70" a="1"/>
  <c r="DQ341" i="70" a="1"/>
  <c r="DQ366" i="70" a="1"/>
  <c r="DQ391" i="70" a="1"/>
  <c r="DQ405" i="70" a="1"/>
  <c r="DQ418" i="70" a="1"/>
  <c r="DQ431" i="70" a="1"/>
  <c r="DQ456" i="70" a="1"/>
  <c r="DQ470" i="70" a="1"/>
  <c r="DQ495" i="70" a="1"/>
  <c r="DQ33" i="70" a="1"/>
  <c r="DQ82" i="70" a="1"/>
  <c r="DQ128" i="70" a="1"/>
  <c r="DQ148" i="70" a="1"/>
  <c r="DQ170" i="70" a="1"/>
  <c r="DQ217" i="70" a="1"/>
  <c r="DQ283" i="70" a="1"/>
  <c r="DQ325" i="70" a="1"/>
  <c r="DQ416" i="70" a="1"/>
  <c r="DQ459" i="70" a="1"/>
  <c r="DQ481" i="70" a="1"/>
  <c r="DQ62" i="70" a="1"/>
  <c r="DQ105" i="70" a="1"/>
  <c r="DQ152" i="70" a="1"/>
  <c r="DQ172" i="70" a="1"/>
  <c r="DQ218" i="70" a="1"/>
  <c r="DQ238" i="70" a="1"/>
  <c r="DQ260" i="70" a="1"/>
  <c r="DQ328" i="70" a="1"/>
  <c r="DQ351" i="70" a="1"/>
  <c r="DQ395" i="70" a="1"/>
  <c r="DQ440" i="70" a="1"/>
  <c r="DQ38" i="70" a="1"/>
  <c r="DQ63" i="70" a="1"/>
  <c r="DQ87" i="70" a="1"/>
  <c r="DQ130" i="70" a="1"/>
  <c r="DQ153" i="70" a="1"/>
  <c r="DQ195" i="70" a="1"/>
  <c r="DQ220" i="70" a="1"/>
  <c r="DQ244" i="70" a="1"/>
  <c r="DQ287" i="70" a="1"/>
  <c r="DQ310" i="70" a="1"/>
  <c r="DQ330" i="70" a="1"/>
  <c r="DQ352" i="70" a="1"/>
  <c r="DQ375" i="70" a="1"/>
  <c r="DQ419" i="70" a="1"/>
  <c r="DQ441" i="70" a="1"/>
  <c r="DQ483" i="70" a="1"/>
  <c r="DQ13" i="70" a="1"/>
  <c r="DQ40" i="70" a="1"/>
  <c r="DQ64" i="70" a="1"/>
  <c r="DQ89" i="70" a="1"/>
  <c r="DQ131" i="70" a="1"/>
  <c r="DQ222" i="70" a="1"/>
  <c r="DQ265" i="70" a="1"/>
  <c r="DQ311" i="70" a="1"/>
  <c r="DQ334" i="70" a="1"/>
  <c r="DQ354" i="70" a="1"/>
  <c r="DQ377" i="70" a="1"/>
  <c r="DQ400" i="70" a="1"/>
  <c r="DQ420" i="70" a="1"/>
  <c r="DQ442" i="70" a="1"/>
  <c r="DQ465" i="70" a="1"/>
  <c r="DQ485" i="70" a="1"/>
  <c r="DQ26" i="70" a="1"/>
  <c r="DQ51" i="70" a="1"/>
  <c r="DQ77" i="70" a="1"/>
  <c r="DQ120" i="70" a="1"/>
  <c r="DQ143" i="70" a="1"/>
  <c r="DQ168" i="70" a="1"/>
  <c r="DQ186" i="70" a="1"/>
  <c r="DQ257" i="70" a="1"/>
  <c r="DQ323" i="70" a="1"/>
  <c r="DQ365" i="70" a="1"/>
  <c r="DQ388" i="70" a="1"/>
  <c r="DQ411" i="70" a="1"/>
  <c r="DQ454" i="70" a="1"/>
  <c r="DQ476" i="70" a="1"/>
  <c r="DQ494" i="70" a="1"/>
  <c r="DQ49" i="70" a="1"/>
  <c r="DQ121" i="70" a="1"/>
  <c r="DQ161" i="70" a="1"/>
  <c r="DQ235" i="70" a="1"/>
  <c r="DQ274" i="70" a="1"/>
  <c r="DQ314" i="70" a="1"/>
  <c r="DQ355" i="70" a="1"/>
  <c r="DQ92" i="70" a="1"/>
  <c r="DQ127" i="70" a="1"/>
  <c r="DQ166" i="70" a="1"/>
  <c r="DQ246" i="70" a="1"/>
  <c r="DQ315" i="70" a="1"/>
  <c r="DQ390" i="70" a="1"/>
  <c r="DQ429" i="70" a="1"/>
  <c r="DQ206" i="70" a="1"/>
  <c r="DQ247" i="70" a="1"/>
  <c r="DQ282" i="70" a="1"/>
  <c r="DQ321" i="70" a="1"/>
  <c r="DQ362" i="70" a="1"/>
  <c r="DQ401" i="70" a="1"/>
  <c r="DQ472" i="70" a="1"/>
  <c r="DQ157" i="70" a="1"/>
  <c r="DQ207" i="70" a="1"/>
  <c r="DQ258" i="70" a="1"/>
  <c r="DQ455" i="70" a="1"/>
  <c r="DQ312" i="70" a="1"/>
  <c r="DQ364" i="70" a="1"/>
  <c r="DQ413" i="70" a="1"/>
  <c r="DQ117" i="70" a="1"/>
  <c r="DQ182" i="70" a="1"/>
  <c r="DQ298" i="70" a="1"/>
  <c r="DQ427" i="70" a="1"/>
  <c r="DQ488" i="70" a="1"/>
  <c r="DQ135" i="70" a="1"/>
  <c r="DQ192" i="70" a="1"/>
  <c r="DQ387" i="70" a="1"/>
  <c r="DQ71" i="70" a="1"/>
  <c r="DQ193" i="70" a="1"/>
  <c r="DQ336" i="70" a="1"/>
  <c r="DQ402" i="70" a="1"/>
  <c r="DQ467" i="70" a="1"/>
  <c r="DQ96" i="70" a="1"/>
  <c r="DQ297" i="70" a="1"/>
  <c r="DQ76" i="70" a="1"/>
  <c r="DQ159" i="70" a="1"/>
  <c r="DQ249" i="70" a="1"/>
  <c r="DQ181" i="70" a="1"/>
  <c r="DQ271" i="70" a="1"/>
  <c r="DQ347" i="70" a="1"/>
  <c r="DQ445" i="70" a="1"/>
  <c r="DQ118" i="70" a="1"/>
  <c r="DQ300" i="70" a="1"/>
  <c r="DQ386" i="70" a="1"/>
  <c r="DQ95" i="70" a="1"/>
  <c r="DQ451" i="70" a="1"/>
  <c r="DQ103" i="70" a="1"/>
  <c r="DQ224" i="70" a="1"/>
  <c r="DQ337" i="70" a="1"/>
  <c r="DQ452" i="70" a="1"/>
  <c r="DQ225" i="70" a="1"/>
  <c r="DQ116" i="70" a="1"/>
  <c r="DQ272" i="70" a="1"/>
  <c r="DQ289" i="70" a="1"/>
  <c r="DQ141" i="70" a="1"/>
  <c r="DQ290" i="70" a="1"/>
  <c r="DQ444" i="70" a="1"/>
  <c r="DQ348" i="70" a="1"/>
  <c r="DQ490" i="70" a="1"/>
  <c r="DQ477" i="70" a="1"/>
  <c r="DQ185" i="70" a="1"/>
  <c r="DQ492" i="70" a="1"/>
  <c r="DQ200" i="70" a="1"/>
  <c r="DQ233" i="70" a="1"/>
  <c r="DQ251" i="70" a="1"/>
  <c r="DQ15" i="70" a="1"/>
  <c r="DQ17" i="70" a="1"/>
  <c r="DQ406" i="70" a="1"/>
  <c r="DQ496" i="70" a="1"/>
  <c r="DQ41" i="70" a="1"/>
  <c r="DQ380" i="70" a="1"/>
  <c r="DQ379" i="70" a="1"/>
  <c r="DQ78" i="70" a="1"/>
  <c r="B2" i="58" a="1"/>
  <c r="B15" i="58" a="1"/>
  <c r="B33" i="58" a="1"/>
  <c r="B51" i="58" a="1"/>
  <c r="B69" i="58" a="1"/>
  <c r="B87" i="58" a="1"/>
  <c r="B105" i="58" a="1"/>
  <c r="B123" i="58" a="1"/>
  <c r="B141" i="58" a="1"/>
  <c r="B159" i="58" a="1"/>
  <c r="B177" i="58" a="1"/>
  <c r="B195" i="58" a="1"/>
  <c r="B213" i="58" a="1"/>
  <c r="B231" i="58" a="1"/>
  <c r="B249" i="58" a="1"/>
  <c r="B267" i="58" a="1"/>
  <c r="B285" i="58" a="1"/>
  <c r="B303" i="58" a="1"/>
  <c r="B321" i="58" a="1"/>
  <c r="B339" i="58" a="1"/>
  <c r="B357" i="58" a="1"/>
  <c r="B375" i="58" a="1"/>
  <c r="B393" i="58" a="1"/>
  <c r="B411" i="58" a="1"/>
  <c r="B429" i="58" a="1"/>
  <c r="B447" i="58" a="1"/>
  <c r="B465" i="58" a="1"/>
  <c r="B483" i="58" a="1"/>
  <c r="B4" i="58" a="1"/>
  <c r="B7" i="58" a="1"/>
  <c r="B16" i="58" a="1"/>
  <c r="B25" i="58" a="1"/>
  <c r="B34" i="58" a="1"/>
  <c r="B43" i="58" a="1"/>
  <c r="B52" i="58" a="1"/>
  <c r="B61" i="58" a="1"/>
  <c r="B70" i="58" a="1"/>
  <c r="B79" i="58" a="1"/>
  <c r="B88" i="58" a="1"/>
  <c r="B97" i="58" a="1"/>
  <c r="B106" i="58" a="1"/>
  <c r="B115" i="58" a="1"/>
  <c r="B124" i="58" a="1"/>
  <c r="B133" i="58" a="1"/>
  <c r="B142" i="58" a="1"/>
  <c r="B151" i="58" a="1"/>
  <c r="B160" i="58" a="1"/>
  <c r="B169" i="58" a="1"/>
  <c r="B178" i="58" a="1"/>
  <c r="B187" i="58" a="1"/>
  <c r="B196" i="58" a="1"/>
  <c r="B205" i="58" a="1"/>
  <c r="B214" i="58" a="1"/>
  <c r="B223" i="58" a="1"/>
  <c r="B232" i="58" a="1"/>
  <c r="B241" i="58" a="1"/>
  <c r="B250" i="58" a="1"/>
  <c r="B259" i="58" a="1"/>
  <c r="B18" i="58" a="1"/>
  <c r="B36" i="58" a="1"/>
  <c r="B54" i="58" a="1"/>
  <c r="B72" i="58" a="1"/>
  <c r="B90" i="58" a="1"/>
  <c r="B108" i="58" a="1"/>
  <c r="B126" i="58" a="1"/>
  <c r="B144" i="58" a="1"/>
  <c r="B162" i="58" a="1"/>
  <c r="B180" i="58" a="1"/>
  <c r="B198" i="58" a="1"/>
  <c r="B216" i="58" a="1"/>
  <c r="B234" i="58" a="1"/>
  <c r="B252" i="58" a="1"/>
  <c r="B270" i="58" a="1"/>
  <c r="B288" i="58" a="1"/>
  <c r="B306" i="58" a="1"/>
  <c r="B324" i="58" a="1"/>
  <c r="B342" i="58" a="1"/>
  <c r="B360" i="58" a="1"/>
  <c r="B378" i="58" a="1"/>
  <c r="B396" i="58" a="1"/>
  <c r="B414" i="58" a="1"/>
  <c r="B432" i="58" a="1"/>
  <c r="B450" i="58" a="1"/>
  <c r="B468" i="58" a="1"/>
  <c r="B486" i="58" a="1"/>
  <c r="B10" i="58" a="1"/>
  <c r="B19" i="58" a="1"/>
  <c r="B28" i="58" a="1"/>
  <c r="B37" i="58" a="1"/>
  <c r="B46" i="58" a="1"/>
  <c r="B55" i="58" a="1"/>
  <c r="B64" i="58" a="1"/>
  <c r="B73" i="58" a="1"/>
  <c r="B9" i="58" a="1"/>
  <c r="B27" i="58" a="1"/>
  <c r="B45" i="58" a="1"/>
  <c r="B63" i="58" a="1"/>
  <c r="B81" i="58" a="1"/>
  <c r="B99" i="58" a="1"/>
  <c r="B117" i="58" a="1"/>
  <c r="B135" i="58" a="1"/>
  <c r="B153" i="58" a="1"/>
  <c r="B171" i="58" a="1"/>
  <c r="B189" i="58" a="1"/>
  <c r="B207" i="58" a="1"/>
  <c r="B225" i="58" a="1"/>
  <c r="B243" i="58" a="1"/>
  <c r="B261" i="58" a="1"/>
  <c r="B279" i="58" a="1"/>
  <c r="B297" i="58" a="1"/>
  <c r="B315" i="58" a="1"/>
  <c r="B333" i="58" a="1"/>
  <c r="B351" i="58" a="1"/>
  <c r="B369" i="58" a="1"/>
  <c r="B387" i="58" a="1"/>
  <c r="B405" i="58" a="1"/>
  <c r="B423" i="58" a="1"/>
  <c r="B441" i="58" a="1"/>
  <c r="B459" i="58" a="1"/>
  <c r="B477" i="58" a="1"/>
  <c r="B495" i="58" a="1"/>
  <c r="B8" i="58" a="1"/>
  <c r="B23" i="58" a="1"/>
  <c r="B39" i="58" a="1"/>
  <c r="B56" i="58" a="1"/>
  <c r="B98" i="58" a="1"/>
  <c r="B111" i="58" a="1"/>
  <c r="B125" i="58" a="1"/>
  <c r="B152" i="58" a="1"/>
  <c r="B165" i="58" a="1"/>
  <c r="B179" i="58" a="1"/>
  <c r="B206" i="58" a="1"/>
  <c r="B219" i="58" a="1"/>
  <c r="B233" i="58" a="1"/>
  <c r="B260" i="58" a="1"/>
  <c r="B284" i="58" a="1"/>
  <c r="B296" i="58" a="1"/>
  <c r="B320" i="58" a="1"/>
  <c r="B332" i="58" a="1"/>
  <c r="B356" i="58" a="1"/>
  <c r="B368" i="58" a="1"/>
  <c r="B392" i="58" a="1"/>
  <c r="B404" i="58" a="1"/>
  <c r="B428" i="58" a="1"/>
  <c r="B440" i="58" a="1"/>
  <c r="B464" i="58" a="1"/>
  <c r="B476" i="58" a="1"/>
  <c r="B500" i="58" a="1"/>
  <c r="B421" i="58" a="1"/>
  <c r="B493" i="58" a="1"/>
  <c r="B186" i="58" a="1"/>
  <c r="B93" i="58" a="1"/>
  <c r="B201" i="58" a="1"/>
  <c r="B304" i="58" a="1"/>
  <c r="B389" i="58" a="1"/>
  <c r="B461" i="58" a="1"/>
  <c r="B344" i="58" a="1"/>
  <c r="B391" i="58" a="1"/>
  <c r="B475" i="58" a="1"/>
  <c r="B11" i="58" a="1"/>
  <c r="B24" i="58" a="1"/>
  <c r="B40" i="58" a="1"/>
  <c r="B71" i="58" a="1"/>
  <c r="B85" i="58" a="1"/>
  <c r="B100" i="58" a="1"/>
  <c r="B112" i="58" a="1"/>
  <c r="B127" i="58" a="1"/>
  <c r="B139" i="58" a="1"/>
  <c r="B154" i="58" a="1"/>
  <c r="B166" i="58" a="1"/>
  <c r="B181" i="58" a="1"/>
  <c r="B193" i="58" a="1"/>
  <c r="B208" i="58" a="1"/>
  <c r="B220" i="58" a="1"/>
  <c r="B235" i="58" a="1"/>
  <c r="B247" i="58" a="1"/>
  <c r="B262" i="58" a="1"/>
  <c r="B273" i="58" a="1"/>
  <c r="B298" i="58" a="1"/>
  <c r="B309" i="58" a="1"/>
  <c r="B334" i="58" a="1"/>
  <c r="B345" i="58" a="1"/>
  <c r="B370" i="58" a="1"/>
  <c r="B381" i="58" a="1"/>
  <c r="B406" i="58" a="1"/>
  <c r="B417" i="58" a="1"/>
  <c r="B442" i="58" a="1"/>
  <c r="B453" i="58" a="1"/>
  <c r="B478" i="58" a="1"/>
  <c r="B489" i="58" a="1"/>
  <c r="B479" i="58" a="1"/>
  <c r="B337" i="58" a="1"/>
  <c r="B457" i="58" a="1"/>
  <c r="B352" i="58" a="1"/>
  <c r="B460" i="58" a="1"/>
  <c r="B107" i="58" a="1"/>
  <c r="B188" i="58" a="1"/>
  <c r="B281" i="58" a="1"/>
  <c r="B364" i="58" a="1"/>
  <c r="B436" i="58" a="1"/>
  <c r="B331" i="58" a="1"/>
  <c r="B427" i="58" a="1"/>
  <c r="B488" i="58" a="1"/>
  <c r="B12" i="58" a="1"/>
  <c r="B26" i="58" a="1"/>
  <c r="B41" i="58" a="1"/>
  <c r="B57" i="58" a="1"/>
  <c r="B74" i="58" a="1"/>
  <c r="B86" i="58" a="1"/>
  <c r="B101" i="58" a="1"/>
  <c r="B113" i="58" a="1"/>
  <c r="B128" i="58" a="1"/>
  <c r="B140" i="58" a="1"/>
  <c r="B155" i="58" a="1"/>
  <c r="B167" i="58" a="1"/>
  <c r="B182" i="58" a="1"/>
  <c r="B194" i="58" a="1"/>
  <c r="B209" i="58" a="1"/>
  <c r="B221" i="58" a="1"/>
  <c r="B236" i="58" a="1"/>
  <c r="B248" i="58" a="1"/>
  <c r="B263" i="58" a="1"/>
  <c r="B274" i="58" a="1"/>
  <c r="B286" i="58" a="1"/>
  <c r="B299" i="58" a="1"/>
  <c r="B310" i="58" a="1"/>
  <c r="B322" i="58" a="1"/>
  <c r="B335" i="58" a="1"/>
  <c r="B346" i="58" a="1"/>
  <c r="B358" i="58" a="1"/>
  <c r="B371" i="58" a="1"/>
  <c r="B382" i="58" a="1"/>
  <c r="B394" i="58" a="1"/>
  <c r="B407" i="58" a="1"/>
  <c r="B418" i="58" a="1"/>
  <c r="B430" i="58" a="1"/>
  <c r="B443" i="58" a="1"/>
  <c r="B454" i="58" a="1"/>
  <c r="B466" i="58" a="1"/>
  <c r="B490" i="58" a="1"/>
  <c r="B29" i="58" a="1"/>
  <c r="B42" i="58" a="1"/>
  <c r="B58" i="58" a="1"/>
  <c r="B102" i="58" a="1"/>
  <c r="B114" i="58" a="1"/>
  <c r="B156" i="58" a="1"/>
  <c r="B168" i="58" a="1"/>
  <c r="B210" i="58" a="1"/>
  <c r="B222" i="58" a="1"/>
  <c r="B264" i="58" a="1"/>
  <c r="B275" i="58" a="1"/>
  <c r="B287" i="58" a="1"/>
  <c r="B300" i="58" a="1"/>
  <c r="B311" i="58" a="1"/>
  <c r="B323" i="58" a="1"/>
  <c r="B336" i="58" a="1"/>
  <c r="B347" i="58" a="1"/>
  <c r="B359" i="58" a="1"/>
  <c r="B372" i="58" a="1"/>
  <c r="B383" i="58" a="1"/>
  <c r="B395" i="58" a="1"/>
  <c r="B408" i="58" a="1"/>
  <c r="B419" i="58" a="1"/>
  <c r="B431" i="58" a="1"/>
  <c r="B444" i="58" a="1"/>
  <c r="B455" i="58" a="1"/>
  <c r="B467" i="58" a="1"/>
  <c r="B480" i="58" a="1"/>
  <c r="B491" i="58" a="1"/>
  <c r="B277" i="58" a="1"/>
  <c r="B313" i="58" a="1"/>
  <c r="B362" i="58" a="1"/>
  <c r="B398" i="58" a="1"/>
  <c r="B434" i="58" a="1"/>
  <c r="B481" i="58" a="1"/>
  <c r="B240" i="58" a="1"/>
  <c r="B291" i="58" a="1"/>
  <c r="B363" i="58" a="1"/>
  <c r="B399" i="58" a="1"/>
  <c r="B471" i="58" a="1"/>
  <c r="B66" i="58" a="1"/>
  <c r="B80" i="58" a="1"/>
  <c r="B134" i="58" a="1"/>
  <c r="B147" i="58" a="1"/>
  <c r="B215" i="58" a="1"/>
  <c r="B268" i="58" a="1"/>
  <c r="B317" i="58" a="1"/>
  <c r="B353" i="58" a="1"/>
  <c r="B400" i="58" a="1"/>
  <c r="B448" i="58" a="1"/>
  <c r="B497" i="58" a="1"/>
  <c r="B308" i="58" a="1"/>
  <c r="B380" i="58" a="1"/>
  <c r="B416" i="58" a="1"/>
  <c r="B452" i="58" a="1"/>
  <c r="B499" i="58" a="1"/>
  <c r="B13" i="58" a="1"/>
  <c r="B30" i="58" a="1"/>
  <c r="B44" i="58" a="1"/>
  <c r="B59" i="58" a="1"/>
  <c r="B75" i="58" a="1"/>
  <c r="B89" i="58" a="1"/>
  <c r="B116" i="58" a="1"/>
  <c r="B129" i="58" a="1"/>
  <c r="B143" i="58" a="1"/>
  <c r="B170" i="58" a="1"/>
  <c r="B183" i="58" a="1"/>
  <c r="B197" i="58" a="1"/>
  <c r="B224" i="58" a="1"/>
  <c r="B237" i="58" a="1"/>
  <c r="B251" i="58" a="1"/>
  <c r="B276" i="58" a="1"/>
  <c r="B289" i="58" a="1"/>
  <c r="B312" i="58" a="1"/>
  <c r="B325" i="58" a="1"/>
  <c r="B348" i="58" a="1"/>
  <c r="B361" i="58" a="1"/>
  <c r="B384" i="58" a="1"/>
  <c r="B397" i="58" a="1"/>
  <c r="B420" i="58" a="1"/>
  <c r="B433" i="58" a="1"/>
  <c r="B456" i="58" a="1"/>
  <c r="B469" i="58" a="1"/>
  <c r="B492" i="58" a="1"/>
  <c r="B253" i="58" a="1"/>
  <c r="B326" i="58" a="1"/>
  <c r="B373" i="58" a="1"/>
  <c r="B409" i="58" a="1"/>
  <c r="B445" i="58" a="1"/>
  <c r="B132" i="58" a="1"/>
  <c r="B424" i="58" a="1"/>
  <c r="B496" i="58" a="1"/>
  <c r="B20" i="58" a="1"/>
  <c r="B242" i="58" a="1"/>
  <c r="B292" i="58" a="1"/>
  <c r="B328" i="58" a="1"/>
  <c r="B376" i="58" a="1"/>
  <c r="B425" i="58" a="1"/>
  <c r="B472" i="58" a="1"/>
  <c r="B14" i="58" a="1"/>
  <c r="B47" i="58" a="1"/>
  <c r="B60" i="58" a="1"/>
  <c r="B76" i="58" a="1"/>
  <c r="B91" i="58" a="1"/>
  <c r="B103" i="58" a="1"/>
  <c r="B118" i="58" a="1"/>
  <c r="B130" i="58" a="1"/>
  <c r="B145" i="58" a="1"/>
  <c r="B157" i="58" a="1"/>
  <c r="B172" i="58" a="1"/>
  <c r="B184" i="58" a="1"/>
  <c r="B199" i="58" a="1"/>
  <c r="B211" i="58" a="1"/>
  <c r="B226" i="58" a="1"/>
  <c r="B238" i="58" a="1"/>
  <c r="B265" i="58" a="1"/>
  <c r="B290" i="58" a="1"/>
  <c r="B301" i="58" a="1"/>
  <c r="B349" i="58" a="1"/>
  <c r="B385" i="58" a="1"/>
  <c r="B470" i="58" a="1"/>
  <c r="B316" i="58" a="1"/>
  <c r="B435" i="58" a="1"/>
  <c r="B49" i="58" a="1"/>
  <c r="B161" i="58" a="1"/>
  <c r="B255" i="58" a="1"/>
  <c r="B340" i="58" a="1"/>
  <c r="B412" i="58" a="1"/>
  <c r="B484" i="58" a="1"/>
  <c r="B355" i="58" a="1"/>
  <c r="B439" i="58" a="1"/>
  <c r="B31" i="58" a="1"/>
  <c r="B48" i="58" a="1"/>
  <c r="B62" i="58" a="1"/>
  <c r="B77" i="58" a="1"/>
  <c r="B92" i="58" a="1"/>
  <c r="B104" i="58" a="1"/>
  <c r="B119" i="58" a="1"/>
  <c r="B131" i="58" a="1"/>
  <c r="B146" i="58" a="1"/>
  <c r="B158" i="58" a="1"/>
  <c r="B173" i="58" a="1"/>
  <c r="B185" i="58" a="1"/>
  <c r="B200" i="58" a="1"/>
  <c r="B212" i="58" a="1"/>
  <c r="B227" i="58" a="1"/>
  <c r="B239" i="58" a="1"/>
  <c r="B254" i="58" a="1"/>
  <c r="B266" i="58" a="1"/>
  <c r="B278" i="58" a="1"/>
  <c r="B302" i="58" a="1"/>
  <c r="B314" i="58" a="1"/>
  <c r="B338" i="58" a="1"/>
  <c r="B350" i="58" a="1"/>
  <c r="B374" i="58" a="1"/>
  <c r="B386" i="58" a="1"/>
  <c r="B410" i="58" a="1"/>
  <c r="B422" i="58" a="1"/>
  <c r="B446" i="58" a="1"/>
  <c r="B458" i="58" a="1"/>
  <c r="B482" i="58" a="1"/>
  <c r="B494" i="58" a="1"/>
  <c r="B17" i="58" a="1"/>
  <c r="B32" i="58" a="1"/>
  <c r="B65" i="58" a="1"/>
  <c r="B78" i="58" a="1"/>
  <c r="B120" i="58" a="1"/>
  <c r="B174" i="58" a="1"/>
  <c r="B228" i="58" a="1"/>
  <c r="B280" i="58" a="1"/>
  <c r="B327" i="58" a="1"/>
  <c r="B388" i="58" a="1"/>
  <c r="B35" i="58" a="1"/>
  <c r="B50" i="58" a="1"/>
  <c r="B82" i="58" a="1"/>
  <c r="B94" i="58" a="1"/>
  <c r="B109" i="58" a="1"/>
  <c r="B121" i="58" a="1"/>
  <c r="B136" i="58" a="1"/>
  <c r="B148" i="58" a="1"/>
  <c r="B163" i="58" a="1"/>
  <c r="B175" i="58" a="1"/>
  <c r="B190" i="58" a="1"/>
  <c r="B202" i="58" a="1"/>
  <c r="B217" i="58" a="1"/>
  <c r="B229" i="58" a="1"/>
  <c r="B244" i="58" a="1"/>
  <c r="B256" i="58" a="1"/>
  <c r="B269" i="58" a="1"/>
  <c r="B282" i="58" a="1"/>
  <c r="B293" i="58" a="1"/>
  <c r="B305" i="58" a="1"/>
  <c r="B318" i="58" a="1"/>
  <c r="B329" i="58" a="1"/>
  <c r="B341" i="58" a="1"/>
  <c r="B354" i="58" a="1"/>
  <c r="B365" i="58" a="1"/>
  <c r="B377" i="58" a="1"/>
  <c r="B390" i="58" a="1"/>
  <c r="B401" i="58" a="1"/>
  <c r="B413" i="58" a="1"/>
  <c r="B426" i="58" a="1"/>
  <c r="B437" i="58" a="1"/>
  <c r="B449" i="58" a="1"/>
  <c r="B462" i="58" a="1"/>
  <c r="B473" i="58" a="1"/>
  <c r="B485" i="58" a="1"/>
  <c r="B498" i="58" a="1"/>
  <c r="B5" i="58" a="1"/>
  <c r="B21" i="58" a="1"/>
  <c r="B38" i="58" a="1"/>
  <c r="B67" i="58" a="1"/>
  <c r="B83" i="58" a="1"/>
  <c r="B95" i="58" a="1"/>
  <c r="B110" i="58" a="1"/>
  <c r="B122" i="58" a="1"/>
  <c r="B137" i="58" a="1"/>
  <c r="B149" i="58" a="1"/>
  <c r="B164" i="58" a="1"/>
  <c r="B176" i="58" a="1"/>
  <c r="B191" i="58" a="1"/>
  <c r="B203" i="58" a="1"/>
  <c r="B218" i="58" a="1"/>
  <c r="B230" i="58" a="1"/>
  <c r="B245" i="58" a="1"/>
  <c r="B257" i="58" a="1"/>
  <c r="B271" i="58" a="1"/>
  <c r="B294" i="58" a="1"/>
  <c r="B307" i="58" a="1"/>
  <c r="B330" i="58" a="1"/>
  <c r="B343" i="58" a="1"/>
  <c r="B366" i="58" a="1"/>
  <c r="B379" i="58" a="1"/>
  <c r="B402" i="58" a="1"/>
  <c r="B415" i="58" a="1"/>
  <c r="B438" i="58" a="1"/>
  <c r="B451" i="58" a="1"/>
  <c r="B474" i="58" a="1"/>
  <c r="B487" i="58" a="1"/>
  <c r="B6" i="58" a="1"/>
  <c r="B22" i="58" a="1"/>
  <c r="B53" i="58" a="1"/>
  <c r="B68" i="58" a="1"/>
  <c r="B84" i="58" a="1"/>
  <c r="B96" i="58" a="1"/>
  <c r="B138" i="58" a="1"/>
  <c r="B150" i="58" a="1"/>
  <c r="B192" i="58" a="1"/>
  <c r="B204" i="58" a="1"/>
  <c r="B246" i="58" a="1"/>
  <c r="B258" i="58" a="1"/>
  <c r="B272" i="58" a="1"/>
  <c r="B283" i="58" a="1"/>
  <c r="B295" i="58" a="1"/>
  <c r="B319" i="58" a="1"/>
  <c r="B367" i="58" a="1"/>
  <c r="B403" i="58" a="1"/>
  <c r="B463" i="58" a="1"/>
  <c r="B15" i="58" l="1"/>
  <c r="B87" i="58"/>
  <c r="B159" i="58"/>
  <c r="B195" i="58"/>
  <c r="B213" i="58"/>
  <c r="B249" i="58"/>
  <c r="B285" i="58"/>
  <c r="B339" i="58"/>
  <c r="B375" i="58"/>
  <c r="B411" i="58"/>
  <c r="B429" i="58"/>
  <c r="B465" i="58"/>
  <c r="B7" i="58"/>
  <c r="B25" i="58"/>
  <c r="B43" i="58"/>
  <c r="B52" i="58"/>
  <c r="B79" i="58"/>
  <c r="B160" i="58"/>
  <c r="B205" i="58"/>
  <c r="B241" i="58"/>
  <c r="B259" i="58"/>
  <c r="B90" i="58"/>
  <c r="B108" i="58"/>
  <c r="B198" i="58"/>
  <c r="B234" i="58"/>
  <c r="B306" i="58"/>
  <c r="B360" i="58"/>
  <c r="B432" i="58"/>
  <c r="B486" i="58"/>
  <c r="B37" i="58"/>
  <c r="B64" i="58"/>
  <c r="B45" i="58"/>
  <c r="B99" i="58"/>
  <c r="B135" i="58"/>
  <c r="B207" i="58"/>
  <c r="B261" i="58"/>
  <c r="B315" i="58"/>
  <c r="B369" i="58"/>
  <c r="B423" i="58"/>
  <c r="B495" i="58"/>
  <c r="B39" i="58"/>
  <c r="B98" i="58"/>
  <c r="B165" i="58"/>
  <c r="B219" i="58"/>
  <c r="B296" i="58"/>
  <c r="B356" i="58"/>
  <c r="B428" i="58"/>
  <c r="B476" i="58"/>
  <c r="B421" i="58"/>
  <c r="B389" i="58"/>
  <c r="B391" i="58"/>
  <c r="B40" i="58"/>
  <c r="B85" i="58"/>
  <c r="B127" i="58"/>
  <c r="B181" i="58"/>
  <c r="B220" i="58"/>
  <c r="B273" i="58"/>
  <c r="B334" i="58"/>
  <c r="B381" i="58"/>
  <c r="B442" i="58"/>
  <c r="B478" i="58"/>
  <c r="B457" i="58"/>
  <c r="B107" i="58"/>
  <c r="B281" i="58"/>
  <c r="B427" i="58"/>
  <c r="B57" i="58"/>
  <c r="B101" i="58"/>
  <c r="B140" i="58"/>
  <c r="B194" i="58"/>
  <c r="B236" i="58"/>
  <c r="B274" i="58"/>
  <c r="B310" i="58"/>
  <c r="B358" i="58"/>
  <c r="B394" i="58"/>
  <c r="B430" i="58"/>
  <c r="B466" i="58"/>
  <c r="B42" i="58"/>
  <c r="B156" i="58"/>
  <c r="B222" i="58"/>
  <c r="B275" i="58"/>
  <c r="B323" i="58"/>
  <c r="B359" i="58"/>
  <c r="B408" i="58"/>
  <c r="B444" i="58"/>
  <c r="B480" i="58"/>
  <c r="B313" i="58"/>
  <c r="B398" i="58"/>
  <c r="B291" i="58"/>
  <c r="B471" i="58"/>
  <c r="B134" i="58"/>
  <c r="B317" i="58"/>
  <c r="B400" i="58"/>
  <c r="B380" i="58"/>
  <c r="B499" i="58"/>
  <c r="B44" i="58"/>
  <c r="B116" i="58"/>
  <c r="B143" i="58"/>
  <c r="B224" i="58"/>
  <c r="B276" i="58"/>
  <c r="B312" i="58"/>
  <c r="B397" i="58"/>
  <c r="B433" i="58"/>
  <c r="B326" i="58"/>
  <c r="B445" i="58"/>
  <c r="B496" i="58"/>
  <c r="B328" i="58"/>
  <c r="B425" i="58"/>
  <c r="B76" i="58"/>
  <c r="B103" i="58"/>
  <c r="B145" i="58"/>
  <c r="B199" i="58"/>
  <c r="B226" i="58"/>
  <c r="B349" i="58"/>
  <c r="B470" i="58"/>
  <c r="B49" i="58"/>
  <c r="B412" i="58"/>
  <c r="B355" i="58"/>
  <c r="B77" i="58"/>
  <c r="B104" i="58"/>
  <c r="B146" i="58"/>
  <c r="B200" i="58"/>
  <c r="B227" i="58"/>
  <c r="B278" i="58"/>
  <c r="B338" i="58"/>
  <c r="B386" i="58"/>
  <c r="B446" i="58"/>
  <c r="B482" i="58"/>
  <c r="B32" i="58"/>
  <c r="B120" i="58"/>
  <c r="B327" i="58"/>
  <c r="B50" i="58"/>
  <c r="B121" i="58"/>
  <c r="B163" i="58"/>
  <c r="B190" i="58"/>
  <c r="B244" i="58"/>
  <c r="B282" i="58"/>
  <c r="B329" i="58"/>
  <c r="B365" i="58"/>
  <c r="B390" i="58"/>
  <c r="B437" i="58"/>
  <c r="B473" i="58"/>
  <c r="B5" i="58"/>
  <c r="B83" i="58"/>
  <c r="B110" i="58"/>
  <c r="B149" i="58"/>
  <c r="B191" i="58"/>
  <c r="B245" i="58"/>
  <c r="B294" i="58"/>
  <c r="B343" i="58"/>
  <c r="B402" i="58"/>
  <c r="B474" i="58"/>
  <c r="B22" i="58"/>
  <c r="B84" i="58"/>
  <c r="B150" i="58"/>
  <c r="B246" i="58"/>
  <c r="B295" i="58"/>
  <c r="B463" i="58"/>
  <c r="B214" i="58"/>
  <c r="B54" i="58"/>
  <c r="B162" i="58"/>
  <c r="B216" i="58"/>
  <c r="B288" i="58"/>
  <c r="B342" i="58"/>
  <c r="B396" i="58"/>
  <c r="B450" i="58"/>
  <c r="B10" i="58"/>
  <c r="B46" i="58"/>
  <c r="B73" i="58"/>
  <c r="B27" i="58"/>
  <c r="B117" i="58"/>
  <c r="B153" i="58"/>
  <c r="B225" i="58"/>
  <c r="B279" i="58"/>
  <c r="B351" i="58"/>
  <c r="B405" i="58"/>
  <c r="B441" i="58"/>
  <c r="B8" i="58"/>
  <c r="B56" i="58"/>
  <c r="B152" i="58"/>
  <c r="B206" i="58"/>
  <c r="B260" i="58"/>
  <c r="B320" i="58"/>
  <c r="B368" i="58"/>
  <c r="B440" i="58"/>
  <c r="B500" i="58"/>
  <c r="B304" i="58"/>
  <c r="B344" i="58"/>
  <c r="B24" i="58"/>
  <c r="B71" i="58"/>
  <c r="B112" i="58"/>
  <c r="B166" i="58"/>
  <c r="B208" i="58"/>
  <c r="B262" i="58"/>
  <c r="B309" i="58"/>
  <c r="B345" i="58"/>
  <c r="B417" i="58"/>
  <c r="B489" i="58"/>
  <c r="B352" i="58"/>
  <c r="B188" i="58"/>
  <c r="B436" i="58"/>
  <c r="B488" i="58"/>
  <c r="B26" i="58"/>
  <c r="B86" i="58"/>
  <c r="B128" i="58"/>
  <c r="B167" i="58"/>
  <c r="B209" i="58"/>
  <c r="B248" i="58"/>
  <c r="B299" i="58"/>
  <c r="B335" i="58"/>
  <c r="B371" i="58"/>
  <c r="B407" i="58"/>
  <c r="B454" i="58"/>
  <c r="B29" i="58"/>
  <c r="B102" i="58"/>
  <c r="B168" i="58"/>
  <c r="B264" i="58"/>
  <c r="B311" i="58"/>
  <c r="B347" i="58"/>
  <c r="B372" i="58"/>
  <c r="B419" i="58"/>
  <c r="B455" i="58"/>
  <c r="B277" i="58"/>
  <c r="B434" i="58"/>
  <c r="B363" i="58"/>
  <c r="B66" i="58"/>
  <c r="B215" i="58"/>
  <c r="B353" i="58"/>
  <c r="B448" i="58"/>
  <c r="B416" i="58"/>
  <c r="B13" i="58"/>
  <c r="B75" i="58"/>
  <c r="B129" i="58"/>
  <c r="B170" i="58"/>
  <c r="B251" i="58"/>
  <c r="B289" i="58"/>
  <c r="B348" i="58"/>
  <c r="B420" i="58"/>
  <c r="B456" i="58"/>
  <c r="B253" i="58"/>
  <c r="B409" i="58"/>
  <c r="B132" i="58"/>
  <c r="B292" i="58"/>
  <c r="B376" i="58"/>
  <c r="B47" i="58"/>
  <c r="B91" i="58"/>
  <c r="B118" i="58"/>
  <c r="B184" i="58"/>
  <c r="B211" i="58"/>
  <c r="B265" i="58"/>
  <c r="B385" i="58"/>
  <c r="B316" i="58"/>
  <c r="B340" i="58"/>
  <c r="B484" i="58"/>
  <c r="B31" i="58"/>
  <c r="B92" i="58"/>
  <c r="B119" i="58"/>
  <c r="B185" i="58"/>
  <c r="B212" i="58"/>
  <c r="B266" i="58"/>
  <c r="B314" i="58"/>
  <c r="B374" i="58"/>
  <c r="B422" i="58"/>
  <c r="B458" i="58"/>
  <c r="B17" i="58"/>
  <c r="B78" i="58"/>
  <c r="B280" i="58"/>
  <c r="B35" i="58"/>
  <c r="B82" i="58"/>
  <c r="B136" i="58"/>
  <c r="B175" i="58"/>
  <c r="B229" i="58"/>
  <c r="B269" i="58"/>
  <c r="B293" i="58"/>
  <c r="B341" i="58"/>
  <c r="B377" i="58"/>
  <c r="B426" i="58"/>
  <c r="B462" i="58"/>
  <c r="B485" i="58"/>
  <c r="B21" i="58"/>
  <c r="B95" i="58"/>
  <c r="B137" i="58"/>
  <c r="B164" i="58"/>
  <c r="B218" i="58"/>
  <c r="B257" i="58"/>
  <c r="B307" i="58"/>
  <c r="B366" i="58"/>
  <c r="B438" i="58"/>
  <c r="B487" i="58"/>
  <c r="B53" i="58"/>
  <c r="B96" i="58"/>
  <c r="B204" i="58"/>
  <c r="B272" i="58"/>
  <c r="B319" i="58"/>
  <c r="B403" i="58"/>
  <c r="B51" i="58"/>
  <c r="B321" i="58"/>
  <c r="B483" i="58"/>
  <c r="B151" i="58"/>
  <c r="B196" i="58"/>
  <c r="B250" i="58"/>
  <c r="B72" i="58"/>
  <c r="B180" i="58"/>
  <c r="B324" i="58"/>
  <c r="B468" i="58"/>
  <c r="B55" i="58"/>
  <c r="B81" i="58"/>
  <c r="B243" i="58"/>
  <c r="B387" i="58"/>
  <c r="B23" i="58"/>
  <c r="B179" i="58"/>
  <c r="B332" i="58"/>
  <c r="B464" i="58"/>
  <c r="B186" i="58"/>
  <c r="B201" i="58"/>
  <c r="B11" i="58"/>
  <c r="B154" i="58"/>
  <c r="B247" i="58"/>
  <c r="B406" i="58"/>
  <c r="B337" i="58"/>
  <c r="B331" i="58"/>
  <c r="B74" i="58"/>
  <c r="B182" i="58"/>
  <c r="B286" i="58"/>
  <c r="B382" i="58"/>
  <c r="B490" i="58"/>
  <c r="B210" i="58"/>
  <c r="B336" i="58"/>
  <c r="B431" i="58"/>
  <c r="B362" i="58"/>
  <c r="B399" i="58"/>
  <c r="B268" i="58"/>
  <c r="B452" i="58"/>
  <c r="B89" i="58"/>
  <c r="B237" i="58"/>
  <c r="B384" i="58"/>
  <c r="B373" i="58"/>
  <c r="B242" i="58"/>
  <c r="B60" i="58"/>
  <c r="B172" i="58"/>
  <c r="B301" i="58"/>
  <c r="B255" i="58"/>
  <c r="B48" i="58"/>
  <c r="B158" i="58"/>
  <c r="B254" i="58"/>
  <c r="B174" i="58"/>
  <c r="B109" i="58"/>
  <c r="B217" i="58"/>
  <c r="B318" i="58"/>
  <c r="B413" i="58"/>
  <c r="B498" i="58"/>
  <c r="B122" i="58"/>
  <c r="B230" i="58"/>
  <c r="B379" i="58"/>
  <c r="B6" i="58"/>
  <c r="B192" i="58"/>
  <c r="B367" i="58"/>
  <c r="B33" i="58"/>
  <c r="B69" i="58"/>
  <c r="B123" i="58"/>
  <c r="B177" i="58"/>
  <c r="B231" i="58"/>
  <c r="B303" i="58"/>
  <c r="B393" i="58"/>
  <c r="B34" i="58"/>
  <c r="B70" i="58"/>
  <c r="B97" i="58"/>
  <c r="B115" i="58"/>
  <c r="B133" i="58"/>
  <c r="B178" i="58"/>
  <c r="B223" i="58"/>
  <c r="B18" i="58"/>
  <c r="B126" i="58"/>
  <c r="B252" i="58"/>
  <c r="B378" i="58"/>
  <c r="B19" i="58"/>
  <c r="B9" i="58"/>
  <c r="B171" i="58"/>
  <c r="B297" i="58"/>
  <c r="B459" i="58"/>
  <c r="B111" i="58"/>
  <c r="B233" i="58"/>
  <c r="B392" i="58"/>
  <c r="B93" i="58"/>
  <c r="B475" i="58"/>
  <c r="B139" i="58"/>
  <c r="B235" i="58"/>
  <c r="B370" i="58"/>
  <c r="B479" i="58"/>
  <c r="B364" i="58"/>
  <c r="B41" i="58"/>
  <c r="B155" i="58"/>
  <c r="B263" i="58"/>
  <c r="B346" i="58"/>
  <c r="B443" i="58"/>
  <c r="B114" i="58"/>
  <c r="B300" i="58"/>
  <c r="B395" i="58"/>
  <c r="B491" i="58"/>
  <c r="B240" i="58"/>
  <c r="B147" i="58"/>
  <c r="B308" i="58"/>
  <c r="B30" i="58"/>
  <c r="B183" i="58"/>
  <c r="B325" i="58"/>
  <c r="B469" i="58"/>
  <c r="B424" i="58"/>
  <c r="B472" i="58"/>
  <c r="B130" i="58"/>
  <c r="B238" i="58"/>
  <c r="B435" i="58"/>
  <c r="B439" i="58"/>
  <c r="B131" i="58"/>
  <c r="B239" i="58"/>
  <c r="B350" i="58"/>
  <c r="B494" i="58"/>
  <c r="B228" i="58"/>
  <c r="B94" i="58"/>
  <c r="B202" i="58"/>
  <c r="B305" i="58"/>
  <c r="B401" i="58"/>
  <c r="B67" i="58"/>
  <c r="B176" i="58"/>
  <c r="B271" i="58"/>
  <c r="B415" i="58"/>
  <c r="B68" i="58"/>
  <c r="B258" i="58"/>
  <c r="B105" i="58"/>
  <c r="B141" i="58"/>
  <c r="B267" i="58"/>
  <c r="B357" i="58"/>
  <c r="B447" i="58"/>
  <c r="B16" i="58"/>
  <c r="B61" i="58"/>
  <c r="B88" i="58"/>
  <c r="B106" i="58"/>
  <c r="B124" i="58"/>
  <c r="B142" i="58"/>
  <c r="B169" i="58"/>
  <c r="B187" i="58"/>
  <c r="B232" i="58"/>
  <c r="B36" i="58"/>
  <c r="B144" i="58"/>
  <c r="B270" i="58"/>
  <c r="B414" i="58"/>
  <c r="B28" i="58"/>
  <c r="B63" i="58"/>
  <c r="B189" i="58"/>
  <c r="B333" i="58"/>
  <c r="B477" i="58"/>
  <c r="B125" i="58"/>
  <c r="B284" i="58"/>
  <c r="B404" i="58"/>
  <c r="B493" i="58"/>
  <c r="B461" i="58"/>
  <c r="B100" i="58"/>
  <c r="B193" i="58"/>
  <c r="B298" i="58"/>
  <c r="B453" i="58"/>
  <c r="B460" i="58"/>
  <c r="B12" i="58"/>
  <c r="B113" i="58"/>
  <c r="B221" i="58"/>
  <c r="B322" i="58"/>
  <c r="B418" i="58"/>
  <c r="B58" i="58"/>
  <c r="B287" i="58"/>
  <c r="B383" i="58"/>
  <c r="B467" i="58"/>
  <c r="B481" i="58"/>
  <c r="B80" i="58"/>
  <c r="B497" i="58"/>
  <c r="B59" i="58"/>
  <c r="B197" i="58"/>
  <c r="B361" i="58"/>
  <c r="B492" i="58"/>
  <c r="B20" i="58"/>
  <c r="B14" i="58"/>
  <c r="B157" i="58"/>
  <c r="B290" i="58"/>
  <c r="B161" i="58"/>
  <c r="B62" i="58"/>
  <c r="B173" i="58"/>
  <c r="B302" i="58"/>
  <c r="B410" i="58"/>
  <c r="B65" i="58"/>
  <c r="B388" i="58"/>
  <c r="B148" i="58"/>
  <c r="B256" i="58"/>
  <c r="B354" i="58"/>
  <c r="B449" i="58"/>
  <c r="B38" i="58"/>
  <c r="B203" i="58"/>
  <c r="B330" i="58"/>
  <c r="B451" i="58"/>
  <c r="B138" i="58"/>
  <c r="B283" i="58"/>
  <c r="B2" i="58"/>
  <c r="B4" i="58"/>
  <c r="DQ16" i="70"/>
  <c r="DQ88" i="70"/>
  <c r="DQ124" i="70"/>
  <c r="DQ160" i="70"/>
  <c r="DQ196" i="70"/>
  <c r="DQ232" i="70"/>
  <c r="DQ268" i="70"/>
  <c r="DQ304" i="70"/>
  <c r="DQ340" i="70"/>
  <c r="DQ412" i="70"/>
  <c r="DQ484" i="70"/>
  <c r="DQ11" i="70"/>
  <c r="DQ18" i="70"/>
  <c r="DQ32" i="70"/>
  <c r="DQ47" i="70"/>
  <c r="DQ61" i="70"/>
  <c r="DQ75" i="70"/>
  <c r="DQ90" i="70"/>
  <c r="DQ104" i="70"/>
  <c r="DQ119" i="70"/>
  <c r="DQ133" i="70"/>
  <c r="DQ147" i="70"/>
  <c r="DQ162" i="70"/>
  <c r="DQ176" i="70"/>
  <c r="DQ191" i="70"/>
  <c r="DQ205" i="70"/>
  <c r="DQ219" i="70"/>
  <c r="DQ227" i="70"/>
  <c r="DQ241" i="70"/>
  <c r="DQ255" i="70"/>
  <c r="DQ277" i="70"/>
  <c r="DQ291" i="70"/>
  <c r="DQ299" i="70"/>
  <c r="DQ313" i="70"/>
  <c r="DQ327" i="70"/>
  <c r="DQ349" i="70"/>
  <c r="DQ363" i="70"/>
  <c r="DQ378" i="70"/>
  <c r="DQ392" i="70"/>
  <c r="DQ407" i="70"/>
  <c r="DQ421" i="70"/>
  <c r="DQ435" i="70"/>
  <c r="DQ450" i="70"/>
  <c r="DQ464" i="70"/>
  <c r="DQ479" i="70"/>
  <c r="DQ493" i="70"/>
  <c r="DQ4" i="70"/>
  <c r="DQ5" i="70"/>
  <c r="DQ106" i="70"/>
  <c r="DQ178" i="70"/>
  <c r="DQ250" i="70"/>
  <c r="DQ322" i="70"/>
  <c r="DQ394" i="70"/>
  <c r="DQ466" i="70"/>
  <c r="DQ28" i="70"/>
  <c r="DQ14" i="70"/>
  <c r="DQ29" i="70"/>
  <c r="DQ43" i="70"/>
  <c r="DQ57" i="70"/>
  <c r="DQ72" i="70"/>
  <c r="DQ86" i="70"/>
  <c r="DQ101" i="70"/>
  <c r="DQ115" i="70"/>
  <c r="DQ129" i="70"/>
  <c r="DQ144" i="70"/>
  <c r="DQ165" i="70"/>
  <c r="DQ180" i="70"/>
  <c r="DQ194" i="70"/>
  <c r="DQ209" i="70"/>
  <c r="DQ223" i="70"/>
  <c r="DQ237" i="70"/>
  <c r="DQ252" i="70"/>
  <c r="DQ266" i="70"/>
  <c r="DQ273" i="70"/>
  <c r="DQ288" i="70"/>
  <c r="DQ302" i="70"/>
  <c r="DQ317" i="70"/>
  <c r="DQ331" i="70"/>
  <c r="DQ345" i="70"/>
  <c r="DQ360" i="70"/>
  <c r="DQ374" i="70"/>
  <c r="DQ389" i="70"/>
  <c r="DQ403" i="70"/>
  <c r="DQ417" i="70"/>
  <c r="DQ432" i="70"/>
  <c r="DQ446" i="70"/>
  <c r="DQ461" i="70"/>
  <c r="DQ475" i="70"/>
  <c r="DQ489" i="70"/>
  <c r="DQ22" i="70"/>
  <c r="DQ20" i="70"/>
  <c r="DQ35" i="70"/>
  <c r="DQ56" i="70"/>
  <c r="DQ24" i="70"/>
  <c r="DQ100" i="70"/>
  <c r="DQ208" i="70"/>
  <c r="DQ316" i="70"/>
  <c r="DQ424" i="70"/>
  <c r="DQ10" i="70"/>
  <c r="DQ48" i="70"/>
  <c r="DQ69" i="70"/>
  <c r="DQ91" i="70"/>
  <c r="DQ113" i="70"/>
  <c r="DQ134" i="70"/>
  <c r="DQ156" i="70"/>
  <c r="DQ177" i="70"/>
  <c r="DQ199" i="70"/>
  <c r="DQ221" i="70"/>
  <c r="DQ242" i="70"/>
  <c r="DQ264" i="70"/>
  <c r="DQ285" i="70"/>
  <c r="DQ307" i="70"/>
  <c r="DQ329" i="70"/>
  <c r="DQ350" i="70"/>
  <c r="DQ372" i="70"/>
  <c r="DQ393" i="70"/>
  <c r="DQ415" i="70"/>
  <c r="DQ437" i="70"/>
  <c r="DQ458" i="70"/>
  <c r="DQ469" i="70"/>
  <c r="DQ491" i="70"/>
  <c r="DQ42" i="70"/>
  <c r="DQ84" i="70"/>
  <c r="DQ136" i="70"/>
  <c r="DQ174" i="70"/>
  <c r="DQ226" i="70"/>
  <c r="DQ278" i="70"/>
  <c r="DQ343" i="70"/>
  <c r="DQ382" i="70"/>
  <c r="DQ460" i="70"/>
  <c r="DQ498" i="70"/>
  <c r="DQ85" i="70"/>
  <c r="DQ125" i="70"/>
  <c r="DQ175" i="70"/>
  <c r="DQ202" i="70"/>
  <c r="DQ240" i="70"/>
  <c r="DQ279" i="70"/>
  <c r="DQ305" i="70"/>
  <c r="DQ319" i="70"/>
  <c r="DQ369" i="70"/>
  <c r="DQ409" i="70"/>
  <c r="DQ449" i="70"/>
  <c r="DQ499" i="70"/>
  <c r="DQ30" i="70"/>
  <c r="DQ73" i="70"/>
  <c r="DQ112" i="70"/>
  <c r="DQ163" i="70"/>
  <c r="DQ203" i="70"/>
  <c r="DQ267" i="70"/>
  <c r="DQ332" i="70"/>
  <c r="DQ397" i="70"/>
  <c r="DQ436" i="70"/>
  <c r="DQ487" i="70"/>
  <c r="DQ31" i="70"/>
  <c r="DQ74" i="70"/>
  <c r="DQ114" i="70"/>
  <c r="DQ164" i="70"/>
  <c r="DQ204" i="70"/>
  <c r="DQ243" i="70"/>
  <c r="DQ269" i="70"/>
  <c r="DQ308" i="70"/>
  <c r="DQ346" i="70"/>
  <c r="DQ373" i="70"/>
  <c r="DQ423" i="70"/>
  <c r="DQ463" i="70"/>
  <c r="DQ53" i="70"/>
  <c r="DQ81" i="70"/>
  <c r="DQ107" i="70"/>
  <c r="DQ146" i="70"/>
  <c r="DQ184" i="70"/>
  <c r="DQ211" i="70"/>
  <c r="DQ236" i="70"/>
  <c r="DQ276" i="70"/>
  <c r="DQ326" i="70"/>
  <c r="DQ391" i="70"/>
  <c r="DQ405" i="70"/>
  <c r="DQ431" i="70"/>
  <c r="DQ470" i="70"/>
  <c r="DQ33" i="70"/>
  <c r="DQ128" i="70"/>
  <c r="DQ170" i="70"/>
  <c r="DQ283" i="70"/>
  <c r="DQ459" i="70"/>
  <c r="DQ62" i="70"/>
  <c r="DQ152" i="70"/>
  <c r="DQ218" i="70"/>
  <c r="DQ260" i="70"/>
  <c r="DQ351" i="70"/>
  <c r="DQ440" i="70"/>
  <c r="DQ63" i="70"/>
  <c r="DQ130" i="70"/>
  <c r="DQ195" i="70"/>
  <c r="DQ244" i="70"/>
  <c r="DQ310" i="70"/>
  <c r="DQ352" i="70"/>
  <c r="DQ419" i="70"/>
  <c r="DQ483" i="70"/>
  <c r="DQ40" i="70"/>
  <c r="DQ89" i="70"/>
  <c r="DQ222" i="70"/>
  <c r="DQ311" i="70"/>
  <c r="DQ354" i="70"/>
  <c r="DQ420" i="70"/>
  <c r="DQ465" i="70"/>
  <c r="DQ26" i="70"/>
  <c r="DQ77" i="70"/>
  <c r="DQ168" i="70"/>
  <c r="DQ257" i="70"/>
  <c r="DQ323" i="70"/>
  <c r="DQ388" i="70"/>
  <c r="DQ454" i="70"/>
  <c r="DQ494" i="70"/>
  <c r="DQ121" i="70"/>
  <c r="DQ235" i="70"/>
  <c r="DQ314" i="70"/>
  <c r="DQ92" i="70"/>
  <c r="DQ166" i="70"/>
  <c r="DQ315" i="70"/>
  <c r="DQ429" i="70"/>
  <c r="DQ206" i="70"/>
  <c r="DQ282" i="70"/>
  <c r="DQ362" i="70"/>
  <c r="DQ472" i="70"/>
  <c r="DQ207" i="70"/>
  <c r="DQ455" i="70"/>
  <c r="DQ364" i="70"/>
  <c r="DQ117" i="70"/>
  <c r="DQ298" i="70"/>
  <c r="DQ488" i="70"/>
  <c r="DQ192" i="70"/>
  <c r="DQ71" i="70"/>
  <c r="DQ336" i="70"/>
  <c r="DQ467" i="70"/>
  <c r="DQ297" i="70"/>
  <c r="DQ159" i="70"/>
  <c r="DQ181" i="70"/>
  <c r="DQ347" i="70"/>
  <c r="DQ118" i="70"/>
  <c r="DQ386" i="70"/>
  <c r="DQ451" i="70"/>
  <c r="DQ224" i="70"/>
  <c r="DQ452" i="70"/>
  <c r="DQ116" i="70"/>
  <c r="DQ289" i="70"/>
  <c r="DQ290" i="70"/>
  <c r="DQ348" i="70"/>
  <c r="DQ477" i="70"/>
  <c r="DQ492" i="70"/>
  <c r="DQ233" i="70"/>
  <c r="DQ15" i="70"/>
  <c r="DQ406" i="70"/>
  <c r="DQ41" i="70"/>
  <c r="DQ379" i="70"/>
  <c r="DQ52" i="70"/>
  <c r="DQ376" i="70"/>
  <c r="DQ448" i="70"/>
  <c r="DQ9" i="70"/>
  <c r="DQ25" i="70"/>
  <c r="DQ39" i="70"/>
  <c r="DQ54" i="70"/>
  <c r="DQ68" i="70"/>
  <c r="DQ83" i="70"/>
  <c r="DQ97" i="70"/>
  <c r="DQ111" i="70"/>
  <c r="DQ126" i="70"/>
  <c r="DQ140" i="70"/>
  <c r="DQ155" i="70"/>
  <c r="DQ169" i="70"/>
  <c r="DQ183" i="70"/>
  <c r="DQ198" i="70"/>
  <c r="DQ212" i="70"/>
  <c r="DQ234" i="70"/>
  <c r="DQ248" i="70"/>
  <c r="DQ263" i="70"/>
  <c r="DQ270" i="70"/>
  <c r="DQ284" i="70"/>
  <c r="DQ306" i="70"/>
  <c r="DQ320" i="70"/>
  <c r="DQ335" i="70"/>
  <c r="DQ342" i="70"/>
  <c r="DQ356" i="70"/>
  <c r="DQ371" i="70"/>
  <c r="DQ385" i="70"/>
  <c r="DQ399" i="70"/>
  <c r="DQ414" i="70"/>
  <c r="DQ428" i="70"/>
  <c r="DQ443" i="70"/>
  <c r="DQ457" i="70"/>
  <c r="DQ471" i="70"/>
  <c r="DQ486" i="70"/>
  <c r="DQ500" i="70"/>
  <c r="DQ34" i="70"/>
  <c r="DQ70" i="70"/>
  <c r="DQ142" i="70"/>
  <c r="DQ214" i="70"/>
  <c r="DQ286" i="70"/>
  <c r="DQ358" i="70"/>
  <c r="DQ430" i="70"/>
  <c r="DQ6" i="70"/>
  <c r="DQ7" i="70"/>
  <c r="DQ21" i="70"/>
  <c r="DQ36" i="70"/>
  <c r="DQ50" i="70"/>
  <c r="DQ65" i="70"/>
  <c r="DQ79" i="70"/>
  <c r="DQ93" i="70"/>
  <c r="DQ108" i="70"/>
  <c r="DQ122" i="70"/>
  <c r="DQ137" i="70"/>
  <c r="DQ151" i="70"/>
  <c r="DQ158" i="70"/>
  <c r="DQ173" i="70"/>
  <c r="DQ187" i="70"/>
  <c r="DQ201" i="70"/>
  <c r="DQ216" i="70"/>
  <c r="DQ230" i="70"/>
  <c r="DQ245" i="70"/>
  <c r="DQ259" i="70"/>
  <c r="DQ281" i="70"/>
  <c r="DQ295" i="70"/>
  <c r="DQ309" i="70"/>
  <c r="DQ324" i="70"/>
  <c r="DQ338" i="70"/>
  <c r="DQ353" i="70"/>
  <c r="DQ367" i="70"/>
  <c r="DQ381" i="70"/>
  <c r="DQ396" i="70"/>
  <c r="DQ410" i="70"/>
  <c r="DQ425" i="70"/>
  <c r="DQ439" i="70"/>
  <c r="DQ453" i="70"/>
  <c r="DQ468" i="70"/>
  <c r="DQ482" i="70"/>
  <c r="DQ497" i="70"/>
  <c r="DQ8" i="70"/>
  <c r="DQ23" i="70"/>
  <c r="DQ45" i="70"/>
  <c r="DQ67" i="70"/>
  <c r="DQ46" i="70"/>
  <c r="DQ154" i="70"/>
  <c r="DQ262" i="70"/>
  <c r="DQ370" i="70"/>
  <c r="DQ478" i="70"/>
  <c r="DQ37" i="70"/>
  <c r="DQ59" i="70"/>
  <c r="DQ80" i="70"/>
  <c r="DQ102" i="70"/>
  <c r="DQ123" i="70"/>
  <c r="DQ145" i="70"/>
  <c r="DQ167" i="70"/>
  <c r="DQ188" i="70"/>
  <c r="DQ210" i="70"/>
  <c r="DQ231" i="70"/>
  <c r="DQ253" i="70"/>
  <c r="DQ275" i="70"/>
  <c r="DQ296" i="70"/>
  <c r="DQ318" i="70"/>
  <c r="DQ339" i="70"/>
  <c r="DQ361" i="70"/>
  <c r="DQ383" i="70"/>
  <c r="DQ404" i="70"/>
  <c r="DQ426" i="70"/>
  <c r="DQ447" i="70"/>
  <c r="DQ480" i="70"/>
  <c r="DQ27" i="70"/>
  <c r="DQ55" i="70"/>
  <c r="DQ109" i="70"/>
  <c r="DQ149" i="70"/>
  <c r="DQ213" i="70"/>
  <c r="DQ239" i="70"/>
  <c r="DQ303" i="70"/>
  <c r="DQ368" i="70"/>
  <c r="DQ408" i="70"/>
  <c r="DQ433" i="70"/>
  <c r="DQ473" i="70"/>
  <c r="DQ58" i="70"/>
  <c r="DQ110" i="70"/>
  <c r="DQ150" i="70"/>
  <c r="DQ189" i="70"/>
  <c r="DQ215" i="70"/>
  <c r="DQ254" i="70"/>
  <c r="DQ292" i="70"/>
  <c r="DQ344" i="70"/>
  <c r="DQ384" i="70"/>
  <c r="DQ434" i="70"/>
  <c r="DQ474" i="70"/>
  <c r="DQ60" i="70"/>
  <c r="DQ98" i="70"/>
  <c r="DQ138" i="70"/>
  <c r="DQ190" i="70"/>
  <c r="DQ228" i="70"/>
  <c r="DQ280" i="70"/>
  <c r="DQ293" i="70"/>
  <c r="DQ357" i="70"/>
  <c r="DQ422" i="70"/>
  <c r="DQ462" i="70"/>
  <c r="DQ12" i="70"/>
  <c r="DQ44" i="70"/>
  <c r="DQ99" i="70"/>
  <c r="DQ139" i="70"/>
  <c r="DQ179" i="70"/>
  <c r="DQ229" i="70"/>
  <c r="DQ256" i="70"/>
  <c r="DQ294" i="70"/>
  <c r="DQ333" i="70"/>
  <c r="DQ359" i="70"/>
  <c r="DQ398" i="70"/>
  <c r="DQ438" i="70"/>
  <c r="DQ19" i="70"/>
  <c r="DQ66" i="70"/>
  <c r="DQ94" i="70"/>
  <c r="DQ132" i="70"/>
  <c r="DQ171" i="70"/>
  <c r="DQ197" i="70"/>
  <c r="DQ261" i="70"/>
  <c r="DQ301" i="70"/>
  <c r="DQ341" i="70"/>
  <c r="DQ366" i="70"/>
  <c r="DQ418" i="70"/>
  <c r="DQ456" i="70"/>
  <c r="DQ495" i="70"/>
  <c r="DQ82" i="70"/>
  <c r="DQ148" i="70"/>
  <c r="DQ217" i="70"/>
  <c r="DQ325" i="70"/>
  <c r="DQ416" i="70"/>
  <c r="DQ481" i="70"/>
  <c r="DQ105" i="70"/>
  <c r="DQ172" i="70"/>
  <c r="DQ238" i="70"/>
  <c r="DQ328" i="70"/>
  <c r="DQ395" i="70"/>
  <c r="DQ38" i="70"/>
  <c r="DQ87" i="70"/>
  <c r="DQ153" i="70"/>
  <c r="DQ220" i="70"/>
  <c r="DQ287" i="70"/>
  <c r="DQ330" i="70"/>
  <c r="DQ375" i="70"/>
  <c r="DQ441" i="70"/>
  <c r="DQ13" i="70"/>
  <c r="DQ64" i="70"/>
  <c r="DQ131" i="70"/>
  <c r="DQ265" i="70"/>
  <c r="DQ334" i="70"/>
  <c r="DQ377" i="70"/>
  <c r="DQ400" i="70"/>
  <c r="DQ442" i="70"/>
  <c r="DQ485" i="70"/>
  <c r="DQ51" i="70"/>
  <c r="DQ120" i="70"/>
  <c r="DQ143" i="70"/>
  <c r="DQ186" i="70"/>
  <c r="DQ365" i="70"/>
  <c r="DQ411" i="70"/>
  <c r="DQ476" i="70"/>
  <c r="DQ49" i="70"/>
  <c r="DQ161" i="70"/>
  <c r="DQ274" i="70"/>
  <c r="DQ355" i="70"/>
  <c r="DQ127" i="70"/>
  <c r="DQ246" i="70"/>
  <c r="DQ390" i="70"/>
  <c r="DQ247" i="70"/>
  <c r="DQ321" i="70"/>
  <c r="DQ401" i="70"/>
  <c r="DQ157" i="70"/>
  <c r="DQ258" i="70"/>
  <c r="DQ312" i="70"/>
  <c r="DQ413" i="70"/>
  <c r="DQ182" i="70"/>
  <c r="DQ427" i="70"/>
  <c r="DQ135" i="70"/>
  <c r="DQ387" i="70"/>
  <c r="DQ193" i="70"/>
  <c r="DQ402" i="70"/>
  <c r="DQ96" i="70"/>
  <c r="DQ76" i="70"/>
  <c r="DQ249" i="70"/>
  <c r="DQ271" i="70"/>
  <c r="DQ445" i="70"/>
  <c r="DQ300" i="70"/>
  <c r="DQ95" i="70"/>
  <c r="DQ103" i="70"/>
  <c r="DQ337" i="70"/>
  <c r="DQ225" i="70"/>
  <c r="DQ272" i="70"/>
  <c r="DQ141" i="70"/>
  <c r="DQ444" i="70"/>
  <c r="DQ490" i="70"/>
  <c r="DQ185" i="70"/>
  <c r="DQ200" i="70"/>
  <c r="DQ251" i="70"/>
  <c r="DQ17" i="70"/>
  <c r="DQ496" i="70"/>
  <c r="DQ380" i="70"/>
  <c r="DQ78" i="70"/>
  <c r="DQ3" i="70" a="1"/>
  <c r="A3" i="30" a="1"/>
  <c r="CI3" i="29" a="1"/>
  <c r="CI3" i="29" s="1"/>
  <c r="BL3" i="29" a="1"/>
  <c r="BI3" i="29" a="1"/>
  <c r="BC3" i="29" a="1"/>
  <c r="AU3" i="29" a="1"/>
  <c r="AU3" i="29" s="1"/>
  <c r="AR3" i="29" a="1"/>
  <c r="AK3" i="29" a="1"/>
  <c r="AK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G3" i="30" a="1"/>
  <c r="G3" i="30" s="1"/>
  <c r="BL3" i="29"/>
  <c r="BI3" i="29"/>
  <c r="BC3" i="29"/>
  <c r="AR3" i="29"/>
  <c r="DQ3" i="70"/>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7" i="70" a="1"/>
  <c r="B9" i="70" a="1"/>
  <c r="B17" i="70" a="1"/>
  <c r="B25" i="70" a="1"/>
  <c r="B33" i="70" a="1"/>
  <c r="B41" i="70" a="1"/>
  <c r="B49" i="70" a="1"/>
  <c r="B57" i="70" a="1"/>
  <c r="B65" i="70" a="1"/>
  <c r="B73" i="70" a="1"/>
  <c r="B81" i="70" a="1"/>
  <c r="B89" i="70" a="1"/>
  <c r="B97" i="70" a="1"/>
  <c r="B105" i="70" a="1"/>
  <c r="B113" i="70" a="1"/>
  <c r="B121" i="70" a="1"/>
  <c r="B3" i="70" a="1"/>
  <c r="B11" i="70" a="1"/>
  <c r="B5" i="70" a="1"/>
  <c r="B13" i="70" a="1"/>
  <c r="B21" i="70" a="1"/>
  <c r="B29" i="70" a="1"/>
  <c r="B37" i="70" a="1"/>
  <c r="B45" i="70" a="1"/>
  <c r="B53" i="70" a="1"/>
  <c r="B61" i="70" a="1"/>
  <c r="B69" i="70" a="1"/>
  <c r="B77" i="70" a="1"/>
  <c r="B85" i="70" a="1"/>
  <c r="B93" i="70" a="1"/>
  <c r="B101" i="70" a="1"/>
  <c r="B109" i="70" a="1"/>
  <c r="B117" i="70" a="1"/>
  <c r="B125" i="70" a="1"/>
  <c r="B22" i="70" a="1"/>
  <c r="DQ2" i="70" a="1"/>
  <c r="DQ2" i="70" s="1"/>
  <c r="B24" i="70" a="1"/>
  <c r="B43" i="70" a="1"/>
  <c r="B52" i="70" a="1"/>
  <c r="B72" i="70" a="1"/>
  <c r="B91" i="70" a="1"/>
  <c r="B100" i="70" a="1"/>
  <c r="B120" i="70" a="1"/>
  <c r="B129" i="70" a="1"/>
  <c r="B137" i="70" a="1"/>
  <c r="B145" i="70" a="1"/>
  <c r="B153" i="70" a="1"/>
  <c r="B161" i="70" a="1"/>
  <c r="B169" i="70" a="1"/>
  <c r="B177" i="70" a="1"/>
  <c r="B185" i="70" a="1"/>
  <c r="B193" i="70" a="1"/>
  <c r="B201" i="70" a="1"/>
  <c r="B209" i="70" a="1"/>
  <c r="B217" i="70" a="1"/>
  <c r="B225" i="70" a="1"/>
  <c r="B233" i="70" a="1"/>
  <c r="B241" i="70" a="1"/>
  <c r="B249" i="70" a="1"/>
  <c r="B257" i="70" a="1"/>
  <c r="B265" i="70" a="1"/>
  <c r="B273" i="70" a="1"/>
  <c r="B281" i="70" a="1"/>
  <c r="B289" i="70" a="1"/>
  <c r="B297" i="70" a="1"/>
  <c r="B305" i="70" a="1"/>
  <c r="B313" i="70" a="1"/>
  <c r="B321" i="70" a="1"/>
  <c r="B329" i="70" a="1"/>
  <c r="B337" i="70" a="1"/>
  <c r="B14" i="70" a="1"/>
  <c r="B26" i="70" a="1"/>
  <c r="B36" i="70" a="1"/>
  <c r="B46" i="70" a="1"/>
  <c r="B67" i="70" a="1"/>
  <c r="B78" i="70" a="1"/>
  <c r="B119" i="70" a="1"/>
  <c r="B147" i="70" a="1"/>
  <c r="B156" i="70" a="1"/>
  <c r="B173" i="70" a="1"/>
  <c r="B182" i="70" a="1"/>
  <c r="B190" i="70" a="1"/>
  <c r="B199" i="70" a="1"/>
  <c r="B243" i="70" a="1"/>
  <c r="B252" i="70" a="1"/>
  <c r="B269" i="70" a="1"/>
  <c r="B278" i="70" a="1"/>
  <c r="B286" i="70" a="1"/>
  <c r="B295" i="70" a="1"/>
  <c r="B339" i="70" a="1"/>
  <c r="B347" i="70" a="1"/>
  <c r="B355" i="70" a="1"/>
  <c r="B363" i="70" a="1"/>
  <c r="B371" i="70" a="1"/>
  <c r="B379" i="70" a="1"/>
  <c r="B387" i="70" a="1"/>
  <c r="B395" i="70" a="1"/>
  <c r="B403" i="70" a="1"/>
  <c r="B411" i="70" a="1"/>
  <c r="B419" i="70" a="1"/>
  <c r="B427" i="70" a="1"/>
  <c r="B435" i="70" a="1"/>
  <c r="B15" i="70" a="1"/>
  <c r="B47" i="70" a="1"/>
  <c r="B68" i="70" a="1"/>
  <c r="B88" i="70" a="1"/>
  <c r="B99" i="70" a="1"/>
  <c r="B110" i="70" a="1"/>
  <c r="B130" i="70" a="1"/>
  <c r="B139" i="70" a="1"/>
  <c r="B165" i="70" a="1"/>
  <c r="B174" i="70" a="1"/>
  <c r="B191" i="70" a="1"/>
  <c r="B200" i="70" a="1"/>
  <c r="B208" i="70" a="1"/>
  <c r="B218" i="70" a="1"/>
  <c r="B226" i="70" a="1"/>
  <c r="B27" i="70" a="1"/>
  <c r="B38" i="70" a="1"/>
  <c r="B48" i="70" a="1"/>
  <c r="B58" i="70" a="1"/>
  <c r="B79" i="70" a="1"/>
  <c r="B90" i="70" a="1"/>
  <c r="B111" i="70" a="1"/>
  <c r="B122" i="70" a="1"/>
  <c r="B131" i="70" a="1"/>
  <c r="B140" i="70" a="1"/>
  <c r="B148" i="70" a="1"/>
  <c r="B157" i="70" a="1"/>
  <c r="B44" i="70" a="1"/>
  <c r="B20" i="70" a="1"/>
  <c r="B66" i="70" a="1"/>
  <c r="B94" i="70" a="1"/>
  <c r="B107" i="70" a="1"/>
  <c r="B123" i="70" a="1"/>
  <c r="B146" i="70" a="1"/>
  <c r="B179" i="70" a="1"/>
  <c r="B189" i="70" a="1"/>
  <c r="B211" i="70" a="1"/>
  <c r="B221" i="70" a="1"/>
  <c r="B231" i="70" a="1"/>
  <c r="B250" i="70" a="1"/>
  <c r="B260" i="70" a="1"/>
  <c r="B270" i="70" a="1"/>
  <c r="B279" i="70" a="1"/>
  <c r="B298" i="70" a="1"/>
  <c r="B308" i="70" a="1"/>
  <c r="B317" i="70" a="1"/>
  <c r="B336" i="70" a="1"/>
  <c r="B345" i="70" a="1"/>
  <c r="B354" i="70" a="1"/>
  <c r="B372" i="70" a="1"/>
  <c r="B389" i="70" a="1"/>
  <c r="B398" i="70" a="1"/>
  <c r="B406" i="70" a="1"/>
  <c r="B415" i="70" a="1"/>
  <c r="B441" i="70" a="1"/>
  <c r="B449" i="70" a="1"/>
  <c r="B457" i="70" a="1"/>
  <c r="B465" i="70" a="1"/>
  <c r="B473" i="70" a="1"/>
  <c r="B481" i="70" a="1"/>
  <c r="B489" i="70" a="1"/>
  <c r="B497" i="70" a="1"/>
  <c r="B4" i="70" a="1"/>
  <c r="B39" i="70" a="1"/>
  <c r="B54" i="70" a="1"/>
  <c r="B82" i="70" a="1"/>
  <c r="B95" i="70" a="1"/>
  <c r="B108" i="70" a="1"/>
  <c r="B135" i="70" a="1"/>
  <c r="B159" i="70" a="1"/>
  <c r="B170" i="70" a="1"/>
  <c r="B180" i="70" a="1"/>
  <c r="B212" i="70" a="1"/>
  <c r="B222" i="70" a="1"/>
  <c r="B242" i="70" a="1"/>
  <c r="B251" i="70" a="1"/>
  <c r="B261" i="70" a="1"/>
  <c r="B290" i="70" a="1"/>
  <c r="B299" i="70" a="1"/>
  <c r="B318" i="70" a="1"/>
  <c r="B327" i="70" a="1"/>
  <c r="B381" i="70" a="1"/>
  <c r="B390" i="70" a="1"/>
  <c r="B407" i="70" a="1"/>
  <c r="B416" i="70" a="1"/>
  <c r="B424" i="70" a="1"/>
  <c r="B433" i="70" a="1"/>
  <c r="B450" i="70" a="1"/>
  <c r="B458" i="70" a="1"/>
  <c r="B474" i="70" a="1"/>
  <c r="B482" i="70" a="1"/>
  <c r="B498" i="70" a="1"/>
  <c r="B6" i="70" a="1"/>
  <c r="B23" i="70" a="1"/>
  <c r="B83" i="70" a="1"/>
  <c r="B96" i="70" a="1"/>
  <c r="B124" i="70" a="1"/>
  <c r="B149" i="70" a="1"/>
  <c r="B192" i="70" a="1"/>
  <c r="B202" i="70" a="1"/>
  <c r="B232" i="70" a="1"/>
  <c r="B271" i="70" a="1"/>
  <c r="B280" i="70" a="1"/>
  <c r="B300" i="70" a="1"/>
  <c r="B309" i="70" a="1"/>
  <c r="B338" i="70" a="1"/>
  <c r="B346" i="70" a="1"/>
  <c r="B356" i="70" a="1"/>
  <c r="B364" i="70" a="1"/>
  <c r="B373" i="70" a="1"/>
  <c r="B399" i="70" a="1"/>
  <c r="B408" i="70" a="1"/>
  <c r="B425" i="70" a="1"/>
  <c r="B434" i="70" a="1"/>
  <c r="B442" i="70" a="1"/>
  <c r="B466" i="70" a="1"/>
  <c r="B490" i="70" a="1"/>
  <c r="B40" i="70" a="1"/>
  <c r="B55" i="70" a="1"/>
  <c r="B70" i="70" a="1"/>
  <c r="B84" i="70" a="1"/>
  <c r="B112" i="70" a="1"/>
  <c r="B126" i="70" a="1"/>
  <c r="B136" i="70" a="1"/>
  <c r="B150" i="70" a="1"/>
  <c r="B160" i="70" a="1"/>
  <c r="B171" i="70" a="1"/>
  <c r="B181" i="70" a="1"/>
  <c r="B203" i="70" a="1"/>
  <c r="B213" i="70" a="1"/>
  <c r="B223" i="70" a="1"/>
  <c r="B234" i="70" a="1"/>
  <c r="B253" i="70" a="1"/>
  <c r="B262" i="70" a="1"/>
  <c r="B272" i="70" a="1"/>
  <c r="B282" i="70" a="1"/>
  <c r="B291" i="70" a="1"/>
  <c r="B319" i="70" a="1"/>
  <c r="B328" i="70" a="1"/>
  <c r="B348" i="70" a="1"/>
  <c r="B365" i="70" a="1"/>
  <c r="B374" i="70" a="1"/>
  <c r="B382" i="70" a="1"/>
  <c r="B391" i="70" a="1"/>
  <c r="B417" i="70" a="1"/>
  <c r="B426" i="70" a="1"/>
  <c r="B443" i="70" a="1"/>
  <c r="B451" i="70" a="1"/>
  <c r="B459" i="70" a="1"/>
  <c r="B467" i="70" a="1"/>
  <c r="B475" i="70" a="1"/>
  <c r="B483" i="70" a="1"/>
  <c r="B491" i="70" a="1"/>
  <c r="B499" i="70" a="1"/>
  <c r="B18" i="70" a="1"/>
  <c r="B32" i="70" a="1"/>
  <c r="B50" i="70" a="1"/>
  <c r="B63" i="70" a="1"/>
  <c r="B92" i="70" a="1"/>
  <c r="B143" i="70" a="1"/>
  <c r="B154" i="70" a="1"/>
  <c r="B166" i="70" a="1"/>
  <c r="B187" i="70" a="1"/>
  <c r="B197" i="70" a="1"/>
  <c r="B207" i="70" a="1"/>
  <c r="B219" i="70" a="1"/>
  <c r="B229" i="70" a="1"/>
  <c r="B238" i="70" a="1"/>
  <c r="B248" i="70" a="1"/>
  <c r="B258" i="70" a="1"/>
  <c r="B267" i="70" a="1"/>
  <c r="B296" i="70" a="1"/>
  <c r="B306" i="70" a="1"/>
  <c r="B315" i="70" a="1"/>
  <c r="B343" i="70" a="1"/>
  <c r="B369" i="70" a="1"/>
  <c r="B378" i="70" a="1"/>
  <c r="B396" i="70" a="1"/>
  <c r="B413" i="70" a="1"/>
  <c r="B422" i="70" a="1"/>
  <c r="B430" i="70" a="1"/>
  <c r="B439" i="70" a="1"/>
  <c r="B447" i="70" a="1"/>
  <c r="B455" i="70" a="1"/>
  <c r="B463" i="70" a="1"/>
  <c r="B471" i="70" a="1"/>
  <c r="B31" i="70" a="1"/>
  <c r="B60" i="70" a="1"/>
  <c r="B151" i="70" a="1"/>
  <c r="B168" i="70" a="1"/>
  <c r="B205" i="70" a="1"/>
  <c r="B224" i="70" a="1"/>
  <c r="B239" i="70" a="1"/>
  <c r="B288" i="70" a="1"/>
  <c r="B304" i="70" a="1"/>
  <c r="B322" i="70" a="1"/>
  <c r="B352" i="70" a="1"/>
  <c r="B368" i="70" a="1"/>
  <c r="B384" i="70" a="1"/>
  <c r="B397" i="70" a="1"/>
  <c r="B412" i="70" a="1"/>
  <c r="B444" i="70" a="1"/>
  <c r="B456" i="70" a="1"/>
  <c r="B470" i="70" a="1"/>
  <c r="B8" i="70" a="1"/>
  <c r="B34" i="70" a="1"/>
  <c r="B86" i="70" a="1"/>
  <c r="B106" i="70" a="1"/>
  <c r="B132" i="70" a="1"/>
  <c r="B152" i="70" a="1"/>
  <c r="B188" i="70" a="1"/>
  <c r="B206" i="70" a="1"/>
  <c r="B240" i="70" a="1"/>
  <c r="B256" i="70" a="1"/>
  <c r="B274" i="70" a="1"/>
  <c r="B323" i="70" a="1"/>
  <c r="B340" i="70" a="1"/>
  <c r="B353" i="70" a="1"/>
  <c r="B400" i="70" a="1"/>
  <c r="B414" i="70" a="1"/>
  <c r="B429" i="70" a="1"/>
  <c r="B484" i="70" a="1"/>
  <c r="B495" i="70" a="1"/>
  <c r="B35" i="70" a="1"/>
  <c r="B62" i="70" a="1"/>
  <c r="B114" i="70" a="1"/>
  <c r="B133" i="70" a="1"/>
  <c r="B172" i="70" a="1"/>
  <c r="B227" i="70" a="1"/>
  <c r="B244" i="70" a="1"/>
  <c r="B275" i="70" a="1"/>
  <c r="B292" i="70" a="1"/>
  <c r="B307" i="70" a="1"/>
  <c r="B324" i="70" a="1"/>
  <c r="B341" i="70" a="1"/>
  <c r="B357" i="70" a="1"/>
  <c r="B385" i="70" a="1"/>
  <c r="B401" i="70" a="1"/>
  <c r="B445" i="70" a="1"/>
  <c r="B485" i="70" a="1"/>
  <c r="B10" i="70" a="1"/>
  <c r="B75" i="70" a="1"/>
  <c r="B141" i="70" a="1"/>
  <c r="B164" i="70" a="1"/>
  <c r="B194" i="70" a="1"/>
  <c r="B214" i="70" a="1"/>
  <c r="B259" i="70" a="1"/>
  <c r="B302" i="70" a="1"/>
  <c r="B325" i="70" a="1"/>
  <c r="B366" i="70" a="1"/>
  <c r="B386" i="70" a="1"/>
  <c r="B405" i="70" a="1"/>
  <c r="B423" i="70" a="1"/>
  <c r="B446" i="70" a="1"/>
  <c r="B479" i="70" a="1"/>
  <c r="B496" i="70" a="1"/>
  <c r="B12" i="70" a="1"/>
  <c r="B76" i="70" a="1"/>
  <c r="B115" i="70" a="1"/>
  <c r="B215" i="70" a="1"/>
  <c r="B237" i="70" a="1"/>
  <c r="B263" i="70" a="1"/>
  <c r="B283" i="70" a="1"/>
  <c r="B326" i="70" a="1"/>
  <c r="B464" i="70" a="1"/>
  <c r="B480" i="70" a="1"/>
  <c r="B500" i="70" a="1"/>
  <c r="B74" i="70" a="1"/>
  <c r="B116" i="70" a="1"/>
  <c r="B235" i="70" a="1"/>
  <c r="B264" i="70" a="1"/>
  <c r="B285" i="70" a="1"/>
  <c r="B314" i="70" a="1"/>
  <c r="B335" i="70" a="1"/>
  <c r="B361" i="70" a="1"/>
  <c r="B388" i="70" a="1"/>
  <c r="B436" i="70" a="1"/>
  <c r="B454" i="70" a="1"/>
  <c r="B19" i="70" a="1"/>
  <c r="B64" i="70" a="1"/>
  <c r="B103" i="70" a="1"/>
  <c r="B144" i="70" a="1"/>
  <c r="B178" i="70" a="1"/>
  <c r="B245" i="70" a="1"/>
  <c r="B330" i="70" a="1"/>
  <c r="B351" i="70" a="1"/>
  <c r="B377" i="70" a="1"/>
  <c r="B404" i="70" a="1"/>
  <c r="B432" i="70" a="1"/>
  <c r="B478" i="70" a="1"/>
  <c r="B71" i="70" a="1"/>
  <c r="B104" i="70" a="1"/>
  <c r="B183" i="70" a="1"/>
  <c r="B246" i="70" a="1"/>
  <c r="B268" i="70" a="1"/>
  <c r="B331" i="70" a="1"/>
  <c r="B409" i="70" a="1"/>
  <c r="B460" i="70" a="1"/>
  <c r="B128" i="70" a="1"/>
  <c r="B163" i="70" a="1"/>
  <c r="B196" i="70" a="1"/>
  <c r="B370" i="70" a="1"/>
  <c r="B469" i="70" a="1"/>
  <c r="B492" i="70" a="1"/>
  <c r="B16" i="70" a="1"/>
  <c r="B127" i="70" a="1"/>
  <c r="B175" i="70" a="1"/>
  <c r="B254" i="70" a="1"/>
  <c r="B294" i="70" a="1"/>
  <c r="B367" i="70" a="1"/>
  <c r="B402" i="70" a="1"/>
  <c r="B438" i="70" a="1"/>
  <c r="B494" i="70" a="1"/>
  <c r="B28" i="70" a="1"/>
  <c r="B87" i="70" a="1"/>
  <c r="B138" i="70" a="1"/>
  <c r="B220" i="70" a="1"/>
  <c r="B301" i="70" a="1"/>
  <c r="B334" i="70" a="1"/>
  <c r="B375" i="70" a="1"/>
  <c r="B410" i="70" a="1"/>
  <c r="B440" i="70" a="1"/>
  <c r="B476" i="70" a="1"/>
  <c r="B51" i="70" a="1"/>
  <c r="B158" i="70" a="1"/>
  <c r="B198" i="70" a="1"/>
  <c r="B277" i="70" a="1"/>
  <c r="B392" i="70" a="1"/>
  <c r="B421" i="70" a="1"/>
  <c r="B453" i="70" a="1"/>
  <c r="B487" i="70" a="1"/>
  <c r="B184" i="70" a="1"/>
  <c r="B236" i="70" a="1"/>
  <c r="B287" i="70" a="1"/>
  <c r="B342" i="70" a="1"/>
  <c r="B383" i="70" a="1"/>
  <c r="B431" i="70" a="1"/>
  <c r="B56" i="70" a="1"/>
  <c r="B186" i="70" a="1"/>
  <c r="B293" i="70" a="1"/>
  <c r="B344" i="70" a="1"/>
  <c r="B437" i="70" a="1"/>
  <c r="B477" i="70" a="1"/>
  <c r="B59" i="70" a="1"/>
  <c r="B134" i="70" a="1"/>
  <c r="B195" i="70" a="1"/>
  <c r="B247" i="70" a="1"/>
  <c r="B349" i="70" a="1"/>
  <c r="B393" i="70" a="1"/>
  <c r="B486" i="70" a="1"/>
  <c r="B155" i="70" a="1"/>
  <c r="B228" i="70" a="1"/>
  <c r="B303" i="70" a="1"/>
  <c r="B360" i="70" a="1"/>
  <c r="B420" i="70" a="1"/>
  <c r="B162" i="70" a="1"/>
  <c r="B230" i="70" a="1"/>
  <c r="B310" i="70" a="1"/>
  <c r="B362" i="70" a="1"/>
  <c r="B488" i="70" a="1"/>
  <c r="B80" i="70" a="1"/>
  <c r="B311" i="70" a="1"/>
  <c r="B428" i="70" a="1"/>
  <c r="B30" i="70" a="1"/>
  <c r="B167" i="70" a="1"/>
  <c r="B266" i="70" a="1"/>
  <c r="B350" i="70" a="1"/>
  <c r="B42" i="70" a="1"/>
  <c r="B358" i="70" a="1"/>
  <c r="B448" i="70" a="1"/>
  <c r="B216" i="70" a="1"/>
  <c r="B316" i="70" a="1"/>
  <c r="B468" i="70" a="1"/>
  <c r="B142" i="70" a="1"/>
  <c r="B276" i="70" a="1"/>
  <c r="B394" i="70" a="1"/>
  <c r="B493" i="70" a="1"/>
  <c r="B2" i="70" a="1"/>
  <c r="B2" i="70" s="1"/>
  <c r="B176" i="70" a="1"/>
  <c r="B284" i="70" a="1"/>
  <c r="B118" i="70" a="1"/>
  <c r="B255" i="70" a="1"/>
  <c r="B418" i="70" a="1"/>
  <c r="B98" i="70" a="1"/>
  <c r="B452" i="70" a="1"/>
  <c r="B320" i="70" a="1"/>
  <c r="B461" i="70" a="1"/>
  <c r="B102" i="70" a="1"/>
  <c r="B312" i="70" a="1"/>
  <c r="B332" i="70" a="1"/>
  <c r="B333" i="70" a="1"/>
  <c r="B359" i="70" a="1"/>
  <c r="B376" i="70" a="1"/>
  <c r="B210" i="70" a="1"/>
  <c r="B380" i="70" a="1"/>
  <c r="B462" i="70" a="1"/>
  <c r="B204" i="70" a="1"/>
  <c r="B472" i="70" a="1"/>
  <c r="AE3" i="29" a="1"/>
  <c r="AE3" i="29"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41" i="70" l="1"/>
  <c r="B97" i="70"/>
  <c r="B121" i="70"/>
  <c r="B11" i="70"/>
  <c r="B13" i="70"/>
  <c r="B29" i="70"/>
  <c r="B45" i="70"/>
  <c r="B61" i="70"/>
  <c r="B77" i="70"/>
  <c r="B93" i="70"/>
  <c r="B109" i="70"/>
  <c r="B125" i="70"/>
  <c r="B120" i="70"/>
  <c r="B137" i="70"/>
  <c r="B153" i="70"/>
  <c r="B169" i="70"/>
  <c r="B185" i="70"/>
  <c r="B201" i="70"/>
  <c r="B217" i="70"/>
  <c r="B233" i="70"/>
  <c r="B257" i="70"/>
  <c r="B273" i="70"/>
  <c r="B289" i="70"/>
  <c r="B305" i="70"/>
  <c r="B321" i="70"/>
  <c r="B337" i="70"/>
  <c r="B26" i="70"/>
  <c r="B46" i="70"/>
  <c r="B78" i="70"/>
  <c r="B147" i="70"/>
  <c r="B173" i="70"/>
  <c r="B190" i="70"/>
  <c r="B243" i="70"/>
  <c r="B269" i="70"/>
  <c r="B286" i="70"/>
  <c r="B339" i="70"/>
  <c r="B355" i="70"/>
  <c r="B363" i="70"/>
  <c r="B379" i="70"/>
  <c r="B403" i="70"/>
  <c r="B419" i="70"/>
  <c r="B435" i="70"/>
  <c r="B47" i="70"/>
  <c r="B88" i="70"/>
  <c r="B110" i="70"/>
  <c r="B139" i="70"/>
  <c r="B174" i="70"/>
  <c r="B200" i="70"/>
  <c r="B218" i="70"/>
  <c r="B27" i="70"/>
  <c r="B48" i="70"/>
  <c r="B79" i="70"/>
  <c r="B111" i="70"/>
  <c r="B131" i="70"/>
  <c r="B148" i="70"/>
  <c r="B44" i="70"/>
  <c r="B66" i="70"/>
  <c r="B107" i="70"/>
  <c r="B146" i="70"/>
  <c r="B189" i="70"/>
  <c r="B221" i="70"/>
  <c r="B250" i="70"/>
  <c r="B270" i="70"/>
  <c r="B298" i="70"/>
  <c r="B317" i="70"/>
  <c r="B345" i="70"/>
  <c r="B389" i="70"/>
  <c r="B406" i="70"/>
  <c r="B441" i="70"/>
  <c r="B457" i="70"/>
  <c r="B473" i="70"/>
  <c r="B489" i="70"/>
  <c r="B4" i="70"/>
  <c r="B54" i="70"/>
  <c r="B95" i="70"/>
  <c r="B159" i="70"/>
  <c r="B180" i="70"/>
  <c r="B222" i="70"/>
  <c r="B251" i="70"/>
  <c r="B290" i="70"/>
  <c r="B318" i="70"/>
  <c r="B381" i="70"/>
  <c r="B407" i="70"/>
  <c r="B424" i="70"/>
  <c r="B450" i="70"/>
  <c r="B474" i="70"/>
  <c r="B498" i="70"/>
  <c r="B23" i="70"/>
  <c r="B96" i="70"/>
  <c r="B149" i="70"/>
  <c r="B202" i="70"/>
  <c r="B271" i="70"/>
  <c r="B300" i="70"/>
  <c r="B338" i="70"/>
  <c r="B364" i="70"/>
  <c r="B399" i="70"/>
  <c r="B425" i="70"/>
  <c r="B442" i="70"/>
  <c r="B490" i="70"/>
  <c r="B55" i="70"/>
  <c r="B84" i="70"/>
  <c r="B126" i="70"/>
  <c r="B160" i="70"/>
  <c r="B181" i="70"/>
  <c r="B213" i="70"/>
  <c r="B234" i="70"/>
  <c r="B262" i="70"/>
  <c r="B282" i="70"/>
  <c r="B319" i="70"/>
  <c r="B348" i="70"/>
  <c r="B374" i="70"/>
  <c r="B391" i="70"/>
  <c r="B426" i="70"/>
  <c r="B451" i="70"/>
  <c r="B475" i="70"/>
  <c r="B491" i="70"/>
  <c r="B18" i="70"/>
  <c r="B50" i="70"/>
  <c r="B92" i="70"/>
  <c r="B154" i="70"/>
  <c r="B187" i="70"/>
  <c r="B207" i="70"/>
  <c r="B229" i="70"/>
  <c r="B258" i="70"/>
  <c r="B296" i="70"/>
  <c r="B315" i="70"/>
  <c r="B369" i="70"/>
  <c r="B396" i="70"/>
  <c r="B422" i="70"/>
  <c r="B439" i="70"/>
  <c r="B455" i="70"/>
  <c r="B471" i="70"/>
  <c r="B60" i="70"/>
  <c r="B168" i="70"/>
  <c r="B224" i="70"/>
  <c r="B288" i="70"/>
  <c r="B322" i="70"/>
  <c r="B368" i="70"/>
  <c r="B397" i="70"/>
  <c r="B444" i="70"/>
  <c r="B470" i="70"/>
  <c r="B34" i="70"/>
  <c r="B106" i="70"/>
  <c r="B152" i="70"/>
  <c r="B206" i="70"/>
  <c r="B256" i="70"/>
  <c r="B323" i="70"/>
  <c r="B353" i="70"/>
  <c r="B414" i="70"/>
  <c r="B484" i="70"/>
  <c r="B35" i="70"/>
  <c r="B114" i="70"/>
  <c r="B172" i="70"/>
  <c r="B244" i="70"/>
  <c r="B292" i="70"/>
  <c r="B324" i="70"/>
  <c r="B357" i="70"/>
  <c r="B401" i="70"/>
  <c r="B485" i="70"/>
  <c r="B75" i="70"/>
  <c r="B164" i="70"/>
  <c r="B214" i="70"/>
  <c r="B302" i="70"/>
  <c r="B366" i="70"/>
  <c r="B405" i="70"/>
  <c r="B479" i="70"/>
  <c r="B12" i="70"/>
  <c r="B115" i="70"/>
  <c r="B237" i="70"/>
  <c r="B283" i="70"/>
  <c r="B464" i="70"/>
  <c r="B500" i="70"/>
  <c r="B235" i="70"/>
  <c r="B285" i="70"/>
  <c r="B335" i="70"/>
  <c r="B388" i="70"/>
  <c r="B454" i="70"/>
  <c r="B64" i="70"/>
  <c r="B144" i="70"/>
  <c r="B245" i="70"/>
  <c r="B377" i="70"/>
  <c r="B432" i="70"/>
  <c r="B71" i="70"/>
  <c r="B183" i="70"/>
  <c r="B268" i="70"/>
  <c r="B409" i="70"/>
  <c r="B128" i="70"/>
  <c r="B196" i="70"/>
  <c r="B469" i="70"/>
  <c r="B16" i="70"/>
  <c r="B175" i="70"/>
  <c r="B294" i="70"/>
  <c r="B402" i="70"/>
  <c r="B494" i="70"/>
  <c r="B87" i="70"/>
  <c r="B220" i="70"/>
  <c r="B334" i="70"/>
  <c r="B440" i="70"/>
  <c r="B51" i="70"/>
  <c r="B198" i="70"/>
  <c r="B392" i="70"/>
  <c r="B453" i="70"/>
  <c r="B184" i="70"/>
  <c r="B287" i="70"/>
  <c r="B383" i="70"/>
  <c r="B56" i="70"/>
  <c r="B293" i="70"/>
  <c r="B437" i="70"/>
  <c r="B59" i="70"/>
  <c r="B195" i="70"/>
  <c r="B349" i="70"/>
  <c r="B486" i="70"/>
  <c r="B228" i="70"/>
  <c r="B360" i="70"/>
  <c r="B162" i="70"/>
  <c r="B310" i="70"/>
  <c r="B488" i="70"/>
  <c r="B311" i="70"/>
  <c r="B30" i="70"/>
  <c r="B266" i="70"/>
  <c r="B42" i="70"/>
  <c r="B448" i="70"/>
  <c r="B316" i="70"/>
  <c r="B142" i="70"/>
  <c r="B394" i="70"/>
  <c r="B118" i="70"/>
  <c r="B255" i="70"/>
  <c r="B418" i="70"/>
  <c r="B452" i="70"/>
  <c r="B461" i="70"/>
  <c r="B312" i="70"/>
  <c r="B333" i="70"/>
  <c r="B376" i="70"/>
  <c r="B380" i="70"/>
  <c r="B204" i="70"/>
  <c r="B7" i="70"/>
  <c r="B9" i="70"/>
  <c r="B17" i="70"/>
  <c r="B25" i="70"/>
  <c r="B33" i="70"/>
  <c r="B49" i="70"/>
  <c r="B57" i="70"/>
  <c r="B65" i="70"/>
  <c r="B73" i="70"/>
  <c r="B81" i="70"/>
  <c r="B89" i="70"/>
  <c r="B105" i="70"/>
  <c r="B113" i="70"/>
  <c r="B3" i="70"/>
  <c r="B5" i="70"/>
  <c r="B21" i="70"/>
  <c r="B37" i="70"/>
  <c r="B53" i="70"/>
  <c r="B69" i="70"/>
  <c r="B85" i="70"/>
  <c r="B101" i="70"/>
  <c r="B117" i="70"/>
  <c r="B22" i="70"/>
  <c r="B24" i="70"/>
  <c r="B43" i="70"/>
  <c r="B52" i="70"/>
  <c r="B72" i="70"/>
  <c r="B91" i="70"/>
  <c r="B100" i="70"/>
  <c r="B129" i="70"/>
  <c r="B145" i="70"/>
  <c r="B161" i="70"/>
  <c r="B177" i="70"/>
  <c r="B193" i="70"/>
  <c r="B209" i="70"/>
  <c r="B225" i="70"/>
  <c r="B241" i="70"/>
  <c r="B249" i="70"/>
  <c r="B265" i="70"/>
  <c r="B281" i="70"/>
  <c r="B297" i="70"/>
  <c r="B313" i="70"/>
  <c r="B329" i="70"/>
  <c r="B14" i="70"/>
  <c r="B36" i="70"/>
  <c r="B67" i="70"/>
  <c r="B119" i="70"/>
  <c r="B156" i="70"/>
  <c r="B182" i="70"/>
  <c r="B199" i="70"/>
  <c r="B252" i="70"/>
  <c r="B278" i="70"/>
  <c r="B295" i="70"/>
  <c r="B347" i="70"/>
  <c r="B371" i="70"/>
  <c r="B387" i="70"/>
  <c r="B395" i="70"/>
  <c r="B411" i="70"/>
  <c r="B427" i="70"/>
  <c r="B15" i="70"/>
  <c r="B68" i="70"/>
  <c r="B99" i="70"/>
  <c r="B130" i="70"/>
  <c r="B165" i="70"/>
  <c r="B191" i="70"/>
  <c r="B208" i="70"/>
  <c r="B226" i="70"/>
  <c r="B38" i="70"/>
  <c r="B58" i="70"/>
  <c r="B90" i="70"/>
  <c r="B122" i="70"/>
  <c r="B140" i="70"/>
  <c r="B157" i="70"/>
  <c r="B20" i="70"/>
  <c r="B94" i="70"/>
  <c r="B123" i="70"/>
  <c r="B179" i="70"/>
  <c r="B211" i="70"/>
  <c r="B231" i="70"/>
  <c r="B260" i="70"/>
  <c r="B279" i="70"/>
  <c r="B308" i="70"/>
  <c r="B336" i="70"/>
  <c r="B354" i="70"/>
  <c r="B372" i="70"/>
  <c r="B398" i="70"/>
  <c r="B415" i="70"/>
  <c r="B449" i="70"/>
  <c r="B465" i="70"/>
  <c r="B481" i="70"/>
  <c r="B497" i="70"/>
  <c r="B39" i="70"/>
  <c r="B82" i="70"/>
  <c r="B108" i="70"/>
  <c r="B135" i="70"/>
  <c r="B170" i="70"/>
  <c r="B212" i="70"/>
  <c r="B242" i="70"/>
  <c r="B261" i="70"/>
  <c r="B299" i="70"/>
  <c r="B327" i="70"/>
  <c r="B390" i="70"/>
  <c r="B416" i="70"/>
  <c r="B433" i="70"/>
  <c r="B458" i="70"/>
  <c r="B482" i="70"/>
  <c r="B6" i="70"/>
  <c r="B83" i="70"/>
  <c r="B124" i="70"/>
  <c r="B192" i="70"/>
  <c r="B232" i="70"/>
  <c r="B280" i="70"/>
  <c r="B309" i="70"/>
  <c r="B346" i="70"/>
  <c r="B356" i="70"/>
  <c r="B373" i="70"/>
  <c r="B408" i="70"/>
  <c r="B434" i="70"/>
  <c r="B466" i="70"/>
  <c r="B40" i="70"/>
  <c r="B70" i="70"/>
  <c r="B112" i="70"/>
  <c r="B136" i="70"/>
  <c r="B150" i="70"/>
  <c r="B171" i="70"/>
  <c r="B203" i="70"/>
  <c r="B223" i="70"/>
  <c r="B253" i="70"/>
  <c r="B272" i="70"/>
  <c r="B291" i="70"/>
  <c r="B328" i="70"/>
  <c r="B365" i="70"/>
  <c r="B382" i="70"/>
  <c r="B417" i="70"/>
  <c r="B443" i="70"/>
  <c r="B459" i="70"/>
  <c r="B467" i="70"/>
  <c r="B483" i="70"/>
  <c r="B499" i="70"/>
  <c r="B32" i="70"/>
  <c r="B63" i="70"/>
  <c r="B143" i="70"/>
  <c r="B166" i="70"/>
  <c r="B197" i="70"/>
  <c r="B219" i="70"/>
  <c r="B238" i="70"/>
  <c r="B248" i="70"/>
  <c r="B267" i="70"/>
  <c r="B306" i="70"/>
  <c r="B343" i="70"/>
  <c r="B378" i="70"/>
  <c r="B413" i="70"/>
  <c r="B430" i="70"/>
  <c r="B447" i="70"/>
  <c r="B463" i="70"/>
  <c r="B31" i="70"/>
  <c r="B151" i="70"/>
  <c r="B205" i="70"/>
  <c r="B239" i="70"/>
  <c r="B304" i="70"/>
  <c r="B352" i="70"/>
  <c r="B384" i="70"/>
  <c r="B412" i="70"/>
  <c r="B456" i="70"/>
  <c r="B8" i="70"/>
  <c r="B86" i="70"/>
  <c r="B132" i="70"/>
  <c r="B188" i="70"/>
  <c r="B240" i="70"/>
  <c r="B274" i="70"/>
  <c r="B340" i="70"/>
  <c r="B400" i="70"/>
  <c r="B429" i="70"/>
  <c r="B495" i="70"/>
  <c r="B62" i="70"/>
  <c r="B133" i="70"/>
  <c r="B227" i="70"/>
  <c r="B275" i="70"/>
  <c r="B307" i="70"/>
  <c r="B341" i="70"/>
  <c r="B385" i="70"/>
  <c r="B445" i="70"/>
  <c r="B10" i="70"/>
  <c r="B141" i="70"/>
  <c r="B194" i="70"/>
  <c r="B259" i="70"/>
  <c r="B325" i="70"/>
  <c r="B386" i="70"/>
  <c r="B423" i="70"/>
  <c r="B446" i="70"/>
  <c r="B496" i="70"/>
  <c r="B76" i="70"/>
  <c r="B215" i="70"/>
  <c r="B263" i="70"/>
  <c r="B326" i="70"/>
  <c r="B480" i="70"/>
  <c r="B74" i="70"/>
  <c r="B116" i="70"/>
  <c r="B264" i="70"/>
  <c r="B314" i="70"/>
  <c r="B361" i="70"/>
  <c r="B436" i="70"/>
  <c r="B19" i="70"/>
  <c r="B103" i="70"/>
  <c r="B178" i="70"/>
  <c r="B330" i="70"/>
  <c r="B351" i="70"/>
  <c r="B404" i="70"/>
  <c r="B478" i="70"/>
  <c r="B104" i="70"/>
  <c r="B246" i="70"/>
  <c r="B331" i="70"/>
  <c r="B460" i="70"/>
  <c r="B163" i="70"/>
  <c r="B370" i="70"/>
  <c r="B492" i="70"/>
  <c r="B127" i="70"/>
  <c r="B254" i="70"/>
  <c r="B367" i="70"/>
  <c r="B438" i="70"/>
  <c r="B28" i="70"/>
  <c r="B138" i="70"/>
  <c r="B301" i="70"/>
  <c r="B375" i="70"/>
  <c r="B410" i="70"/>
  <c r="B476" i="70"/>
  <c r="B158" i="70"/>
  <c r="B277" i="70"/>
  <c r="B421" i="70"/>
  <c r="B487" i="70"/>
  <c r="B236" i="70"/>
  <c r="B342" i="70"/>
  <c r="B431" i="70"/>
  <c r="B186" i="70"/>
  <c r="B344" i="70"/>
  <c r="B477" i="70"/>
  <c r="B134" i="70"/>
  <c r="B247" i="70"/>
  <c r="B393" i="70"/>
  <c r="B155" i="70"/>
  <c r="B303" i="70"/>
  <c r="B420" i="70"/>
  <c r="B230" i="70"/>
  <c r="B362" i="70"/>
  <c r="B80" i="70"/>
  <c r="B428" i="70"/>
  <c r="B167" i="70"/>
  <c r="B350" i="70"/>
  <c r="B358" i="70"/>
  <c r="B216" i="70"/>
  <c r="B468" i="70"/>
  <c r="B276" i="70"/>
  <c r="B493" i="70"/>
  <c r="B176" i="70"/>
  <c r="B284" i="70"/>
  <c r="B98" i="70"/>
  <c r="B320" i="70"/>
  <c r="B102" i="70"/>
  <c r="B332" i="70"/>
  <c r="B359" i="70"/>
  <c r="B210" i="70"/>
  <c r="B462" i="70"/>
  <c r="B472" i="7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<sst xmlns="http://schemas.openxmlformats.org/spreadsheetml/2006/main" count="52486" uniqueCount="9156">
  <si>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</si>
  <si>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</si>
  <si>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</si>
  <si>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</si>
  <si>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</si>
  <si>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</si>
  <si>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</si>
  <si>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</si>
  <si>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</si>
  <si>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</si>
  <si>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</si>
  <si>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</si>
  <si>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</si>
  <si>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</si>
  <si>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</si>
  <si>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</si>
  <si>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</si>
  <si>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</si>
  <si>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</si>
  <si>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</si>
  <si>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</si>
  <si>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</si>
  <si>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</si>
  <si>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</si>
  <si>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</si>
  <si>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</si>
  <si>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</si>
  <si>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</si>
  <si>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</si>
  <si>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</si>
  <si>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</si>
  <si>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</si>
  <si>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</si>
  <si>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</si>
  <si>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</si>
  <si>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</si>
  <si>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</si>
  <si>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</si>
  <si>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</si>
  <si>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</si>
  <si>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</si>
  <si>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</si>
  <si>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</si>
  <si>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</si>
  <si>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</si>
  <si>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</si>
  <si>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</si>
  <si>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</si>
  <si>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</si>
  <si>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</si>
  <si>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</si>
  <si>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</si>
  <si>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</si>
  <si>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</si>
  <si>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</si>
  <si>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</si>
  <si>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</si>
  <si>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</si>
  <si>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</si>
  <si>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</si>
  <si>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</si>
  <si>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</si>
  <si>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</si>
  <si>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</si>
  <si>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</si>
  <si>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</si>
  <si>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</si>
  <si>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</si>
  <si>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</si>
  <si>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</si>
  <si>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</si>
  <si>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</si>
  <si>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</si>
  <si>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</si>
  <si>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</si>
  <si>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</si>
  <si>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</si>
  <si>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</si>
  <si>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</si>
  <si>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</si>
  <si>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</si>
  <si>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</si>
  <si>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</si>
  <si>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</si>
  <si>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</si>
  <si>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</si>
  <si>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</si>
  <si>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</si>
  <si>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</si>
  <si>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</si>
  <si>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</si>
  <si>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</si>
  <si>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</si>
  <si>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</si>
  <si>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</si>
  <si>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</si>
  <si>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</si>
  <si>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</si>
  <si>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</si>
  <si>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</si>
  <si>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</si>
  <si>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</si>
  <si>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</si>
  <si>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</si>
  <si>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</si>
  <si>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</si>
  <si>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</si>
  <si>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</si>
  <si>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</si>
  <si>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</si>
  <si>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</si>
  <si>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</si>
  <si>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</si>
  <si>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</si>
  <si>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</si>
  <si>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</si>
  <si>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</si>
  <si>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</si>
  <si>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</si>
  <si>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</si>
  <si>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</si>
  <si>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</si>
  <si>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</si>
  <si>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</si>
  <si>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</si>
  <si>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</si>
  <si>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</si>
  <si>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</si>
  <si>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</si>
  <si>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</si>
  <si>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</si>
  <si>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</si>
  <si>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</si>
  <si>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</si>
  <si>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</si>
  <si>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</si>
  <si>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</si>
  <si>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</si>
  <si>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</si>
  <si>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</si>
  <si>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</si>
  <si>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</si>
  <si>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</si>
  <si>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</si>
  <si>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</si>
  <si>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</si>
  <si>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</si>
  <si>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</si>
  <si>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</si>
  <si>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</si>
  <si>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</si>
  <si>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</si>
  <si>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</si>
  <si>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</si>
  <si>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</si>
  <si>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</si>
  <si>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</si>
  <si>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</si>
  <si>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</si>
  <si>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</si>
  <si>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</si>
  <si>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</si>
  <si>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</si>
  <si>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</si>
  <si>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</si>
  <si>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</si>
  <si>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</si>
  <si>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</si>
  <si>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</si>
  <si>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</si>
  <si>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</si>
  <si>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</si>
  <si>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</si>
  <si>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</si>
  <si>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</si>
  <si>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</si>
  <si>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</si>
  <si>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</si>
  <si>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</si>
  <si>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</si>
  <si>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</si>
  <si>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</si>
  <si>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</si>
  <si>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</si>
  <si>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</si>
  <si>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</si>
  <si>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</si>
  <si>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</si>
  <si>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</si>
  <si>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</si>
  <si>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</si>
  <si>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</si>
  <si>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</si>
  <si>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</si>
  <si>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</si>
  <si>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</si>
  <si>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</si>
  <si>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</si>
  <si>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</si>
  <si>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</si>
  <si>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</si>
  <si>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</si>
  <si>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</si>
  <si>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</si>
  <si>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</si>
  <si>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</si>
  <si>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</si>
  <si>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</si>
  <si>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</si>
  <si>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</si>
  <si>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</si>
  <si>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</si>
  <si>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</si>
  <si>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</si>
  <si>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</si>
  <si>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</si>
  <si>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</si>
  <si>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</si>
  <si>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</si>
  <si>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</si>
  <si>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</si>
  <si>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</si>
  <si>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</si>
  <si>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</si>
  <si>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</si>
  <si>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</si>
  <si>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</si>
  <si>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</si>
  <si>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</si>
  <si>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</si>
  <si>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</si>
  <si>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</si>
  <si>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</si>
  <si>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</si>
  <si>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</si>
  <si>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</si>
  <si>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</si>
  <si>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</si>
  <si>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</si>
  <si>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</si>
  <si>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</si>
  <si>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</si>
  <si>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</si>
  <si>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</si>
  <si>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</si>
  <si>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</si>
  <si>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</si>
  <si>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</si>
  <si>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</si>
  <si>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</si>
  <si>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</si>
  <si>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</si>
  <si>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</si>
  <si>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</si>
  <si>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</si>
  <si>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</si>
  <si>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</si>
  <si>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</si>
  <si>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</si>
  <si>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</si>
  <si>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</si>
  <si>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</si>
  <si>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</si>
  <si>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</si>
  <si>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</si>
  <si>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</si>
  <si>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</si>
  <si>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</si>
  <si>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</si>
  <si>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</si>
  <si>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</si>
  <si>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</si>
  <si>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</si>
  <si>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</si>
  <si>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</si>
  <si>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</si>
  <si>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</si>
  <si>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</si>
  <si>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</si>
  <si>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</si>
  <si>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</si>
  <si>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</si>
  <si>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</si>
  <si>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</si>
  <si>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</si>
  <si>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</si>
  <si>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</si>
  <si>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</si>
  <si>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</si>
  <si>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</si>
  <si>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</si>
  <si>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</si>
  <si>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</si>
  <si>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</si>
  <si>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</si>
  <si>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</si>
  <si>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</si>
  <si>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</si>
  <si>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</si>
  <si>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</si>
  <si>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</si>
  <si>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</si>
  <si>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</si>
  <si>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</si>
  <si>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</si>
  <si>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</si>
  <si>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</si>
  <si>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</si>
  <si>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</si>
  <si>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</si>
  <si>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</si>
  <si>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</si>
  <si>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</si>
  <si>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</si>
  <si>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</si>
  <si>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</si>
  <si>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</si>
  <si>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</si>
  <si>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</si>
  <si>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</si>
  <si>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</si>
  <si>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</si>
  <si>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</si>
  <si>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</si>
  <si>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</si>
  <si>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</si>
  <si>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</si>
  <si>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</si>
  <si>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</si>
  <si>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</si>
  <si>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</si>
  <si>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</si>
  <si>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</si>
  <si>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</si>
  <si>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</si>
  <si>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</si>
  <si>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</si>
  <si>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</si>
  <si>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</si>
  <si>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</si>
  <si>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</si>
  <si>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</si>
  <si>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</si>
  <si>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</si>
  <si>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</si>
  <si>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</si>
  <si>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</si>
  <si>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</si>
  <si>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</si>
  <si>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</si>
  <si>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</si>
  <si>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</si>
  <si>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</si>
  <si>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</si>
  <si>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</si>
  <si>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</si>
  <si>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</si>
  <si>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</si>
  <si>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</si>
  <si>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</si>
  <si>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</si>
  <si>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</si>
  <si>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</si>
  <si>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</si>
  <si>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</si>
  <si>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</si>
  <si>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</si>
  <si>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</si>
  <si>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</si>
  <si>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</si>
  <si>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</si>
  <si>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</si>
  <si>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</si>
  <si>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</si>
  <si>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</si>
  <si>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</si>
  <si>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</si>
  <si>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</si>
  <si>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</si>
  <si>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</si>
  <si>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</si>
  <si>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</si>
  <si>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</si>
  <si>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</si>
  <si>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</si>
  <si>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</si>
  <si>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</si>
  <si>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</si>
  <si>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</si>
  <si>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</si>
  <si>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</si>
  <si>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</si>
  <si>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</si>
  <si>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</si>
  <si>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</si>
  <si>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</si>
  <si>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</si>
  <si>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</si>
  <si>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</si>
  <si>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</si>
  <si>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</si>
  <si>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</si>
  <si>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</si>
  <si>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</si>
  <si>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</si>
  <si>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</si>
  <si>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</si>
  <si>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</si>
  <si>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</si>
  <si>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</si>
  <si>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</si>
  <si>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</si>
  <si>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</si>
  <si>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</si>
  <si>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</si>
  <si>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</si>
  <si>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</si>
  <si>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</si>
  <si>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</si>
  <si>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</si>
  <si>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</si>
  <si>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</si>
  <si>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</si>
  <si>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</si>
  <si>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</si>
  <si>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</si>
  <si>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</si>
  <si>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</si>
  <si>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</si>
  <si>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</si>
  <si>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</si>
  <si>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</si>
  <si>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</si>
  <si>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</si>
  <si>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</si>
  <si>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</si>
  <si>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</si>
  <si>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</si>
  <si>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</si>
  <si>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</si>
  <si>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</si>
  <si>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</si>
  <si>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</si>
  <si>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</si>
  <si>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</si>
  <si>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</si>
  <si>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</si>
  <si>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</si>
  <si>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</si>
  <si>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</si>
  <si>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</si>
  <si>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</si>
  <si>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</si>
  <si>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</si>
  <si>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</si>
  <si>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</si>
  <si>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</si>
  <si>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</si>
  <si>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</si>
  <si>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</si>
  <si>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</si>
  <si>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</si>
  <si>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</si>
  <si>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</si>
  <si>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</si>
  <si>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</si>
  <si>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</si>
  <si>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</si>
  <si>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</si>
  <si>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</si>
  <si>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</si>
  <si>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</si>
  <si>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</si>
  <si>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</si>
  <si>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</si>
  <si>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</si>
  <si>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</si>
  <si>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</si>
  <si>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</si>
  <si>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</si>
  <si>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</si>
  <si>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</si>
  <si>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</si>
  <si>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</si>
  <si>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</si>
  <si>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</si>
  <si>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</si>
  <si>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</si>
  <si>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</si>
  <si>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</si>
  <si>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</si>
  <si>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</si>
  <si>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</si>
  <si>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</si>
  <si>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</si>
  <si>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</si>
  <si>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</si>
  <si>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</si>
  <si>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</si>
  <si>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</si>
  <si>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</si>
  <si>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</si>
  <si>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</si>
  <si>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</si>
  <si>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</si>
  <si>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</si>
  <si>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</si>
  <si>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</si>
  <si>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</si>
  <si>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</si>
  <si>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</si>
  <si>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</si>
  <si>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</si>
  <si>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</si>
  <si>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</si>
  <si>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</si>
  <si>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</si>
  <si>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</si>
  <si>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</si>
  <si>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</si>
  <si>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</si>
  <si>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</si>
  <si>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</si>
  <si>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</si>
  <si>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</si>
  <si>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</si>
  <si>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</si>
  <si>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</si>
  <si>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</si>
  <si>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</si>
  <si>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</si>
  <si>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</si>
  <si>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</si>
  <si>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</si>
  <si>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</si>
  <si>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</si>
  <si>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</si>
  <si>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</si>
  <si>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</si>
  <si>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</si>
  <si>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</si>
  <si>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</si>
  <si>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</si>
  <si>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</si>
  <si>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</si>
  <si>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</si>
  <si>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</si>
  <si>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</si>
  <si>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</si>
  <si>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</si>
  <si>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</si>
  <si>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</si>
  <si>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</si>
  <si>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</si>
  <si>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</si>
  <si>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</si>
  <si>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</si>
  <si>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</si>
  <si>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</si>
  <si>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</si>
  <si>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</si>
  <si>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</si>
  <si>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</si>
  <si>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</si>
  <si>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</si>
  <si>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</si>
  <si>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</si>
  <si>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</si>
  <si>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</si>
  <si>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</si>
  <si>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</si>
  <si>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</si>
  <si>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</si>
  <si>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</si>
  <si>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</si>
  <si>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</si>
  <si>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</si>
  <si>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</si>
  <si>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</si>
  <si>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</si>
  <si>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</si>
  <si>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</si>
  <si>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</si>
  <si>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</si>
  <si>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</si>
  <si>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</si>
  <si>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</si>
  <si>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</si>
  <si>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</si>
  <si>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</si>
  <si>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</si>
  <si>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</si>
  <si>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</si>
  <si>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</si>
  <si>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</si>
  <si>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</si>
  <si>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</si>
  <si>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</si>
  <si>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</si>
  <si>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</si>
  <si>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</si>
  <si>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</si>
  <si>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</si>
  <si>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</si>
  <si>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</si>
  <si>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</si>
  <si>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</si>
  <si>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</si>
  <si>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</si>
  <si>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</si>
  <si>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</si>
  <si>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</si>
  <si>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</si>
  <si>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</si>
  <si>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</si>
  <si>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</si>
  <si>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</si>
  <si>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</si>
  <si>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</si>
  <si>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</si>
  <si>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</si>
  <si>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</si>
  <si>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</si>
  <si>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</si>
  <si>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</si>
  <si>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</si>
  <si>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</si>
  <si>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</si>
  <si>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</si>
  <si>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</si>
  <si>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</si>
  <si>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</si>
  <si>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</si>
  <si>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</si>
  <si>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</si>
  <si>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</si>
  <si>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</si>
  <si>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</si>
  <si>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</si>
  <si>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</si>
  <si>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</si>
  <si>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</si>
  <si>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</si>
  <si>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</si>
  <si>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</si>
  <si>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</si>
  <si>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</si>
  <si>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</si>
  <si>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</si>
  <si>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</si>
  <si>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</si>
  <si>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</si>
  <si>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</si>
  <si>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</si>
  <si>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</si>
  <si>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</si>
  <si>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</si>
  <si>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</si>
  <si>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</si>
  <si>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</si>
  <si>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</si>
  <si>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</si>
  <si>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</si>
  <si>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</si>
  <si>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</si>
  <si>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</si>
  <si>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</si>
  <si>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</si>
  <si>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</si>
  <si>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</si>
  <si>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</si>
  <si>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</si>
  <si>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</si>
  <si>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</si>
  <si>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</si>
  <si>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</si>
  <si>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</si>
  <si>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</si>
  <si>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</si>
  <si>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</si>
  <si>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</si>
  <si>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</si>
  <si>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</si>
  <si>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</si>
  <si>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</si>
  <si>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</si>
  <si>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</si>
  <si>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</si>
  <si>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</si>
  <si>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</si>
  <si>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</si>
  <si>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</si>
  <si>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</si>
  <si>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</si>
  <si>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</si>
  <si>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</si>
  <si>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</si>
  <si>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</si>
  <si>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</si>
  <si>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</si>
  <si>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</si>
  <si>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</si>
  <si>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</si>
  <si>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</si>
  <si>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</si>
  <si>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</si>
  <si>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</si>
  <si>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</si>
  <si>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</si>
  <si>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</si>
  <si>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</si>
  <si>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</si>
  <si>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</si>
  <si>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</si>
  <si>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</si>
  <si>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</si>
  <si>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</si>
  <si>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</si>
  <si>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</si>
  <si>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</si>
  <si>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</si>
  <si>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</si>
  <si>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</si>
  <si>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</si>
  <si>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</si>
  <si>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</si>
  <si>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</si>
  <si>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</si>
  <si>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</si>
  <si>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</si>
  <si>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</si>
  <si>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</si>
  <si>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</si>
  <si>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</si>
  <si>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</si>
  <si>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</si>
  <si>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</si>
  <si>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</si>
  <si>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</si>
  <si>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</si>
  <si>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</si>
  <si>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</si>
  <si>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</si>
  <si>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</si>
  <si>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</si>
  <si>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</si>
  <si>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</si>
  <si>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</si>
  <si>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</si>
  <si>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</si>
  <si>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</si>
  <si>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</si>
  <si>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</si>
  <si>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</si>
  <si>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</si>
  <si>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</si>
  <si>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</si>
  <si>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</si>
  <si>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</si>
  <si>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</si>
  <si>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</si>
  <si>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</si>
  <si>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</si>
  <si>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</si>
  <si>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</si>
  <si>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</si>
  <si>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</si>
  <si>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</si>
  <si>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</si>
  <si>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</si>
  <si>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</si>
  <si>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</si>
  <si>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</si>
  <si>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</si>
  <si>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</si>
  <si>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</si>
  <si>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</si>
  <si>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</si>
  <si>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</si>
  <si>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</si>
  <si>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</si>
  <si>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</si>
  <si>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</si>
  <si>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</si>
  <si>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</si>
  <si>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</si>
  <si>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</si>
  <si>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</si>
  <si>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</si>
  <si>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</si>
  <si>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</si>
  <si>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</si>
  <si>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</si>
  <si>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</si>
  <si>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</si>
  <si>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</si>
  <si>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</si>
  <si>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</si>
  <si>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</si>
  <si>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</si>
  <si>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</si>
  <si>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</si>
  <si>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</si>
  <si>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</si>
  <si>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</si>
  <si>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</si>
  <si>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</si>
  <si>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</si>
  <si>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</si>
  <si>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</si>
  <si>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</si>
  <si>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</si>
  <si>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</si>
  <si>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</si>
  <si>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</si>
  <si>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</si>
  <si>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</si>
  <si>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</si>
  <si>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</si>
  <si>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</si>
  <si>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</si>
  <si>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</si>
  <si>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</si>
  <si>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</si>
  <si>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</si>
  <si>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</si>
  <si>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</si>
  <si>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</si>
  <si>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</si>
  <si>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</si>
  <si>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</si>
  <si>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</si>
  <si>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</si>
  <si>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</si>
  <si>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</si>
  <si>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</si>
  <si>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</si>
  <si>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</si>
  <si>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</si>
  <si>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</si>
  <si>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</si>
  <si>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</si>
  <si>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</si>
  <si>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</si>
  <si>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</si>
  <si>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</si>
  <si>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</si>
  <si>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</si>
  <si>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</si>
  <si>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</si>
  <si>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</si>
  <si>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</si>
  <si>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</si>
  <si>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</si>
  <si>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</si>
  <si>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</si>
  <si>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</si>
  <si>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</si>
  <si>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</si>
  <si>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</si>
  <si>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</si>
  <si>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</si>
  <si>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</si>
  <si>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</si>
  <si>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</si>
  <si>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</si>
  <si>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</si>
  <si>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</si>
  <si>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</si>
  <si>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</si>
  <si>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</si>
  <si>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</si>
  <si>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</si>
  <si>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</si>
  <si>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</si>
  <si>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</si>
  <si>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</si>
  <si>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</si>
  <si>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</si>
  <si>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</si>
  <si>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</si>
  <si>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</si>
  <si>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</si>
  <si>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</si>
  <si>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</si>
  <si>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</si>
  <si>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</si>
  <si>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</si>
  <si>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</si>
  <si>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</si>
  <si>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</si>
  <si>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</si>
  <si>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</si>
  <si>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</si>
  <si>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</si>
  <si>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</si>
  <si>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</si>
  <si>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</si>
  <si>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</si>
  <si>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</si>
  <si>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</si>
  <si>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</si>
  <si>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</si>
  <si>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</si>
  <si>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</si>
  <si>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</si>
  <si>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</si>
  <si>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</si>
  <si>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</si>
  <si>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</si>
  <si>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</si>
  <si>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</si>
  <si>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</si>
  <si>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</si>
  <si>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</si>
  <si>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</si>
  <si>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</si>
  <si>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</si>
  <si>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</si>
  <si>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</si>
  <si>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</si>
  <si>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</si>
  <si>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</si>
  <si>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</si>
  <si>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</si>
  <si>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</si>
  <si>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</si>
  <si>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</si>
  <si>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</si>
  <si>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</si>
  <si>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</si>
  <si>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</si>
  <si>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</si>
  <si>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</si>
  <si>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</si>
  <si>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</si>
  <si>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</si>
  <si>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</si>
  <si>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</si>
  <si>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</si>
  <si>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</si>
  <si>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</si>
  <si>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</si>
  <si>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</si>
  <si>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</si>
  <si>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</si>
  <si>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</si>
  <si>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</si>
  <si>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</si>
  <si>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</si>
  <si>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</si>
  <si>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</si>
  <si>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</si>
  <si>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</si>
  <si>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</si>
  <si>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</si>
  <si>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</si>
  <si>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</si>
  <si>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</si>
  <si>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</si>
  <si>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</si>
  <si>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</si>
  <si>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</si>
  <si>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</si>
  <si>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</si>
  <si>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</si>
  <si>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</si>
  <si>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</si>
  <si>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</si>
  <si>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</si>
  <si>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</si>
  <si>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</si>
  <si>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</si>
  <si>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</si>
  <si>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</si>
  <si>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</si>
  <si>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</si>
  <si>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</si>
  <si>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</si>
  <si>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</si>
  <si>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</si>
  <si>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</si>
  <si>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</si>
  <si>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</si>
  <si>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</si>
  <si>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</si>
  <si>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</si>
  <si>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</si>
  <si>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</si>
  <si>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</si>
  <si>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</si>
  <si>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</si>
  <si>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</si>
  <si>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</si>
  <si>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</si>
  <si>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</si>
  <si>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</si>
  <si>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</si>
  <si>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</si>
  <si>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</si>
  <si>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</si>
  <si>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</si>
  <si>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</si>
  <si>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</si>
  <si>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</si>
  <si>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</si>
  <si>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</si>
  <si>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</si>
  <si>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</si>
  <si>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</si>
  <si>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</si>
  <si>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</si>
  <si>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</si>
  <si>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</si>
  <si>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</si>
  <si>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</si>
  <si>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</si>
  <si>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</si>
  <si>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</si>
  <si>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</si>
  <si>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</si>
  <si>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</si>
  <si>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</si>
  <si>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</si>
  <si>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</si>
  <si>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</si>
  <si>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</si>
  <si>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</si>
  <si>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</si>
  <si>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</si>
  <si>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</si>
  <si>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</si>
  <si>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</si>
  <si>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</si>
  <si>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</si>
  <si>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</si>
  <si>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</si>
  <si>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</si>
  <si>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</si>
  <si>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</si>
  <si>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</si>
  <si>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</si>
  <si>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</si>
  <si>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</si>
  <si>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</si>
  <si>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</si>
  <si>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</si>
  <si>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</si>
  <si>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</si>
  <si>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</si>
  <si>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</si>
  <si>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</si>
  <si>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</si>
  <si>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</si>
  <si>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</si>
  <si>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</si>
  <si>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</si>
  <si>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</si>
  <si>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</si>
  <si>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</si>
  <si>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</si>
  <si>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</si>
  <si>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</si>
  <si>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</si>
  <si>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</si>
  <si>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</si>
  <si>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</si>
  <si>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</si>
  <si>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</si>
  <si>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</si>
  <si>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</si>
  <si>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</si>
  <si>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</si>
  <si>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</si>
  <si>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</si>
  <si>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</si>
  <si>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</si>
  <si>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</si>
  <si>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</si>
  <si>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</si>
  <si>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</si>
  <si>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</si>
  <si>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</si>
  <si>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</si>
  <si>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</si>
  <si>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</si>
  <si>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</si>
  <si>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</si>
  <si>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</si>
  <si>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</si>
  <si>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</si>
  <si>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</si>
  <si>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</si>
  <si>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</si>
  <si>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</si>
  <si>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</si>
  <si>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</si>
  <si>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</si>
  <si>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</si>
  <si>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</si>
  <si>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</si>
  <si>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</si>
  <si>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</si>
  <si>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</si>
  <si>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</si>
  <si>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</si>
  <si>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</si>
  <si>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</si>
  <si>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</si>
  <si>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</si>
  <si>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</si>
  <si>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</si>
  <si>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</si>
  <si>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</si>
  <si>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</si>
  <si>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</si>
  <si>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</si>
  <si>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</si>
  <si>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</si>
  <si>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</si>
  <si>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</si>
  <si>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</si>
  <si>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</si>
  <si>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</si>
  <si>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</si>
  <si>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</si>
  <si>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</si>
  <si>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</si>
  <si>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</si>
  <si>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</si>
  <si>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</si>
  <si>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</si>
  <si>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</si>
  <si>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</si>
  <si>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</si>
  <si>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</si>
  <si>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</si>
  <si>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</si>
  <si>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</si>
  <si>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</si>
  <si>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</si>
  <si>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</si>
  <si>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</si>
  <si>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</si>
  <si>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</si>
  <si>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</si>
  <si>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</si>
  <si>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</si>
  <si>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</si>
  <si>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</si>
  <si>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</si>
  <si>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</si>
  <si>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</si>
  <si>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</si>
  <si>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</si>
  <si>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</si>
  <si>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</si>
  <si>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</si>
  <si>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</si>
  <si>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</si>
  <si>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</si>
  <si>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</si>
  <si>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</si>
  <si>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</si>
  <si>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</si>
  <si>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</si>
  <si>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</si>
  <si>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</si>
  <si>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</si>
  <si>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</si>
  <si>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</si>
  <si>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</si>
  <si>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</si>
  <si>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</si>
  <si>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</si>
  <si>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</si>
  <si>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</si>
  <si>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</si>
  <si>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</si>
  <si>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</si>
  <si>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</si>
  <si>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</si>
  <si>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</si>
  <si>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</si>
  <si>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</si>
  <si>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</si>
  <si>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</si>
  <si>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</si>
  <si>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</si>
  <si>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</si>
  <si>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</si>
  <si>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</si>
  <si>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</si>
  <si>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</si>
  <si>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</si>
  <si>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</si>
  <si>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</si>
  <si>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</si>
  <si>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</si>
  <si>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</si>
  <si>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</si>
  <si>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</si>
  <si>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</si>
  <si>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</si>
  <si>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</si>
  <si>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</si>
  <si>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</si>
  <si>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</si>
  <si>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</si>
  <si>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</si>
  <si>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</si>
  <si>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</si>
  <si>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</si>
  <si>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</si>
  <si>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</si>
  <si>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</si>
  <si>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</si>
  <si>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</si>
  <si>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</si>
  <si>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</si>
  <si>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</si>
  <si>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</si>
  <si>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</si>
  <si>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</si>
  <si>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</si>
  <si>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</si>
  <si>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</si>
  <si>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</si>
  <si>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</si>
  <si>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</si>
  <si>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</si>
  <si>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</si>
  <si>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</si>
  <si>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</si>
  <si>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</si>
  <si>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</si>
  <si>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</si>
  <si>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</si>
  <si>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</si>
  <si>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</si>
  <si>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</si>
  <si>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</si>
  <si>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</si>
  <si>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</si>
  <si>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</si>
  <si>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</si>
  <si>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</si>
  <si>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</si>
  <si>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</si>
  <si>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</si>
  <si>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</si>
  <si>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</si>
  <si>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</si>
  <si>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</si>
  <si>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</si>
  <si>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</si>
  <si>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</si>
  <si>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</si>
  <si>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</si>
  <si>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</si>
  <si>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</si>
  <si>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</si>
  <si>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</si>
  <si>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</si>
  <si>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</si>
  <si>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</si>
  <si>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</si>
  <si>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</si>
  <si>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</si>
  <si>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</si>
  <si>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</si>
  <si>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</si>
  <si>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</si>
  <si>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</si>
  <si>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</si>
  <si>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</si>
  <si>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</si>
  <si>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</si>
  <si>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</si>
  <si>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</si>
  <si>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</si>
  <si>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</si>
  <si>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</si>
  <si>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</si>
  <si>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</si>
  <si>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</si>
  <si>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</si>
  <si>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</si>
  <si>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</si>
  <si>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</si>
  <si>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</si>
  <si>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</si>
  <si>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</si>
  <si>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</si>
  <si>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</si>
  <si>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</si>
  <si>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</si>
  <si>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</si>
  <si>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</si>
  <si>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</si>
  <si>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</si>
  <si>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</si>
  <si>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</si>
  <si>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</si>
  <si>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</si>
  <si>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</si>
  <si>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</si>
  <si>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</si>
  <si>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</si>
  <si>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</si>
  <si>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</si>
  <si>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</si>
  <si>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</si>
  <si>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</si>
  <si>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</si>
  <si>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</si>
  <si>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</si>
  <si>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</si>
  <si>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</si>
  <si>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</si>
  <si>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</si>
  <si>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</si>
  <si>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</si>
  <si>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</si>
  <si>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</si>
  <si>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</si>
  <si>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</si>
  <si>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</si>
  <si>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</si>
  <si>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</si>
  <si>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</si>
  <si>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</si>
  <si>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</si>
  <si>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</si>
  <si>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</si>
  <si>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</si>
  <si>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</si>
  <si>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</si>
  <si>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</si>
  <si>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</si>
  <si>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</si>
  <si>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</si>
  <si>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</si>
  <si>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</si>
  <si>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</si>
  <si>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</si>
  <si>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</si>
  <si>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</si>
  <si>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</si>
  <si>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</si>
  <si>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</si>
  <si>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</si>
  <si>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</si>
  <si>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</si>
  <si>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</si>
  <si>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</si>
  <si>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</si>
  <si>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</si>
  <si>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</si>
  <si>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</si>
  <si>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</si>
  <si>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</si>
  <si>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</si>
  <si>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</si>
  <si>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</si>
  <si>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</si>
  <si>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</si>
  <si>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</si>
  <si>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</si>
  <si>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</si>
  <si>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</si>
  <si>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</si>
  <si>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</si>
  <si>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</si>
  <si>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</si>
  <si>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</si>
  <si>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</si>
  <si>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</si>
  <si>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</si>
  <si>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</si>
  <si>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</si>
  <si>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</si>
  <si>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</si>
  <si>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</si>
  <si>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</si>
  <si>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</si>
  <si>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</si>
  <si>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</si>
  <si>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</si>
  <si>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</si>
  <si>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</si>
  <si>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</si>
  <si>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</si>
  <si>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</si>
  <si>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</si>
  <si>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</si>
  <si>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</si>
  <si>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</si>
  <si>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</si>
  <si>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</si>
  <si>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</si>
  <si>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</si>
  <si>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</si>
  <si>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</si>
  <si>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</si>
  <si>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</si>
  <si>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</si>
  <si>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</si>
  <si>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</si>
  <si>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</si>
  <si>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</si>
  <si>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</si>
  <si>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</si>
  <si>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</si>
  <si>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</si>
  <si>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</si>
  <si>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</si>
  <si>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</si>
  <si>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</si>
  <si>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</si>
  <si>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</si>
  <si>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</si>
  <si>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</si>
  <si>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</si>
  <si>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</si>
  <si>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</si>
  <si>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</si>
  <si>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</si>
  <si>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</si>
  <si>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</si>
  <si>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</si>
  <si>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</si>
  <si>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</si>
  <si>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</si>
  <si>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</si>
  <si>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</si>
  <si>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</si>
  <si>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</si>
  <si>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</si>
  <si>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</si>
  <si>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</si>
  <si>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</si>
  <si>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</si>
  <si>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</si>
  <si>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</si>
  <si>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</si>
  <si>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</si>
  <si>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</si>
  <si>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</si>
  <si>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</si>
  <si>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</si>
  <si>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</si>
  <si>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</si>
  <si>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</si>
  <si>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</si>
  <si>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</si>
  <si>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</si>
  <si>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</si>
  <si>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</si>
  <si>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</si>
  <si>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</si>
  <si>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</si>
  <si>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</si>
  <si>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</si>
  <si>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</si>
  <si>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</si>
  <si>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</si>
  <si>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</si>
  <si>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</si>
  <si>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</si>
  <si>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</si>
  <si>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</si>
  <si>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</si>
  <si>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</si>
  <si>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</si>
  <si>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</si>
  <si>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</si>
  <si>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</si>
  <si>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</si>
  <si>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</si>
  <si>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</si>
  <si>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</si>
  <si>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</si>
  <si>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</si>
  <si>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</si>
  <si>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</si>
  <si>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</si>
  <si>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</si>
  <si>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</si>
  <si>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</si>
  <si>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</si>
  <si>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</si>
  <si>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</si>
  <si>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</si>
  <si>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</si>
  <si>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</si>
  <si>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</si>
  <si>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</si>
  <si>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</si>
  <si>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</si>
  <si>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</si>
  <si>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</si>
  <si>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</si>
  <si>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</si>
  <si>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</si>
  <si>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</si>
  <si>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</si>
  <si>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</si>
  <si>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</si>
  <si>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</si>
  <si>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</si>
  <si>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</si>
  <si>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</si>
  <si>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</si>
  <si>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</si>
  <si>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</si>
  <si>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</si>
  <si>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</si>
  <si>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</si>
  <si>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</si>
  <si>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</si>
  <si>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</si>
  <si>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</si>
  <si>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</si>
  <si>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</si>
  <si>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</si>
  <si>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</si>
  <si>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</si>
  <si>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</si>
  <si>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</si>
  <si>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</si>
  <si>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</si>
  <si>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</si>
  <si>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</si>
  <si>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</si>
  <si>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</si>
  <si>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</si>
  <si>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</si>
  <si>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</si>
  <si>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</si>
  <si>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</si>
  <si>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</si>
  <si>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</si>
  <si>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</si>
  <si>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</si>
  <si>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</si>
  <si>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</si>
  <si>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</si>
  <si>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</si>
  <si>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</si>
  <si>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</si>
  <si>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</si>
  <si>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</si>
  <si>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</si>
  <si>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</si>
  <si>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</si>
  <si>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</si>
  <si>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</si>
  <si>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</si>
  <si>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</si>
  <si>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</si>
  <si>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</si>
  <si>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</si>
  <si>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</si>
  <si>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</si>
  <si>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</si>
  <si>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</si>
  <si>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</si>
  <si>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</si>
  <si>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</si>
  <si>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</si>
  <si>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</si>
  <si>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</si>
  <si>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</si>
  <si>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</si>
  <si>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</si>
  <si>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</si>
  <si>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</si>
  <si>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</si>
  <si>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</si>
  <si>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</si>
  <si>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</si>
  <si>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</si>
  <si>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</si>
  <si>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</si>
  <si>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</si>
  <si>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</si>
  <si>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</si>
  <si>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</si>
  <si>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</si>
  <si>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</si>
  <si>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</si>
  <si>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</si>
  <si>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</si>
  <si>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</si>
  <si>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</si>
  <si>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</si>
  <si>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</si>
  <si>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</si>
  <si>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</si>
  <si>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</si>
  <si>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</si>
  <si>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</si>
  <si>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</si>
  <si>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</si>
  <si>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</si>
  <si>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</si>
  <si>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</si>
  <si>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</si>
  <si>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</si>
  <si>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</si>
  <si>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</si>
  <si>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</si>
  <si>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</si>
  <si>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</si>
  <si>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</si>
  <si>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</si>
  <si>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</si>
  <si>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</si>
  <si>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</si>
  <si>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</si>
  <si>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</si>
  <si>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</si>
  <si>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</si>
  <si>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</si>
  <si>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</si>
  <si>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</si>
  <si>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</si>
  <si>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</si>
  <si>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</si>
  <si>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</si>
  <si>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</si>
  <si>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</si>
  <si>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</si>
  <si>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</si>
  <si>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</si>
  <si>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</si>
  <si>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</si>
  <si>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</si>
  <si>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</si>
  <si>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</si>
  <si>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</si>
  <si>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</si>
  <si>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</si>
  <si>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</si>
  <si>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</si>
  <si>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</si>
  <si>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</si>
  <si>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</si>
  <si>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</si>
  <si>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</si>
  <si>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</si>
  <si>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</si>
  <si>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</si>
  <si>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</si>
  <si>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</si>
  <si>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</si>
  <si>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</si>
  <si>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</si>
  <si>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</si>
  <si>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</si>
  <si>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</si>
  <si>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</si>
  <si>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</si>
  <si>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</si>
  <si>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</si>
  <si>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</si>
  <si>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</si>
  <si>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</si>
  <si>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</si>
  <si>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</si>
  <si>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</si>
  <si>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</si>
  <si>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</si>
  <si>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</si>
  <si>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</si>
  <si>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</si>
  <si>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</si>
  <si>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</si>
  <si>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</si>
  <si>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</si>
  <si>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</si>
  <si>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</si>
  <si>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</si>
  <si>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</si>
  <si>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</si>
  <si>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</si>
  <si>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</si>
  <si>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</si>
  <si>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</si>
  <si>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</si>
  <si>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</si>
  <si>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</si>
  <si>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</si>
  <si>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</si>
  <si>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</si>
  <si>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</si>
  <si>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</si>
  <si>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</si>
  <si>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</si>
  <si>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</si>
  <si>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</si>
  <si>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</si>
  <si>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</si>
  <si>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</si>
  <si>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</si>
  <si>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</si>
  <si>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</si>
  <si>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</si>
  <si>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</si>
  <si>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</si>
  <si>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</si>
  <si>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</si>
  <si>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</si>
  <si>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</si>
  <si>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</si>
  <si>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</si>
  <si>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</si>
  <si>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</si>
  <si>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</si>
  <si>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</si>
  <si>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</si>
  <si>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</si>
  <si>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</si>
  <si>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</si>
  <si>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</si>
  <si>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</si>
  <si>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</si>
  <si>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</si>
  <si>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</si>
  <si>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</si>
  <si>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</si>
  <si>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</si>
  <si>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</si>
  <si>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</si>
  <si>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</si>
  <si>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</si>
  <si>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</si>
  <si>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</si>
  <si>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</si>
  <si>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</si>
  <si>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</si>
  <si>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</si>
  <si>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</si>
  <si>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</si>
  <si>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</si>
  <si>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</si>
  <si>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</si>
  <si>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</si>
  <si>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</si>
  <si>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</si>
  <si>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</si>
  <si>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</si>
  <si>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</si>
  <si>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</si>
  <si>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</si>
  <si>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</si>
  <si>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</si>
  <si>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</si>
  <si>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</si>
  <si>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</si>
  <si>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</si>
  <si>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</si>
  <si>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</si>
  <si>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</si>
  <si>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</si>
  <si>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</si>
  <si>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</si>
  <si>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</si>
  <si>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</si>
  <si>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</si>
  <si>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</si>
  <si>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</si>
  <si>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</si>
  <si>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</si>
  <si>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</si>
  <si>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</si>
  <si>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</si>
  <si>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</si>
  <si>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</si>
  <si>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</si>
  <si>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</si>
  <si>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</si>
  <si>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</si>
  <si>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</si>
  <si>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</si>
  <si>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</si>
  <si>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</si>
  <si>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</si>
  <si>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</si>
  <si>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</si>
  <si>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</si>
  <si>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</si>
  <si>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</si>
  <si>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</si>
  <si>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</si>
  <si>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</si>
  <si>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</si>
  <si>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</si>
  <si>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</si>
  <si>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</si>
  <si>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</si>
  <si>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</si>
  <si>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</si>
  <si>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</si>
  <si>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</si>
  <si>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</si>
  <si>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</si>
  <si>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</si>
  <si>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</si>
  <si>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</si>
  <si>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</si>
  <si>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</si>
  <si>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</si>
  <si>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</si>
  <si>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</si>
  <si>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</si>
  <si>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</si>
  <si>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</si>
  <si>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</si>
  <si>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</si>
  <si>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</si>
  <si>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</si>
  <si>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</si>
  <si>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</si>
  <si>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</si>
  <si>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</si>
  <si>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</si>
  <si>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</si>
  <si>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</si>
  <si>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</si>
  <si>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</si>
  <si>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</si>
  <si>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</si>
  <si>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</si>
  <si>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</si>
  <si>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</si>
  <si>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</si>
  <si>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</si>
  <si>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</si>
  <si>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</si>
  <si>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</si>
  <si>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</si>
  <si>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</si>
  <si>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</si>
  <si>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</si>
  <si>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</si>
  <si>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</si>
  <si>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</si>
  <si>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</si>
  <si>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</si>
  <si>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</si>
  <si>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</si>
  <si>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</si>
  <si>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</si>
  <si>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</si>
  <si>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</si>
  <si>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</si>
  <si>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</si>
  <si>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</si>
  <si>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</si>
  <si>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</si>
  <si>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</si>
  <si>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</si>
  <si>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</si>
  <si>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</si>
  <si>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</si>
  <si>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</si>
  <si>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</si>
  <si>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</si>
  <si>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</si>
  <si>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</si>
  <si>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</si>
  <si>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</si>
  <si>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</si>
  <si>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</si>
  <si>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</si>
  <si>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</si>
  <si>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</si>
  <si>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</si>
  <si>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</si>
  <si>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</si>
  <si>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</si>
  <si>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</si>
  <si>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</si>
  <si>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</si>
  <si>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</si>
  <si>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</si>
  <si>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</si>
  <si>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</si>
  <si>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</si>
  <si>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</si>
  <si>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</si>
  <si>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</si>
  <si>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</si>
  <si>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</si>
  <si>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</si>
  <si>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</si>
  <si>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</si>
  <si>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</si>
  <si>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</si>
  <si>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</si>
  <si>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</si>
  <si>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</si>
  <si>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</si>
  <si>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</si>
  <si>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</si>
  <si>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</si>
  <si>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</si>
  <si>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</si>
  <si>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</si>
  <si>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</si>
  <si>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</si>
  <si>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</si>
  <si>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</si>
  <si>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</si>
  <si>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</si>
  <si>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</si>
  <si>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</si>
  <si>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</si>
  <si>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</si>
  <si>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</si>
  <si>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</si>
  <si>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</si>
  <si>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</si>
  <si>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</si>
  <si>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</si>
  <si>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</si>
  <si>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</si>
  <si>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</si>
  <si>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</si>
  <si>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</si>
  <si>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</si>
  <si>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</si>
  <si>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</si>
  <si>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</si>
  <si>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</si>
  <si>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</si>
  <si>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</si>
  <si>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</si>
  <si>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</si>
  <si>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</si>
  <si>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</si>
  <si>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</si>
  <si>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</si>
  <si>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</si>
  <si>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</si>
  <si>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</si>
  <si>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</si>
  <si>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</si>
  <si>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</si>
  <si>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</si>
  <si>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</si>
  <si>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</si>
  <si>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</si>
  <si>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</si>
  <si>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</si>
  <si>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</si>
  <si>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</si>
  <si>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</si>
  <si>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</si>
  <si>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</si>
  <si>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</si>
  <si>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</si>
  <si>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</si>
  <si>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</si>
  <si>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</si>
  <si>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</si>
  <si>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</si>
  <si>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</si>
  <si>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</si>
  <si>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</si>
  <si>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</si>
  <si>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</si>
  <si>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</si>
  <si>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</si>
  <si>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</si>
  <si>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</si>
  <si>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</si>
  <si>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</si>
  <si>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</si>
  <si>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</si>
  <si>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</si>
  <si>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</si>
  <si>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</si>
  <si>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</si>
  <si>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</si>
  <si>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</si>
  <si>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</si>
  <si>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</si>
  <si>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</si>
  <si>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</si>
  <si>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</si>
  <si>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</si>
  <si>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</si>
  <si>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</si>
  <si>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</si>
  <si>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</si>
  <si>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</si>
  <si>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</si>
  <si>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</si>
  <si>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</si>
  <si>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</si>
  <si>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</si>
  <si>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</si>
  <si>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</si>
  <si>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</si>
  <si>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</si>
  <si>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</si>
  <si>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</si>
  <si>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</si>
  <si>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</si>
  <si>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</si>
  <si>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</si>
  <si>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</si>
  <si>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</si>
  <si>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</si>
  <si>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</si>
  <si>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</si>
  <si>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</si>
  <si>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</si>
  <si>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</si>
  <si>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</si>
  <si>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</si>
  <si>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</si>
  <si>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</si>
  <si>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</si>
  <si>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</si>
  <si>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</si>
  <si>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</si>
  <si>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</si>
  <si>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</si>
  <si>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</si>
  <si>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</si>
  <si>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</si>
  <si>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</si>
  <si>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</si>
  <si>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</si>
  <si>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</si>
  <si>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</si>
  <si>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</si>
  <si>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</si>
  <si>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</si>
  <si>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</si>
  <si>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</si>
  <si>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</si>
  <si>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</si>
  <si>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</si>
  <si>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</si>
  <si>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</si>
  <si>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</si>
  <si>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</si>
  <si>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</si>
  <si>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</si>
  <si>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</si>
  <si>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</si>
  <si>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</si>
  <si>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</si>
  <si>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</si>
  <si>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</si>
  <si>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</si>
  <si>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</si>
  <si>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</si>
  <si>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</si>
  <si>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</si>
  <si>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</si>
  <si>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</si>
  <si>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</si>
  <si>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</si>
  <si>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</si>
  <si>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</si>
  <si>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</si>
  <si>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</si>
  <si>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</si>
  <si>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</si>
  <si>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</si>
  <si>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</si>
  <si>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</si>
  <si>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</si>
  <si>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</si>
  <si>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</si>
  <si>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</si>
  <si>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</si>
  <si>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</si>
  <si>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</si>
  <si>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</si>
  <si>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</si>
  <si>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</si>
  <si>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</si>
  <si>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</si>
  <si>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</si>
  <si>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</si>
  <si>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</si>
  <si>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</si>
  <si>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</si>
  <si>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</si>
  <si>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</si>
  <si>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</si>
  <si>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</si>
  <si>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</si>
  <si>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</si>
  <si>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</si>
  <si>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</si>
  <si>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</si>
  <si>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</si>
  <si>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</si>
  <si>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</si>
  <si>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</si>
  <si>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</si>
  <si>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</si>
  <si>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</si>
  <si>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</si>
  <si>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</si>
  <si>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</si>
  <si>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</si>
  <si>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</si>
  <si>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</si>
  <si>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</si>
  <si>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</si>
  <si>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</si>
  <si>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</si>
  <si>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</si>
  <si>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</si>
  <si>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</si>
  <si>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</si>
  <si>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</si>
  <si>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</si>
  <si>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</si>
  <si>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</si>
  <si>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</si>
  <si>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</si>
  <si>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</si>
  <si>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</si>
  <si>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</si>
  <si>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</si>
  <si>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</si>
  <si>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</si>
  <si>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</si>
  <si>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</si>
  <si>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</si>
  <si>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</si>
  <si>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</si>
  <si>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</si>
  <si>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</si>
  <si>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</si>
  <si>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</si>
  <si>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</si>
  <si>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</si>
  <si>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</si>
  <si>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</si>
  <si>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</si>
  <si>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</si>
  <si>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</si>
  <si>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</si>
  <si>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</si>
  <si>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</si>
  <si>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</si>
  <si>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</si>
  <si>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</si>
  <si>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</si>
  <si>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</si>
  <si>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</si>
  <si>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</si>
  <si>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</si>
  <si>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</si>
  <si>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</si>
  <si>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</si>
  <si>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</si>
  <si>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</si>
  <si>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</si>
  <si>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</si>
  <si>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</si>
  <si>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</si>
  <si>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</si>
  <si>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</si>
  <si>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</si>
  <si>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</si>
  <si>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</si>
  <si>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</si>
  <si>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</si>
  <si>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</si>
  <si>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</si>
  <si>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</si>
  <si>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</si>
  <si>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</si>
  <si>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</si>
  <si>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</si>
  <si>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</si>
  <si>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</si>
  <si>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</si>
  <si>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</si>
  <si>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</si>
  <si>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</si>
  <si>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</si>
  <si>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</si>
  <si>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</si>
  <si>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</si>
  <si>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</si>
  <si>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</si>
  <si>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</si>
  <si>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</si>
  <si>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</si>
  <si>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</si>
  <si>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</si>
  <si>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</si>
  <si>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</si>
  <si>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</si>
  <si>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</si>
  <si>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</si>
  <si>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</si>
  <si>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</si>
  <si>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</si>
  <si>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</si>
  <si>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</si>
  <si>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</si>
  <si>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</si>
  <si>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</si>
  <si>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</si>
  <si>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</si>
  <si>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</si>
  <si>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</si>
  <si>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</si>
  <si>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</si>
  <si>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</si>
  <si>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</si>
  <si>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</si>
  <si>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</si>
  <si>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</si>
  <si>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</si>
  <si>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</si>
  <si>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</si>
  <si>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</si>
  <si>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</si>
  <si>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</si>
  <si>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</si>
  <si>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</si>
  <si>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</si>
  <si>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</si>
  <si>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</si>
  <si>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</si>
  <si>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</si>
  <si>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</si>
  <si>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</si>
  <si>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</si>
  <si>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</si>
  <si>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</si>
  <si>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</si>
  <si>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</si>
  <si>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</si>
  <si>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</si>
  <si>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</si>
  <si>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</si>
  <si>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</si>
  <si>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</si>
  <si>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</si>
  <si>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</si>
  <si>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</si>
  <si>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</si>
  <si>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</si>
  <si>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</si>
  <si>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</si>
  <si>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</si>
  <si>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</si>
  <si>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</si>
  <si>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</si>
  <si>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</si>
  <si>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</si>
  <si>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</si>
  <si>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</si>
  <si>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</si>
  <si>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</si>
  <si>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</si>
  <si>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</si>
  <si>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</si>
  <si>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</si>
  <si>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</si>
  <si>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</si>
  <si>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</si>
  <si>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</si>
  <si>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</si>
  <si>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</si>
  <si>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</si>
  <si>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</si>
  <si>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</si>
  <si>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</si>
  <si>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</si>
  <si>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</si>
  <si>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</si>
  <si>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</si>
  <si>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</si>
  <si>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</si>
  <si>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</si>
  <si>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</si>
  <si>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</si>
  <si>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</si>
  <si>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</si>
  <si>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</si>
  <si>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</si>
  <si>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</si>
  <si>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</si>
  <si>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</si>
  <si>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</si>
  <si>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</si>
  <si>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</si>
  <si>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</si>
  <si>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</si>
  <si>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</si>
  <si>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</si>
  <si>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</si>
  <si>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</si>
  <si>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</si>
  <si>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</si>
  <si>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</si>
  <si>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</si>
  <si>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</si>
  <si>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</si>
  <si>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</si>
  <si>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</si>
  <si>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</si>
  <si>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</si>
  <si>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</si>
  <si>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</si>
  <si>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</si>
  <si>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</si>
  <si>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</si>
  <si>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</si>
  <si>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</si>
  <si>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</si>
  <si>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</si>
  <si>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</si>
  <si>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</si>
  <si>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</si>
  <si>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</si>
  <si>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</si>
  <si>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</si>
  <si>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</si>
  <si>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</si>
  <si>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</si>
  <si>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</si>
  <si>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</si>
  <si>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</si>
  <si>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</si>
  <si>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</si>
  <si>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</si>
  <si>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</si>
  <si>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</si>
  <si>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</si>
  <si>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</si>
  <si>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</si>
  <si>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</si>
  <si>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</si>
  <si>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</si>
  <si>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</si>
  <si>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</si>
  <si>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</si>
  <si>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</si>
  <si>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</si>
  <si>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</si>
  <si>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</si>
  <si>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</si>
  <si>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</si>
  <si>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</si>
  <si>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</si>
  <si>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</si>
  <si>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</si>
  <si>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</si>
  <si>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</si>
  <si>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</si>
  <si>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</si>
  <si>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</si>
  <si>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</si>
  <si>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</si>
  <si>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</si>
  <si>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</si>
  <si>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</si>
  <si>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</si>
  <si>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</si>
  <si>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</si>
  <si>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</si>
  <si>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</si>
  <si>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</si>
  <si>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</si>
  <si>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</si>
  <si>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</si>
  <si>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</si>
  <si>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</si>
  <si>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</si>
  <si>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</si>
  <si>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</si>
  <si>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</si>
  <si>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</si>
  <si>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</si>
  <si>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</si>
  <si>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</si>
  <si>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</si>
  <si>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</si>
  <si>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</si>
  <si>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</si>
  <si>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</si>
  <si>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</si>
  <si>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</si>
  <si>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</si>
  <si>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</si>
  <si>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</si>
  <si>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</si>
  <si>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</si>
  <si>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</si>
  <si>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</si>
  <si>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</si>
  <si>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</si>
  <si>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</si>
  <si>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</si>
  <si>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</si>
  <si>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</si>
  <si>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</si>
  <si>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</si>
  <si>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</si>
  <si>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</si>
  <si>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</si>
  <si>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</si>
  <si>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</si>
  <si>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</si>
  <si>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</si>
  <si>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</si>
  <si>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</si>
  <si>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</si>
  <si>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</si>
  <si>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</si>
  <si>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</si>
  <si>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</si>
  <si>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</si>
  <si>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</si>
  <si>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</si>
  <si>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</si>
  <si>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</si>
  <si>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</si>
  <si>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</si>
  <si>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</si>
  <si>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</si>
  <si>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</si>
  <si>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</si>
  <si>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</si>
  <si>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</si>
  <si>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</si>
  <si>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</si>
  <si>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</si>
  <si>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</si>
  <si>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</si>
  <si>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</si>
  <si>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</si>
  <si>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</si>
  <si>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</si>
  <si>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</si>
  <si>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</si>
  <si>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</si>
  <si>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</si>
  <si>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</si>
  <si>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</si>
  <si>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</si>
  <si>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</si>
  <si>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</si>
  <si>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</si>
  <si>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</si>
  <si>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</si>
  <si>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</si>
  <si>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</si>
  <si>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</si>
  <si>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</si>
  <si>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</si>
  <si>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</si>
  <si>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</si>
  <si>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</si>
  <si>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</si>
  <si>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</si>
  <si>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</si>
  <si>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</si>
  <si>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</si>
  <si>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</si>
  <si>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</si>
  <si>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</si>
  <si>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</si>
  <si>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</si>
  <si>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</si>
  <si>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</si>
  <si>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</si>
  <si>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</si>
  <si>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</si>
  <si>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</si>
  <si>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</si>
  <si>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</si>
  <si>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</si>
  <si>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</si>
  <si>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Main menu</t>
  </si>
  <si>
    <t>plots_relative_to_drains</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</si>
  <si>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</si>
  <si>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</si>
  <si>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</si>
  <si>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</si>
  <si>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</si>
  <si>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</si>
  <si>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</si>
  <si>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</si>
  <si>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</si>
  <si>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</si>
  <si>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</si>
  <si>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</si>
  <si>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</si>
  <si>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</si>
  <si>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</si>
  <si>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</si>
  <si>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</si>
  <si>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</si>
  <si>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</si>
  <si>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</si>
  <si>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</si>
  <si>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</si>
  <si>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</si>
  <si>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</si>
  <si>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</si>
  <si>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</si>
  <si>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</si>
  <si>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</si>
  <si>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</si>
  <si>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</si>
  <si>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</si>
  <si>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</si>
  <si>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</si>
  <si>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</si>
  <si>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</si>
  <si>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</si>
  <si>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</si>
  <si>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</si>
  <si>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</si>
  <si>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</si>
  <si>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</si>
  <si>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</si>
  <si>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</si>
  <si>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</si>
  <si>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</si>
  <si>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</si>
  <si>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</si>
  <si>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</si>
  <si>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</si>
  <si>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</si>
  <si>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</si>
  <si>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</si>
  <si>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</si>
  <si>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</si>
  <si>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</si>
  <si>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</si>
  <si>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</si>
  <si>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</si>
  <si>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</si>
  <si>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</si>
  <si>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</si>
  <si>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</si>
  <si>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</si>
  <si>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</si>
  <si>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</si>
  <si>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</si>
  <si>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</si>
  <si>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</si>
  <si>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</si>
  <si>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</si>
  <si>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</si>
  <si>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</si>
  <si>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</si>
  <si>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</si>
  <si>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</si>
  <si>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</si>
  <si>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</si>
  <si>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</si>
  <si>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</si>
  <si>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</si>
  <si>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</si>
  <si>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</si>
  <si>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</si>
  <si>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</si>
  <si>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</si>
  <si>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</si>
  <si>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</si>
  <si>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</si>
  <si>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</si>
  <si>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</si>
  <si>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</si>
  <si>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</si>
  <si>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</si>
  <si>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</si>
  <si>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</si>
  <si>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</si>
  <si>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</si>
  <si>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</si>
  <si>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</si>
  <si>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</si>
  <si>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</si>
  <si>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</si>
  <si>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</si>
  <si>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</si>
  <si>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</si>
  <si>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</si>
  <si>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</si>
  <si>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</si>
  <si>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</si>
  <si>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</si>
  <si>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</si>
  <si>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</si>
  <si>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</si>
  <si>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</si>
  <si>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</si>
  <si>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</si>
  <si>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</si>
  <si>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</si>
  <si>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</si>
  <si>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</si>
  <si>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</si>
  <si>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</si>
  <si>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</si>
  <si>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</si>
  <si>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</si>
  <si>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</si>
  <si>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</si>
  <si>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</si>
  <si>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</si>
  <si>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</si>
  <si>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</si>
  <si>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</si>
  <si>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</si>
  <si>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</si>
  <si>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</si>
  <si>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</si>
  <si>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</si>
  <si>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</si>
  <si>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</si>
  <si>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</si>
  <si>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</si>
  <si>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</si>
  <si>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</si>
  <si>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</si>
  <si>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</si>
  <si>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</si>
  <si>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</si>
  <si>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</si>
  <si>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</si>
  <si>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</si>
  <si>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</si>
  <si>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</si>
  <si>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</si>
  <si>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</si>
  <si>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</si>
  <si>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</si>
  <si>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</si>
  <si>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</si>
  <si>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</si>
  <si>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</si>
  <si>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</si>
  <si>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</si>
  <si>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</si>
  <si>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</si>
  <si>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</si>
  <si>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</si>
  <si>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</si>
  <si>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</si>
  <si>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</si>
  <si>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</si>
  <si>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</si>
  <si>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</si>
  <si>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</si>
  <si>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</si>
  <si>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</si>
  <si>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</si>
  <si>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</si>
  <si>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</si>
  <si>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</si>
  <si>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</si>
  <si>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</si>
  <si>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</si>
  <si>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</si>
  <si>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</si>
  <si>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</si>
  <si>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</si>
  <si>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</si>
  <si>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</si>
  <si>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</si>
  <si>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</si>
  <si>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</si>
  <si>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</si>
  <si>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</si>
  <si>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</si>
  <si>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</si>
  <si>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</si>
  <si>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</si>
  <si>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</si>
  <si>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</si>
  <si>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</si>
  <si>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</si>
  <si>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</si>
  <si>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</si>
  <si>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</si>
  <si>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</si>
  <si>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</si>
  <si>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</si>
  <si>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</si>
  <si>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</si>
  <si>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</si>
  <si>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</si>
  <si>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</si>
  <si>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</si>
  <si>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</si>
  <si>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</si>
  <si>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</si>
  <si>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</si>
  <si>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</si>
  <si>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</si>
  <si>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</si>
  <si>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</si>
  <si>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</si>
  <si>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</si>
  <si>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</si>
  <si>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</si>
  <si>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</si>
  <si>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</si>
  <si>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</si>
  <si>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</si>
  <si>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</si>
  <si>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</si>
  <si>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</si>
  <si>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</si>
  <si>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</si>
  <si>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</si>
  <si>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</si>
  <si>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</si>
  <si>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</si>
  <si>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</si>
  <si>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</si>
  <si>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</si>
  <si>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</si>
  <si>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</si>
  <si>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</si>
  <si>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</si>
  <si>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</si>
  <si>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</si>
  <si>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</si>
  <si>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</si>
  <si>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</si>
  <si>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</si>
  <si>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</si>
  <si>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</si>
  <si>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</si>
  <si>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</si>
  <si>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</si>
  <si>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</si>
  <si>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</si>
  <si>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</si>
  <si>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</si>
  <si>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</si>
  <si>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</si>
  <si>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</si>
  <si>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</si>
  <si>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</si>
  <si>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</si>
  <si>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</si>
  <si>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</si>
  <si>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</si>
  <si>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</si>
  <si>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</si>
  <si>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</si>
  <si>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</si>
  <si>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</si>
  <si>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</si>
  <si>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</si>
  <si>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</si>
  <si>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</si>
  <si>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</si>
  <si>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</si>
  <si>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</si>
  <si>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</si>
  <si>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</si>
  <si>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</si>
  <si>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</si>
  <si>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</si>
  <si>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</si>
  <si>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</si>
  <si>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</si>
  <si>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</si>
  <si>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</si>
  <si>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</si>
  <si>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</si>
  <si>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</si>
  <si>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</si>
  <si>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</si>
  <si>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</si>
  <si>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</si>
  <si>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</si>
  <si>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</si>
  <si>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</si>
  <si>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</si>
  <si>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</si>
  <si>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</si>
  <si>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</si>
  <si>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</si>
  <si>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</si>
  <si>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</si>
  <si>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</si>
  <si>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</si>
  <si>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</si>
  <si>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</si>
  <si>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</si>
  <si>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</si>
  <si>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</si>
  <si>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</si>
  <si>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</si>
  <si>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</si>
  <si>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</si>
  <si>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</si>
  <si>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</si>
  <si>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</si>
  <si>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</si>
  <si>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</si>
  <si>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</si>
  <si>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</si>
  <si>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</si>
  <si>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</si>
  <si>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</si>
  <si>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</si>
  <si>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</si>
  <si>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</si>
  <si>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</si>
  <si>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</si>
  <si>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</si>
  <si>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</si>
  <si>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</si>
  <si>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</si>
  <si>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</si>
  <si>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</si>
  <si>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</si>
  <si>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</si>
  <si>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</si>
  <si>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</si>
  <si>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</si>
  <si>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</si>
  <si>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</si>
  <si>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</si>
  <si>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</si>
  <si>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</si>
  <si>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</si>
  <si>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</si>
  <si>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</si>
  <si>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</si>
  <si>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</si>
  <si>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</si>
  <si>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</si>
  <si>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</si>
  <si>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</si>
  <si>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</si>
  <si>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</si>
  <si>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</si>
  <si>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</si>
  <si>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</si>
  <si>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</si>
  <si>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</si>
  <si>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</si>
  <si>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</si>
  <si>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</si>
  <si>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</si>
  <si>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</si>
  <si>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</si>
  <si>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</si>
  <si>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</si>
  <si>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</si>
  <si>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</si>
  <si>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</si>
  <si>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</si>
  <si>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</si>
  <si>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</si>
  <si>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</si>
  <si>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</si>
  <si>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</si>
  <si>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</si>
  <si>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</si>
  <si>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</si>
  <si>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</si>
  <si>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</si>
  <si>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</si>
  <si>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</si>
  <si>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</si>
  <si>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</si>
  <si>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</si>
  <si>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</si>
  <si>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</si>
  <si>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</si>
  <si>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</si>
  <si>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</si>
  <si>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</si>
  <si>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</si>
  <si>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</si>
  <si>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</si>
  <si>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</si>
  <si>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</si>
  <si>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</si>
  <si>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</si>
  <si>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</si>
  <si>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</si>
  <si>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</si>
  <si>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</si>
  <si>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</si>
  <si>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</si>
  <si>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</si>
  <si>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</si>
  <si>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</si>
  <si>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</si>
  <si>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</si>
  <si>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</si>
  <si>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</si>
  <si>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</si>
  <si>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</si>
  <si>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</si>
  <si>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</si>
  <si>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</si>
  <si>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</si>
  <si>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</si>
  <si>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</si>
  <si>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</si>
  <si>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</si>
  <si>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</si>
  <si>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</si>
  <si>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</si>
  <si>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</si>
  <si>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</si>
  <si>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</si>
  <si>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</si>
  <si>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</si>
  <si>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</si>
  <si>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</si>
  <si>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</si>
  <si>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</si>
  <si>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</si>
  <si>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</si>
  <si>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</si>
  <si>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</si>
  <si>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</si>
  <si>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</si>
  <si>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</si>
  <si>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</si>
  <si>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</si>
  <si>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</si>
  <si>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</si>
  <si>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</si>
  <si>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</si>
  <si>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</si>
  <si>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</si>
  <si>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</si>
  <si>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</si>
  <si>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</si>
  <si>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</si>
  <si>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</si>
  <si>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</si>
  <si>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</si>
  <si>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</si>
  <si>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</si>
  <si>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</si>
  <si>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</si>
  <si>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</si>
  <si>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</si>
  <si>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</si>
  <si>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</si>
  <si>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</si>
  <si>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</si>
  <si>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</si>
  <si>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</si>
  <si>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</si>
  <si>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</si>
  <si>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</si>
  <si>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</si>
  <si>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</si>
  <si>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</si>
  <si>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</si>
  <si>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</si>
  <si>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</si>
  <si>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</si>
  <si>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</si>
  <si>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</si>
  <si>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</si>
  <si>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</si>
  <si>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</si>
  <si>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</si>
  <si>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</si>
  <si>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</si>
  <si>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</si>
  <si>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</si>
  <si>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</si>
  <si>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</si>
  <si>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</si>
  <si>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</si>
  <si>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</si>
  <si>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</si>
  <si>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</si>
  <si>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</si>
  <si>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</si>
  <si>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</si>
  <si>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</si>
  <si>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</si>
  <si>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</si>
  <si>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</si>
  <si>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</si>
  <si>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</si>
  <si>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</si>
  <si>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</si>
  <si>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</si>
  <si>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</si>
  <si>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</si>
  <si>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</si>
  <si>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</si>
  <si>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</si>
  <si>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</si>
  <si>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</si>
  <si>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</si>
  <si>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</si>
  <si>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</si>
  <si>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</si>
  <si>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</si>
  <si>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</si>
  <si>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</si>
  <si>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</si>
  <si>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</si>
  <si>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</si>
  <si>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</si>
  <si>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</si>
  <si>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</si>
  <si>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</si>
  <si>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</si>
  <si>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</si>
  <si>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</si>
  <si>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</si>
  <si>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</si>
  <si>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</si>
  <si>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</si>
  <si>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</si>
  <si>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</si>
  <si>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</si>
  <si>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</si>
  <si>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</si>
  <si>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</si>
  <si>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</si>
  <si>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</si>
  <si>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</si>
  <si>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</si>
  <si>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</si>
  <si>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</si>
  <si>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</si>
  <si>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</si>
  <si>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</si>
  <si>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</si>
  <si>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</si>
  <si>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</si>
  <si>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</si>
  <si>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</si>
  <si>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</si>
  <si>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</si>
  <si>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</si>
  <si>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</si>
  <si>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</si>
  <si>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</si>
  <si>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</si>
  <si>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</si>
  <si>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</si>
  <si>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</si>
  <si>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</si>
  <si>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</si>
  <si>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</si>
  <si>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</si>
  <si>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</si>
  <si>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</si>
  <si>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</si>
  <si>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</si>
  <si>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</si>
  <si>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</si>
  <si>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</si>
  <si>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</si>
  <si>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</si>
  <si>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</si>
  <si>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</si>
  <si>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</si>
  <si>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</si>
  <si>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</si>
  <si>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</si>
  <si>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</si>
  <si>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</si>
  <si>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</si>
  <si>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</si>
  <si>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</si>
  <si>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</si>
  <si>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</si>
  <si>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</si>
  <si>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</si>
  <si>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</si>
  <si>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</si>
  <si>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</si>
  <si>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</si>
  <si>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</si>
  <si>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</si>
  <si>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</si>
  <si>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</si>
  <si>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</si>
  <si>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</si>
  <si>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</si>
  <si>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</si>
  <si>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</si>
  <si>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</si>
  <si>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</si>
  <si>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</si>
  <si>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</si>
  <si>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</si>
  <si>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</si>
  <si>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</si>
  <si>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</si>
  <si>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</si>
  <si>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</si>
  <si>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</si>
  <si>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</si>
  <si>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</si>
  <si>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</si>
  <si>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</si>
  <si>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</si>
  <si>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</si>
  <si>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</si>
  <si>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</si>
  <si>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</si>
  <si>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</si>
  <si>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</si>
  <si>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</si>
  <si>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</si>
  <si>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</si>
  <si>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</si>
  <si>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</si>
  <si>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</si>
  <si>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</si>
  <si>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</si>
  <si>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</si>
  <si>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</si>
  <si>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</si>
  <si>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</si>
  <si>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</si>
  <si>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</si>
  <si>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</si>
  <si>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</si>
  <si>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</si>
  <si>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</si>
  <si>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</si>
  <si>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</si>
  <si>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</si>
  <si>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</si>
  <si>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</si>
  <si>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</si>
  <si>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</si>
  <si>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</si>
  <si>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</si>
  <si>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</si>
  <si>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</si>
  <si>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</si>
  <si>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</si>
  <si>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</si>
  <si>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</si>
  <si>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</si>
  <si>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</si>
  <si>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</si>
  <si>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</si>
  <si>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</si>
  <si>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</si>
  <si>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</si>
  <si>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</si>
  <si>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</si>
  <si>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</si>
  <si>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</si>
  <si>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</si>
  <si>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</si>
  <si>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</si>
  <si>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</si>
  <si>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</si>
  <si>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</si>
  <si>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</si>
  <si>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</si>
  <si>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</si>
  <si>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</si>
  <si>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</si>
  <si>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</si>
  <si>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</si>
  <si>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</si>
  <si>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</si>
  <si>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</si>
  <si>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</si>
  <si>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</si>
  <si>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</si>
  <si>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</si>
  <si>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</si>
  <si>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</si>
  <si>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</si>
  <si>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</si>
  <si>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</si>
  <si>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</si>
  <si>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</si>
  <si>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</si>
  <si>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</si>
  <si>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</si>
  <si>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</si>
  <si>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</si>
  <si>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</si>
  <si>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</si>
  <si>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</si>
  <si>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</si>
  <si>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</si>
  <si>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</si>
  <si>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</si>
  <si>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</si>
  <si>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</si>
  <si>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</si>
  <si>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</si>
  <si>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</si>
  <si>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</si>
  <si>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</si>
  <si>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</si>
  <si>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</si>
  <si>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</si>
  <si>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</si>
  <si>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</si>
  <si>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</si>
  <si>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</si>
  <si>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</si>
  <si>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</si>
  <si>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</si>
  <si>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</si>
  <si>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</si>
  <si>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</si>
  <si>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</si>
  <si>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</si>
  <si>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</si>
  <si>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</si>
  <si>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</si>
  <si>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</si>
  <si>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</si>
  <si>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</si>
  <si>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</si>
  <si>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</si>
  <si>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</si>
  <si>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</si>
  <si>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</si>
  <si>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</si>
  <si>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</si>
  <si>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</si>
  <si>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</si>
  <si>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</si>
  <si>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</si>
  <si>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</si>
  <si>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</si>
  <si>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</si>
  <si>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</si>
  <si>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</si>
  <si>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</si>
  <si>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</si>
  <si>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</si>
  <si>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</si>
  <si>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</si>
  <si>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</si>
  <si>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</si>
  <si>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</si>
  <si>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</si>
  <si>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</si>
  <si>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</si>
  <si>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</si>
  <si>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</si>
  <si>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</si>
  <si>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</si>
  <si>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</si>
  <si>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</si>
  <si>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</si>
  <si>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</si>
  <si>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</si>
  <si>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</si>
  <si>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</si>
  <si>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</si>
  <si>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</si>
  <si>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</si>
  <si>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</si>
  <si>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</si>
  <si>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</si>
  <si>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</si>
  <si>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</si>
  <si>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</si>
  <si>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</si>
  <si>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</si>
  <si>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</si>
  <si>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</si>
  <si>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</si>
  <si>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</si>
  <si>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</si>
  <si>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</si>
  <si>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</si>
  <si>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</si>
  <si>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</si>
  <si>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</si>
  <si>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</si>
  <si>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</si>
  <si>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</si>
  <si>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</si>
  <si>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</si>
  <si>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</si>
  <si>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</si>
  <si>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</si>
  <si>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</si>
  <si>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</si>
  <si>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</si>
  <si>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</si>
  <si>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</si>
  <si>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</si>
  <si>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</si>
  <si>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</si>
  <si>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</si>
  <si>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</si>
  <si>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</si>
  <si>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</si>
  <si>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</si>
  <si>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</si>
  <si>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</si>
  <si>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</si>
  <si>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</si>
  <si>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</si>
  <si>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</si>
  <si>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</si>
  <si>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</si>
  <si>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</si>
  <si>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</si>
  <si>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</si>
  <si>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</si>
  <si>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</si>
  <si>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</si>
  <si>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</si>
  <si>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</si>
  <si>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</si>
  <si>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</si>
  <si>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</si>
  <si>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</si>
  <si>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</si>
  <si>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</si>
  <si>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</si>
  <si>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</si>
  <si>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</si>
  <si>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</si>
  <si>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</si>
  <si>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</si>
  <si>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</si>
  <si>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</si>
  <si>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</si>
  <si>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</si>
  <si>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</si>
  <si>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</si>
  <si>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</si>
  <si>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</si>
  <si>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</si>
  <si>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</si>
  <si>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</si>
  <si>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</si>
  <si>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</si>
  <si>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</si>
  <si>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</si>
  <si>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</si>
  <si>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</si>
  <si>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</si>
  <si>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</si>
  <si>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</si>
  <si>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</si>
  <si>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</si>
  <si>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</si>
  <si>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</si>
  <si>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</si>
  <si>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</si>
  <si>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</si>
  <si>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</si>
  <si>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</si>
  <si>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</si>
  <si>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</si>
  <si>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</si>
  <si>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</si>
  <si>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</si>
  <si>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</si>
  <si>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</si>
  <si>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</si>
  <si>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</si>
  <si>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</si>
  <si>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</si>
  <si>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</si>
  <si>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</si>
  <si>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</si>
  <si>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</si>
  <si>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</si>
  <si>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</si>
  <si>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</si>
  <si>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</si>
  <si>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</si>
  <si>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</si>
  <si>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</si>
  <si>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</si>
  <si>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</si>
  <si>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</si>
  <si>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</si>
  <si>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</si>
  <si>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</si>
  <si>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</si>
  <si>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</si>
  <si>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</si>
  <si>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</si>
  <si>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</si>
  <si>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</si>
  <si>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</si>
  <si>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</si>
  <si>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</si>
  <si>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</si>
  <si>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</si>
  <si>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</si>
  <si>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</si>
  <si>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</si>
  <si>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</si>
  <si>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</si>
  <si>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</si>
  <si>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</si>
  <si>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</si>
  <si>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</si>
  <si>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</si>
  <si>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</si>
  <si>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</si>
  <si>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</si>
  <si>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</si>
  <si>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</si>
  <si>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</si>
  <si>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</si>
  <si>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</si>
  <si>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</si>
  <si>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</si>
  <si>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</si>
  <si>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</si>
  <si>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</si>
  <si>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</si>
  <si>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</si>
  <si>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</si>
  <si>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</si>
  <si>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</si>
  <si>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</si>
  <si>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</si>
  <si>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</si>
  <si>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</si>
  <si>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</si>
  <si>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</si>
  <si>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</si>
  <si>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</si>
  <si>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</si>
  <si>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</si>
  <si>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</si>
  <si>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</si>
  <si>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</si>
  <si>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</si>
  <si>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</si>
  <si>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</si>
  <si>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</si>
  <si>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</si>
  <si>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</si>
  <si>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</si>
  <si>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</si>
  <si>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</si>
  <si>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</si>
  <si>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</si>
  <si>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</si>
  <si>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</si>
  <si>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</si>
  <si>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</si>
  <si>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</si>
  <si>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</si>
  <si>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</si>
  <si>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</si>
  <si>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</si>
  <si>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</si>
  <si>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</si>
  <si>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</si>
  <si>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</si>
  <si>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</si>
  <si>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</si>
  <si>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</si>
  <si>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</si>
  <si>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</si>
  <si>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</si>
  <si>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</si>
  <si>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</si>
  <si>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</si>
  <si>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</si>
  <si>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</si>
  <si>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</si>
  <si>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</si>
  <si>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</si>
  <si>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</si>
  <si>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</si>
  <si>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</si>
  <si>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</si>
  <si>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</si>
  <si>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</si>
  <si>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</si>
  <si>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</si>
  <si>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</si>
  <si>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</si>
  <si>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</si>
  <si>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</si>
  <si>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</si>
  <si>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</si>
  <si>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</si>
  <si>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</si>
  <si>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</si>
  <si>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</si>
  <si>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</si>
  <si>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</si>
  <si>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</si>
  <si>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</si>
  <si>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</si>
  <si>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</si>
  <si>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</si>
  <si>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</si>
  <si>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</si>
  <si>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</si>
  <si>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</si>
  <si>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</si>
  <si>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</si>
  <si>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</si>
  <si>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</si>
  <si>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</si>
  <si>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</si>
  <si>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</si>
  <si>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</si>
  <si>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</si>
  <si>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</si>
  <si>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</si>
  <si>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</si>
  <si>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</si>
  <si>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</si>
  <si>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</si>
  <si>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</si>
  <si>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</si>
  <si>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</si>
  <si>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</si>
  <si>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</si>
  <si>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</si>
  <si>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</si>
  <si>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</si>
  <si>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</si>
  <si>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</si>
  <si>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</si>
  <si>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</si>
  <si>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</si>
  <si>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</si>
  <si>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</si>
  <si>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</si>
  <si>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</si>
  <si>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</si>
  <si>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</si>
  <si>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</si>
  <si>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</si>
  <si>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</si>
  <si>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</si>
  <si>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</si>
  <si>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</si>
  <si>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</si>
  <si>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</si>
  <si>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</si>
  <si>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</si>
  <si>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</si>
  <si>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</si>
  <si>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</si>
  <si>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</si>
  <si>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</si>
  <si>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</si>
  <si>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</si>
  <si>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</si>
  <si>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</si>
  <si>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</si>
  <si>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</si>
  <si>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</si>
  <si>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</si>
  <si>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</si>
  <si>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</si>
  <si>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</si>
  <si>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</si>
  <si>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</si>
  <si>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</si>
  <si>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</si>
  <si>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</si>
  <si>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</si>
  <si>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</si>
  <si>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</si>
  <si>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</si>
  <si>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</si>
  <si>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</si>
  <si>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</si>
  <si>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</si>
  <si>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</si>
  <si>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</si>
  <si>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</si>
  <si>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</si>
  <si>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</si>
  <si>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</si>
  <si>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</si>
  <si>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</si>
  <si>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</si>
  <si>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</si>
  <si>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</si>
  <si>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</si>
  <si>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</si>
  <si>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</si>
  <si>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</si>
  <si>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</si>
  <si>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</si>
  <si>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</si>
  <si>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</si>
  <si>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</si>
  <si>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</si>
  <si>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</si>
  <si>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</si>
  <si>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</si>
  <si>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</si>
  <si>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</si>
  <si>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</si>
  <si>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</si>
  <si>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</si>
  <si>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</si>
  <si>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</si>
  <si>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</si>
  <si>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</si>
  <si>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</si>
  <si>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</si>
  <si>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</si>
  <si>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</si>
  <si>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</si>
  <si>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</si>
  <si>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</si>
  <si>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</si>
  <si>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</si>
  <si>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</si>
  <si>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</si>
  <si>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</si>
  <si>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</si>
  <si>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</si>
  <si>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</si>
  <si>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</si>
  <si>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</si>
  <si>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</si>
  <si>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</si>
  <si>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</si>
  <si>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</si>
  <si>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</si>
  <si>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</si>
  <si>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</si>
  <si>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</si>
  <si>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</si>
  <si>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</si>
  <si>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</si>
  <si>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</si>
  <si>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</si>
  <si>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</si>
  <si>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</si>
  <si>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</si>
  <si>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</si>
  <si>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</si>
  <si>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</si>
  <si>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</si>
  <si>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</si>
  <si>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</si>
  <si>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</si>
  <si>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</si>
  <si>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</si>
  <si>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</si>
  <si>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</si>
  <si>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</si>
  <si>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</si>
  <si>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</si>
  <si>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</si>
  <si>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</si>
  <si>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</si>
  <si>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</si>
  <si>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</si>
  <si>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</si>
  <si>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</si>
  <si>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</si>
  <si>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</si>
  <si>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</si>
  <si>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</si>
  <si>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</si>
  <si>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</si>
  <si>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</si>
  <si>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</si>
  <si>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</si>
  <si>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</si>
  <si>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</si>
  <si>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</si>
  <si>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</si>
  <si>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</si>
  <si>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</si>
  <si>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</si>
  <si>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</si>
  <si>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</si>
  <si>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</si>
  <si>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</si>
  <si>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</si>
  <si>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</si>
  <si>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</si>
  <si>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</si>
  <si>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</si>
  <si>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</si>
  <si>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</si>
  <si>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</si>
  <si>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</si>
  <si>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</si>
  <si>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</si>
  <si>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</si>
  <si>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</si>
  <si>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</si>
  <si>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</si>
  <si>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</si>
  <si>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</si>
  <si>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</si>
  <si>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</si>
  <si>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</si>
  <si>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</si>
  <si>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</si>
  <si>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</si>
  <si>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</si>
  <si>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</si>
  <si>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</si>
  <si>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</si>
  <si>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</si>
  <si>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</si>
  <si>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</si>
  <si>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</si>
  <si>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</si>
  <si>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</si>
  <si>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</si>
  <si>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</si>
  <si>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</si>
  <si>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</si>
  <si>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</si>
  <si>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</si>
  <si>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</si>
  <si>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</si>
  <si>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</si>
  <si>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</si>
  <si>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</si>
  <si>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</si>
  <si>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</si>
  <si>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</si>
  <si>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</si>
  <si>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</si>
  <si>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</si>
  <si>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</si>
  <si>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Geocoordinates, as given in source text</t>
  </si>
  <si>
    <t>Field location data source</t>
  </si>
  <si>
    <t>Landscape class</t>
  </si>
  <si>
    <t>Soil profile descripition, file</t>
  </si>
  <si>
    <t>Weather dataset, description file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</si>
  <si>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</si>
  <si>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</si>
  <si>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</si>
  <si>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</si>
  <si>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</si>
  <si>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</si>
  <si>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</si>
  <si>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</si>
  <si>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</si>
  <si>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</si>
  <si>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</si>
  <si>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</si>
  <si>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</si>
  <si>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</si>
  <si>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</si>
  <si>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</si>
  <si>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</si>
  <si>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</si>
  <si>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</si>
  <si>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</si>
  <si>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</si>
  <si>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</si>
  <si>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</si>
  <si>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</si>
  <si>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</si>
  <si>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</si>
  <si>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</si>
  <si>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</si>
  <si>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</si>
  <si>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</si>
  <si>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</si>
  <si>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</si>
  <si>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</si>
  <si>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</si>
  <si>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</si>
  <si>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</si>
  <si>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</si>
  <si>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</si>
  <si>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</si>
  <si>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</si>
  <si>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</si>
  <si>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</si>
  <si>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</si>
  <si>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</si>
  <si>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</si>
  <si>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</si>
  <si>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</si>
  <si>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</si>
  <si>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</si>
  <si>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</si>
  <si>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</si>
  <si>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</si>
  <si>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</si>
  <si>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</si>
  <si>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</si>
  <si>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</si>
  <si>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</si>
  <si>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</si>
  <si>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</si>
  <si>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</si>
  <si>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</si>
  <si>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</si>
  <si>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</si>
  <si>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</si>
  <si>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</si>
  <si>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</si>
  <si>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</si>
  <si>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</si>
  <si>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</si>
  <si>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</si>
  <si>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</si>
  <si>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</si>
  <si>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</si>
  <si>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</si>
  <si>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</si>
  <si>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</si>
  <si>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</si>
  <si>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</si>
  <si>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</si>
  <si>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</si>
  <si>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</si>
  <si>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</si>
  <si>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</si>
  <si>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</si>
  <si>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</si>
  <si>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</si>
  <si>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</si>
  <si>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</si>
  <si>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</si>
  <si>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</si>
  <si>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</si>
  <si>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</si>
  <si>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</si>
  <si>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</si>
  <si>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</si>
  <si>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</si>
  <si>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</si>
  <si>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</si>
  <si>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</si>
  <si>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</si>
  <si>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</si>
  <si>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</si>
  <si>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</si>
  <si>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</si>
  <si>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</si>
  <si>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</si>
  <si>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</si>
  <si>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</si>
  <si>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</si>
  <si>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</si>
  <si>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</si>
  <si>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</si>
  <si>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</si>
  <si>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</si>
  <si>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</si>
  <si>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</si>
  <si>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</si>
  <si>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</si>
  <si>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</si>
  <si>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</si>
  <si>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</si>
  <si>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</si>
  <si>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</si>
  <si>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</si>
  <si>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</si>
  <si>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</si>
  <si>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</si>
  <si>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</si>
  <si>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</si>
  <si>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</si>
  <si>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</si>
  <si>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</si>
  <si>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</si>
  <si>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</si>
  <si>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</si>
  <si>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</si>
  <si>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</si>
  <si>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</si>
  <si>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</si>
  <si>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</si>
  <si>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</si>
  <si>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</si>
  <si>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</si>
  <si>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</si>
  <si>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</si>
  <si>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</si>
  <si>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</si>
  <si>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</si>
  <si>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</si>
  <si>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</si>
  <si>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</si>
  <si>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</si>
  <si>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</si>
  <si>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</si>
  <si>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</si>
  <si>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</si>
  <si>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</si>
  <si>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</si>
  <si>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</si>
  <si>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</si>
  <si>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</si>
  <si>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</si>
  <si>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</si>
  <si>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</si>
  <si>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</si>
  <si>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</si>
  <si>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</si>
  <si>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</si>
  <si>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</si>
  <si>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</si>
  <si>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</si>
  <si>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</si>
  <si>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</si>
  <si>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</si>
  <si>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</si>
  <si>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</si>
  <si>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</si>
  <si>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</si>
  <si>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</si>
  <si>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</si>
  <si>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</si>
  <si>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</si>
  <si>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</si>
  <si>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</si>
  <si>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</si>
  <si>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</si>
  <si>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</si>
  <si>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</si>
  <si>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</si>
  <si>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</si>
  <si>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</si>
  <si>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</si>
  <si>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</si>
  <si>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</si>
  <si>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</si>
  <si>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</si>
  <si>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</si>
  <si>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</si>
  <si>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</si>
  <si>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</si>
  <si>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</si>
  <si>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</si>
  <si>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</si>
  <si>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</si>
  <si>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</si>
  <si>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</si>
  <si>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</si>
  <si>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</si>
  <si>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</si>
  <si>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</si>
  <si>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</si>
  <si>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</si>
  <si>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</si>
  <si>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</si>
  <si>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</si>
  <si>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</si>
  <si>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</si>
  <si>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</si>
  <si>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</si>
  <si>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</si>
  <si>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</si>
  <si>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</si>
  <si>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</si>
  <si>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</si>
  <si>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</si>
  <si>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</si>
  <si>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</si>
  <si>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</si>
  <si>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</si>
  <si>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</si>
  <si>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</si>
  <si>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</si>
  <si>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</si>
  <si>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</si>
  <si>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</si>
  <si>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</si>
  <si>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</si>
  <si>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</si>
  <si>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</si>
  <si>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</si>
  <si>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</si>
  <si>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</si>
  <si>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</si>
  <si>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</si>
  <si>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</si>
  <si>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</si>
  <si>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</si>
  <si>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</si>
  <si>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</si>
  <si>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</si>
  <si>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</si>
  <si>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</si>
  <si>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</si>
  <si>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</si>
  <si>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</si>
  <si>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</si>
  <si>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</si>
  <si>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</si>
  <si>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</si>
  <si>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</si>
  <si>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</si>
  <si>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</si>
  <si>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</si>
  <si>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</si>
  <si>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</si>
  <si>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</si>
  <si>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</si>
  <si>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</si>
  <si>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</si>
  <si>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</si>
  <si>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</si>
  <si>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</si>
  <si>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</si>
  <si>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</si>
  <si>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</si>
  <si>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</si>
  <si>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</si>
  <si>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</si>
  <si>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</si>
  <si>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</si>
  <si>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</si>
  <si>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</si>
  <si>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</si>
  <si>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</si>
  <si>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</si>
  <si>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</si>
  <si>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</si>
  <si>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</si>
  <si>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</si>
  <si>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</si>
  <si>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</si>
  <si>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</si>
  <si>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</si>
  <si>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</si>
  <si>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</si>
  <si>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</si>
  <si>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</si>
  <si>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</si>
  <si>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</si>
  <si>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</si>
  <si>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</si>
  <si>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</si>
  <si>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</si>
  <si>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</si>
  <si>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</si>
  <si>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</si>
  <si>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</si>
  <si>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</si>
  <si>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</si>
  <si>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</si>
  <si>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</si>
  <si>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</si>
  <si>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</si>
  <si>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</si>
  <si>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</si>
  <si>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</si>
  <si>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</si>
  <si>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</si>
  <si>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</si>
  <si>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</si>
  <si>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</si>
  <si>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</si>
  <si>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</si>
  <si>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</si>
  <si>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</si>
  <si>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</si>
  <si>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</si>
  <si>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</si>
  <si>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</si>
  <si>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</si>
  <si>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</si>
  <si>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</si>
  <si>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</si>
  <si>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</si>
  <si>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</si>
  <si>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</si>
  <si>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</si>
  <si>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</si>
  <si>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</si>
  <si>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</si>
  <si>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</si>
  <si>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</si>
  <si>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</si>
  <si>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</si>
  <si>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</si>
  <si>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</si>
  <si>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</si>
  <si>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</si>
  <si>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</si>
  <si>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</si>
  <si>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</si>
  <si>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</si>
  <si>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</si>
  <si>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</si>
  <si>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</si>
  <si>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</si>
  <si>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</si>
  <si>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</si>
  <si>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</si>
  <si>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</si>
  <si>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</si>
  <si>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</si>
  <si>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</si>
  <si>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</si>
  <si>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</si>
  <si>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</si>
  <si>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</si>
  <si>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</si>
  <si>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</si>
  <si>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</si>
  <si>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</si>
  <si>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</si>
  <si>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</si>
  <si>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</si>
  <si>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</si>
  <si>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</si>
  <si>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</si>
  <si>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</si>
  <si>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</si>
  <si>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</si>
  <si>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</si>
  <si>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</si>
  <si>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</si>
  <si>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</si>
  <si>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</si>
  <si>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</si>
  <si>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</si>
  <si>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</si>
  <si>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</si>
  <si>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</si>
  <si>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</si>
  <si>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</si>
  <si>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</si>
  <si>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</si>
  <si>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</si>
  <si>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</si>
  <si>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</si>
  <si>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</si>
  <si>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</si>
  <si>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</si>
  <si>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</si>
  <si>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</si>
  <si>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</si>
  <si>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</si>
  <si>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</si>
  <si>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</si>
  <si>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</si>
  <si>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</si>
  <si>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</si>
  <si>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</si>
  <si>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</si>
  <si>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</si>
  <si>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</si>
  <si>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</si>
  <si>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</si>
  <si>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</si>
  <si>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</si>
  <si>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</si>
  <si>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</si>
  <si>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</si>
  <si>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</si>
  <si>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</si>
  <si>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</si>
  <si>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</si>
  <si>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</si>
  <si>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</si>
  <si>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</si>
  <si>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</si>
  <si>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</si>
  <si>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</si>
  <si>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</si>
  <si>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</si>
  <si>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</si>
  <si>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</si>
  <si>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</si>
  <si>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</si>
  <si>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</si>
  <si>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</si>
  <si>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</si>
  <si>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</si>
  <si>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</si>
  <si>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</si>
  <si>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</si>
  <si>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</si>
  <si>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</si>
  <si>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</si>
  <si>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</si>
  <si>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</si>
  <si>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</si>
  <si>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</si>
  <si>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</si>
  <si>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</si>
  <si>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</si>
  <si>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</si>
  <si>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</si>
  <si>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</si>
  <si>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</si>
  <si>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</si>
  <si>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</si>
  <si>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</si>
  <si>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</si>
  <si>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</si>
  <si>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</si>
  <si>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</si>
  <si>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</si>
  <si>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</si>
  <si>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</si>
  <si>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</si>
  <si>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</si>
  <si>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</si>
  <si>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</si>
  <si>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</si>
  <si>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</si>
  <si>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</si>
  <si>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</si>
  <si>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</si>
  <si>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</si>
  <si>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</si>
  <si>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</si>
  <si>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</si>
  <si>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</si>
  <si>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</si>
  <si>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</si>
  <si>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</si>
  <si>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</si>
  <si>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</si>
  <si>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</si>
  <si>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</si>
  <si>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</si>
  <si>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</si>
  <si>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</si>
  <si>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</si>
  <si>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</si>
  <si>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</si>
  <si>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</si>
  <si>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</si>
  <si>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</si>
  <si>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</si>
  <si>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</si>
  <si>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</si>
  <si>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</si>
  <si>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</si>
  <si>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</si>
  <si>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</si>
  <si>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</si>
  <si>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</si>
  <si>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</si>
  <si>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</si>
  <si>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</si>
  <si>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</si>
  <si>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</si>
  <si>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</si>
  <si>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</si>
  <si>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</si>
  <si>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</si>
  <si>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</si>
  <si>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</si>
  <si>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</si>
  <si>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</si>
  <si>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</si>
  <si>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</si>
  <si>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</si>
  <si>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</si>
  <si>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</si>
  <si>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</si>
  <si>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</si>
  <si>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</si>
  <si>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</si>
  <si>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</si>
  <si>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</si>
  <si>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</si>
  <si>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</si>
  <si>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</si>
  <si>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</si>
  <si>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</si>
  <si>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</si>
  <si>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</si>
  <si>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</si>
  <si>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</si>
  <si>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</si>
  <si>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</si>
  <si>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</si>
  <si>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</si>
  <si>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</si>
  <si>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</si>
  <si>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</si>
  <si>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</si>
  <si>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</si>
  <si>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</si>
  <si>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</si>
  <si>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</si>
  <si>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</si>
  <si>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</si>
  <si>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</si>
  <si>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</si>
  <si>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</si>
  <si>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</si>
  <si>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</si>
  <si>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</si>
  <si>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</si>
  <si>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</si>
  <si>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</si>
  <si>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</si>
  <si>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</si>
  <si>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</si>
  <si>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</si>
  <si>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</si>
  <si>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</si>
  <si>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</si>
  <si>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</si>
  <si>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</si>
  <si>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</si>
  <si>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</si>
  <si>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</si>
  <si>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</si>
  <si>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</si>
  <si>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</si>
  <si>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</si>
  <si>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</si>
  <si>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</si>
  <si>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</si>
  <si>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</si>
  <si>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</si>
  <si>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</si>
  <si>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</si>
  <si>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</si>
  <si>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</si>
  <si>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</si>
  <si>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</si>
  <si>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</si>
  <si>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</si>
  <si>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</si>
  <si>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</si>
  <si>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</si>
  <si>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</si>
  <si>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</si>
  <si>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</si>
  <si>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</si>
  <si>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</si>
  <si>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</si>
  <si>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</si>
  <si>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</si>
  <si>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</si>
  <si>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</si>
  <si>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</si>
  <si>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</si>
  <si>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</si>
  <si>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</si>
  <si>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</si>
  <si>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</si>
  <si>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</si>
  <si>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</si>
  <si>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</si>
  <si>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</si>
  <si>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</si>
  <si>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</si>
  <si>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</si>
  <si>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</si>
  <si>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</si>
  <si>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</si>
  <si>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</si>
  <si>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</si>
  <si>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</si>
  <si>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</si>
  <si>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</si>
  <si>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</si>
  <si>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</si>
  <si>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</si>
  <si>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</si>
  <si>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</si>
  <si>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</si>
  <si>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</si>
  <si>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</si>
  <si>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</si>
  <si>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</si>
  <si>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</si>
  <si>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</si>
  <si>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</si>
  <si>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</si>
  <si>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</si>
  <si>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</si>
  <si>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</si>
  <si>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</si>
  <si>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</si>
  <si>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</si>
  <si>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</si>
  <si>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</si>
  <si>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</si>
  <si>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</si>
  <si>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</si>
  <si>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</si>
  <si>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</si>
  <si>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</si>
  <si>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</si>
  <si>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</si>
  <si>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</si>
  <si>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</si>
  <si>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</si>
  <si>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</si>
  <si>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</si>
  <si>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</si>
  <si>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</si>
  <si>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</si>
  <si>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</si>
  <si>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</si>
  <si>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</si>
  <si>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</si>
  <si>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</si>
  <si>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</si>
  <si>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</si>
  <si>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</si>
  <si>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</si>
  <si>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</si>
  <si>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</si>
  <si>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</si>
  <si>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</si>
  <si>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</si>
  <si>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</si>
  <si>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</si>
  <si>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</si>
  <si>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</si>
  <si>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</si>
  <si>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</si>
  <si>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</si>
  <si>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</si>
  <si>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</si>
  <si>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</si>
  <si>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</si>
  <si>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</si>
  <si>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</si>
  <si>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</si>
  <si>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</si>
  <si>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</si>
  <si>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</si>
  <si>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</si>
  <si>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</si>
  <si>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</si>
  <si>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</si>
  <si>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</si>
  <si>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</si>
  <si>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</si>
  <si>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</si>
  <si>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</si>
  <si>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</si>
  <si>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</si>
  <si>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</si>
  <si>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</si>
  <si>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</si>
  <si>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</si>
  <si>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</si>
  <si>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</si>
  <si>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</si>
  <si>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</si>
  <si>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</si>
  <si>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</si>
  <si>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</si>
  <si>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</si>
  <si>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</si>
  <si>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</si>
  <si>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</si>
  <si>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</si>
  <si>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</si>
  <si>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</si>
  <si>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</si>
  <si>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</si>
  <si>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</si>
  <si>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</si>
  <si>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</si>
  <si>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</si>
  <si>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</si>
  <si>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</si>
  <si>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</si>
  <si>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</si>
  <si>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</si>
  <si>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</si>
  <si>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</si>
  <si>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</si>
  <si>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</si>
  <si>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</si>
  <si>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</si>
  <si>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</si>
  <si>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</si>
  <si>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</si>
  <si>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</si>
  <si>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</si>
  <si>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</si>
  <si>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</si>
  <si>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</si>
  <si>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</si>
  <si>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</si>
  <si>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</si>
  <si>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</si>
  <si>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</si>
  <si>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</si>
  <si>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</si>
  <si>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</si>
  <si>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</si>
  <si>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</si>
  <si>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</si>
  <si>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</si>
  <si>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</si>
  <si>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</si>
  <si>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</si>
  <si>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</si>
  <si>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</si>
  <si>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</si>
  <si>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</si>
  <si>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</si>
  <si>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</si>
  <si>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</si>
  <si>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</si>
  <si>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</si>
  <si>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</si>
  <si>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</si>
  <si>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</si>
  <si>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</si>
  <si>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</si>
  <si>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</si>
  <si>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</si>
  <si>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</si>
  <si>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</si>
  <si>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</si>
  <si>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</si>
  <si>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</si>
  <si>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</si>
  <si>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</si>
  <si>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</si>
  <si>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</si>
  <si>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</si>
  <si>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</si>
  <si>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</si>
  <si>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</si>
  <si>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</si>
  <si>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</si>
  <si>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</si>
  <si>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</si>
  <si>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</si>
  <si>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</si>
  <si>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</si>
  <si>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</si>
  <si>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</si>
  <si>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</si>
  <si>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</si>
  <si>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</si>
  <si>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</si>
  <si>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</si>
  <si>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</si>
  <si>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</si>
  <si>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</si>
  <si>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</si>
  <si>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</si>
  <si>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</si>
  <si>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</si>
  <si>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</si>
  <si>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</si>
  <si>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</si>
  <si>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</si>
  <si>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</si>
  <si>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</si>
  <si>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</si>
  <si>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</si>
  <si>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</si>
  <si>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</si>
  <si>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</si>
  <si>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</si>
  <si>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</si>
  <si>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</si>
  <si>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</si>
  <si>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</si>
  <si>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</si>
  <si>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</si>
  <si>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</si>
  <si>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</si>
  <si>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</si>
  <si>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</si>
  <si>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</si>
  <si>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</si>
  <si>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</si>
  <si>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</si>
  <si>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</si>
  <si>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</si>
  <si>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</si>
  <si>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</si>
  <si>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</si>
  <si>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</si>
  <si>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</si>
  <si>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</si>
  <si>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</si>
  <si>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</si>
  <si>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</si>
  <si>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</si>
  <si>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</si>
  <si>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</si>
  <si>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</si>
  <si>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</si>
  <si>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</si>
  <si>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</si>
  <si>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</si>
  <si>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</si>
  <si>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</si>
  <si>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</si>
  <si>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</si>
  <si>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</si>
  <si>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</si>
  <si>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</si>
  <si>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</si>
  <si>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</si>
  <si>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</si>
  <si>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</si>
  <si>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</si>
  <si>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</si>
  <si>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</si>
  <si>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</si>
  <si>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</si>
  <si>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</si>
  <si>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</si>
  <si>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</si>
  <si>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</si>
  <si>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</si>
  <si>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</si>
  <si>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</si>
  <si>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</si>
  <si>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</si>
  <si>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</si>
  <si>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</si>
  <si>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</si>
  <si>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</si>
  <si>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</si>
  <si>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</si>
  <si>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</si>
  <si>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</si>
  <si>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</si>
  <si>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</si>
  <si>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</si>
  <si>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</si>
  <si>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</si>
  <si>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</si>
  <si>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</si>
  <si>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</si>
  <si>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</si>
  <si>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</si>
  <si>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</si>
  <si>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</si>
  <si>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</si>
  <si>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</si>
  <si>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</si>
  <si>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</si>
  <si>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</si>
  <si>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</si>
  <si>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</si>
  <si>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</si>
  <si>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</si>
  <si>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</si>
  <si>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</si>
  <si>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</si>
  <si>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</si>
  <si>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</si>
  <si>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</si>
  <si>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</si>
  <si>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</si>
  <si>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</si>
  <si>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</si>
  <si>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</si>
  <si>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</si>
  <si>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</si>
  <si>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</si>
  <si>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</si>
  <si>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</si>
  <si>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</si>
  <si>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</si>
  <si>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</si>
  <si>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</si>
  <si>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</si>
  <si>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</si>
  <si>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</si>
  <si>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</si>
  <si>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</si>
  <si>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</si>
  <si>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</si>
  <si>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</si>
  <si>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</si>
  <si>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</si>
  <si>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</si>
  <si>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</si>
  <si>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</si>
  <si>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</si>
  <si>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</si>
  <si>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</si>
  <si>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</si>
  <si>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</si>
  <si>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</si>
  <si>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</si>
  <si>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</si>
  <si>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</si>
  <si>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</si>
  <si>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</si>
  <si>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</si>
  <si>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</si>
  <si>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</si>
  <si>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</si>
  <si>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</si>
  <si>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</si>
  <si>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</si>
  <si>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</si>
  <si>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</si>
  <si>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</si>
  <si>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</si>
  <si>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</si>
  <si>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</si>
  <si>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</si>
  <si>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</si>
  <si>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</si>
  <si>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</si>
  <si>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</si>
  <si>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</si>
  <si>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</si>
  <si>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</si>
  <si>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</si>
  <si>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</si>
  <si>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</si>
  <si>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</si>
  <si>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</si>
  <si>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</si>
  <si>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</si>
  <si>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</si>
  <si>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</si>
  <si>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</si>
  <si>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</si>
  <si>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</si>
  <si>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</si>
  <si>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</si>
  <si>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</si>
  <si>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</si>
  <si>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</si>
  <si>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</si>
  <si>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</si>
  <si>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</si>
  <si>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</si>
  <si>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</si>
  <si>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</si>
  <si>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</si>
  <si>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</si>
  <si>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</si>
  <si>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</si>
  <si>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</si>
  <si>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</si>
  <si>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</si>
  <si>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</si>
  <si>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</si>
  <si>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</si>
  <si>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</si>
  <si>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</si>
  <si>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</si>
  <si>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</si>
  <si>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</si>
  <si>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</si>
  <si>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</si>
  <si>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</si>
  <si>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</si>
  <si>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</si>
  <si>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</si>
  <si>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</si>
  <si>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</si>
  <si>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</si>
  <si>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</si>
  <si>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</si>
  <si>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</si>
  <si>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</si>
  <si>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</si>
  <si>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</si>
  <si>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</si>
  <si>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</si>
  <si>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</si>
  <si>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</si>
  <si>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</si>
  <si>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</si>
  <si>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</si>
  <si>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</si>
  <si>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</si>
  <si>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</si>
  <si>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</si>
  <si>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</si>
  <si>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</si>
  <si>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</si>
  <si>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</si>
  <si>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</si>
  <si>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</si>
  <si>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</si>
  <si>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</si>
  <si>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</si>
  <si>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</si>
  <si>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</si>
  <si>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</si>
  <si>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</si>
  <si>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</si>
  <si>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</si>
  <si>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</si>
  <si>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</si>
  <si>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</si>
  <si>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</si>
  <si>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</si>
  <si>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</si>
  <si>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</si>
  <si>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</si>
  <si>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</si>
  <si>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</si>
  <si>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</si>
  <si>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</si>
  <si>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</si>
  <si>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</si>
  <si>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</si>
  <si>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</si>
  <si>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</si>
  <si>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</si>
  <si>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</si>
  <si>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</si>
  <si>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</si>
  <si>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</si>
  <si>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</si>
  <si>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</si>
  <si>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</si>
  <si>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</si>
  <si>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</si>
  <si>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</si>
  <si>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</si>
  <si>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</si>
  <si>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</si>
  <si>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</si>
  <si>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</si>
  <si>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</si>
  <si>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</si>
  <si>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</si>
  <si>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</si>
  <si>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</si>
  <si>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</si>
  <si>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</si>
  <si>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</si>
  <si>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</si>
  <si>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</si>
  <si>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</si>
  <si>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</si>
  <si>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</si>
  <si>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</si>
  <si>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</si>
  <si>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</si>
  <si>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</si>
  <si>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</si>
  <si>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</si>
  <si>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</si>
  <si>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</si>
  <si>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</si>
  <si>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</si>
  <si>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</si>
  <si>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</si>
  <si>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</si>
  <si>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</si>
  <si>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</si>
  <si>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</si>
  <si>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</si>
  <si>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</si>
  <si>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</si>
  <si>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</si>
  <si>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</si>
  <si>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</si>
  <si>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</si>
  <si>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</si>
  <si>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</si>
  <si>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</si>
  <si>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</si>
  <si>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</si>
  <si>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</si>
  <si>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</si>
  <si>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</si>
  <si>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</si>
  <si>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</si>
  <si>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</si>
  <si>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</si>
  <si>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</si>
  <si>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</si>
  <si>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</si>
  <si>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</si>
  <si>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</si>
  <si>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</si>
  <si>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</si>
  <si>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</si>
  <si>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</si>
  <si>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</si>
  <si>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</si>
  <si>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</si>
  <si>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</si>
  <si>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</si>
  <si>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</si>
  <si>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</si>
  <si>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</si>
  <si>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</si>
  <si>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</si>
  <si>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</si>
  <si>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</si>
  <si>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</si>
  <si>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</si>
  <si>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</si>
  <si>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</si>
  <si>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</si>
  <si>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</si>
  <si>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</si>
  <si>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</si>
  <si>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</si>
  <si>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</si>
  <si>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</si>
  <si>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</si>
  <si>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</si>
  <si>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</si>
  <si>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</si>
  <si>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</si>
  <si>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</si>
  <si>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</si>
  <si>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</si>
  <si>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</si>
  <si>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</si>
  <si>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</si>
  <si>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</si>
  <si>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</si>
  <si>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</si>
  <si>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</si>
  <si>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</si>
  <si>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</si>
  <si>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</si>
  <si>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</si>
  <si>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</si>
  <si>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</si>
  <si>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</si>
  <si>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</si>
  <si>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</si>
  <si>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</si>
  <si>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</si>
  <si>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</si>
  <si>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</si>
  <si>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</si>
  <si>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</si>
  <si>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</si>
  <si>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</si>
  <si>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</si>
  <si>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</si>
  <si>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</si>
  <si>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</si>
  <si>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</si>
  <si>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</si>
  <si>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</si>
  <si>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</si>
  <si>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</si>
  <si>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</si>
  <si>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</si>
  <si>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</si>
  <si>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</si>
  <si>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</si>
  <si>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</si>
  <si>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</si>
  <si>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</si>
  <si>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</si>
  <si>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</si>
  <si>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</si>
  <si>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</si>
  <si>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</si>
  <si>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</si>
  <si>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</si>
  <si>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</si>
  <si>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</si>
  <si>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</si>
  <si>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</si>
  <si>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</si>
  <si>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</si>
  <si>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</si>
  <si>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</si>
  <si>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</si>
  <si>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</si>
  <si>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</si>
  <si>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</si>
  <si>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</si>
  <si>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</si>
  <si>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</si>
  <si>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</si>
  <si>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</si>
  <si>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</si>
  <si>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</si>
  <si>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</si>
  <si>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</si>
  <si>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</si>
  <si>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</si>
  <si>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</si>
  <si>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</si>
  <si>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</si>
  <si>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</si>
  <si>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</si>
  <si>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</si>
  <si>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</si>
  <si>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</si>
  <si>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</si>
  <si>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</si>
  <si>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</si>
  <si>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</si>
  <si>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</si>
  <si>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</si>
  <si>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</si>
  <si>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</si>
  <si>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</si>
  <si>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</si>
  <si>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</si>
  <si>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</si>
  <si>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</si>
  <si>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</si>
  <si>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</si>
  <si>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</si>
  <si>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</si>
  <si>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</si>
  <si>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</si>
  <si>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</si>
  <si>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</si>
  <si>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</si>
  <si>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</si>
  <si>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</si>
  <si>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</si>
  <si>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</si>
  <si>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</si>
  <si>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</si>
  <si>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</si>
  <si>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</si>
  <si>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</si>
  <si>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</si>
  <si>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</si>
  <si>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</si>
  <si>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</si>
  <si>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</si>
  <si>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</si>
  <si>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</si>
  <si>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</si>
  <si>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</si>
  <si>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</si>
  <si>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</si>
  <si>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</si>
  <si>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</si>
  <si>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</si>
  <si>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</si>
  <si>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</si>
  <si>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</si>
  <si>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</si>
  <si>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</si>
  <si>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</si>
  <si>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</si>
  <si>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</si>
  <si>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</si>
  <si>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</si>
  <si>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</si>
  <si>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</si>
  <si>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</si>
  <si>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</si>
  <si>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</si>
  <si>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</si>
  <si>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</si>
  <si>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</si>
  <si>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</si>
  <si>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</si>
  <si>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</si>
  <si>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</si>
  <si>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</si>
  <si>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</si>
  <si>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</si>
  <si>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</si>
  <si>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</si>
  <si>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</si>
  <si>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</si>
  <si>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</si>
  <si>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</si>
  <si>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</si>
  <si>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</si>
  <si>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</si>
  <si>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</si>
  <si>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</si>
  <si>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</si>
  <si>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</si>
  <si>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</si>
  <si>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</si>
  <si>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</si>
  <si>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</si>
  <si>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</si>
  <si>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</si>
  <si>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</si>
  <si>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</si>
  <si>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</si>
  <si>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</si>
  <si>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</si>
  <si>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</si>
  <si>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</si>
  <si>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</si>
  <si>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</si>
  <si>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</si>
  <si>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</si>
  <si>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</si>
  <si>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</si>
  <si>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</si>
  <si>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</si>
  <si>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</si>
  <si>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</si>
  <si>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</si>
  <si>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</si>
  <si>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</si>
  <si>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</si>
  <si>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</si>
  <si>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</si>
  <si>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</si>
  <si>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</si>
  <si>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</si>
  <si>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</si>
  <si>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</si>
  <si>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</si>
  <si>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</si>
  <si>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</si>
  <si>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</si>
  <si>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</si>
  <si>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</si>
  <si>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</si>
  <si>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</si>
  <si>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</si>
  <si>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</si>
  <si>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</si>
  <si>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</si>
  <si>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</si>
  <si>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</si>
  <si>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</si>
  <si>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</si>
  <si>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</si>
  <si>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</si>
  <si>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</si>
  <si>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</si>
  <si>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</si>
  <si>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</si>
  <si>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</si>
  <si>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</si>
  <si>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</si>
  <si>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</si>
  <si>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</si>
  <si>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</si>
  <si>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</si>
  <si>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</si>
  <si>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</si>
  <si>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</si>
  <si>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</si>
  <si>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</si>
  <si>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</si>
  <si>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</si>
  <si>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</si>
  <si>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</si>
  <si>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</si>
  <si>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</si>
  <si>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</si>
  <si>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</si>
  <si>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</si>
  <si>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</si>
  <si>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</si>
  <si>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</si>
  <si>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</si>
  <si>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</si>
  <si>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</si>
  <si>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</si>
  <si>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</si>
  <si>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</si>
  <si>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</si>
  <si>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</si>
  <si>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</si>
  <si>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</si>
  <si>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</si>
  <si>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</si>
  <si>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</si>
  <si>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</si>
  <si>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</si>
  <si>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</si>
  <si>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</si>
  <si>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</si>
  <si>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</si>
  <si>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</si>
  <si>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</si>
  <si>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</si>
  <si>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</si>
  <si>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</si>
  <si>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</si>
  <si>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</si>
  <si>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</si>
  <si>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</si>
  <si>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</si>
  <si>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</si>
  <si>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</si>
  <si>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</si>
  <si>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</si>
  <si>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</si>
  <si>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</si>
  <si>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</si>
  <si>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</si>
  <si>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</si>
  <si>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</si>
  <si>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</si>
  <si>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</si>
  <si>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</si>
  <si>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</si>
  <si>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</si>
  <si>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</si>
  <si>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</si>
  <si>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</si>
  <si>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</si>
  <si>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</si>
  <si>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</si>
  <si>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</si>
  <si>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</si>
  <si>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</si>
  <si>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</si>
  <si>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</si>
  <si>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</si>
  <si>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</si>
  <si>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</si>
  <si>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</si>
  <si>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</si>
  <si>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</si>
  <si>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</si>
  <si>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</si>
  <si>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</si>
  <si>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</si>
  <si>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</si>
  <si>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</si>
  <si>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</si>
  <si>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</si>
  <si>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</si>
  <si>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</si>
  <si>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</si>
  <si>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</si>
  <si>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</si>
  <si>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</si>
  <si>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</si>
  <si>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</si>
  <si>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</si>
  <si>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</si>
  <si>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</si>
  <si>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</si>
  <si>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</si>
  <si>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</si>
  <si>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</si>
  <si>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</si>
  <si>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</si>
  <si>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</si>
  <si>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</si>
  <si>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</si>
  <si>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</si>
  <si>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</si>
  <si>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</si>
  <si>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</si>
  <si>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</si>
  <si>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</si>
  <si>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</si>
  <si>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</si>
  <si>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</si>
  <si>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</si>
  <si>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</si>
  <si>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</si>
  <si>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</si>
  <si>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</si>
  <si>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</si>
  <si>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</si>
  <si>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</si>
  <si>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</si>
  <si>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</si>
  <si>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</si>
  <si>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</si>
  <si>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</si>
  <si>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</si>
  <si>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</si>
  <si>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</si>
  <si>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</si>
  <si>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</si>
  <si>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</si>
  <si>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</si>
  <si>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</si>
  <si>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</si>
  <si>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</si>
  <si>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</si>
  <si>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</si>
  <si>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</si>
  <si>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</si>
  <si>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</si>
  <si>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</si>
  <si>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</si>
  <si>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</si>
  <si>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</si>
  <si>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</si>
  <si>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</si>
  <si>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</si>
  <si>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</si>
  <si>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</si>
  <si>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</si>
  <si>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</si>
  <si>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</si>
  <si>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</si>
  <si>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</si>
  <si>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</si>
  <si>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</si>
  <si>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</si>
  <si>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</si>
  <si>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</si>
  <si>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</si>
  <si>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</si>
  <si>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</si>
  <si>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</si>
  <si>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</si>
  <si>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</si>
  <si>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</si>
  <si>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</si>
  <si>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</si>
  <si>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</si>
  <si>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</si>
  <si>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</si>
  <si>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</si>
  <si>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</si>
  <si>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</si>
  <si>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</si>
  <si>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</si>
  <si>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</si>
  <si>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</si>
  <si>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</si>
  <si>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</si>
  <si>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</si>
  <si>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</si>
  <si>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</si>
  <si>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</si>
  <si>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</si>
  <si>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</si>
  <si>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</si>
  <si>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</si>
  <si>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</si>
  <si>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</si>
  <si>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</si>
  <si>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</si>
  <si>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</si>
  <si>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</si>
  <si>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</si>
  <si>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</si>
  <si>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</si>
  <si>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</si>
  <si>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</si>
  <si>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</si>
  <si>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</si>
  <si>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</si>
  <si>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</si>
  <si>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</si>
  <si>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</si>
  <si>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</si>
  <si>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</si>
  <si>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</si>
  <si>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</si>
  <si>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</si>
  <si>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</si>
  <si>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</si>
  <si>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</si>
  <si>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</si>
  <si>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</si>
  <si>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</si>
  <si>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</si>
  <si>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</si>
  <si>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</si>
  <si>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</si>
  <si>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</si>
  <si>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</si>
  <si>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</si>
  <si>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</si>
  <si>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</si>
  <si>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</si>
  <si>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</si>
  <si>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</si>
  <si>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</si>
  <si>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</si>
  <si>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</si>
  <si>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</si>
  <si>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</si>
  <si>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</si>
  <si>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</si>
  <si>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</si>
  <si>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</si>
  <si>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</si>
  <si>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</si>
  <si>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</si>
  <si>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</si>
  <si>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</si>
  <si>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</si>
  <si>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</si>
  <si>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</si>
  <si>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</si>
  <si>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</si>
  <si>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</si>
  <si>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</si>
  <si>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</si>
  <si>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</si>
  <si>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</si>
  <si>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</si>
  <si>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</si>
  <si>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</si>
  <si>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</si>
  <si>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</si>
  <si>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</si>
  <si>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</si>
  <si>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</si>
  <si>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</si>
  <si>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</si>
  <si>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</si>
  <si>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</si>
  <si>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</si>
  <si>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</si>
  <si>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</si>
  <si>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</si>
  <si>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</si>
  <si>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</si>
  <si>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</si>
  <si>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</si>
  <si>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</si>
  <si>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</si>
  <si>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</si>
  <si>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</si>
  <si>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</si>
  <si>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</si>
  <si>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</si>
  <si>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</si>
  <si>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</si>
  <si>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</si>
  <si>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</si>
  <si>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</si>
  <si>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</si>
  <si>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</si>
  <si>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</si>
  <si>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</si>
  <si>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</si>
  <si>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</si>
  <si>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</si>
  <si>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</si>
  <si>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</si>
  <si>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</si>
  <si>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</si>
  <si>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</si>
  <si>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</si>
  <si>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</si>
  <si>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</si>
  <si>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</si>
  <si>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</si>
  <si>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</si>
  <si>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</si>
  <si>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</si>
  <si>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</si>
  <si>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</si>
  <si>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</si>
  <si>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</si>
  <si>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</si>
  <si>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</si>
  <si>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</si>
  <si>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</si>
  <si>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</si>
  <si>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</si>
  <si>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</si>
  <si>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</si>
  <si>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</si>
  <si>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</si>
  <si>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</si>
  <si>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</si>
  <si>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</si>
  <si>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</si>
  <si>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</si>
  <si>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</si>
  <si>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</si>
  <si>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</si>
  <si>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</si>
  <si>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</si>
  <si>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</si>
  <si>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</si>
  <si>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</si>
  <si>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</si>
  <si>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</si>
  <si>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</si>
  <si>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</si>
  <si>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</si>
  <si>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</si>
  <si>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</si>
  <si>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</si>
  <si>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</si>
  <si>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</si>
  <si>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</si>
  <si>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</si>
  <si>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</si>
  <si>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</si>
  <si>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</si>
  <si>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</si>
  <si>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</si>
  <si>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</si>
  <si>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</si>
  <si>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</si>
  <si>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</si>
  <si>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</si>
  <si>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</si>
  <si>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</si>
  <si>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</si>
  <si>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</si>
  <si>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</si>
  <si>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</si>
  <si>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</si>
  <si>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</si>
  <si>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</si>
  <si>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</si>
  <si>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</si>
  <si>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</si>
  <si>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</si>
  <si>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</si>
  <si>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</si>
  <si>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</si>
  <si>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</si>
  <si>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</si>
  <si>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</si>
  <si>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</si>
  <si>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</si>
  <si>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</si>
  <si>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</si>
  <si>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</si>
  <si>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</si>
  <si>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</si>
  <si>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</si>
  <si>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</si>
  <si>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</si>
  <si>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</si>
  <si>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</si>
  <si>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</si>
  <si>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</si>
  <si>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</si>
  <si>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</si>
  <si>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</si>
  <si>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</si>
  <si>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</si>
  <si>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</si>
  <si>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</si>
  <si>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</si>
  <si>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</si>
  <si>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</si>
  <si>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</si>
  <si>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</si>
  <si>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</si>
  <si>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</si>
  <si>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</si>
  <si>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</si>
  <si>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</si>
  <si>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</si>
  <si>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</si>
  <si>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</si>
  <si>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</si>
  <si>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</si>
  <si>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</si>
  <si>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</si>
  <si>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</si>
  <si>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</si>
  <si>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</si>
  <si>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</si>
  <si>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</si>
  <si>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</si>
  <si>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</si>
  <si>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</si>
  <si>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</si>
  <si>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</si>
  <si>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</si>
  <si>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</si>
  <si>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</si>
  <si>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</si>
  <si>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</si>
  <si>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</si>
  <si>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</si>
  <si>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</si>
  <si>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</si>
  <si>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</si>
  <si>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</si>
  <si>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</si>
  <si>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</si>
  <si>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</si>
  <si>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</si>
  <si>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</si>
  <si>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</si>
  <si>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</si>
  <si>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</si>
  <si>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</si>
  <si>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</si>
  <si>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</si>
  <si>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</si>
  <si>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</si>
  <si>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</si>
  <si>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</si>
  <si>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</si>
  <si>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</si>
  <si>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</si>
  <si>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</si>
  <si>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</si>
  <si>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</si>
  <si>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</si>
  <si>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</si>
  <si>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</si>
  <si>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</si>
  <si>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</si>
  <si>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</si>
  <si>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</si>
  <si>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</si>
  <si>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</si>
  <si>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</si>
  <si>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</si>
  <si>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</si>
  <si>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</si>
  <si>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</si>
  <si>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</si>
  <si>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</si>
  <si>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</si>
  <si>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</si>
  <si>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</si>
  <si>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</si>
  <si>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</si>
  <si>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</si>
  <si>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</si>
  <si>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</si>
  <si>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</si>
  <si>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</si>
  <si>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</si>
  <si>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</si>
  <si>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</si>
  <si>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</si>
  <si>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</si>
  <si>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</si>
  <si>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</si>
  <si>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</si>
  <si>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</si>
  <si>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</si>
  <si>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</si>
  <si>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</si>
  <si>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</si>
  <si>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</si>
  <si>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</si>
  <si>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</si>
  <si>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</si>
  <si>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</si>
  <si>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</si>
  <si>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</si>
  <si>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</si>
  <si>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</si>
  <si>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</si>
  <si>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</si>
  <si>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</si>
  <si>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</si>
  <si>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</si>
  <si>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</si>
  <si>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</si>
  <si>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</si>
  <si>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</si>
  <si>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</si>
  <si>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</si>
  <si>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</si>
  <si>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</si>
  <si>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</si>
  <si>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</si>
  <si>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</si>
  <si>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</si>
  <si>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</si>
  <si>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</si>
  <si>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</si>
  <si>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</si>
  <si>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</si>
  <si>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</si>
  <si>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</si>
  <si>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</si>
  <si>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</si>
  <si>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</si>
  <si>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</si>
  <si>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</si>
  <si>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</si>
  <si>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</si>
  <si>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</si>
  <si>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</si>
  <si>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</si>
  <si>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</si>
  <si>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</si>
  <si>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</si>
  <si>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</si>
  <si>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</si>
  <si>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</si>
  <si>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</si>
  <si>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</si>
  <si>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</si>
  <si>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</si>
  <si>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</si>
  <si>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</si>
  <si>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</si>
  <si>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</si>
  <si>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</si>
  <si>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</si>
  <si>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</si>
  <si>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</si>
  <si>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</si>
  <si>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</si>
  <si>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</si>
  <si>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</si>
  <si>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</si>
  <si>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</si>
  <si>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</si>
  <si>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</si>
  <si>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</si>
  <si>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</si>
  <si>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</si>
  <si>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</si>
  <si>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</si>
  <si>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</si>
  <si>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</si>
  <si>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</si>
  <si>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</si>
  <si>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</si>
  <si>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</si>
  <si>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</si>
  <si>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</si>
  <si>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</si>
  <si>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</si>
  <si>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</si>
  <si>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</si>
  <si>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</si>
  <si>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</si>
  <si>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</si>
  <si>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</si>
  <si>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</si>
  <si>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</si>
  <si>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</si>
  <si>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</si>
  <si>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</si>
  <si>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</si>
  <si>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</si>
  <si>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</si>
  <si>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</si>
  <si>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</si>
  <si>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</si>
  <si>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</si>
  <si>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</si>
  <si>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</si>
  <si>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</si>
  <si>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</si>
  <si>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</si>
  <si>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</si>
  <si>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</si>
  <si>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</si>
  <si>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</si>
  <si>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</si>
  <si>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</si>
  <si>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</si>
  <si>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</si>
  <si>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</si>
  <si>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</si>
  <si>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</si>
  <si>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</si>
  <si>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</si>
  <si>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</si>
  <si>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</si>
  <si>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</si>
  <si>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</si>
  <si>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</si>
  <si>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</si>
  <si>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</si>
  <si>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</si>
  <si>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</si>
  <si>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</si>
  <si>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</si>
  <si>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</si>
  <si>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</si>
  <si>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</si>
  <si>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</si>
  <si>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</si>
  <si>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</si>
  <si>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</si>
  <si>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</si>
  <si>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</si>
  <si>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</si>
  <si>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</si>
  <si>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</si>
  <si>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</si>
  <si>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</si>
  <si>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</si>
  <si>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</si>
  <si>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</si>
  <si>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</si>
  <si>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</si>
  <si>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</si>
  <si>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</si>
  <si>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</si>
  <si>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</si>
  <si>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</si>
  <si>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</si>
  <si>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</si>
  <si>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</si>
  <si>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</si>
  <si>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</si>
  <si>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</si>
  <si>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</si>
  <si>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</si>
  <si>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</si>
  <si>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</si>
  <si>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</si>
  <si>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</si>
  <si>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</si>
  <si>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</si>
  <si>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</si>
  <si>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</si>
  <si>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</si>
  <si>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</si>
  <si>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</si>
  <si>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</si>
  <si>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</si>
  <si>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</si>
  <si>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</si>
  <si>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</si>
  <si>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</si>
  <si>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</si>
  <si>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</si>
  <si>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</si>
  <si>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</si>
  <si>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</si>
  <si>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</si>
  <si>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</si>
  <si>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</si>
  <si>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</si>
  <si>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</si>
  <si>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</si>
  <si>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</si>
  <si>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</si>
  <si>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</si>
  <si>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</si>
  <si>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</si>
  <si>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</si>
  <si>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</si>
  <si>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</si>
  <si>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</si>
  <si>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</si>
  <si>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</si>
  <si>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</si>
  <si>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</si>
  <si>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</si>
  <si>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</si>
  <si>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</si>
  <si>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</si>
  <si>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</si>
  <si>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</si>
  <si>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</si>
  <si>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</si>
  <si>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</si>
  <si>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</si>
  <si>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</si>
  <si>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</si>
  <si>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</si>
  <si>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</si>
  <si>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</si>
  <si>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</si>
  <si>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</si>
  <si>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</si>
  <si>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</si>
  <si>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</si>
  <si>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</si>
  <si>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</si>
  <si>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</si>
  <si>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</si>
  <si>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</si>
  <si>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</si>
  <si>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</si>
  <si>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</si>
  <si>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</si>
  <si>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</si>
  <si>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</si>
  <si>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</si>
  <si>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</si>
  <si>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</si>
  <si>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</si>
  <si>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</si>
  <si>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</si>
  <si>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</si>
  <si>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</si>
  <si>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</si>
  <si>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</si>
  <si>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</si>
  <si>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</si>
  <si>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</si>
  <si>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</si>
  <si>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</si>
  <si>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</si>
  <si>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</si>
  <si>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</si>
  <si>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</si>
  <si>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</si>
  <si>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</si>
  <si>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</si>
  <si>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</si>
  <si>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</si>
  <si>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</si>
  <si>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</si>
  <si>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</si>
  <si>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</si>
  <si>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</si>
  <si>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</si>
  <si>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</si>
  <si>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</si>
  <si>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</si>
  <si>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</si>
  <si>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</si>
  <si>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</si>
  <si>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</si>
  <si>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</si>
  <si>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</si>
  <si>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</si>
  <si>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</si>
  <si>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</si>
  <si>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</si>
  <si>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</si>
  <si>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</si>
  <si>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</si>
  <si>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</si>
  <si>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</si>
  <si>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</si>
  <si>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</si>
  <si>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</si>
  <si>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</si>
  <si>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</si>
  <si>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</si>
  <si>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</si>
  <si>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</si>
  <si>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</si>
  <si>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</si>
  <si>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</si>
  <si>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</si>
  <si>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</si>
  <si>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</si>
  <si>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</si>
  <si>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</si>
  <si>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</si>
  <si>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</si>
  <si>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</si>
  <si>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</si>
  <si>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</si>
  <si>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</si>
  <si>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</si>
  <si>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</si>
  <si>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</si>
  <si>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</si>
  <si>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</si>
  <si>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</si>
  <si>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</si>
  <si>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</si>
  <si>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</si>
  <si>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</si>
  <si>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</si>
  <si>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</si>
  <si>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</si>
  <si>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</si>
  <si>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</si>
  <si>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</si>
  <si>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</si>
  <si>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</si>
  <si>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</si>
  <si>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</si>
  <si>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</si>
  <si>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</si>
  <si>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</si>
  <si>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</si>
  <si>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</si>
  <si>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</si>
  <si>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</si>
  <si>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</si>
  <si>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</si>
  <si>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</si>
  <si>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</si>
  <si>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</si>
  <si>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</si>
  <si>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</si>
  <si>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</si>
  <si>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</si>
  <si>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</si>
  <si>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</si>
  <si>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</si>
  <si>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</si>
  <si>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</si>
  <si>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</si>
  <si>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</si>
  <si>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</si>
  <si>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</si>
  <si>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</si>
  <si>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</si>
  <si>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</si>
  <si>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</si>
  <si>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</si>
  <si>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</si>
  <si>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</si>
  <si>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</si>
  <si>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</si>
  <si>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</si>
  <si>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</si>
  <si>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</si>
  <si>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</si>
  <si>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</si>
  <si>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</si>
  <si>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</si>
  <si>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</si>
  <si>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</si>
  <si>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</si>
  <si>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</si>
  <si>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</si>
  <si>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</si>
  <si>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</si>
  <si>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</si>
  <si>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</si>
  <si>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</si>
  <si>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</si>
  <si>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</si>
  <si>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</si>
  <si>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</si>
  <si>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</si>
  <si>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</si>
  <si>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</si>
  <si>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</si>
  <si>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</si>
  <si>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</si>
  <si>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</si>
  <si>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</si>
  <si>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</si>
  <si>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</si>
  <si>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</si>
  <si>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</si>
  <si>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</si>
  <si>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</si>
  <si>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</si>
  <si>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</si>
  <si>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</si>
  <si>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</si>
  <si>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</si>
  <si>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</si>
  <si>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</si>
  <si>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</si>
  <si>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</si>
  <si>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</si>
  <si>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</si>
  <si>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</si>
  <si>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</si>
  <si>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</si>
  <si>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</si>
  <si>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</si>
  <si>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</si>
  <si>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</si>
  <si>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</si>
  <si>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</si>
  <si>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</si>
  <si>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</si>
  <si>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</si>
  <si>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</si>
  <si>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</si>
  <si>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</si>
  <si>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</si>
  <si>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</si>
  <si>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</si>
  <si>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</si>
  <si>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</si>
  <si>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</si>
  <si>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</si>
  <si>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</si>
  <si>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</si>
  <si>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</si>
  <si>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</si>
  <si>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</si>
  <si>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</si>
  <si>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</si>
  <si>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</si>
  <si>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</si>
  <si>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</si>
  <si>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</si>
  <si>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</si>
  <si>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</si>
  <si>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</si>
  <si>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</si>
  <si>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</si>
  <si>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</si>
  <si>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</si>
  <si>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</si>
  <si>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</si>
  <si>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</si>
  <si>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</si>
  <si>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</si>
  <si>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</si>
  <si>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</si>
  <si>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</si>
  <si>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</si>
  <si>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</si>
  <si>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</si>
  <si>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</si>
  <si>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</si>
  <si>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</si>
  <si>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</si>
  <si>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</si>
  <si>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</si>
  <si>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</si>
  <si>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</si>
  <si>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</si>
  <si>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</si>
  <si>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</si>
  <si>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</si>
  <si>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</si>
  <si>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</si>
  <si>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</si>
  <si>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</si>
  <si>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</si>
  <si>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</si>
  <si>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</si>
  <si>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</si>
  <si>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</si>
  <si>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</si>
  <si>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</si>
  <si>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</si>
  <si>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</si>
  <si>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</si>
  <si>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</si>
  <si>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</si>
  <si>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</si>
  <si>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</si>
  <si>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</si>
  <si>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</si>
  <si>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</si>
  <si>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</si>
  <si>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</si>
  <si>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</si>
  <si>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</si>
  <si>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</si>
  <si>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</si>
  <si>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</si>
  <si>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</si>
  <si>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</si>
  <si>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</si>
  <si>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</si>
  <si>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</si>
  <si>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</si>
  <si>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</si>
  <si>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</si>
  <si>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</si>
  <si>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</si>
  <si>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</si>
  <si>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</si>
  <si>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</si>
  <si>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</si>
  <si>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</si>
  <si>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</si>
  <si>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</si>
  <si>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</si>
  <si>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</si>
  <si>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</si>
  <si>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</si>
  <si>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</si>
  <si>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</si>
  <si>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</si>
  <si>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</si>
  <si>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</si>
  <si>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</si>
  <si>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</si>
  <si>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</si>
  <si>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</si>
  <si>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</si>
  <si>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</si>
  <si>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</si>
  <si>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</si>
  <si>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</si>
  <si>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</si>
  <si>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</si>
  <si>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</si>
  <si>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</si>
  <si>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</si>
  <si>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</si>
  <si>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</si>
  <si>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</si>
  <si>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</si>
  <si>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</si>
  <si>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</si>
  <si>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</si>
  <si>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</si>
  <si>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</si>
  <si>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</si>
  <si>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</si>
  <si>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</si>
  <si>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</si>
  <si>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</si>
  <si>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</si>
  <si>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</si>
  <si>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</si>
  <si>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</si>
  <si>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</si>
  <si>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</si>
  <si>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</si>
  <si>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</si>
  <si>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</si>
  <si>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</si>
  <si>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</si>
  <si>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</si>
  <si>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</si>
  <si>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</si>
  <si>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</si>
  <si>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</si>
  <si>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</si>
  <si>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</si>
  <si>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</si>
  <si>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</si>
  <si>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</si>
  <si>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</si>
  <si>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</si>
  <si>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</si>
  <si>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</si>
  <si>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</si>
  <si>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</si>
  <si>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</si>
  <si>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</si>
  <si>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</si>
  <si>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</si>
  <si>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</si>
  <si>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</si>
  <si>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</si>
  <si>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</si>
  <si>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</si>
  <si>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</si>
  <si>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</si>
  <si>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</si>
  <si>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</si>
  <si>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</si>
  <si>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</si>
  <si>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</si>
  <si>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</si>
  <si>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</si>
  <si>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</si>
  <si>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</si>
  <si>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</si>
  <si>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</si>
  <si>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</si>
  <si>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</si>
  <si>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</si>
  <si>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</si>
  <si>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</si>
  <si>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</si>
  <si>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</si>
  <si>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</si>
  <si>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</si>
  <si>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</si>
  <si>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</si>
  <si>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</si>
  <si>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</si>
  <si>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</si>
  <si>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</si>
  <si>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</si>
  <si>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</si>
  <si>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</si>
  <si>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</si>
  <si>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</si>
  <si>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</si>
  <si>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</si>
  <si>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</si>
  <si>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</si>
  <si>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</si>
  <si>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</si>
  <si>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</si>
  <si>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</si>
  <si>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</si>
  <si>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</si>
  <si>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</si>
  <si>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</si>
  <si>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</si>
  <si>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</si>
  <si>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</si>
  <si>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</si>
  <si>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</si>
  <si>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</si>
  <si>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</si>
  <si>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</si>
  <si>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</si>
  <si>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</si>
  <si>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</si>
  <si>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</si>
  <si>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</si>
  <si>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</si>
  <si>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</si>
  <si>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</si>
  <si>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</si>
  <si>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</si>
  <si>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</si>
  <si>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</si>
  <si>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</si>
  <si>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</si>
  <si>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</si>
  <si>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</si>
  <si>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</si>
  <si>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</si>
  <si>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</si>
  <si>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</si>
  <si>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</si>
  <si>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</si>
  <si>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</si>
  <si>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</si>
  <si>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</si>
  <si>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</si>
  <si>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</si>
  <si>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</si>
  <si>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</si>
  <si>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</si>
  <si>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</si>
  <si>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</si>
  <si>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</si>
  <si>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</si>
  <si>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</si>
  <si>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</si>
  <si>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</si>
  <si>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</si>
  <si>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</si>
  <si>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</si>
  <si>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</si>
  <si>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</si>
  <si>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</si>
  <si>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</si>
  <si>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</si>
  <si>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</si>
  <si>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</si>
  <si>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</si>
  <si>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</si>
  <si>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</si>
  <si>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</si>
  <si>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</si>
  <si>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</si>
  <si>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</si>
  <si>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</si>
  <si>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</si>
  <si>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</si>
  <si>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</si>
  <si>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</si>
  <si>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</si>
  <si>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</si>
  <si>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</si>
  <si>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</si>
  <si>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</si>
  <si>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</si>
  <si>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</si>
  <si>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</si>
  <si>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</si>
  <si>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</si>
  <si>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</si>
  <si>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</si>
  <si>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</si>
  <si>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</si>
  <si>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</si>
  <si>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</si>
  <si>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</si>
  <si>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</si>
  <si>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</si>
  <si>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Mustermann</t>
  </si>
  <si>
    <t>plot_ID</t>
  </si>
  <si>
    <t>Tillage regime name</t>
  </si>
  <si>
    <t>Initial conditions measurement name</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</si>
  <si>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</si>
  <si>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</si>
  <si>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</si>
  <si>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</si>
  <si>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</si>
  <si>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</si>
  <si>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</si>
  <si>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</si>
  <si>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</si>
  <si>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</si>
  <si>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</si>
  <si>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</si>
  <si>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</si>
  <si>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</si>
  <si>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</si>
  <si>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</si>
  <si>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</si>
  <si>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</si>
  <si>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</si>
  <si>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</si>
  <si>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</si>
  <si>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</si>
  <si>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</si>
  <si>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</si>
  <si>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</si>
  <si>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</si>
  <si>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</si>
  <si>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</si>
  <si>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</si>
  <si>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</si>
  <si>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</si>
  <si>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</si>
  <si>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</si>
  <si>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</si>
  <si>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</si>
  <si>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</si>
  <si>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</si>
  <si>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</si>
  <si>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</si>
  <si>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</si>
  <si>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</si>
  <si>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</si>
  <si>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</si>
  <si>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</si>
  <si>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</si>
  <si>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</si>
  <si>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</si>
  <si>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</si>
  <si>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</si>
  <si>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</si>
  <si>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</si>
  <si>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</si>
  <si>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</si>
  <si>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</si>
  <si>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</si>
  <si>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</si>
  <si>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</si>
  <si>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</si>
  <si>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</si>
  <si>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</si>
  <si>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</si>
  <si>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</si>
  <si>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</si>
  <si>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</si>
  <si>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</si>
  <si>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</si>
  <si>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</si>
  <si>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</si>
  <si>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</si>
  <si>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</si>
  <si>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</si>
  <si>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</si>
  <si>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</si>
  <si>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</si>
  <si>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</si>
  <si>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</si>
  <si>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</si>
  <si>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</si>
  <si>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</si>
  <si>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</si>
  <si>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</si>
  <si>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</si>
  <si>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</si>
  <si>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</si>
  <si>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</si>
  <si>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</si>
  <si>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</si>
  <si>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</si>
  <si>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</si>
  <si>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</si>
  <si>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</si>
  <si>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</si>
  <si>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</si>
  <si>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</si>
  <si>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</si>
  <si>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</si>
  <si>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</si>
  <si>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</si>
  <si>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</si>
  <si>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</si>
  <si>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</si>
  <si>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</si>
  <si>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</si>
  <si>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</si>
  <si>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</si>
  <si>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</si>
  <si>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</si>
  <si>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</si>
  <si>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</si>
  <si>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</si>
  <si>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</si>
  <si>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</si>
  <si>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</si>
  <si>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</si>
  <si>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</si>
  <si>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</si>
  <si>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</si>
  <si>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</si>
  <si>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</si>
  <si>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</si>
  <si>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</si>
  <si>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</si>
  <si>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</si>
  <si>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</si>
  <si>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</si>
  <si>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</si>
  <si>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</si>
  <si>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</si>
  <si>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</si>
  <si>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</si>
  <si>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</si>
  <si>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</si>
  <si>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</si>
  <si>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</si>
  <si>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</si>
  <si>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</si>
  <si>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</si>
  <si>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</si>
  <si>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</si>
  <si>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</si>
  <si>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</si>
  <si>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</si>
  <si>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</si>
  <si>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</si>
  <si>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</si>
  <si>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</si>
  <si>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</si>
  <si>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</si>
  <si>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</si>
  <si>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</si>
  <si>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</si>
  <si>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</si>
  <si>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</si>
  <si>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</si>
  <si>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</si>
  <si>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</si>
  <si>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</si>
  <si>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</si>
  <si>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</si>
  <si>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</si>
  <si>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</si>
  <si>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</si>
  <si>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</si>
  <si>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</si>
  <si>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</si>
  <si>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</si>
  <si>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</si>
  <si>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</si>
  <si>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</si>
  <si>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</si>
  <si>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</si>
  <si>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</si>
  <si>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</si>
  <si>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</si>
  <si>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</si>
  <si>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</si>
  <si>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</si>
  <si>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</si>
  <si>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Organic amendments</t>
  </si>
  <si>
    <t>Harvest</t>
  </si>
  <si>
    <t>Experiment Metadata: REQUIRED
Provides basic information on the experiment such as the name, objectives, and a brief summary of the treatments and experimental design.
The Experiment ID is used to link to data in other sheets.</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</si>
  <si>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</si>
  <si>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</si>
  <si>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</si>
  <si>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</si>
  <si>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</si>
  <si>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</si>
  <si>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</si>
  <si>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</si>
  <si>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</si>
  <si>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</si>
  <si>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</si>
  <si>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</si>
  <si>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</si>
  <si>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</si>
  <si>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</si>
  <si>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</si>
  <si>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Weather, Metadata: REQUIRED
Provides information on individual weather stations associated with daily weather data by the identifier.</t>
  </si>
  <si>
    <t>Weather, Daily: REQUIRED
Contains the daily weather data from any stations, as identified by weather_station_id.</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</si>
  <si>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</si>
  <si>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</si>
  <si>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</si>
  <si>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</si>
  <si>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</si>
  <si>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</si>
  <si>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</si>
  <si>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</si>
  <si>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</si>
  <si>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</si>
  <si>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</si>
  <si>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</si>
  <si>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</si>
  <si>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</si>
  <si>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</si>
  <si>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</si>
  <si>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</si>
  <si>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</si>
  <si>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</si>
  <si>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</si>
  <si>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</si>
  <si>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</si>
  <si>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</si>
  <si>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</si>
  <si>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</si>
  <si>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</si>
  <si>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</si>
  <si>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</si>
  <si>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</si>
  <si>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</si>
  <si>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</si>
  <si>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</si>
  <si>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</si>
  <si>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</si>
  <si>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</si>
  <si>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</si>
  <si>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</si>
  <si>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</si>
  <si>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</si>
  <si>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</si>
  <si>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</si>
  <si>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</si>
  <si>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</si>
  <si>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</si>
  <si>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</si>
  <si>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</si>
  <si>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</si>
  <si>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</si>
  <si>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</si>
  <si>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</si>
  <si>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</si>
  <si>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</si>
  <si>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</si>
  <si>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</si>
  <si>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</si>
  <si>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</si>
  <si>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</si>
  <si>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</si>
  <si>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</si>
  <si>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</si>
  <si>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</si>
  <si>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</si>
  <si>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</si>
  <si>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</si>
  <si>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</si>
  <si>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</si>
  <si>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</si>
  <si>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</si>
  <si>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</si>
  <si>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</si>
  <si>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</si>
  <si>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</si>
  <si>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</si>
  <si>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</si>
  <si>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</si>
  <si>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</si>
  <si>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</si>
  <si>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</si>
  <si>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</si>
  <si>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</si>
  <si>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</si>
  <si>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</si>
  <si>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</si>
  <si>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</si>
  <si>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</si>
  <si>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</si>
  <si>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</si>
  <si>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</si>
  <si>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</si>
  <si>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</si>
  <si>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</si>
  <si>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</si>
  <si>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</si>
  <si>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</si>
  <si>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</si>
  <si>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</si>
  <si>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</si>
  <si>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</si>
  <si>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</si>
  <si>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</si>
  <si>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</si>
  <si>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</si>
  <si>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</si>
  <si>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</si>
  <si>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</si>
  <si>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</si>
  <si>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</si>
  <si>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</si>
  <si>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</si>
  <si>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</si>
  <si>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</si>
  <si>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</si>
  <si>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</si>
  <si>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</si>
  <si>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</si>
  <si>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</si>
  <si>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</si>
  <si>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</si>
  <si>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</si>
  <si>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</si>
  <si>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</si>
  <si>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</si>
  <si>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</si>
  <si>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</si>
  <si>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</si>
  <si>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</si>
  <si>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</si>
  <si>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</si>
  <si>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</si>
  <si>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</si>
  <si>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</si>
  <si>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</si>
  <si>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</si>
  <si>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</si>
  <si>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</si>
  <si>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</si>
  <si>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</si>
  <si>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</si>
  <si>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</si>
  <si>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</si>
  <si>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</si>
  <si>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</si>
  <si>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</si>
  <si>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</si>
  <si>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</si>
  <si>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</si>
  <si>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</si>
  <si>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</si>
  <si>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</si>
  <si>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</si>
  <si>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</si>
  <si>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</si>
  <si>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</si>
  <si>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</si>
  <si>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</si>
  <si>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</si>
  <si>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</si>
  <si>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</si>
  <si>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</si>
  <si>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</si>
  <si>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</si>
  <si>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</si>
  <si>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</si>
  <si>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</si>
  <si>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</si>
  <si>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</si>
  <si>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</si>
  <si>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</si>
  <si>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</si>
  <si>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</si>
  <si>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</si>
  <si>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</si>
  <si>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</si>
  <si>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</si>
  <si>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</si>
  <si>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</si>
  <si>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</si>
  <si>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</si>
  <si>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</si>
  <si>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</si>
  <si>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</si>
  <si>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</si>
  <si>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</si>
  <si>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</si>
  <si>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</si>
  <si>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</si>
  <si>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</si>
  <si>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</si>
  <si>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</si>
  <si>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</si>
  <si>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</si>
  <si>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Canopy height (m)</t>
  </si>
  <si>
    <t>Select relevant sections:</t>
  </si>
  <si>
    <t>Soils</t>
  </si>
  <si>
    <t>Experiment type [select]</t>
  </si>
  <si>
    <t>Management type [select]</t>
  </si>
  <si>
    <t>Experiment code, local</t>
  </si>
  <si>
    <t>Experiment name, local</t>
  </si>
  <si>
    <t>ddl_experimentType_sort</t>
  </si>
  <si>
    <t>ddl_managementType_sort</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</si>
  <si>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</si>
  <si>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</si>
  <si>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</si>
  <si>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</si>
  <si>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</si>
  <si>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</si>
  <si>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</si>
  <si>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</si>
  <si>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</si>
  <si>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</si>
  <si>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</si>
  <si>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</si>
  <si>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</si>
  <si>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</si>
  <si>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</si>
  <si>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</si>
  <si>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</si>
  <si>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</si>
  <si>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</si>
  <si>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</si>
  <si>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</si>
  <si>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</si>
  <si>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</si>
  <si>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</si>
  <si>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</si>
  <si>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</si>
  <si>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</si>
  <si>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</si>
  <si>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</si>
  <si>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</si>
  <si>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</si>
  <si>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</si>
  <si>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</si>
  <si>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</si>
  <si>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</si>
  <si>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</si>
  <si>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</si>
  <si>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</si>
  <si>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</si>
  <si>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</si>
  <si>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</si>
  <si>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</si>
  <si>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</si>
  <si>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</si>
  <si>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</si>
  <si>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</si>
  <si>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</si>
  <si>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</si>
  <si>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</si>
  <si>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</si>
  <si>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</si>
  <si>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</si>
  <si>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</si>
  <si>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</si>
  <si>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</si>
  <si>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</si>
  <si>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</si>
  <si>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</si>
  <si>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</si>
  <si>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</si>
  <si>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</si>
  <si>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</si>
  <si>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</si>
  <si>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</si>
  <si>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</si>
  <si>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</si>
  <si>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</si>
  <si>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</si>
  <si>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</si>
  <si>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</si>
  <si>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</si>
  <si>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</si>
  <si>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</si>
  <si>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</si>
  <si>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</si>
  <si>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</si>
  <si>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</si>
  <si>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</si>
  <si>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</si>
  <si>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</si>
  <si>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</si>
  <si>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</si>
  <si>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</si>
  <si>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</si>
  <si>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</si>
  <si>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</si>
  <si>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</si>
  <si>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</si>
  <si>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</si>
  <si>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</si>
  <si>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</si>
  <si>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</si>
  <si>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</si>
  <si>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</si>
  <si>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</si>
  <si>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</si>
  <si>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</si>
  <si>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</si>
  <si>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</si>
  <si>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</si>
  <si>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</si>
  <si>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</si>
  <si>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</si>
  <si>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</si>
  <si>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</si>
  <si>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</si>
  <si>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</si>
  <si>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</si>
  <si>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</si>
  <si>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</si>
  <si>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</si>
  <si>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</si>
  <si>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</si>
  <si>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</si>
  <si>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</si>
  <si>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</si>
  <si>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</si>
  <si>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</si>
  <si>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</si>
  <si>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</si>
  <si>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</si>
  <si>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</si>
  <si>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</si>
  <si>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</si>
  <si>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</si>
  <si>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</si>
  <si>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</si>
  <si>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</si>
  <si>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</si>
  <si>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</si>
  <si>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</si>
  <si>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</si>
  <si>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</si>
  <si>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</si>
  <si>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</si>
  <si>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</si>
  <si>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</si>
  <si>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</si>
  <si>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</si>
  <si>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</si>
  <si>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</si>
  <si>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</si>
  <si>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</si>
  <si>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</si>
  <si>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</si>
  <si>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</si>
  <si>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</si>
  <si>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</si>
  <si>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</si>
  <si>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</si>
  <si>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</si>
  <si>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</si>
  <si>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</si>
  <si>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</si>
  <si>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</si>
  <si>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</si>
  <si>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</si>
  <si>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</si>
  <si>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</si>
  <si>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</si>
  <si>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</si>
  <si>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</si>
  <si>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</si>
  <si>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</si>
  <si>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</si>
  <si>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</si>
  <si>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</si>
  <si>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</si>
  <si>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</si>
  <si>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</si>
  <si>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</si>
  <si>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</si>
  <si>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</si>
  <si>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</si>
  <si>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</si>
  <si>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</si>
  <si>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</si>
  <si>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</si>
  <si>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</si>
  <si>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</si>
  <si>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</si>
  <si>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</si>
  <si>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</si>
  <si>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</si>
  <si>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</si>
  <si>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</si>
  <si>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</si>
  <si>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</si>
  <si>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</si>
  <si>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</si>
  <si>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</si>
  <si>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</si>
  <si>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</si>
  <si>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</si>
  <si>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</si>
  <si>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</si>
  <si>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</si>
  <si>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</si>
  <si>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</si>
  <si>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</si>
  <si>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</si>
  <si>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</si>
  <si>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</si>
  <si>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</si>
  <si>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</si>
  <si>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</si>
  <si>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</si>
  <si>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</si>
  <si>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</si>
  <si>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</si>
  <si>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</si>
  <si>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</si>
  <si>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</si>
  <si>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</si>
  <si>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</si>
  <si>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</si>
  <si>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</si>
  <si>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</si>
  <si>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</si>
  <si>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</si>
  <si>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</si>
  <si>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</si>
  <si>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</si>
  <si>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</si>
  <si>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</si>
  <si>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</si>
  <si>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</si>
  <si>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</si>
  <si>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</si>
  <si>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</si>
  <si>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</si>
  <si>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</si>
  <si>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</si>
  <si>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</si>
  <si>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</si>
  <si>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</si>
  <si>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</si>
  <si>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</si>
  <si>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</si>
  <si>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</si>
  <si>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</si>
  <si>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</si>
  <si>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</si>
  <si>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</si>
  <si>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</si>
  <si>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</si>
  <si>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</si>
  <si>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</si>
  <si>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</si>
  <si>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</si>
  <si>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</si>
  <si>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</si>
  <si>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</si>
  <si>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</si>
  <si>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</si>
  <si>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</si>
  <si>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</si>
  <si>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</si>
  <si>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</si>
  <si>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</si>
  <si>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</si>
  <si>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</si>
  <si>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</si>
  <si>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</si>
  <si>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</si>
  <si>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</si>
  <si>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</si>
  <si>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</si>
  <si>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</si>
  <si>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</si>
  <si>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</si>
  <si>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</si>
  <si>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</si>
  <si>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</si>
  <si>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</si>
  <si>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</si>
  <si>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</si>
  <si>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</si>
  <si>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</si>
  <si>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</si>
  <si>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</si>
  <si>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</si>
  <si>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</si>
  <si>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</si>
  <si>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</si>
  <si>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</si>
  <si>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</si>
  <si>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</si>
  <si>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</si>
  <si>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</si>
  <si>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</si>
  <si>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</si>
  <si>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</si>
  <si>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</si>
  <si>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</si>
  <si>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</si>
  <si>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</si>
  <si>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</si>
  <si>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</si>
  <si>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</si>
  <si>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</si>
  <si>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</si>
  <si>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</si>
  <si>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</si>
  <si>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</si>
  <si>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</si>
  <si>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</si>
  <si>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</si>
  <si>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</si>
  <si>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</si>
  <si>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</si>
  <si>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</si>
  <si>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</si>
  <si>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</si>
  <si>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</si>
  <si>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</si>
  <si>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</si>
  <si>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</si>
  <si>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</si>
  <si>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</si>
  <si>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</si>
  <si>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</si>
  <si>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</si>
  <si>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</si>
  <si>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</si>
  <si>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</si>
  <si>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</si>
  <si>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</si>
  <si>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</si>
  <si>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</si>
  <si>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</si>
  <si>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</si>
  <si>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</si>
  <si>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</si>
  <si>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</si>
  <si>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</si>
  <si>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</si>
  <si>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</si>
  <si>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</si>
  <si>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</si>
  <si>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</si>
  <si>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</si>
  <si>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</si>
  <si>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</si>
  <si>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</si>
  <si>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</si>
  <si>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</si>
  <si>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</si>
  <si>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</si>
  <si>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</si>
  <si>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</si>
  <si>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</si>
  <si>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</si>
  <si>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</si>
  <si>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</si>
  <si>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</si>
  <si>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</si>
  <si>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</si>
  <si>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</si>
  <si>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</si>
  <si>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</si>
  <si>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</si>
  <si>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</si>
  <si>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</si>
  <si>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</si>
  <si>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</si>
  <si>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</si>
  <si>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</si>
  <si>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</si>
  <si>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</si>
  <si>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</si>
  <si>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</si>
  <si>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</si>
  <si>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</si>
  <si>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</si>
  <si>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</si>
  <si>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</si>
  <si>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</si>
  <si>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</si>
  <si>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</si>
  <si>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</si>
  <si>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</si>
  <si>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</si>
  <si>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</si>
  <si>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</si>
  <si>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</si>
  <si>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</si>
  <si>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</si>
  <si>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</si>
  <si>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</si>
  <si>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</si>
  <si>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</si>
  <si>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</si>
  <si>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</si>
  <si>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</si>
  <si>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</si>
  <si>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</si>
  <si>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</si>
  <si>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</si>
  <si>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</si>
  <si>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</si>
  <si>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</si>
  <si>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</si>
  <si>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</si>
  <si>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</si>
  <si>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</si>
  <si>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</si>
  <si>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</si>
  <si>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</si>
  <si>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</si>
  <si>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</si>
  <si>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</si>
  <si>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</si>
  <si>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</si>
  <si>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</si>
  <si>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</si>
  <si>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</si>
  <si>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</si>
  <si>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</si>
  <si>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</si>
  <si>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</si>
  <si>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</si>
  <si>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</si>
  <si>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</si>
  <si>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</si>
  <si>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</si>
  <si>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</si>
  <si>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</si>
  <si>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</si>
  <si>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</si>
  <si>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</si>
  <si>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</si>
  <si>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</si>
  <si>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</si>
  <si>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</si>
  <si>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</si>
  <si>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</si>
  <si>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</si>
  <si>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</si>
  <si>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</si>
  <si>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</si>
  <si>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</si>
  <si>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</si>
  <si>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</si>
  <si>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</si>
  <si>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</si>
  <si>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</si>
  <si>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</si>
  <si>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</si>
  <si>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</si>
  <si>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</si>
  <si>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</si>
  <si>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</si>
  <si>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</si>
  <si>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</si>
  <si>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</si>
  <si>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</si>
  <si>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</si>
  <si>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</si>
  <si>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</si>
  <si>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</si>
  <si>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</si>
  <si>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</si>
  <si>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</si>
  <si>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</si>
  <si>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</si>
  <si>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</si>
  <si>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</si>
  <si>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</si>
  <si>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</si>
  <si>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</si>
  <si>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</si>
  <si>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</si>
  <si>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</si>
  <si>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</si>
  <si>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</si>
  <si>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</si>
  <si>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</si>
  <si>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</si>
  <si>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</si>
  <si>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</si>
  <si>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</si>
  <si>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</si>
  <si>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</si>
  <si>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</si>
  <si>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</si>
  <si>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</si>
  <si>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</si>
  <si>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</si>
  <si>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</si>
  <si>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</si>
  <si>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</si>
  <si>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</si>
  <si>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</si>
  <si>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</si>
  <si>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</si>
  <si>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</si>
  <si>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</si>
  <si>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</si>
  <si>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</si>
  <si>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</si>
  <si>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</si>
  <si>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</si>
  <si>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</si>
  <si>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</si>
  <si>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</si>
  <si>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</si>
  <si>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</si>
  <si>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</si>
  <si>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</si>
  <si>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</si>
  <si>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</si>
  <si>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</si>
  <si>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</si>
  <si>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</si>
  <si>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</si>
  <si>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</si>
  <si>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</si>
  <si>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</si>
  <si>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</si>
  <si>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</si>
  <si>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</si>
  <si>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</si>
  <si>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</si>
  <si>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</si>
  <si>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</si>
  <si>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</si>
  <si>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</si>
  <si>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</si>
  <si>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</si>
  <si>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</si>
  <si>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</si>
  <si>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</si>
  <si>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</si>
  <si>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</si>
  <si>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</si>
  <si>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</si>
  <si>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</si>
  <si>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</si>
  <si>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</si>
  <si>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</si>
  <si>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</si>
  <si>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</si>
  <si>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</si>
  <si>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</si>
  <si>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</si>
  <si>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</si>
  <si>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</si>
  <si>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</si>
  <si>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</si>
  <si>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</si>
  <si>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</si>
  <si>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</si>
  <si>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</si>
  <si>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</si>
  <si>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</si>
  <si>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</si>
  <si>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</si>
  <si>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</si>
  <si>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</si>
  <si>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</si>
  <si>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</si>
  <si>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</si>
  <si>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</si>
  <si>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</si>
  <si>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</si>
  <si>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</si>
  <si>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</si>
  <si>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</si>
  <si>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</si>
  <si>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</si>
  <si>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</si>
  <si>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</si>
  <si>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</si>
  <si>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</si>
  <si>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</si>
  <si>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</si>
  <si>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</si>
  <si>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</si>
  <si>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</si>
  <si>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</si>
  <si>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</si>
  <si>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</si>
  <si>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</si>
  <si>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</si>
  <si>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</si>
  <si>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</si>
  <si>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</si>
  <si>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</si>
  <si>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</si>
  <si>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</si>
  <si>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</si>
  <si>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</si>
  <si>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</si>
  <si>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</si>
  <si>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</si>
  <si>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</si>
  <si>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</si>
  <si>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</si>
  <si>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</si>
  <si>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</si>
  <si>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</si>
  <si>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</si>
  <si>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</si>
  <si>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</si>
  <si>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</si>
  <si>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</si>
  <si>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</si>
  <si>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</si>
  <si>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</si>
  <si>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</si>
  <si>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</si>
  <si>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</si>
  <si>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</si>
  <si>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</si>
  <si>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</si>
  <si>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</si>
  <si>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</si>
  <si>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</si>
  <si>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</si>
  <si>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</si>
  <si>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</si>
  <si>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ENVIRON_MODIFICATIONS; ENVIRON_MODIF_LEVELS</t>
  </si>
  <si>
    <t>Resource type [autofill]</t>
  </si>
  <si>
    <t>Resources</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</si>
  <si>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</si>
  <si>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</si>
  <si>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</si>
  <si>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</si>
  <si>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</si>
  <si>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</si>
  <si>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</si>
  <si>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</si>
  <si>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</si>
  <si>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</si>
  <si>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</si>
  <si>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</si>
  <si>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</si>
  <si>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</si>
  <si>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</si>
  <si>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</si>
  <si>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</si>
  <si>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</si>
  <si>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</si>
  <si>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</si>
  <si>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</si>
  <si>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</si>
  <si>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</si>
  <si>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</si>
  <si>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</si>
  <si>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</si>
  <si>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</si>
  <si>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</si>
  <si>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</si>
  <si>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</si>
  <si>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</si>
  <si>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</si>
  <si>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</si>
  <si>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</si>
  <si>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</si>
  <si>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</si>
  <si>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</si>
  <si>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</si>
  <si>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</si>
  <si>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</si>
  <si>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</si>
  <si>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</si>
  <si>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</si>
  <si>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</si>
  <si>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</si>
  <si>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</si>
  <si>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</si>
  <si>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</si>
  <si>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</si>
  <si>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</si>
  <si>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</si>
  <si>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</si>
  <si>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</si>
  <si>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</si>
  <si>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</si>
  <si>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</si>
  <si>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</si>
  <si>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</si>
  <si>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</si>
  <si>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</si>
  <si>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</si>
  <si>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</si>
  <si>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Institute role [select]</t>
  </si>
  <si>
    <t>Institute type [select]</t>
  </si>
  <si>
    <t>Replicate number [autofill]</t>
  </si>
  <si>
    <t>Observation unit type [select]</t>
  </si>
  <si>
    <t>Observation unit ID [autofill]</t>
  </si>
  <si>
    <t>Observation unit name [user-defined]</t>
  </si>
  <si>
    <t>OBS_TYPE</t>
  </si>
  <si>
    <t>Observation unit type</t>
  </si>
  <si>
    <t>ddl_obsType</t>
  </si>
  <si>
    <t>observ_type</t>
  </si>
  <si>
    <t>observ_user_ID</t>
  </si>
  <si>
    <t>OBS_USER</t>
  </si>
  <si>
    <t>Observation units (auto-set)</t>
  </si>
  <si>
    <t>Tops C yield (kg/ha)</t>
  </si>
  <si>
    <t>Observation unit ID [select]</t>
  </si>
  <si>
    <t>obsUnitType</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</si>
  <si>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</si>
  <si>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</si>
  <si>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</si>
  <si>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</si>
  <si>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</si>
  <si>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</si>
  <si>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</si>
  <si>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</si>
  <si>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</si>
  <si>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</si>
  <si>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</si>
  <si>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</si>
  <si>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</si>
  <si>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</si>
  <si>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</si>
  <si>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</si>
  <si>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</si>
  <si>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</si>
  <si>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</si>
  <si>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</si>
  <si>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</si>
  <si>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</si>
  <si>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</si>
  <si>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</si>
  <si>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</si>
  <si>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</si>
  <si>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</si>
  <si>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</si>
  <si>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</si>
  <si>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</si>
  <si>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</si>
  <si>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</si>
  <si>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</si>
  <si>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</si>
  <si>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</si>
  <si>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</si>
  <si>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</si>
  <si>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</si>
  <si>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</si>
  <si>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</si>
  <si>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</si>
  <si>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</si>
  <si>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</si>
  <si>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</si>
  <si>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</si>
  <si>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</si>
  <si>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</si>
  <si>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</si>
  <si>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</si>
  <si>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</si>
  <si>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</si>
  <si>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</si>
  <si>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</si>
  <si>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</si>
  <si>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</si>
  <si>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</si>
  <si>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</si>
  <si>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</si>
  <si>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</si>
  <si>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</si>
  <si>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</si>
  <si>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</si>
  <si>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</si>
  <si>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</si>
  <si>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</si>
  <si>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</si>
  <si>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</si>
  <si>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</si>
  <si>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</si>
  <si>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</si>
  <si>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</si>
  <si>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</si>
  <si>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</si>
  <si>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</si>
  <si>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</si>
  <si>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</si>
  <si>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</si>
  <si>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</si>
  <si>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</si>
  <si>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</si>
  <si>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</si>
  <si>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</si>
  <si>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</si>
  <si>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</si>
  <si>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</si>
  <si>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</si>
  <si>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</si>
  <si>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</si>
  <si>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</si>
  <si>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</si>
  <si>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</si>
  <si>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</si>
  <si>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</si>
  <si>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</si>
  <si>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</si>
  <si>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</si>
  <si>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</si>
  <si>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</si>
  <si>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</si>
  <si>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</si>
  <si>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</si>
  <si>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</si>
  <si>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</si>
  <si>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</si>
  <si>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</si>
  <si>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</si>
  <si>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</si>
  <si>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</si>
  <si>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</si>
  <si>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</si>
  <si>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</si>
  <si>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</si>
  <si>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</si>
  <si>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</si>
  <si>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</si>
  <si>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</si>
  <si>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</si>
  <si>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</si>
  <si>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</si>
  <si>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</si>
  <si>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</si>
  <si>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</si>
  <si>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</si>
  <si>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</si>
  <si>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</si>
  <si>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</si>
  <si>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</si>
  <si>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</si>
  <si>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</si>
  <si>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</si>
  <si>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</si>
  <si>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</si>
  <si>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</si>
  <si>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</si>
  <si>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</si>
  <si>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</si>
  <si>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</si>
  <si>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</si>
  <si>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</si>
  <si>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</si>
  <si>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</si>
  <si>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</si>
  <si>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</si>
  <si>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</si>
  <si>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</si>
  <si>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</si>
  <si>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</si>
  <si>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</si>
  <si>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</si>
  <si>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</si>
  <si>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</si>
  <si>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</si>
  <si>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</si>
  <si>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</si>
  <si>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</si>
  <si>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</si>
  <si>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</si>
  <si>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</si>
  <si>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</si>
  <si>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</si>
  <si>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</si>
  <si>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</si>
  <si>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</si>
  <si>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</si>
  <si>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</si>
  <si>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</si>
  <si>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</si>
  <si>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</si>
  <si>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</si>
  <si>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</si>
  <si>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</si>
  <si>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</si>
  <si>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</si>
  <si>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</si>
  <si>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</si>
  <si>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</si>
  <si>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</si>
  <si>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</si>
  <si>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</si>
  <si>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</si>
  <si>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</si>
  <si>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</si>
  <si>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</si>
  <si>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</si>
  <si>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</si>
  <si>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</si>
  <si>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</si>
  <si>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</si>
  <si>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</si>
  <si>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</si>
  <si>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</si>
  <si>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</si>
  <si>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</si>
  <si>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</si>
  <si>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</si>
  <si>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</si>
  <si>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</si>
  <si>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</si>
  <si>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</si>
  <si>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</si>
  <si>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</si>
  <si>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</si>
  <si>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</si>
  <si>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</si>
  <si>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</si>
  <si>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</si>
  <si>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</si>
  <si>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</si>
  <si>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</si>
  <si>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</si>
  <si>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</si>
  <si>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</si>
  <si>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</si>
  <si>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</si>
  <si>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</si>
  <si>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</si>
  <si>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</si>
  <si>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</si>
  <si>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</si>
  <si>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</si>
  <si>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</si>
  <si>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</si>
  <si>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</si>
  <si>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</si>
  <si>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</si>
  <si>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</si>
  <si>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</si>
  <si>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</si>
  <si>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</si>
  <si>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</si>
  <si>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</si>
  <si>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</si>
  <si>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</si>
  <si>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</si>
  <si>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</si>
  <si>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</si>
  <si>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</si>
  <si>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</si>
  <si>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</si>
  <si>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</si>
  <si>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</si>
  <si>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</si>
  <si>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</si>
  <si>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</si>
  <si>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</si>
  <si>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</si>
  <si>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</si>
  <si>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</si>
  <si>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</si>
  <si>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</si>
  <si>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</si>
  <si>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</si>
  <si>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</si>
  <si>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</si>
  <si>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</si>
  <si>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</si>
  <si>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</si>
  <si>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</si>
  <si>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</si>
  <si>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</si>
  <si>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</si>
  <si>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</si>
  <si>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</si>
  <si>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</si>
  <si>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</si>
  <si>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</si>
  <si>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</si>
  <si>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</si>
  <si>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</si>
  <si>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</si>
  <si>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</si>
  <si>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</si>
  <si>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</si>
  <si>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</si>
  <si>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</si>
  <si>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</si>
  <si>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</si>
  <si>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</si>
  <si>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</si>
  <si>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</si>
  <si>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</si>
  <si>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</si>
  <si>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</si>
  <si>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</si>
  <si>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</si>
  <si>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</si>
  <si>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</si>
  <si>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</si>
  <si>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</si>
  <si>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</si>
  <si>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</si>
  <si>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</si>
  <si>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</si>
  <si>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</si>
  <si>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</si>
  <si>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</si>
  <si>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</si>
  <si>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</si>
  <si>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</si>
  <si>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</si>
  <si>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</si>
  <si>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</si>
  <si>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</si>
  <si>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</si>
  <si>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</si>
  <si>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</si>
  <si>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</si>
  <si>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</si>
  <si>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</si>
  <si>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</si>
  <si>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</si>
  <si>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</si>
  <si>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</si>
  <si>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</si>
  <si>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</si>
  <si>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</si>
  <si>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</si>
  <si>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</si>
  <si>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</si>
  <si>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</si>
  <si>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</si>
  <si>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</si>
  <si>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</si>
  <si>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</si>
  <si>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</si>
  <si>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</si>
  <si>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</si>
  <si>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</si>
  <si>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</si>
  <si>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</si>
  <si>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</si>
  <si>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</si>
  <si>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</si>
  <si>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</si>
  <si>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</si>
  <si>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</si>
  <si>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</si>
  <si>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</si>
  <si>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</si>
  <si>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</si>
  <si>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</si>
  <si>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</si>
  <si>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</si>
  <si>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</si>
  <si>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</si>
  <si>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</si>
  <si>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</si>
  <si>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</si>
  <si>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</si>
  <si>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</si>
  <si>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</si>
  <si>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</si>
  <si>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</si>
  <si>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</si>
  <si>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</si>
  <si>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</si>
  <si>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</si>
  <si>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</si>
  <si>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</si>
  <si>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</si>
  <si>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</si>
  <si>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</si>
  <si>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</si>
  <si>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</si>
  <si>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</si>
  <si>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</si>
  <si>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</si>
  <si>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</si>
  <si>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</si>
  <si>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</si>
  <si>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</si>
  <si>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</si>
  <si>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</si>
  <si>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</si>
  <si>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</si>
  <si>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</si>
  <si>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</si>
  <si>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</si>
  <si>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</si>
  <si>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</si>
  <si>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</si>
  <si>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</si>
  <si>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</si>
  <si>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</si>
  <si>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</si>
  <si>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</si>
  <si>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</si>
  <si>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</si>
  <si>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</si>
  <si>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</si>
  <si>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</si>
  <si>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</si>
  <si>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</si>
  <si>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</si>
  <si>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</si>
  <si>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</si>
  <si>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</si>
  <si>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</si>
  <si>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</si>
  <si>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</si>
  <si>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</si>
  <si>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</si>
  <si>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</si>
  <si>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</si>
  <si>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</si>
  <si>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</si>
  <si>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</si>
  <si>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</si>
  <si>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</si>
  <si>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</si>
  <si>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</si>
  <si>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</si>
  <si>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</si>
  <si>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</si>
  <si>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</si>
  <si>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</si>
  <si>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</si>
  <si>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</si>
  <si>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</si>
  <si>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</si>
  <si>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</si>
  <si>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</si>
  <si>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</si>
  <si>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</si>
  <si>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</si>
  <si>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</si>
  <si>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</si>
  <si>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</si>
  <si>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</si>
  <si>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</si>
  <si>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</si>
  <si>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</si>
  <si>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</si>
  <si>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</si>
  <si>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</si>
  <si>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</si>
  <si>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</si>
  <si>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</si>
  <si>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</si>
  <si>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</si>
  <si>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</si>
  <si>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</si>
  <si>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</si>
  <si>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</si>
  <si>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</si>
  <si>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</si>
  <si>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</si>
  <si>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</si>
  <si>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</si>
  <si>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</si>
  <si>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</si>
  <si>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</si>
  <si>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</si>
  <si>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</si>
  <si>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</si>
  <si>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</si>
  <si>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</si>
  <si>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</si>
  <si>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</si>
  <si>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</si>
  <si>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</si>
  <si>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</si>
  <si>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</si>
  <si>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</si>
  <si>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</si>
  <si>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</si>
  <si>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</si>
  <si>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</si>
  <si>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</si>
  <si>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</si>
  <si>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</si>
  <si>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</si>
  <si>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</si>
  <si>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</si>
  <si>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</si>
  <si>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</si>
  <si>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</si>
  <si>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</si>
  <si>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</si>
  <si>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</si>
  <si>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</si>
  <si>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</si>
  <si>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</si>
  <si>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</si>
  <si>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</si>
  <si>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</si>
  <si>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</si>
  <si>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</si>
  <si>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</si>
  <si>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</si>
  <si>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</si>
  <si>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</si>
  <si>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</si>
  <si>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</si>
  <si>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</si>
  <si>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</si>
  <si>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</si>
  <si>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</si>
  <si>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</si>
  <si>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</si>
  <si>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</si>
  <si>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</si>
  <si>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</si>
  <si>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</si>
  <si>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</si>
  <si>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</si>
  <si>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</si>
  <si>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</si>
  <si>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</si>
  <si>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</si>
  <si>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</si>
  <si>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</si>
  <si>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</si>
  <si>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</si>
  <si>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</si>
  <si>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</si>
  <si>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</si>
  <si>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</si>
  <si>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</si>
  <si>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</si>
  <si>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</si>
  <si>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</si>
  <si>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</si>
  <si>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</si>
  <si>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</si>
  <si>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</si>
  <si>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</si>
  <si>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</si>
  <si>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</si>
  <si>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</si>
  <si>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</si>
  <si>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</si>
  <si>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</si>
  <si>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</si>
  <si>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</si>
  <si>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</si>
  <si>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</si>
  <si>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</si>
  <si>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</si>
  <si>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</si>
  <si>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</si>
  <si>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</si>
  <si>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</si>
  <si>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</si>
  <si>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</si>
  <si>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</si>
  <si>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</si>
  <si>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</si>
  <si>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</si>
  <si>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</si>
  <si>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</si>
  <si>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</si>
  <si>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</si>
  <si>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</si>
  <si>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</si>
  <si>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</si>
  <si>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</si>
  <si>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</si>
  <si>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</si>
  <si>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</si>
  <si>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</si>
  <si>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</si>
  <si>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</si>
  <si>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</si>
  <si>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</si>
  <si>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</si>
  <si>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</si>
  <si>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</si>
  <si>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</si>
  <si>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</si>
  <si>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</si>
  <si>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</si>
  <si>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</si>
  <si>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</si>
  <si>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</si>
  <si>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</si>
  <si>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</si>
  <si>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</si>
  <si>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</si>
  <si>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</si>
  <si>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</si>
  <si>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</si>
  <si>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</si>
  <si>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</si>
  <si>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</si>
  <si>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</si>
  <si>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</si>
  <si>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</si>
  <si>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</si>
  <si>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</si>
  <si>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</si>
  <si>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</si>
  <si>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</si>
  <si>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</si>
  <si>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</si>
  <si>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</si>
  <si>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</si>
  <si>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</si>
  <si>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</si>
  <si>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</si>
  <si>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</si>
  <si>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</si>
  <si>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</si>
  <si>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</si>
  <si>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</si>
  <si>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</si>
  <si>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</si>
  <si>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</si>
  <si>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</si>
  <si>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</si>
  <si>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</si>
  <si>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</si>
  <si>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</si>
  <si>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</si>
  <si>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</si>
  <si>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</si>
  <si>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</si>
  <si>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</si>
  <si>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</si>
  <si>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</si>
  <si>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</si>
  <si>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</si>
  <si>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</si>
  <si>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</si>
  <si>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</si>
  <si>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</si>
  <si>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</si>
  <si>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</si>
  <si>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</si>
  <si>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</si>
  <si>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</si>
  <si>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</si>
  <si>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</si>
  <si>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</si>
  <si>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</si>
  <si>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</si>
  <si>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</si>
  <si>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</si>
  <si>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</si>
  <si>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</si>
  <si>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</si>
  <si>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</si>
  <si>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</si>
  <si>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</si>
  <si>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</si>
  <si>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</si>
  <si>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</si>
  <si>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</si>
  <si>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</si>
  <si>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</si>
  <si>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</si>
  <si>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</si>
  <si>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</si>
  <si>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</si>
  <si>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</si>
  <si>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</si>
  <si>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</si>
  <si>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</si>
  <si>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</si>
  <si>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</si>
  <si>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</si>
  <si>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</si>
  <si>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</si>
  <si>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</si>
  <si>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</si>
  <si>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</si>
  <si>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</si>
  <si>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</si>
  <si>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</si>
  <si>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</si>
  <si>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</si>
  <si>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</si>
  <si>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</si>
  <si>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</si>
  <si>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</si>
  <si>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</si>
  <si>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</si>
  <si>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</si>
  <si>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</si>
  <si>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</si>
  <si>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</si>
  <si>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</si>
  <si>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</si>
  <si>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</si>
  <si>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</si>
  <si>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</si>
  <si>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</si>
  <si>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</si>
  <si>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</si>
  <si>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</si>
  <si>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</si>
  <si>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</si>
  <si>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</si>
  <si>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</si>
  <si>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</si>
  <si>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</si>
  <si>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</si>
  <si>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</si>
  <si>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</si>
  <si>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</si>
  <si>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</si>
  <si>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</si>
  <si>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</si>
  <si>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</si>
  <si>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</si>
  <si>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</si>
  <si>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</si>
  <si>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</si>
  <si>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</si>
  <si>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</si>
  <si>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</si>
  <si>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</si>
  <si>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</si>
  <si>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</si>
  <si>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</si>
  <si>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</si>
  <si>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</si>
  <si>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</si>
  <si>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</si>
  <si>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</si>
  <si>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</si>
  <si>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</si>
  <si>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</si>
  <si>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</si>
  <si>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</si>
  <si>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</si>
  <si>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</si>
  <si>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</si>
  <si>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</si>
  <si>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</si>
  <si>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</si>
  <si>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</si>
  <si>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</si>
  <si>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</si>
  <si>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</si>
  <si>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</si>
  <si>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</si>
  <si>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</si>
  <si>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</si>
  <si>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</si>
  <si>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</si>
  <si>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</si>
  <si>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</si>
  <si>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</si>
  <si>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</si>
  <si>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</si>
  <si>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</si>
  <si>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</si>
  <si>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</si>
  <si>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</si>
  <si>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</si>
  <si>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</si>
  <si>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</si>
  <si>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</si>
  <si>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</si>
  <si>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</si>
  <si>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</si>
  <si>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</si>
  <si>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</si>
  <si>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</si>
  <si>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</si>
  <si>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</si>
  <si>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</si>
  <si>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</si>
  <si>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</si>
  <si>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</si>
  <si>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</si>
  <si>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</si>
  <si>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</si>
  <si>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</si>
  <si>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</si>
  <si>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</si>
  <si>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</si>
  <si>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</si>
  <si>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</si>
  <si>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</si>
  <si>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</si>
  <si>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</si>
  <si>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</si>
  <si>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</si>
  <si>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</si>
  <si>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</si>
  <si>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</si>
  <si>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</si>
  <si>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</si>
  <si>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</si>
  <si>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</si>
  <si>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</si>
  <si>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</si>
  <si>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</si>
  <si>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</si>
  <si>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</si>
  <si>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</si>
  <si>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</si>
  <si>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</si>
  <si>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</si>
  <si>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</si>
  <si>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</si>
  <si>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</si>
  <si>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</si>
  <si>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</si>
  <si>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</si>
  <si>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</si>
  <si>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</si>
  <si>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</si>
  <si>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</si>
  <si>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</si>
  <si>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</si>
  <si>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</si>
  <si>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</si>
  <si>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</si>
  <si>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</si>
  <si>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</si>
  <si>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</si>
  <si>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</si>
  <si>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</si>
  <si>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</si>
  <si>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</si>
  <si>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</si>
  <si>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</si>
  <si>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</si>
  <si>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</si>
  <si>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</si>
  <si>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</si>
  <si>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</si>
  <si>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</si>
  <si>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</si>
  <si>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</si>
  <si>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</si>
  <si>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</si>
  <si>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</si>
  <si>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</si>
  <si>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</si>
  <si>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</si>
  <si>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</si>
  <si>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</si>
  <si>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</si>
  <si>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</si>
  <si>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</si>
  <si>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</si>
  <si>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</si>
  <si>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</si>
  <si>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</si>
  <si>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</si>
  <si>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</si>
  <si>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</si>
  <si>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</si>
  <si>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</si>
  <si>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</si>
  <si>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</si>
  <si>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</si>
  <si>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</si>
  <si>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</si>
  <si>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</si>
  <si>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</si>
  <si>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</si>
  <si>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</si>
  <si>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</si>
  <si>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</si>
  <si>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</si>
  <si>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</si>
  <si>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</si>
  <si>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</si>
  <si>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</si>
  <si>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</si>
  <si>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</si>
  <si>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</si>
  <si>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</si>
  <si>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</si>
  <si>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</si>
  <si>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</si>
  <si>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</si>
  <si>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</si>
  <si>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</si>
  <si>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</si>
  <si>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</si>
  <si>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</si>
  <si>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</si>
  <si>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</si>
  <si>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</si>
  <si>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</si>
  <si>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</si>
  <si>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</si>
  <si>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</si>
  <si>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</si>
  <si>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</si>
  <si>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</si>
  <si>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</si>
  <si>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</si>
  <si>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</si>
  <si>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</si>
  <si>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</si>
  <si>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</si>
  <si>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</si>
  <si>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</si>
  <si>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</si>
  <si>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</si>
  <si>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</si>
  <si>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</si>
  <si>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</si>
  <si>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</si>
  <si>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</si>
  <si>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</si>
  <si>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</si>
  <si>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</si>
  <si>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</si>
  <si>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</si>
  <si>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</si>
  <si>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</si>
  <si>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</si>
  <si>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</si>
  <si>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</si>
  <si>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</si>
  <si>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</si>
  <si>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</si>
  <si>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</si>
  <si>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</si>
  <si>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</si>
  <si>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</si>
  <si>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</si>
  <si>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</si>
  <si>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</si>
  <si>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</si>
  <si>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</si>
  <si>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</si>
  <si>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</si>
  <si>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</si>
  <si>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</si>
  <si>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</si>
  <si>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</si>
  <si>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</si>
  <si>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</si>
  <si>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</si>
  <si>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</si>
  <si>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</si>
  <si>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</si>
  <si>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</si>
  <si>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</si>
  <si>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</si>
  <si>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</si>
  <si>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</si>
  <si>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</si>
  <si>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</si>
  <si>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</si>
  <si>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</si>
  <si>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</si>
  <si>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</si>
  <si>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</si>
  <si>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</si>
  <si>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</si>
  <si>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</si>
  <si>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</si>
  <si>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</si>
  <si>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</si>
  <si>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</si>
  <si>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</si>
  <si>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</si>
  <si>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</si>
  <si>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</si>
  <si>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</si>
  <si>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</si>
  <si>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</si>
  <si>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</si>
  <si>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</si>
  <si>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</si>
  <si>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</si>
  <si>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</si>
  <si>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CO2</t>
  </si>
  <si>
    <t>dewpt</t>
  </si>
  <si>
    <t>wind</t>
  </si>
  <si>
    <t>daylen</t>
  </si>
  <si>
    <t>tmax</t>
  </si>
  <si>
    <t>tmin</t>
  </si>
  <si>
    <t>rain</t>
  </si>
  <si>
    <t>radiat</t>
  </si>
  <si>
    <t>modif_code</t>
  </si>
  <si>
    <t>WEATHER_METADATA</t>
  </si>
  <si>
    <t>Latitude (decimal degrees; default N)</t>
  </si>
  <si>
    <t>Longitude (decimal degrees; default E)</t>
  </si>
  <si>
    <t>Soil profile, source</t>
  </si>
  <si>
    <t>File version</t>
  </si>
  <si>
    <t>Data citation</t>
  </si>
  <si>
    <t>Data license</t>
  </si>
  <si>
    <t>Date revised (dd/mm/yyyy)</t>
  </si>
  <si>
    <t>Revision description</t>
  </si>
  <si>
    <t>Soil data, notes</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</si>
  <si>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</si>
  <si>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</si>
  <si>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</si>
  <si>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</si>
  <si>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</si>
  <si>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</si>
  <si>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</si>
  <si>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</si>
  <si>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</si>
  <si>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</si>
  <si>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</si>
  <si>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</si>
  <si>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</si>
  <si>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</si>
  <si>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</si>
  <si>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</si>
  <si>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</si>
  <si>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</si>
  <si>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</si>
  <si>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</si>
  <si>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</si>
  <si>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</si>
  <si>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</si>
  <si>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</si>
  <si>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</si>
  <si>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</si>
  <si>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</si>
  <si>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</si>
  <si>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</si>
  <si>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</si>
  <si>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</si>
  <si>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</si>
  <si>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</si>
  <si>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</si>
  <si>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</si>
  <si>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</si>
  <si>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</si>
  <si>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</si>
  <si>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</si>
  <si>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</si>
  <si>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</si>
  <si>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</si>
  <si>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</si>
  <si>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</si>
  <si>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</si>
  <si>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</si>
  <si>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</si>
  <si>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</si>
  <si>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</si>
  <si>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</si>
  <si>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</si>
  <si>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</si>
  <si>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</si>
  <si>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</si>
  <si>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</si>
  <si>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</si>
  <si>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</si>
  <si>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</si>
  <si>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</si>
  <si>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</si>
  <si>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</si>
  <si>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</si>
  <si>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</si>
  <si>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</si>
  <si>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</si>
  <si>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</si>
  <si>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</si>
  <si>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</si>
  <si>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</si>
  <si>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</si>
  <si>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</si>
  <si>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</si>
  <si>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</si>
  <si>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</si>
  <si>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</si>
  <si>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</si>
  <si>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</si>
  <si>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</si>
  <si>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</si>
  <si>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</si>
  <si>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</si>
  <si>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</si>
  <si>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</si>
  <si>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</si>
  <si>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</si>
  <si>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</si>
  <si>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</si>
  <si>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</si>
  <si>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</si>
  <si>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</si>
  <si>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</si>
  <si>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</si>
  <si>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</si>
  <si>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</si>
  <si>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</si>
  <si>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</si>
  <si>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</si>
  <si>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</si>
  <si>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</si>
  <si>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</si>
  <si>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</si>
  <si>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</si>
  <si>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</si>
  <si>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</si>
  <si>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var_uid</t>
  </si>
  <si>
    <t>genotype_level</t>
  </si>
  <si>
    <t>crop_id</t>
  </si>
  <si>
    <t>genotype_name</t>
  </si>
  <si>
    <t>GENO_NAME</t>
  </si>
  <si>
    <t>genotype_name_orig</t>
  </si>
  <si>
    <t>GENO_ORIG</t>
  </si>
  <si>
    <t>genotype_synonym</t>
  </si>
  <si>
    <t>GENO_SYN</t>
  </si>
  <si>
    <t>genotype_class</t>
  </si>
  <si>
    <t>GENO_CL</t>
  </si>
  <si>
    <t>genotype_release_year</t>
  </si>
  <si>
    <t>GENO_YEAR</t>
  </si>
  <si>
    <t>genotype_reference</t>
  </si>
  <si>
    <t>GENO_REF</t>
  </si>
  <si>
    <t>genotype_seed_weight</t>
  </si>
  <si>
    <t>GENO_SEED_WT</t>
  </si>
  <si>
    <t>genotype_notes</t>
  </si>
  <si>
    <t>GENO_NOTES</t>
  </si>
  <si>
    <t>initial_soil_comment</t>
  </si>
  <si>
    <t>IC_COMMENT</t>
  </si>
  <si>
    <t>fertiliz_applic_comment</t>
  </si>
  <si>
    <t>FEA_COMMENT</t>
  </si>
  <si>
    <t>soil_analysis_comment</t>
  </si>
  <si>
    <t>SA_COMMENT</t>
  </si>
  <si>
    <t>org_matter_comment</t>
  </si>
  <si>
    <t>OMA_COMMENT</t>
  </si>
  <si>
    <t>soil_analysis_notes</t>
  </si>
  <si>
    <t>SA_NOTES</t>
  </si>
  <si>
    <t>harvest_op_comments</t>
  </si>
  <si>
    <t>HAO_COMMENTS</t>
  </si>
  <si>
    <t>IC_NOTES</t>
  </si>
  <si>
    <t>till_op_comment</t>
  </si>
  <si>
    <t>TIO_COMMENT</t>
  </si>
  <si>
    <t>irrig_applic_comment</t>
  </si>
  <si>
    <t>IRA_COMMENT</t>
  </si>
  <si>
    <t>environ_modif_comment</t>
  </si>
  <si>
    <t>EME_COMMENT</t>
  </si>
  <si>
    <t>Soil identifier linking from SOIL_PROFILES for a single profile</t>
  </si>
  <si>
    <t>Identifier for multiple soil profiles characterized as a subset</t>
  </si>
  <si>
    <t>soil_subset</t>
  </si>
  <si>
    <t>soil_profile_id</t>
  </si>
  <si>
    <t>Soil profile subset ID [select]</t>
  </si>
  <si>
    <t>digital_object_id_wst</t>
  </si>
  <si>
    <t>experiment_id</t>
  </si>
  <si>
    <t>digital_object_id</t>
  </si>
  <si>
    <t>suite_digital_object_id</t>
  </si>
  <si>
    <t>digital_object_id_sl</t>
  </si>
  <si>
    <t>institute_id</t>
  </si>
  <si>
    <t>Unique identifier to identify an institution associated with a dataset</t>
  </si>
  <si>
    <t>Ratio of sample root length to sample root dry weight</t>
  </si>
  <si>
    <t>specific_root_length_lyr</t>
  </si>
  <si>
    <t>root_weight_length</t>
  </si>
  <si>
    <t>SRLD</t>
  </si>
  <si>
    <t>Soil profile unique identifier, links to FIELDS and LAYERS</t>
  </si>
  <si>
    <t>Additional, detailed information on an application of agrochemicals</t>
  </si>
  <si>
    <t>Unique identifier for a single document</t>
  </si>
  <si>
    <t>metadata_notes</t>
  </si>
  <si>
    <t>METAD_NOTES</t>
  </si>
  <si>
    <t>Any additional information describing or clarifying the metadata.</t>
  </si>
  <si>
    <t>document_notes</t>
  </si>
  <si>
    <t>DOC_NOTES</t>
  </si>
  <si>
    <t>Additional notes on a document related to the dataset</t>
  </si>
  <si>
    <t>RATINGS</t>
  </si>
  <si>
    <t>experiment_rating</t>
  </si>
  <si>
    <t>EXPER_RATING</t>
  </si>
  <si>
    <t>Rating of experiment for completeness, correctness, etc. (e.g., using AgMIP sentinal site rating system)</t>
  </si>
  <si>
    <t>exper_rating_system</t>
  </si>
  <si>
    <t>RATING_SYS</t>
  </si>
  <si>
    <t xml:space="preserve">Name of the system used to rate the data from the experiment </t>
  </si>
  <si>
    <t>exper_rating_date</t>
  </si>
  <si>
    <t>Date of rating</t>
  </si>
  <si>
    <t>exper_rating_person</t>
  </si>
  <si>
    <t>Initials of person conducting the assessment</t>
  </si>
  <si>
    <t>orig_data_source</t>
  </si>
  <si>
    <t>Original format of data (DSSAT, APSIM, CIMMYT, field log, etc)</t>
  </si>
  <si>
    <t>Crop model version related to experiment (if any)</t>
  </si>
  <si>
    <t>exper_rating_mgmt</t>
  </si>
  <si>
    <t>Rating of experiment for management data</t>
  </si>
  <si>
    <t>exper_rating_observations</t>
  </si>
  <si>
    <t>Rating of experiment for observed data</t>
  </si>
  <si>
    <t>exper_rating_soils</t>
  </si>
  <si>
    <t>Rating of experiment for soil data</t>
  </si>
  <si>
    <t>exper_rating_weather</t>
  </si>
  <si>
    <t>Rating of experiment for weather data</t>
  </si>
  <si>
    <t>exper_rating_notes</t>
  </si>
  <si>
    <t>RATING_NOTES</t>
  </si>
  <si>
    <t>Deatailed explanations of reasons behind rating or other relevant information</t>
  </si>
  <si>
    <t>anonymize_soil_loc</t>
  </si>
  <si>
    <t>SL_ANONYMIZE</t>
  </si>
  <si>
    <t>Whether location of soil profile is anoymized (Y/N)</t>
  </si>
  <si>
    <t>soil_layer_comment</t>
  </si>
  <si>
    <t>SL_COMMENT</t>
  </si>
  <si>
    <t>Additional information on a single soil layer</t>
  </si>
  <si>
    <t>WST_REF</t>
  </si>
  <si>
    <t>anonymize_sta_location</t>
  </si>
  <si>
    <t>WST_ANONYMIZE</t>
  </si>
  <si>
    <t>Whether location of weather station is anonymized (Y/N)</t>
  </si>
  <si>
    <t>weather_gen_notes</t>
  </si>
  <si>
    <t>WG_NOTES</t>
  </si>
  <si>
    <t>Additional information describing weather generator parameters</t>
  </si>
  <si>
    <t>weather_daily_comments</t>
  </si>
  <si>
    <t>WD_COMMENT</t>
  </si>
  <si>
    <t>Additional information on a single day of weather</t>
  </si>
  <si>
    <t>observ_treat_id</t>
  </si>
  <si>
    <t>sub_block_number</t>
  </si>
  <si>
    <t>SBLK</t>
  </si>
  <si>
    <t>Any blocking within replicates as in a lattice design</t>
  </si>
  <si>
    <t>observation_note</t>
  </si>
  <si>
    <t>OBS_NOTE</t>
  </si>
  <si>
    <t>Additional details describing a single row of observations</t>
  </si>
  <si>
    <t>fiber_elongation</t>
  </si>
  <si>
    <t>FIELN</t>
  </si>
  <si>
    <t>Fiber elongation, as percent above original length before breakage</t>
  </si>
  <si>
    <t>fd_YEAR</t>
  </si>
  <si>
    <t>Year of observation, if year = -99 then values of day are as DAP or DAH (harvest)</t>
  </si>
  <si>
    <t>fd_DAY</t>
  </si>
  <si>
    <t>Day of year, or if year = -99 then DAP or DAH</t>
  </si>
  <si>
    <t>obs_time_series_comment</t>
  </si>
  <si>
    <t>OTS_COMMENT</t>
  </si>
  <si>
    <t>Additional information regarding a single day's measurements</t>
  </si>
  <si>
    <t>tot_wt_CH2O_equiv</t>
  </si>
  <si>
    <t>TWGED</t>
  </si>
  <si>
    <t>Total crop dry mass expressed as glucose equivalents (glu, cost of biosynthesis)</t>
  </si>
  <si>
    <t>kg glu/ha</t>
  </si>
  <si>
    <t>can_wt_CH2O_equiv</t>
  </si>
  <si>
    <t>CWGED</t>
  </si>
  <si>
    <t>Canopy (above-ground) crop dry mass expressed as glucose equivalents (GLU, cost of biosynthesis)</t>
  </si>
  <si>
    <t>tot_cost_glu_eqiv</t>
  </si>
  <si>
    <t>TCGED</t>
  </si>
  <si>
    <t>Cost of total crop as glucose equivalent (glu)</t>
  </si>
  <si>
    <t>kg glu/kg</t>
  </si>
  <si>
    <t>can_cost_glu_eqiv</t>
  </si>
  <si>
    <t>CCGED</t>
  </si>
  <si>
    <t>Cost of canopy (above-ground) as glucose equivalent (glu)</t>
  </si>
  <si>
    <t>leaf_cost_glu_eqiv</t>
  </si>
  <si>
    <t>LCGED</t>
  </si>
  <si>
    <t>Cost of leaf tissue as glucose equivalent (glu)</t>
  </si>
  <si>
    <t>stem_cost_glu_eqiv</t>
  </si>
  <si>
    <t>SCGED</t>
  </si>
  <si>
    <t>Cost of stem tissue as glucose equivalent (glu)</t>
  </si>
  <si>
    <t>root_cost_glu_eqiv</t>
  </si>
  <si>
    <t>RCGED</t>
  </si>
  <si>
    <t>Cost of root tissue as glucose equivalent (glu)</t>
  </si>
  <si>
    <t>pod_cost_glu_eqiv</t>
  </si>
  <si>
    <t>PCGED</t>
  </si>
  <si>
    <t>Cost of pod (including seed)  tissue as glucose equivalent (glu)</t>
  </si>
  <si>
    <t>seed_cost_glu_eqiv</t>
  </si>
  <si>
    <t>Cost of seed tissue as glucose equivalent (glu)</t>
  </si>
  <si>
    <t>root_length_dens_proj</t>
  </si>
  <si>
    <t>RLDPD</t>
  </si>
  <si>
    <t>Root length_density on a projected area basis (ratio of length to surface area). Usually from rhizotron or similar.</t>
  </si>
  <si>
    <t>PLOT_ID</t>
  </si>
  <si>
    <t>Unique identifier for individual plots</t>
  </si>
  <si>
    <t>PLOT_X</t>
  </si>
  <si>
    <t>Plot row number</t>
  </si>
  <si>
    <t>plot_column_number</t>
  </si>
  <si>
    <t>PLOT_Y</t>
  </si>
  <si>
    <t>Plot column number</t>
  </si>
  <si>
    <t>plot_row_m</t>
  </si>
  <si>
    <t>PLOT_X_M</t>
  </si>
  <si>
    <t>Plot row position in the field</t>
  </si>
  <si>
    <t>plot_column_m</t>
  </si>
  <si>
    <t>PLOT_Y_M</t>
  </si>
  <si>
    <t>Plot column position in the field</t>
  </si>
  <si>
    <t>plot_geocoord_x</t>
  </si>
  <si>
    <t>PLOT_GEO_X</t>
  </si>
  <si>
    <t>"x" geocoordinate of an individual plot (e.g. longitude in decimal degrees)</t>
  </si>
  <si>
    <t>double</t>
  </si>
  <si>
    <t>plot_geocoord_y</t>
  </si>
  <si>
    <t>PLOT_GEO_Y</t>
  </si>
  <si>
    <t>"y" geocoordinate of an individual plot (e.g. latitude in decimal degrees)</t>
  </si>
  <si>
    <t>plot_geocoord_system</t>
  </si>
  <si>
    <t>PLOT_GEO_SYS</t>
  </si>
  <si>
    <t>System used for geospatial plot coordinates (e.g., unprojected, simple distance)</t>
  </si>
  <si>
    <t>fertilizer_growth_stage</t>
  </si>
  <si>
    <t>FESTG</t>
  </si>
  <si>
    <t>When fertilizer was applied in terms of growth stage</t>
  </si>
  <si>
    <t>fertiliz_growth_stg_sys</t>
  </si>
  <si>
    <t>FEGSS</t>
  </si>
  <si>
    <t>System used to define growth stage (e.g., Zadoks)</t>
  </si>
  <si>
    <t>mulch_applic_comment</t>
  </si>
  <si>
    <t>MLA_COMMENT</t>
  </si>
  <si>
    <t>Additional information on a single addition of organic material</t>
  </si>
  <si>
    <t>mulch_removal_comment</t>
  </si>
  <si>
    <t>MLR_COMMENT</t>
  </si>
  <si>
    <t>chemical_applic_comment</t>
  </si>
  <si>
    <t>CHA_COMMENT</t>
  </si>
  <si>
    <t>Additional information on a single application of agrochemicals</t>
  </si>
  <si>
    <t>simulation_notes</t>
  </si>
  <si>
    <t>SM_NOTES</t>
  </si>
  <si>
    <t>Additional, detailed notes on a simulation</t>
  </si>
  <si>
    <r>
      <t>Bulk density, moist (g/cm</t>
    </r>
    <r>
      <rPr>
        <vertAlign val="superscript"/>
        <sz val="11"/>
        <color theme="1"/>
        <rFont val="Aptos Narrow"/>
        <family val="2"/>
        <scheme val="minor"/>
      </rPr>
      <t>3</t>
    </r>
    <r>
      <rPr>
        <sz val="11"/>
        <color theme="1"/>
        <rFont val="Aptos Narrow"/>
        <family val="2"/>
        <scheme val="minor"/>
      </rPr>
      <t>)</t>
    </r>
  </si>
  <si>
    <r>
      <t>Planting density (#/m</t>
    </r>
    <r>
      <rPr>
        <vertAlign val="superscript"/>
        <sz val="11"/>
        <color theme="1"/>
        <rFont val="Aptos Narrow"/>
        <family val="2"/>
        <scheme val="minor"/>
      </rPr>
      <t>2</t>
    </r>
    <r>
      <rPr>
        <sz val="11"/>
        <color theme="1"/>
        <rFont val="Aptos Narrow"/>
        <family val="2"/>
        <scheme val="minor"/>
      </rPr>
      <t>)</t>
    </r>
  </si>
  <si>
    <r>
      <t>Plant density at emergence (#/m</t>
    </r>
    <r>
      <rPr>
        <vertAlign val="superscript"/>
        <sz val="11"/>
        <color rgb="FF000000"/>
        <rFont val="Aptos Narrow"/>
        <family val="2"/>
        <scheme val="minor"/>
      </rPr>
      <t>2</t>
    </r>
    <r>
      <rPr>
        <sz val="11"/>
        <color rgb="FF000000"/>
        <rFont val="Aptos Narrow"/>
        <family val="2"/>
        <scheme val="minor"/>
      </rPr>
      <t>)</t>
    </r>
  </si>
  <si>
    <r>
      <t>Planting density in nursery seedbed (#/m</t>
    </r>
    <r>
      <rPr>
        <vertAlign val="superscript"/>
        <sz val="11"/>
        <color rgb="FF000000"/>
        <rFont val="Aptos Narrow"/>
        <family val="2"/>
        <scheme val="minor"/>
      </rPr>
      <t>2</t>
    </r>
    <r>
      <rPr>
        <sz val="11"/>
        <color rgb="FF000000"/>
        <rFont val="Aptos Narrow"/>
        <family val="2"/>
        <scheme val="minor"/>
      </rPr>
      <t>)</t>
    </r>
  </si>
  <si>
    <t>Data quality rating</t>
  </si>
  <si>
    <t>Data quality rating system</t>
  </si>
  <si>
    <t>Data quality rating date</t>
  </si>
  <si>
    <t>Data quality rating person</t>
  </si>
  <si>
    <t>Original data format</t>
  </si>
  <si>
    <t>Crop model name and version (if any)</t>
  </si>
  <si>
    <t>Data quality rating - management</t>
  </si>
  <si>
    <t>Data quality rating - soils</t>
  </si>
  <si>
    <t>Data quality rating - weather</t>
  </si>
  <si>
    <t>Data quality rating - observations</t>
  </si>
  <si>
    <t>Data last update date</t>
  </si>
  <si>
    <t>Context metadata</t>
  </si>
  <si>
    <t>TS_GROWTH</t>
  </si>
  <si>
    <t>EPAR</t>
  </si>
  <si>
    <t>EMCDE</t>
  </si>
  <si>
    <t>EMVAL</t>
  </si>
  <si>
    <t>EMUNT</t>
  </si>
  <si>
    <t>Modified environmental parameter</t>
  </si>
  <si>
    <t>Environmental modification value</t>
  </si>
  <si>
    <t>Environmental modification unit (autofill based on parameter)</t>
  </si>
  <si>
    <t>Environmental modification code (Add, Subtract, Multiply, ###)</t>
  </si>
  <si>
    <t>Additional information on an environmental modification</t>
  </si>
  <si>
    <t>Experiment identifier used to link experiments across subsets, groups and subgroups</t>
  </si>
  <si>
    <t>Row position in the field</t>
  </si>
  <si>
    <t>Column position in the field</t>
  </si>
  <si>
    <t>X geocoordinate</t>
  </si>
  <si>
    <t>Y geocoordinate</t>
  </si>
  <si>
    <t>Geocoordinate system</t>
  </si>
  <si>
    <t>Crop growth stage at fertilization</t>
  </si>
  <si>
    <t>Crop growth stage system</t>
  </si>
  <si>
    <t>Genotype name</t>
  </si>
  <si>
    <t>Genoptype name, source data</t>
  </si>
  <si>
    <t>Genotype synonym</t>
  </si>
  <si>
    <t>Genotype class</t>
  </si>
  <si>
    <t>Genotype seed weight (mg)</t>
  </si>
  <si>
    <t>Genotype release year</t>
  </si>
  <si>
    <t>Brief information on data for a single soil layer</t>
  </si>
  <si>
    <t>Any additional information on sources of data or possible issues</t>
  </si>
  <si>
    <t>Addiitonal information about a single irrigation application</t>
  </si>
  <si>
    <t>Application comments</t>
  </si>
  <si>
    <t>Removal comments</t>
  </si>
  <si>
    <t>Within-replicate block (e.g., lattice design)</t>
  </si>
  <si>
    <t>Additional information on a single application of organic material</t>
  </si>
  <si>
    <t>short name changed from EID to EXPER_ID for join consistency</t>
  </si>
  <si>
    <t>obs_unit_type</t>
  </si>
  <si>
    <t>obs_unit_id</t>
  </si>
  <si>
    <t>OBS_ID</t>
  </si>
  <si>
    <t>Observation unit identifier</t>
  </si>
  <si>
    <t>Location anonymization</t>
  </si>
  <si>
    <t>SOIL_PERSONS</t>
  </si>
  <si>
    <t>SOIL_INSTITUTIONS</t>
  </si>
  <si>
    <t>SOIL_DOCUMENTS</t>
  </si>
  <si>
    <t>TS_SOIL_LYR</t>
  </si>
  <si>
    <t>TS_SOIL_LYR_PHYSICAL</t>
  </si>
  <si>
    <t>TS_SOIL_LYR_CARBON</t>
  </si>
  <si>
    <t>TS_SOIL_LYR_WATER</t>
  </si>
  <si>
    <t>TS_SOIL_LYR_ROOTS</t>
  </si>
  <si>
    <t>TS_SOIL_LYR_CHEMICAL</t>
  </si>
  <si>
    <t>TS_SOIL_LYR_NUTRIENTS</t>
  </si>
  <si>
    <t>TS_SOIL_LYR_NPK</t>
  </si>
  <si>
    <t>TS_SOIL_LYR_TEMPERATURE</t>
  </si>
  <si>
    <t>TS_SOIL_NITROGEN</t>
  </si>
  <si>
    <t>TS_SOIL_ORGANIC_MATTER</t>
  </si>
  <si>
    <t>TS_SOIL_PHOSPHORUS</t>
  </si>
  <si>
    <t>TS_SURFACE_LITTER</t>
  </si>
  <si>
    <t>WTH_PERSONS</t>
  </si>
  <si>
    <t>WTH_INSTITUTIONS</t>
  </si>
  <si>
    <t>WTH_DOCUMENTS</t>
  </si>
  <si>
    <t>WEATHER_MONTHLY</t>
  </si>
  <si>
    <t>WTH_METADATA</t>
  </si>
  <si>
    <t>TS_SPA</t>
  </si>
  <si>
    <t>TS_GHG</t>
  </si>
  <si>
    <t>SOIL_GENERAL</t>
  </si>
  <si>
    <t>CROP_RESIDUES</t>
  </si>
  <si>
    <t>EXP_INSTITUTIONS</t>
  </si>
  <si>
    <t>EXP_PERSONS</t>
  </si>
  <si>
    <t>EXP_DOCUMENTS</t>
  </si>
  <si>
    <t>Soil ID</t>
  </si>
  <si>
    <t>2.0.0</t>
  </si>
  <si>
    <t>growing_season_id</t>
  </si>
  <si>
    <t>GS_ID</t>
  </si>
  <si>
    <t>Growing season identifier</t>
  </si>
  <si>
    <t>CHECK</t>
  </si>
  <si>
    <t>Cropping system [select]</t>
  </si>
  <si>
    <t>CROP_SYSTEM</t>
  </si>
  <si>
    <t>Spatial arrangement of crops within a plot [Monoculture, Intercrop]</t>
  </si>
  <si>
    <t>Growing season ID [select]</t>
  </si>
  <si>
    <t>Treatment ID [select]</t>
  </si>
  <si>
    <t>Genotype ID [select]</t>
  </si>
  <si>
    <t>Genotype identifier</t>
  </si>
  <si>
    <t>instituteType_sort</t>
  </si>
  <si>
    <t>Institute acronym</t>
  </si>
  <si>
    <t>IN_CODE</t>
  </si>
  <si>
    <t>Official acronym of participating institution</t>
  </si>
  <si>
    <t>TEST INSTITUTE</t>
  </si>
  <si>
    <t>sheet</t>
  </si>
  <si>
    <t>sheet_old</t>
  </si>
  <si>
    <t>TEST2</t>
  </si>
  <si>
    <t>institute_code</t>
  </si>
  <si>
    <t>Modification notes</t>
  </si>
  <si>
    <t>document_id</t>
  </si>
  <si>
    <r>
      <t>Field area (m</t>
    </r>
    <r>
      <rPr>
        <vertAlign val="superscript"/>
        <sz val="11"/>
        <color rgb="FFFF0000"/>
        <rFont val="Aptos Narrow"/>
        <family val="2"/>
        <scheme val="minor"/>
      </rPr>
      <t>2</t>
    </r>
    <r>
      <rPr>
        <sz val="11"/>
        <color rgb="FFFF0000"/>
        <rFont val="Aptos Narrow"/>
        <family val="2"/>
        <scheme val="minor"/>
      </rPr>
      <t>)</t>
    </r>
  </si>
  <si>
    <t>TESTEXP</t>
  </si>
  <si>
    <t>Experiment code</t>
  </si>
  <si>
    <t>TEST TREATMENT</t>
  </si>
  <si>
    <t>TESTEXP2</t>
  </si>
  <si>
    <t>Growing season: REQUIRED
Defines the spatial and temporal context of a focal cultivation period, linking experiment with field (location) and experiment year (i.e., year of harvest)
DEFINE EDGE CASES</t>
  </si>
  <si>
    <t>Growing seasons</t>
  </si>
  <si>
    <t>Monocropping</t>
  </si>
  <si>
    <t>PLOT_GS_ID</t>
  </si>
  <si>
    <t>Plot-growing season combination identifier</t>
  </si>
  <si>
    <t>Field name/code</t>
  </si>
  <si>
    <t>PLOTS</t>
  </si>
  <si>
    <t>plot_setup_id</t>
  </si>
  <si>
    <t>TEST EXP 3</t>
  </si>
  <si>
    <t>TREATMENT #1</t>
  </si>
  <si>
    <t>plot_name</t>
  </si>
  <si>
    <t>PLOT_NAME</t>
  </si>
  <si>
    <t>Unique name/code for individual plots</t>
  </si>
  <si>
    <t>Plot name/code</t>
  </si>
  <si>
    <t>AHC</t>
  </si>
  <si>
    <t>1 | TREATMENT #1</t>
  </si>
  <si>
    <t>Plot [select]</t>
  </si>
  <si>
    <t>Experiment [select]</t>
  </si>
  <si>
    <t>Experiment layout [select]</t>
  </si>
  <si>
    <t>Unique identifier for specific plot arrangement</t>
  </si>
  <si>
    <t>Plot width (m)</t>
  </si>
  <si>
    <t>Plot orientation (arc degrees)</t>
  </si>
  <si>
    <t>PLOT_LAYOUT</t>
  </si>
  <si>
    <t>plot_layout_id</t>
  </si>
  <si>
    <t>plot_layout_name</t>
  </si>
  <si>
    <t>Plot layout name</t>
  </si>
  <si>
    <t>PLOT_LAYOUT_ID</t>
  </si>
  <si>
    <t>PLOT_LAYOUT_NAME</t>
  </si>
  <si>
    <t>Plot layout [select]</t>
  </si>
  <si>
    <t>Experiment setup: REQUIRED
Defines the full experiment context by linking layouts, growing seasons, plots and treatments.
In cases when data is reported only at the treatment level, plot should be left blank.</t>
  </si>
  <si>
    <t>EXPERIMENT_SETUP</t>
  </si>
  <si>
    <t>MOVE TO SIMULATION TABLE?</t>
  </si>
  <si>
    <t>crop_residue_management_process</t>
  </si>
  <si>
    <t>Crop residue management process</t>
  </si>
  <si>
    <t>CR_PROCESS</t>
  </si>
  <si>
    <t>Type of crop residue management operation (harvesting, burning, grazing, incorporation, mulching)</t>
  </si>
  <si>
    <t>crmType</t>
  </si>
  <si>
    <t>crmType_sort</t>
  </si>
  <si>
    <t>Burning</t>
  </si>
  <si>
    <t>Grazing</t>
  </si>
  <si>
    <t>Incorporation</t>
  </si>
  <si>
    <t>Mulching</t>
  </si>
  <si>
    <t>CROP RESIDUE MANAGEMENT</t>
  </si>
  <si>
    <t>ddl_crmType_sort</t>
  </si>
  <si>
    <t>Crop residue management name</t>
  </si>
  <si>
    <t>Crop residue management date</t>
  </si>
  <si>
    <r>
      <t>Rhizobia (#/cm</t>
    </r>
    <r>
      <rPr>
        <vertAlign val="superscript"/>
        <sz val="11"/>
        <color rgb="FFFF0000"/>
        <rFont val="Aptos Narrow"/>
        <family val="2"/>
        <scheme val="minor"/>
      </rPr>
      <t>3</t>
    </r>
    <r>
      <rPr>
        <sz val="11"/>
        <color rgb="FFFF0000"/>
        <rFont val="Aptos Narrow"/>
        <family val="2"/>
        <scheme val="minor"/>
      </rPr>
      <t>)</t>
    </r>
  </si>
  <si>
    <t>Conventional tillage</t>
  </si>
  <si>
    <t>Conservation tillage</t>
  </si>
  <si>
    <t>Reduced tillage</t>
  </si>
  <si>
    <t>No-till</t>
  </si>
  <si>
    <t>Puddling</t>
  </si>
  <si>
    <t>tillageSystem_sort</t>
  </si>
  <si>
    <t>tillageSystem</t>
  </si>
  <si>
    <t>ddl_tillageSystem_sort</t>
  </si>
  <si>
    <t>Codes from AGRO ontology (not availble in ICASA as of 2025-12-05)</t>
  </si>
  <si>
    <t>Tillage system [select]</t>
  </si>
  <si>
    <t>Regime ID [select]</t>
  </si>
  <si>
    <t>tillage_event_id</t>
  </si>
  <si>
    <t>TI_EVENT_ID</t>
  </si>
  <si>
    <t>Unique tillage event identifier</t>
  </si>
  <si>
    <t>Tillage regimes: OPTIONAL
Describes tillage regimes.
- One tillage regime consists of all tillage operations for a given treatment.
- A tillage regime may be associated with one or more treatments.</t>
  </si>
  <si>
    <t>Irrigations: OPTIONAL
Describes irrigation treatment.
- One irrigation treatment consists of all irrigation records for a given treatment.
- An irrigation treatment may be associated with one or more treatments.
- No irrigation can be specified explicitly ('Irrigated?' = 'No') or implied (no entry), based on preferred annotation method</t>
  </si>
  <si>
    <t>organic_material_event_id</t>
  </si>
  <si>
    <t>OM_EVENT_ID</t>
  </si>
  <si>
    <t>Unique organic application event identifier</t>
  </si>
  <si>
    <t>FE_EVENT_ID</t>
  </si>
  <si>
    <t>Unique fertilizer application ID</t>
  </si>
  <si>
    <t>fertilizer_event_id</t>
  </si>
  <si>
    <t>chemical_event_id</t>
  </si>
  <si>
    <t>CH_EVENT_ID</t>
  </si>
  <si>
    <t>Unique chemical application event identifier</t>
  </si>
  <si>
    <t>HA_EVENT_ID</t>
  </si>
  <si>
    <t>Unique harvest event identifier</t>
  </si>
  <si>
    <t>harvest_event_id</t>
  </si>
  <si>
    <t>environmental_modif_levels_id</t>
  </si>
  <si>
    <t>EN_LEVEL_ID</t>
  </si>
  <si>
    <t>Unique environmental modification identifier</t>
  </si>
  <si>
    <t>irrigation_event_id</t>
  </si>
  <si>
    <t>Irrigations</t>
  </si>
  <si>
    <t>Genotype reference, link</t>
  </si>
  <si>
    <r>
      <t>Harvested area (m</t>
    </r>
    <r>
      <rPr>
        <vertAlign val="superscript"/>
        <sz val="11"/>
        <color rgb="FFFF0000"/>
        <rFont val="Aptos Narrow"/>
        <family val="2"/>
        <scheme val="minor"/>
      </rPr>
      <t>2</t>
    </r>
    <r>
      <rPr>
        <sz val="11"/>
        <color rgb="FFFF0000"/>
        <rFont val="Aptos Narrow"/>
        <family val="2"/>
        <scheme val="minor"/>
      </rPr>
      <t>)</t>
    </r>
  </si>
  <si>
    <t>Harvest regime name</t>
  </si>
  <si>
    <t>Treatment</t>
  </si>
  <si>
    <t>Plot</t>
  </si>
  <si>
    <t>sample_number</t>
  </si>
  <si>
    <t>Soil method descriptions</t>
  </si>
  <si>
    <t>Crop(s)</t>
  </si>
  <si>
    <t>crop_name</t>
  </si>
  <si>
    <t>Experiment year
(= year of planned harvest)</t>
  </si>
  <si>
    <t>Crop season ID [autofill]</t>
  </si>
  <si>
    <t>Crop season IDentifier</t>
  </si>
  <si>
    <t>Crop season ID [select]</t>
  </si>
  <si>
    <t>crop_season_id</t>
  </si>
  <si>
    <t>Crop season [select]</t>
  </si>
  <si>
    <t>CROP_SEASON</t>
  </si>
  <si>
    <t>PROUT</t>
  </si>
  <si>
    <t>Ochsenwassen</t>
  </si>
  <si>
    <t>Goetheweg</t>
  </si>
  <si>
    <t>1|Ochsenwassen</t>
  </si>
  <si>
    <t>2|Goetheweg</t>
  </si>
  <si>
    <t>PL1</t>
  </si>
  <si>
    <t>BHC</t>
  </si>
  <si>
    <t>1|TREATMENT #1</t>
  </si>
  <si>
    <t>1|AHC</t>
  </si>
  <si>
    <t>1|2011-Tomato</t>
  </si>
  <si>
    <t>2|BHC</t>
  </si>
  <si>
    <t>TREATMENTS IN CROP SEASON</t>
  </si>
  <si>
    <t>CROP SEASONS</t>
  </si>
  <si>
    <t>So1</t>
  </si>
  <si>
    <t>soil_sample_id</t>
  </si>
  <si>
    <t>SOIL_SAMPLES</t>
  </si>
  <si>
    <t>SOIL_SID</t>
  </si>
  <si>
    <t>Soil sampling purpose</t>
  </si>
  <si>
    <t>So2</t>
  </si>
  <si>
    <t>SAMPLES</t>
  </si>
  <si>
    <t>In-season monitoring</t>
  </si>
  <si>
    <t>Site characterization</t>
  </si>
  <si>
    <t>SOIL_LYR_CARBON</t>
  </si>
  <si>
    <t>SOIL_LYR_CHEMICAL</t>
  </si>
  <si>
    <t>SOIL_LYR_NPK</t>
  </si>
  <si>
    <t>soil_layers_carbon_id</t>
  </si>
  <si>
    <t>1 | TEST EXP 3_1|2011-Tomato_1|AHC_So1</t>
  </si>
  <si>
    <t>Organic carbon, total (g/Mg)</t>
  </si>
  <si>
    <t>Carbon, total (g/Mg)</t>
  </si>
  <si>
    <t>Organic matter, total (kg/ha)</t>
  </si>
  <si>
    <t>Organic carbon, active (g/Mg)</t>
  </si>
  <si>
    <t>Organic carbon, intermediate (g/Mg)</t>
  </si>
  <si>
    <t>Litter carbon, total (g/Mg)</t>
  </si>
  <si>
    <t>Litter carbon, metabolic (g/Mg)</t>
  </si>
  <si>
    <t>Litter carbon, structural (g/Mg)</t>
  </si>
  <si>
    <t>Organic carbon, stable (%)</t>
  </si>
  <si>
    <t>Organic carbon, total (%)</t>
  </si>
  <si>
    <t>Organic carbon, stable (fraction of total C)</t>
  </si>
  <si>
    <t>Organic carbon, stable (g/100g soil)</t>
  </si>
  <si>
    <t>Organic carbon, inert (g/Mg)</t>
  </si>
  <si>
    <t xml:space="preserve">SOIL CARBON POOLS
- 
- </t>
  </si>
  <si>
    <t>SOIL_LYR_C_ID</t>
  </si>
  <si>
    <t>SOIL_LYR_NUTRIENTS</t>
  </si>
  <si>
    <t>SOIL_LYR_PHYSICAL</t>
  </si>
  <si>
    <t>SOIL_LYR_ROOTS</t>
  </si>
  <si>
    <t>SOIL_LYR_TEMPERATURE</t>
  </si>
  <si>
    <t>SOIL_LYR_WATER</t>
  </si>
  <si>
    <t>soil_layers_chem_id</t>
  </si>
  <si>
    <t>soil_layers_npk_id</t>
  </si>
  <si>
    <t>soil_layers_nutrients_id</t>
  </si>
  <si>
    <t>soil_layers_phys_id</t>
  </si>
  <si>
    <t>soil_layers_roots_id</t>
  </si>
  <si>
    <t>soil_layers_temp_id</t>
  </si>
  <si>
    <t>soil_layers_water_id</t>
  </si>
  <si>
    <t>soil_layers_ndyn_id</t>
  </si>
  <si>
    <t>soil_layers_om_id</t>
  </si>
  <si>
    <t>soil_layers_pdyn_id</t>
  </si>
  <si>
    <t>SOIL_SURFACE_LITTER</t>
  </si>
  <si>
    <t>soil_surface_litter_id</t>
  </si>
  <si>
    <t>Data distribution restrictions</t>
  </si>
  <si>
    <t>SOIlS</t>
  </si>
  <si>
    <t xml:space="preserve">SOIL SAMPES: REQUIRED if soil analyses were carried out / soil data was reported
Links the soil data to its experimental context
- </t>
  </si>
  <si>
    <t>PROUTPLOT</t>
  </si>
  <si>
    <t>3|PROUTPLOT</t>
  </si>
  <si>
    <t>Soil name</t>
  </si>
  <si>
    <t>GT1</t>
  </si>
  <si>
    <t>GT2</t>
  </si>
  <si>
    <t>OC1</t>
  </si>
  <si>
    <r>
      <rPr>
        <b/>
        <sz val="14"/>
        <color theme="1"/>
        <rFont val="Aptos Narrow"/>
        <family val="2"/>
        <scheme val="minor"/>
      </rPr>
      <t>SOILS</t>
    </r>
    <r>
      <rPr>
        <sz val="14"/>
        <color theme="1"/>
        <rFont val="Aptos Narrow"/>
        <family val="2"/>
        <scheme val="minor"/>
      </rPr>
      <t xml:space="preserve">
Provides context metadata and general summary data on soil(s) tied to a specific field.
Use this section to define unique identifiers for soils that were sampled in the context of an experiment.</t>
    </r>
  </si>
  <si>
    <t>SOILS IN FIELDS</t>
  </si>
  <si>
    <t>PLOTS IN PLOT LAYOUT</t>
  </si>
  <si>
    <t>PLOT LAYOUTS IN FIELDS</t>
  </si>
  <si>
    <t>FIELDS IN EXPERIMENTS</t>
  </si>
  <si>
    <t>Soil [select]</t>
  </si>
  <si>
    <t>Weather station/location ID</t>
  </si>
  <si>
    <t>Weather station PUID</t>
  </si>
  <si>
    <t>Weather data distribution restrictions</t>
  </si>
  <si>
    <t>Air temperature, range of monthly averages (°C)</t>
  </si>
  <si>
    <t>Air temperature, amplitude of monthly average (°C)</t>
  </si>
  <si>
    <t>Weather station/location name</t>
  </si>
  <si>
    <t>Study design name</t>
  </si>
  <si>
    <t>Crop cultivated during the focal crop season</t>
  </si>
  <si>
    <t>CROP_NAME</t>
  </si>
  <si>
    <t>Comments, metadata</t>
  </si>
  <si>
    <t>Cultivar identifier (DSSAT code)</t>
  </si>
  <si>
    <t>Genotype [select]</t>
  </si>
  <si>
    <t>SUPERMURGEMAN</t>
  </si>
  <si>
    <t>1|SUPERMURGEMAN</t>
  </si>
  <si>
    <t>TUDU</t>
  </si>
  <si>
    <t>WTH_DAY_ID</t>
  </si>
  <si>
    <t>Unique daily weather record identifier</t>
  </si>
  <si>
    <t>weather_daily_record_id</t>
  </si>
  <si>
    <t>WTH_MO_ID</t>
  </si>
  <si>
    <t>Unique monthly weather record identifier</t>
  </si>
  <si>
    <t>Weather station/location ID [select]</t>
  </si>
  <si>
    <t>Year (yyyy)</t>
  </si>
  <si>
    <t>weather_monthly_record_id</t>
  </si>
  <si>
    <t>Weather, monthly
###</t>
  </si>
  <si>
    <t>Weather station/location [select]</t>
  </si>
  <si>
    <t>Main affiliation [select]</t>
  </si>
  <si>
    <t>Resource [select]</t>
  </si>
  <si>
    <t>Metadata, Persons: OPTIONAL
Provides information on people associated with provided data, including their roles and affiliations, and link them to the relevant data resource (experiment, soil, weather, genotype)
The person(s) entering the data are responsible for obtaining the consent from other people to appear in the dataset.</t>
  </si>
  <si>
    <t>Add to simulations?</t>
  </si>
  <si>
    <t>TUM</t>
  </si>
  <si>
    <t>HSWT</t>
  </si>
  <si>
    <t>1|TEST INSTITUTE</t>
  </si>
  <si>
    <t>Example document</t>
  </si>
  <si>
    <t>resource_id</t>
  </si>
  <si>
    <t>RS_ID</t>
  </si>
  <si>
    <t>Data resource identifier</t>
  </si>
  <si>
    <t>Soil sampling date (dd/mm/yyyy)</t>
  </si>
  <si>
    <t>Sampling date (dd/mm/yyyy)</t>
  </si>
  <si>
    <t>plant_ts_growthdev_id</t>
  </si>
  <si>
    <t>Plant sample ID</t>
  </si>
  <si>
    <t>PL_TS_GD_ID</t>
  </si>
  <si>
    <t>plant_ts_nutrients_id</t>
  </si>
  <si>
    <t>plant_ts_pnd_id</t>
  </si>
  <si>
    <t>PLANT_DATA</t>
  </si>
  <si>
    <t>Summary data</t>
  </si>
  <si>
    <t>In-season measurement</t>
  </si>
  <si>
    <t>End-of-season measurement (harvest)</t>
  </si>
  <si>
    <t>plantDataType</t>
  </si>
  <si>
    <t>soilDataType</t>
  </si>
  <si>
    <t>SOIL_DATA</t>
  </si>
  <si>
    <t>soil_data_id</t>
  </si>
  <si>
    <t>plant_data_id</t>
  </si>
  <si>
    <t>Soil data</t>
  </si>
  <si>
    <t>Plant data</t>
  </si>
  <si>
    <t>Data type/purpose</t>
  </si>
  <si>
    <t>Unique soil data identifier</t>
  </si>
  <si>
    <t>Unique soil data record identifier</t>
  </si>
  <si>
    <t>Soil data ID</t>
  </si>
  <si>
    <t>Unique data record identifier</t>
  </si>
  <si>
    <t>soil_data_type</t>
  </si>
  <si>
    <t>plant_data_type</t>
  </si>
  <si>
    <t>PLANT_SM_DEV</t>
  </si>
  <si>
    <t>PLANT_SM_GROWTH</t>
  </si>
  <si>
    <t>PLANT_SM_NUTRIENTS</t>
  </si>
  <si>
    <t>PLANT_TS_PESTS_DISEASES</t>
  </si>
  <si>
    <t>PLANT_TS_NUTRIENTS</t>
  </si>
  <si>
    <t>PLANT_TS_GROWTH_DEV</t>
  </si>
  <si>
    <t>ENV_SM_WATER_DYNAMICS</t>
  </si>
  <si>
    <t>ENV_TS_WATER_DYNAMICS</t>
  </si>
  <si>
    <t>plant_sm_nutrients_id</t>
  </si>
  <si>
    <t>plant_sm_growth_id</t>
  </si>
  <si>
    <t>plant_sm_development_id</t>
  </si>
  <si>
    <t>1 | TEST EXP 3_1|Ochsenwassen_1|2011-Tomato_Plot</t>
  </si>
  <si>
    <t>Time-series - Plant growth &amp; development: OPTIONAL
Describes summary or single season measurements of ### such as ###
- Example data might include ###
- ####</t>
  </si>
  <si>
    <t>Summary - Plant nutrients: OPTIONAL
Describes summary or single season measurements of ### such as ###
- Example data might include ###
- ####</t>
  </si>
  <si>
    <t>Summary - Plant development: OPTIONAL
Describes summary or single season measurements of ### such as ###
- Example data might include ###
- ####</t>
  </si>
  <si>
    <t>Summary - Plant growth: OPTIONAL
Describes summary or single season measurements of growth such as maximum LAI, crop weight at key stages, yield and yield components. 
- Example data might include main stem leaf numbers, ###
- ####</t>
  </si>
  <si>
    <t>Time-series - Plant nutrients: OPTIONAL
Describes summary or single season measurements of ### such as ###
- Example data might include ###
- ####</t>
  </si>
  <si>
    <t>env_sm_water_id</t>
  </si>
  <si>
    <t>env_data_id</t>
  </si>
  <si>
    <t>env_ts_water_id</t>
  </si>
  <si>
    <t>env_ts_psa_id</t>
  </si>
  <si>
    <t>Environment data/sample ID</t>
  </si>
  <si>
    <t>Plant data/dample ID [select]</t>
  </si>
  <si>
    <t>Summary - Water dynamics: OPTIONAL
Describes summary or single season measurements of ### such as ###
- Example data might include ###
- ####</t>
  </si>
  <si>
    <t>Time-series - Water dynamics: OPTIONAL
Describes summary or single season measurements of ### such as ###
- Example data might include ###
- ####</t>
  </si>
  <si>
    <t>Environment data/dample ID [select]</t>
  </si>
  <si>
    <t>Time-series -Plant-soil-atmosphere: OPTIONAL
Describes summary or single season measurements of ### such as ###
- Example data might include ###
- ####</t>
  </si>
  <si>
    <t>ENV_TS_PLANT_SOIL_ATMOS</t>
  </si>
  <si>
    <t>ENVIRONMENT_DATA</t>
  </si>
  <si>
    <t>env_data_type</t>
  </si>
  <si>
    <t>Data/sample number [autofill]</t>
  </si>
  <si>
    <t>Environment data</t>
  </si>
  <si>
    <t>2 | TEST EXP 3_2|Goetheweg_1|2011-Tomato_Treatment</t>
  </si>
  <si>
    <t>envDataType</t>
  </si>
  <si>
    <t xml:space="preserve">1 | </t>
  </si>
  <si>
    <t>Soil data/sample ID [select]</t>
  </si>
  <si>
    <t>Sol layer bottom depth (cm)</t>
  </si>
  <si>
    <t>ENV_DATA</t>
  </si>
  <si>
    <t>WEATHER_DATA</t>
  </si>
  <si>
    <t>Experiment</t>
  </si>
  <si>
    <t>Experimental design and resources</t>
  </si>
  <si>
    <t>Treatments</t>
  </si>
  <si>
    <t>Crop season</t>
  </si>
  <si>
    <t>Plots</t>
  </si>
  <si>
    <t>Plot layout</t>
  </si>
  <si>
    <t>Experimental setup</t>
  </si>
  <si>
    <t>EXPERIMENTAL_SETUP</t>
  </si>
  <si>
    <t>Crop residue management</t>
  </si>
  <si>
    <t>Weather</t>
  </si>
  <si>
    <t>Plant</t>
  </si>
  <si>
    <t>Soil</t>
  </si>
  <si>
    <t>Crop management and treatment regimes</t>
  </si>
  <si>
    <t>Environment dynamics</t>
  </si>
  <si>
    <t>Soils (metadata)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</si>
</sst>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yyyy"/>
  </numFmts>
  <fonts count="44"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
      <b/>
      <sz val="11"/>
      <color rgb="FF000000"/>
      <name val="Aptos Narrow"/>
      <family val="2"/>
      <scheme val="minor"/>
    </font>
    <font>
      <vertAlign val="superscript"/>
      <sz val="11"/>
      <color rgb="FF000000"/>
      <name val="Aptos Narrow"/>
      <family val="2"/>
      <scheme val="minor"/>
    </font>
    <font>
      <vertAlign val="superscript"/>
      <sz val="11"/>
      <color theme="1"/>
      <name val="Aptos Narrow"/>
      <family val="2"/>
      <scheme val="minor"/>
    </font>
    <font>
      <sz val="11"/>
      <color theme="1"/>
      <name val="Aptos Narrow"/>
      <family val="2"/>
      <scheme val="minor"/>
    </font>
    <font>
      <vertAlign val="superscript"/>
      <sz val="11"/>
      <color rgb="FFFF0000"/>
      <name val="Aptos Narrow"/>
      <family val="2"/>
      <scheme val="minor"/>
    </font>
    <font>
      <sz val="11"/>
      <color theme="0"/>
      <name val="Aptos Narrow"/>
      <family val="2"/>
      <scheme val="minor"/>
    </font>
    <font>
      <b/>
      <sz val="11"/>
      <color rgb="FFFF0000"/>
      <name val="Aptos Narrow"/>
      <family val="2"/>
      <scheme val="minor"/>
    </font>
    <font>
      <b/>
      <sz val="11"/>
      <color theme="1"/>
      <name val="Aptos Narrow"/>
      <family val="2"/>
    </font>
    <font>
      <b/>
      <sz val="11"/>
      <color theme="0"/>
      <name val="Aptos Narrow"/>
      <family val="2"/>
    </font>
    <font>
      <sz val="10"/>
      <color theme="0"/>
      <name val="Arial"/>
      <family val="2"/>
    </font>
    <font>
      <u/>
      <sz val="11"/>
      <color theme="1"/>
      <name val="Aptos Narrow"/>
      <family val="2"/>
      <scheme val="minor"/>
    </font>
    <font>
      <sz val="11"/>
      <color theme="1"/>
      <name val="Aptos Narrow"/>
      <family val="2"/>
    </font>
    <font>
      <b/>
      <sz val="14"/>
      <color theme="1"/>
      <name val="Aptos Narrow"/>
      <family val="2"/>
      <scheme val="minor"/>
    </font>
    <font>
      <sz val="11"/>
      <name val="Aptos Narrow"/>
      <family val="2"/>
    </font>
  </fonts>
  <fills count="25">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rgb="FF000000"/>
      </bottom>
      <diagonal/>
    </border>
  </borders>
  <cellStyleXfs count="3">
    <xf numFmtId="0" fontId="0" fillId="0" borderId="0"/>
    <xf numFmtId="0" fontId="3" fillId="0" borderId="0"/>
    <xf numFmtId="0" fontId="6" fillId="0" borderId="0" applyNumberFormat="0" applyFill="0" applyBorder="0" applyAlignment="0" applyProtection="0"/>
  </cellStyleXfs>
  <cellXfs count="361">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0" fontId="0" fillId="9" borderId="0" xfId="0" applyFill="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18" fillId="15" borderId="0" xfId="0" applyFont="1" applyFill="1" applyAlignment="1">
      <alignment horizontal="left" vertical="center"/>
    </xf>
    <xf numFmtId="0" fontId="18" fillId="15" borderId="0" xfId="0" applyFont="1" applyFill="1" applyAlignment="1">
      <alignment vertical="center"/>
    </xf>
    <xf numFmtId="0" fontId="18" fillId="7" borderId="0" xfId="0" applyFont="1" applyFill="1" applyAlignment="1">
      <alignment horizontal="left" vertical="center"/>
    </xf>
    <xf numFmtId="0" fontId="24" fillId="0" borderId="0" xfId="2" applyFont="1" applyAlignment="1">
      <alignment horizontal="left" vertical="center"/>
    </xf>
    <xf numFmtId="0" fontId="24" fillId="0" borderId="0" xfId="0" applyFont="1"/>
    <xf numFmtId="0" fontId="24" fillId="0" borderId="0"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5"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6"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1" fontId="25" fillId="0" borderId="0" xfId="0" applyNumberFormat="1" applyFont="1"/>
    <xf numFmtId="0" fontId="0" fillId="0" borderId="0" xfId="0" applyAlignment="1">
      <alignment horizontal="left" vertical="center" indent="1"/>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8" borderId="0" xfId="0" applyFill="1"/>
    <xf numFmtId="49" fontId="0" fillId="0" borderId="0" xfId="0" applyNumberFormat="1"/>
    <xf numFmtId="1" fontId="0" fillId="0" borderId="0" xfId="0" applyNumberFormat="1"/>
    <xf numFmtId="49" fontId="25" fillId="0" borderId="0" xfId="0" applyNumberFormat="1" applyFont="1"/>
    <xf numFmtId="49" fontId="3" fillId="0" borderId="0" xfId="0" applyNumberFormat="1" applyFont="1"/>
    <xf numFmtId="0" fontId="5" fillId="16" borderId="0" xfId="0" applyFont="1" applyFill="1"/>
    <xf numFmtId="0" fontId="5" fillId="0" borderId="0" xfId="0" applyFont="1" applyAlignment="1">
      <alignment horizontal="left"/>
    </xf>
    <xf numFmtId="0" fontId="5" fillId="15" borderId="0" xfId="0" applyFont="1" applyFill="1" applyAlignment="1">
      <alignment vertical="center"/>
    </xf>
    <xf numFmtId="0" fontId="5" fillId="0" borderId="0" xfId="0" applyFont="1"/>
    <xf numFmtId="0" fontId="16" fillId="17" borderId="0" xfId="0" applyFont="1" applyFill="1" applyAlignment="1">
      <alignment vertical="center"/>
    </xf>
    <xf numFmtId="0" fontId="5" fillId="17" borderId="0" xfId="0" applyFont="1" applyFill="1" applyAlignment="1">
      <alignment vertical="center"/>
    </xf>
    <xf numFmtId="0" fontId="18" fillId="6" borderId="0" xfId="0" applyFont="1" applyFill="1"/>
    <xf numFmtId="0" fontId="18" fillId="4" borderId="0" xfId="0" applyFont="1" applyFill="1" applyAlignment="1">
      <alignment horizontal="center"/>
    </xf>
    <xf numFmtId="1" fontId="5" fillId="0" borderId="0" xfId="0" applyNumberFormat="1" applyFont="1" applyAlignment="1">
      <alignment horizontal="left" vertical="center" readingOrder="1"/>
    </xf>
    <xf numFmtId="14" fontId="25" fillId="0" borderId="0" xfId="0" applyNumberFormat="1" applyFont="1" applyAlignment="1">
      <alignment horizontal="left" vertical="center"/>
    </xf>
    <xf numFmtId="49" fontId="25" fillId="0" borderId="0" xfId="0" applyNumberFormat="1" applyFont="1" applyAlignment="1">
      <alignment horizontal="left" vertical="center"/>
    </xf>
    <xf numFmtId="2" fontId="25" fillId="0" borderId="0" xfId="0" applyNumberFormat="1" applyFont="1" applyAlignment="1">
      <alignment horizontal="left" vertical="center"/>
    </xf>
    <xf numFmtId="0" fontId="0" fillId="19" borderId="0" xfId="0" applyFill="1"/>
    <xf numFmtId="0" fontId="0" fillId="19" borderId="2" xfId="0" applyFill="1" applyBorder="1" applyAlignment="1">
      <alignment vertical="top"/>
    </xf>
    <xf numFmtId="0" fontId="27" fillId="19" borderId="0" xfId="0" applyFont="1" applyFill="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5" borderId="0" xfId="0" applyFont="1" applyFill="1" applyAlignment="1">
      <alignment horizontal="center"/>
    </xf>
    <xf numFmtId="0" fontId="5" fillId="4" borderId="0" xfId="0" applyFont="1" applyFill="1" applyAlignment="1">
      <alignment horizontal="center" vertical="center"/>
    </xf>
    <xf numFmtId="0" fontId="5" fillId="15"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49" fontId="6" fillId="0" borderId="0" xfId="2" applyNumberFormat="1"/>
    <xf numFmtId="0" fontId="0" fillId="3" borderId="0" xfId="0" applyFill="1"/>
    <xf numFmtId="0" fontId="29" fillId="9" borderId="0" xfId="0" applyFont="1" applyFill="1"/>
    <xf numFmtId="0" fontId="0" fillId="20" borderId="0" xfId="0" applyFill="1"/>
    <xf numFmtId="0" fontId="0" fillId="20" borderId="0" xfId="0" applyFill="1" applyAlignment="1">
      <alignment horizontal="center"/>
    </xf>
    <xf numFmtId="0" fontId="30" fillId="13" borderId="0" xfId="0" applyFont="1" applyFill="1" applyAlignment="1">
      <alignment horizontal="left" vertical="center"/>
    </xf>
    <xf numFmtId="0" fontId="30" fillId="13" borderId="0" xfId="0" applyFont="1" applyFill="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Alignment="1">
      <alignment vertical="center"/>
    </xf>
    <xf numFmtId="0" fontId="0" fillId="5" borderId="0" xfId="0" applyFill="1" applyAlignment="1">
      <alignment horizontal="left" vertical="center"/>
    </xf>
    <xf numFmtId="0" fontId="0" fillId="15" borderId="0" xfId="0" applyFill="1"/>
    <xf numFmtId="0" fontId="0" fillId="4" borderId="0" xfId="0" applyFill="1" applyAlignment="1">
      <alignment horizontal="left" vertical="center"/>
    </xf>
    <xf numFmtId="0" fontId="0" fillId="15" borderId="0" xfId="0" applyFill="1" applyAlignment="1">
      <alignment horizontal="center"/>
    </xf>
    <xf numFmtId="0" fontId="0" fillId="5" borderId="0" xfId="0" applyFill="1" applyAlignment="1">
      <alignment horizontal="center"/>
    </xf>
    <xf numFmtId="0" fontId="0" fillId="3" borderId="0" xfId="0" applyFill="1" applyAlignment="1">
      <alignment horizontal="left"/>
    </xf>
    <xf numFmtId="0" fontId="3" fillId="3" borderId="0" xfId="0" applyFont="1" applyFill="1" applyAlignment="1">
      <alignment vertical="center"/>
    </xf>
    <xf numFmtId="0" fontId="0" fillId="3" borderId="0" xfId="0" applyFill="1" applyAlignment="1">
      <alignment horizontal="left" vertical="center"/>
    </xf>
    <xf numFmtId="0" fontId="3" fillId="5" borderId="0" xfId="0" applyFont="1" applyFill="1" applyAlignment="1">
      <alignment vertical="center"/>
    </xf>
    <xf numFmtId="0" fontId="3" fillId="4" borderId="0" xfId="0" applyFont="1" applyFill="1" applyAlignment="1">
      <alignment vertical="center"/>
    </xf>
    <xf numFmtId="0" fontId="0" fillId="4" borderId="0" xfId="0" applyFill="1" applyAlignment="1">
      <alignment horizontal="center" vertical="center"/>
    </xf>
    <xf numFmtId="0" fontId="3" fillId="0" borderId="0" xfId="0" applyFont="1" applyAlignment="1">
      <alignment horizontal="left" vertical="center" readingOrder="1"/>
    </xf>
    <xf numFmtId="0" fontId="3" fillId="0" borderId="0" xfId="0" applyFont="1" applyAlignment="1">
      <alignment horizontal="center" vertical="center" readingOrder="1"/>
    </xf>
    <xf numFmtId="0" fontId="3" fillId="0" borderId="0" xfId="0" applyFont="1" applyAlignment="1">
      <alignment vertical="center" readingOrder="1"/>
    </xf>
    <xf numFmtId="0" fontId="3" fillId="0" borderId="0" xfId="0" applyFont="1" applyAlignment="1">
      <alignment horizontal="center" vertical="center"/>
    </xf>
    <xf numFmtId="0" fontId="3" fillId="0" borderId="0" xfId="0" applyFont="1" applyAlignment="1">
      <alignment horizontal="left" vertical="center"/>
    </xf>
    <xf numFmtId="0" fontId="0" fillId="5" borderId="0" xfId="0" applyFill="1" applyAlignment="1">
      <alignment vertical="center"/>
    </xf>
    <xf numFmtId="0" fontId="24" fillId="0" borderId="0" xfId="0" applyFont="1" applyAlignment="1">
      <alignment vertical="center"/>
    </xf>
    <xf numFmtId="0" fontId="24" fillId="0" borderId="0" xfId="0" applyFont="1" applyAlignment="1">
      <alignment horizontal="center" vertical="center"/>
    </xf>
    <xf numFmtId="0" fontId="0" fillId="4" borderId="0" xfId="0" applyFill="1" applyAlignment="1">
      <alignment horizontal="center"/>
    </xf>
    <xf numFmtId="0" fontId="3" fillId="12" borderId="0" xfId="0" applyFont="1" applyFill="1" applyAlignment="1">
      <alignment vertical="center"/>
    </xf>
    <xf numFmtId="0" fontId="0" fillId="3" borderId="0" xfId="0" applyFill="1" applyAlignment="1">
      <alignment vertical="center"/>
    </xf>
    <xf numFmtId="0" fontId="0" fillId="3" borderId="0" xfId="0" applyFill="1" applyAlignment="1">
      <alignment horizontal="center" vertical="center"/>
    </xf>
    <xf numFmtId="0" fontId="3" fillId="15" borderId="0" xfId="0" applyFont="1" applyFill="1" applyAlignment="1">
      <alignment vertical="center"/>
    </xf>
    <xf numFmtId="0" fontId="3" fillId="15" borderId="0" xfId="0" applyFont="1" applyFill="1" applyAlignment="1">
      <alignment horizontal="center" vertical="center"/>
    </xf>
    <xf numFmtId="0" fontId="3" fillId="8" borderId="0" xfId="0" applyFont="1" applyFill="1" applyAlignment="1">
      <alignment vertical="center"/>
    </xf>
    <xf numFmtId="0" fontId="3" fillId="16" borderId="0" xfId="0" applyFont="1" applyFill="1" applyAlignment="1">
      <alignment vertical="center"/>
    </xf>
    <xf numFmtId="0" fontId="3" fillId="0" borderId="0" xfId="0" applyFont="1"/>
    <xf numFmtId="1" fontId="3" fillId="0" borderId="0" xfId="0" applyNumberFormat="1" applyFont="1" applyAlignment="1">
      <alignment vertical="center"/>
    </xf>
    <xf numFmtId="0" fontId="0" fillId="3" borderId="0" xfId="0" applyFill="1" applyAlignment="1">
      <alignment horizontal="center"/>
    </xf>
    <xf numFmtId="0" fontId="24" fillId="3" borderId="0" xfId="0" applyFont="1" applyFill="1" applyAlignment="1">
      <alignment vertical="center"/>
    </xf>
    <xf numFmtId="0" fontId="3" fillId="3" borderId="0" xfId="0" applyFont="1" applyFill="1" applyAlignment="1">
      <alignment horizontal="left" vertical="center"/>
    </xf>
    <xf numFmtId="0" fontId="3" fillId="3" borderId="0" xfId="0" applyFont="1" applyFill="1" applyAlignment="1">
      <alignment horizontal="center" vertical="center"/>
    </xf>
    <xf numFmtId="0" fontId="0" fillId="21" borderId="0" xfId="0" applyFill="1"/>
    <xf numFmtId="0" fontId="33" fillId="21" borderId="0" xfId="2" applyFont="1" applyFill="1" applyAlignment="1">
      <alignment horizontal="left"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left" vertical="top"/>
    </xf>
    <xf numFmtId="0" fontId="0" fillId="3" borderId="0" xfId="0" applyFill="1" applyAlignment="1">
      <alignment horizontal="left" vertical="top"/>
    </xf>
    <xf numFmtId="0" fontId="33" fillId="0" borderId="0" xfId="2" applyFont="1" applyFill="1" applyAlignment="1">
      <alignment horizontal="left" vertical="center"/>
    </xf>
    <xf numFmtId="0" fontId="33" fillId="3" borderId="0" xfId="2" applyFont="1" applyFill="1" applyAlignment="1">
      <alignment horizontal="left" vertical="center"/>
    </xf>
    <xf numFmtId="1" fontId="0" fillId="0" borderId="0" xfId="0" applyNumberFormat="1" applyAlignment="1">
      <alignment horizontal="center"/>
    </xf>
    <xf numFmtId="0" fontId="28" fillId="0" borderId="0" xfId="0" applyFont="1"/>
    <xf numFmtId="0" fontId="28" fillId="3" borderId="0" xfId="0" applyFont="1" applyFill="1" applyAlignment="1">
      <alignment horizontal="center"/>
    </xf>
    <xf numFmtId="0" fontId="28" fillId="0" borderId="0" xfId="0" applyFont="1" applyAlignment="1">
      <alignment horizontal="center"/>
    </xf>
    <xf numFmtId="0" fontId="28" fillId="0" borderId="0" xfId="0" applyFont="1" applyAlignment="1">
      <alignment horizontal="left"/>
    </xf>
    <xf numFmtId="0" fontId="28" fillId="0" borderId="0" xfId="0" applyFont="1" applyAlignment="1">
      <alignment horizontal="left" vertical="center"/>
    </xf>
    <xf numFmtId="0" fontId="28" fillId="0" borderId="0" xfId="0" applyFont="1" applyAlignment="1">
      <alignment vertical="center"/>
    </xf>
    <xf numFmtId="0" fontId="28" fillId="0" borderId="0" xfId="0" applyFont="1" applyAlignment="1">
      <alignment horizontal="left" vertical="top"/>
    </xf>
    <xf numFmtId="0" fontId="28" fillId="0" borderId="0" xfId="0" applyFont="1" applyAlignment="1">
      <alignment horizontal="center" vertical="center"/>
    </xf>
    <xf numFmtId="0" fontId="28" fillId="3" borderId="0" xfId="0" applyFont="1" applyFill="1"/>
    <xf numFmtId="0" fontId="28" fillId="3" borderId="0" xfId="0" applyFont="1" applyFill="1" applyAlignment="1">
      <alignment horizontal="left"/>
    </xf>
    <xf numFmtId="0" fontId="28" fillId="3" borderId="0" xfId="0" applyFont="1" applyFill="1" applyAlignment="1">
      <alignment horizontal="left" vertical="center"/>
    </xf>
    <xf numFmtId="0" fontId="28" fillId="3" borderId="0" xfId="0" applyFont="1" applyFill="1" applyAlignment="1">
      <alignment vertical="center"/>
    </xf>
    <xf numFmtId="0" fontId="28" fillId="4" borderId="0" xfId="0" applyFont="1" applyFill="1" applyAlignment="1">
      <alignment horizontal="left" vertical="center"/>
    </xf>
    <xf numFmtId="0" fontId="28" fillId="5" borderId="0" xfId="0" applyFont="1" applyFill="1"/>
    <xf numFmtId="0" fontId="28" fillId="5" borderId="0" xfId="0" applyFont="1" applyFill="1" applyAlignment="1">
      <alignment horizontal="left" vertical="center"/>
    </xf>
    <xf numFmtId="0" fontId="28" fillId="4" borderId="0" xfId="0" applyFont="1" applyFill="1"/>
    <xf numFmtId="0" fontId="24" fillId="0" borderId="0" xfId="2" applyFont="1" applyAlignment="1">
      <alignment horizontal="center" vertical="center"/>
    </xf>
    <xf numFmtId="14" fontId="6" fillId="0" borderId="0" xfId="2" applyNumberFormat="1"/>
    <xf numFmtId="0" fontId="28" fillId="3" borderId="0" xfId="0" applyFont="1" applyFill="1" applyAlignment="1">
      <alignment horizontal="center" vertical="center"/>
    </xf>
    <xf numFmtId="0" fontId="28" fillId="4" borderId="0" xfId="0" applyFont="1" applyFill="1" applyAlignment="1">
      <alignment horizontal="center"/>
    </xf>
    <xf numFmtId="0" fontId="28" fillId="4" borderId="0" xfId="0" applyFont="1" applyFill="1" applyAlignment="1">
      <alignment vertical="center"/>
    </xf>
    <xf numFmtId="0" fontId="28" fillId="4" borderId="0" xfId="0" applyFont="1" applyFill="1" applyAlignment="1">
      <alignment horizontal="center" vertical="center"/>
    </xf>
    <xf numFmtId="166" fontId="0" fillId="0" borderId="0" xfId="0" applyNumberFormat="1"/>
    <xf numFmtId="0" fontId="28" fillId="5" borderId="0" xfId="0" applyFont="1" applyFill="1" applyAlignment="1">
      <alignment vertical="center"/>
    </xf>
    <xf numFmtId="0" fontId="28" fillId="4" borderId="0" xfId="0" applyFont="1" applyFill="1" applyAlignment="1">
      <alignment horizontal="left"/>
    </xf>
    <xf numFmtId="0" fontId="28" fillId="4" borderId="0" xfId="0" applyFont="1" applyFill="1" applyAlignment="1">
      <alignment horizontal="left" vertical="top"/>
    </xf>
    <xf numFmtId="0" fontId="4" fillId="0" borderId="3" xfId="0" applyFont="1" applyBorder="1" applyAlignment="1">
      <alignment horizontal="left" vertical="center"/>
    </xf>
    <xf numFmtId="0" fontId="0" fillId="0" borderId="4" xfId="0" applyBorder="1" applyAlignment="1">
      <alignment horizontal="left" vertical="center"/>
    </xf>
    <xf numFmtId="49" fontId="28" fillId="0" borderId="0" xfId="0" applyNumberFormat="1" applyFont="1" applyAlignment="1">
      <alignment horizontal="left" vertical="center"/>
    </xf>
    <xf numFmtId="1" fontId="28" fillId="0" borderId="0" xfId="0" applyNumberFormat="1" applyFont="1" applyAlignment="1">
      <alignment horizontal="left" vertical="center"/>
    </xf>
    <xf numFmtId="1" fontId="0" fillId="0" borderId="0" xfId="0" applyNumberFormat="1" applyAlignment="1">
      <alignment horizontal="left" vertical="center"/>
    </xf>
    <xf numFmtId="49" fontId="0" fillId="0" borderId="0" xfId="0" applyNumberFormat="1" applyAlignment="1">
      <alignment horizontal="left" vertical="center"/>
    </xf>
    <xf numFmtId="0" fontId="0" fillId="0" borderId="2" xfId="0" applyBorder="1" applyAlignment="1">
      <alignment horizontal="center" vertical="center" wrapText="1"/>
    </xf>
    <xf numFmtId="49" fontId="0" fillId="0" borderId="0" xfId="0" applyNumberFormat="1" applyAlignment="1">
      <alignment horizontal="center"/>
    </xf>
    <xf numFmtId="0" fontId="0" fillId="0" borderId="2" xfId="0" applyBorder="1" applyAlignment="1">
      <alignment horizontal="center" vertical="center"/>
    </xf>
    <xf numFmtId="49" fontId="0" fillId="0" borderId="0" xfId="0" applyNumberFormat="1" applyAlignment="1">
      <alignment horizontal="center" vertical="center"/>
    </xf>
    <xf numFmtId="1" fontId="0" fillId="0" borderId="0" xfId="0" applyNumberFormat="1" applyAlignment="1">
      <alignment horizontal="center" vertical="center"/>
    </xf>
    <xf numFmtId="49" fontId="25" fillId="0" borderId="0" xfId="0" applyNumberFormat="1" applyFont="1" applyAlignment="1">
      <alignment horizontal="center"/>
    </xf>
    <xf numFmtId="0" fontId="0" fillId="13" borderId="1" xfId="0" applyFill="1" applyBorder="1" applyAlignment="1">
      <alignment horizontal="center"/>
    </xf>
    <xf numFmtId="0" fontId="0" fillId="0" borderId="2" xfId="0" applyBorder="1" applyAlignment="1">
      <alignment horizontal="left" vertical="center"/>
    </xf>
    <xf numFmtId="1" fontId="25" fillId="0" borderId="0" xfId="0" applyNumberFormat="1" applyFont="1" applyAlignment="1">
      <alignment horizontal="center"/>
    </xf>
    <xf numFmtId="1" fontId="25" fillId="0" borderId="0" xfId="0" applyNumberFormat="1" applyFont="1" applyAlignment="1">
      <alignment horizontal="center" vertical="center"/>
    </xf>
    <xf numFmtId="49" fontId="25" fillId="0" borderId="0" xfId="0" applyNumberFormat="1" applyFont="1" applyAlignment="1">
      <alignment vertical="center"/>
    </xf>
    <xf numFmtId="2" fontId="25" fillId="0" borderId="0" xfId="0" applyNumberFormat="1" applyFont="1" applyAlignment="1">
      <alignment vertical="center"/>
    </xf>
    <xf numFmtId="0" fontId="24" fillId="0" borderId="0" xfId="0" applyFont="1" applyAlignment="1">
      <alignment horizontal="left" vertical="center"/>
    </xf>
    <xf numFmtId="1" fontId="3" fillId="0" borderId="0" xfId="0" applyNumberFormat="1" applyFont="1"/>
    <xf numFmtId="1" fontId="3" fillId="0" borderId="0" xfId="0" applyNumberFormat="1" applyFont="1" applyAlignment="1">
      <alignment vertical="center" wrapText="1"/>
    </xf>
    <xf numFmtId="1" fontId="25" fillId="0" borderId="0" xfId="0" applyNumberFormat="1" applyFont="1" applyAlignment="1">
      <alignment vertical="center"/>
    </xf>
    <xf numFmtId="14" fontId="0" fillId="0" borderId="0" xfId="0" applyNumberFormat="1" applyAlignment="1">
      <alignment horizontal="left" vertical="center"/>
    </xf>
    <xf numFmtId="2" fontId="0" fillId="0" borderId="0" xfId="0" applyNumberFormat="1" applyAlignment="1">
      <alignment horizontal="left" vertical="center"/>
    </xf>
    <xf numFmtId="14" fontId="25" fillId="0" borderId="0" xfId="0" applyNumberFormat="1" applyFont="1" applyAlignment="1">
      <alignment vertical="center"/>
    </xf>
    <xf numFmtId="0" fontId="37" fillId="0" borderId="0" xfId="0" applyFont="1"/>
    <xf numFmtId="0" fontId="37" fillId="0" borderId="0" xfId="0" applyFont="1" applyAlignment="1">
      <alignment horizontal="left" vertical="top"/>
    </xf>
    <xf numFmtId="0" fontId="38" fillId="0" borderId="0" xfId="0" applyFont="1" applyAlignment="1">
      <alignment horizontal="center"/>
    </xf>
    <xf numFmtId="0" fontId="38" fillId="0" borderId="0" xfId="0" applyFont="1"/>
    <xf numFmtId="0" fontId="35" fillId="0" borderId="0" xfId="0" applyFont="1" applyAlignment="1">
      <alignment horizontal="left" vertical="center"/>
    </xf>
    <xf numFmtId="0" fontId="38" fillId="0" borderId="0" xfId="0" applyFont="1" applyAlignment="1">
      <alignment horizontal="left" vertical="center"/>
    </xf>
    <xf numFmtId="0" fontId="35" fillId="0" borderId="0" xfId="0" applyFont="1" applyAlignment="1">
      <alignment horizontal="center"/>
    </xf>
    <xf numFmtId="0" fontId="38" fillId="0" borderId="0" xfId="0" applyFont="1" applyAlignment="1">
      <alignment horizontal="center" vertical="center"/>
    </xf>
    <xf numFmtId="0" fontId="39" fillId="0" borderId="0" xfId="0" applyFont="1" applyAlignment="1">
      <alignment horizontal="left" vertical="center" readingOrder="1"/>
    </xf>
    <xf numFmtId="0" fontId="35" fillId="0" borderId="0" xfId="0" applyFont="1"/>
    <xf numFmtId="0" fontId="39" fillId="0" borderId="0" xfId="0" applyFont="1" applyAlignment="1">
      <alignment vertical="center" wrapText="1"/>
    </xf>
    <xf numFmtId="0" fontId="38" fillId="0" borderId="0" xfId="0" applyFont="1" applyAlignment="1">
      <alignment vertical="center" wrapText="1"/>
    </xf>
    <xf numFmtId="0" fontId="39" fillId="0" borderId="0" xfId="0" applyFont="1" applyAlignment="1">
      <alignment horizontal="center" vertical="center" readingOrder="1"/>
    </xf>
    <xf numFmtId="0" fontId="38" fillId="0" borderId="0" xfId="0" applyFont="1" applyAlignment="1">
      <alignment horizontal="left" vertical="center" readingOrder="1"/>
    </xf>
    <xf numFmtId="1" fontId="28" fillId="0" borderId="0" xfId="0" applyNumberFormat="1" applyFont="1" applyAlignment="1">
      <alignment horizontal="center" vertical="center"/>
    </xf>
    <xf numFmtId="0" fontId="0" fillId="13" borderId="1" xfId="0" applyFill="1" applyBorder="1" applyAlignment="1">
      <alignment vertical="center"/>
    </xf>
    <xf numFmtId="1" fontId="24" fillId="0" borderId="0" xfId="0" applyNumberFormat="1" applyFont="1" applyAlignment="1">
      <alignment horizontal="left" vertical="center"/>
    </xf>
    <xf numFmtId="49" fontId="24" fillId="0" borderId="0" xfId="0" applyNumberFormat="1" applyFont="1" applyAlignment="1">
      <alignment horizontal="left" vertical="center"/>
    </xf>
    <xf numFmtId="0" fontId="28" fillId="18" borderId="0" xfId="0" applyFont="1" applyFill="1"/>
    <xf numFmtId="0" fontId="36" fillId="13" borderId="0" xfId="0" applyFont="1" applyFill="1" applyAlignment="1">
      <alignment horizontal="left" vertical="center"/>
    </xf>
    <xf numFmtId="0" fontId="28" fillId="20" borderId="0" xfId="0" applyFont="1" applyFill="1"/>
    <xf numFmtId="0" fontId="28" fillId="16" borderId="0" xfId="0" applyFont="1" applyFill="1" applyAlignment="1">
      <alignment vertical="center"/>
    </xf>
    <xf numFmtId="0" fontId="0" fillId="22" borderId="0" xfId="0" applyFill="1"/>
    <xf numFmtId="0" fontId="0" fillId="18" borderId="0" xfId="0" applyFill="1" applyAlignment="1">
      <alignment horizontal="center"/>
    </xf>
    <xf numFmtId="0" fontId="3" fillId="18" borderId="0" xfId="0" applyFont="1" applyFill="1" applyAlignment="1">
      <alignment horizontal="left" vertical="center"/>
    </xf>
    <xf numFmtId="0" fontId="0" fillId="18" borderId="0" xfId="0" applyFill="1" applyAlignment="1">
      <alignment horizontal="left" vertical="center"/>
    </xf>
    <xf numFmtId="0" fontId="0" fillId="18" borderId="0" xfId="0" applyFill="1" applyAlignment="1">
      <alignment vertical="center"/>
    </xf>
    <xf numFmtId="0" fontId="0" fillId="18" borderId="0" xfId="0" applyFill="1" applyAlignment="1">
      <alignment horizontal="center" vertical="center"/>
    </xf>
    <xf numFmtId="0" fontId="33" fillId="18" borderId="0" xfId="2" applyFont="1" applyFill="1" applyAlignment="1">
      <alignment horizontal="left" vertical="center"/>
    </xf>
    <xf numFmtId="0" fontId="3" fillId="18" borderId="0" xfId="0" applyFont="1" applyFill="1" applyAlignment="1">
      <alignment vertical="center"/>
    </xf>
    <xf numFmtId="49" fontId="41" fillId="0" borderId="0" xfId="0" applyNumberFormat="1" applyFont="1"/>
    <xf numFmtId="0" fontId="4" fillId="0" borderId="4" xfId="0" applyFont="1" applyBorder="1" applyAlignment="1">
      <alignment horizontal="left" vertical="center"/>
    </xf>
    <xf numFmtId="0" fontId="36" fillId="0" borderId="3" xfId="0" applyFont="1" applyBorder="1" applyAlignment="1">
      <alignment horizontal="left" vertical="center"/>
    </xf>
    <xf numFmtId="2" fontId="28" fillId="0" borderId="0" xfId="0" applyNumberFormat="1" applyFont="1" applyAlignment="1">
      <alignment horizontal="left" vertical="center"/>
    </xf>
    <xf numFmtId="0" fontId="0" fillId="12" borderId="0" xfId="0" applyFill="1"/>
    <xf numFmtId="0" fontId="0" fillId="12" borderId="0" xfId="0" applyFill="1" applyAlignment="1">
      <alignment horizontal="center"/>
    </xf>
    <xf numFmtId="0" fontId="0" fillId="12" borderId="0" xfId="0" applyFill="1" applyAlignment="1">
      <alignment horizontal="left" vertical="top"/>
    </xf>
    <xf numFmtId="0" fontId="28" fillId="12" borderId="0" xfId="0" applyFont="1" applyFill="1"/>
    <xf numFmtId="0" fontId="3" fillId="12" borderId="0" xfId="0" applyFont="1" applyFill="1" applyAlignment="1">
      <alignment horizontal="left" vertical="center"/>
    </xf>
    <xf numFmtId="0" fontId="39" fillId="0" borderId="0" xfId="0" applyFont="1"/>
    <xf numFmtId="0" fontId="0" fillId="4" borderId="2" xfId="0" applyFill="1" applyBorder="1" applyAlignment="1">
      <alignment horizontal="left" vertical="center" wrapText="1"/>
    </xf>
    <xf numFmtId="0" fontId="3" fillId="0" borderId="0" xfId="0" applyFont="1" applyAlignment="1">
      <alignment vertical="center" wrapText="1"/>
    </xf>
    <xf numFmtId="0" fontId="0" fillId="4" borderId="0" xfId="0" applyFill="1" applyAlignment="1">
      <alignment horizontal="left"/>
    </xf>
    <xf numFmtId="0" fontId="0" fillId="0" borderId="0" xfId="0" applyAlignment="1">
      <alignment vertical="center" readingOrder="1"/>
    </xf>
    <xf numFmtId="0" fontId="0" fillId="0" borderId="0" xfId="0" applyAlignment="1">
      <alignment horizontal="center" vertical="center" readingOrder="1"/>
    </xf>
    <xf numFmtId="0" fontId="0" fillId="0" borderId="0" xfId="0" applyAlignment="1">
      <alignment horizontal="left" vertical="center" readingOrder="1"/>
    </xf>
    <xf numFmtId="0" fontId="4" fillId="0" borderId="0" xfId="0" applyFont="1"/>
    <xf numFmtId="49" fontId="18" fillId="0" borderId="0" xfId="0" applyNumberFormat="1" applyFont="1"/>
    <xf numFmtId="0" fontId="0" fillId="0" borderId="0" xfId="2" applyFont="1" applyFill="1" applyAlignment="1">
      <alignment horizontal="left" vertical="center"/>
    </xf>
    <xf numFmtId="0" fontId="24" fillId="3" borderId="0" xfId="0" applyFont="1" applyFill="1"/>
    <xf numFmtId="0" fontId="24" fillId="3" borderId="0" xfId="0" applyFont="1" applyFill="1" applyAlignment="1">
      <alignment horizontal="center"/>
    </xf>
    <xf numFmtId="0" fontId="24" fillId="3" borderId="0" xfId="0" applyFont="1" applyFill="1" applyAlignment="1">
      <alignment horizontal="left"/>
    </xf>
    <xf numFmtId="0" fontId="24" fillId="3" borderId="0" xfId="0" applyFont="1" applyFill="1" applyAlignment="1">
      <alignment horizontal="left" vertical="center"/>
    </xf>
    <xf numFmtId="0" fontId="24" fillId="3" borderId="0" xfId="0" applyFont="1" applyFill="1" applyAlignment="1">
      <alignment horizontal="center" vertical="center"/>
    </xf>
    <xf numFmtId="0" fontId="24" fillId="4" borderId="0" xfId="0" applyFont="1" applyFill="1" applyAlignment="1">
      <alignment horizontal="left" vertical="center"/>
    </xf>
    <xf numFmtId="0" fontId="24" fillId="0" borderId="0" xfId="0" applyFont="1" applyAlignment="1">
      <alignment horizontal="center"/>
    </xf>
    <xf numFmtId="0" fontId="24" fillId="0" borderId="0" xfId="0" applyFont="1" applyAlignment="1">
      <alignment horizontal="left"/>
    </xf>
    <xf numFmtId="0" fontId="24" fillId="5" borderId="0" xfId="0" applyFont="1" applyFill="1" applyAlignment="1">
      <alignment vertical="center"/>
    </xf>
    <xf numFmtId="0" fontId="24" fillId="5" borderId="0" xfId="0" applyFont="1" applyFill="1" applyAlignment="1">
      <alignment horizontal="left" vertical="center"/>
    </xf>
    <xf numFmtId="0" fontId="24" fillId="4" borderId="0" xfId="0" applyFont="1" applyFill="1"/>
    <xf numFmtId="0" fontId="24" fillId="16" borderId="0" xfId="0" applyFont="1" applyFill="1"/>
    <xf numFmtId="0" fontId="24" fillId="0" borderId="0" xfId="0" applyFont="1" applyAlignment="1">
      <alignment vertical="center" wrapText="1"/>
    </xf>
    <xf numFmtId="0" fontId="3" fillId="4" borderId="0" xfId="0" applyFont="1" applyFill="1" applyAlignment="1">
      <alignment horizontal="center" vertical="center"/>
    </xf>
    <xf numFmtId="0" fontId="24" fillId="15" borderId="0" xfId="0" applyFont="1" applyFill="1" applyAlignment="1">
      <alignment horizontal="left" vertical="center"/>
    </xf>
    <xf numFmtId="0" fontId="24" fillId="15" borderId="0" xfId="0" applyFont="1" applyFill="1"/>
    <xf numFmtId="0" fontId="24" fillId="15" borderId="0" xfId="0" applyFont="1" applyFill="1" applyAlignment="1">
      <alignment horizontal="center"/>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0" fillId="22" borderId="0" xfId="0" applyFill="1" applyAlignment="1">
      <alignment horizontal="left" vertical="top" wrapText="1"/>
    </xf>
    <xf numFmtId="0" fontId="0" fillId="0" borderId="0" xfId="0" applyFill="1"/>
    <xf numFmtId="0" fontId="0" fillId="21" borderId="0" xfId="2" applyFont="1" applyFill="1" applyAlignment="1">
      <alignment horizontal="left" vertical="center"/>
    </xf>
    <xf numFmtId="1" fontId="43" fillId="0" borderId="0" xfId="0" applyNumberFormat="1" applyFont="1" applyAlignment="1">
      <alignment horizontal="center"/>
    </xf>
    <xf numFmtId="1" fontId="43" fillId="0" borderId="0" xfId="0" applyNumberFormat="1" applyFont="1"/>
    <xf numFmtId="14" fontId="43" fillId="0" borderId="0" xfId="0" applyNumberFormat="1" applyFont="1"/>
    <xf numFmtId="0" fontId="0" fillId="0" borderId="0" xfId="0" applyFill="1" applyAlignment="1">
      <alignment horizontal="center"/>
    </xf>
    <xf numFmtId="0" fontId="0" fillId="0" borderId="0" xfId="0" applyFill="1" applyAlignment="1">
      <alignment horizontal="left"/>
    </xf>
    <xf numFmtId="0" fontId="3" fillId="0" borderId="0" xfId="0" applyFont="1" applyFill="1" applyAlignment="1">
      <alignment vertical="center"/>
    </xf>
    <xf numFmtId="0" fontId="0" fillId="0" borderId="0" xfId="0" applyFill="1" applyAlignment="1">
      <alignment vertical="center"/>
    </xf>
    <xf numFmtId="0" fontId="3" fillId="0" borderId="0" xfId="0" applyFont="1" applyFill="1" applyAlignment="1">
      <alignment horizontal="center" vertical="center"/>
    </xf>
    <xf numFmtId="0" fontId="28" fillId="0" borderId="0" xfId="0" applyFont="1" applyFill="1"/>
    <xf numFmtId="0" fontId="0" fillId="0" borderId="0" xfId="0" applyNumberFormat="1"/>
    <xf numFmtId="0" fontId="24" fillId="12" borderId="0" xfId="0" applyFont="1" applyFill="1" applyAlignment="1">
      <alignment vertical="center"/>
    </xf>
    <xf numFmtId="0" fontId="24" fillId="4" borderId="0" xfId="0" applyFont="1" applyFill="1" applyAlignment="1">
      <alignment vertical="center"/>
    </xf>
    <xf numFmtId="0" fontId="24" fillId="0" borderId="0" xfId="0" applyFont="1" applyFill="1"/>
    <xf numFmtId="0" fontId="24" fillId="0" borderId="0" xfId="0" applyFont="1" applyFill="1" applyAlignment="1">
      <alignment horizontal="center"/>
    </xf>
    <xf numFmtId="0" fontId="24" fillId="0" borderId="0" xfId="0" applyFont="1" applyFill="1" applyAlignment="1">
      <alignment horizontal="left"/>
    </xf>
    <xf numFmtId="0" fontId="24" fillId="0" borderId="0" xfId="0" applyFont="1" applyFill="1" applyAlignment="1">
      <alignment vertical="center"/>
    </xf>
    <xf numFmtId="0" fontId="24" fillId="0" borderId="0" xfId="0" applyFont="1" applyFill="1" applyAlignment="1">
      <alignment horizontal="left" vertical="center"/>
    </xf>
    <xf numFmtId="0" fontId="24" fillId="0" borderId="0" xfId="0" applyFont="1" applyFill="1" applyAlignment="1">
      <alignment horizontal="center" vertical="center"/>
    </xf>
    <xf numFmtId="0" fontId="35" fillId="0" borderId="0" xfId="0" applyFont="1" applyAlignment="1">
      <alignment vertical="center"/>
    </xf>
    <xf numFmtId="1" fontId="24" fillId="0" borderId="0" xfId="0" applyNumberFormat="1" applyFont="1" applyAlignment="1">
      <alignment horizontal="center"/>
    </xf>
    <xf numFmtId="0" fontId="39" fillId="0" borderId="0" xfId="0" applyFont="1" applyAlignment="1">
      <alignment vertical="center"/>
    </xf>
    <xf numFmtId="0" fontId="35" fillId="0" borderId="0" xfId="0" applyFont="1" applyAlignment="1">
      <alignment horizontal="center" vertical="center"/>
    </xf>
    <xf numFmtId="0" fontId="0" fillId="3" borderId="0" xfId="0" applyFill="1" applyAlignment="1">
      <alignment horizontal="left" vertical="top" wrapText="1"/>
    </xf>
    <xf numFmtId="0" fontId="6" fillId="22" borderId="0" xfId="2" applyFill="1" applyAlignment="1">
      <alignment horizontal="center" vertical="center"/>
    </xf>
    <xf numFmtId="0" fontId="0" fillId="22" borderId="0" xfId="0" applyFill="1" applyAlignment="1">
      <alignment horizontal="center"/>
    </xf>
    <xf numFmtId="0" fontId="0" fillId="15" borderId="0" xfId="0" applyFill="1" applyAlignment="1">
      <alignment horizontal="left" vertical="top" wrapText="1"/>
    </xf>
    <xf numFmtId="0" fontId="14" fillId="15" borderId="0" xfId="0" applyFont="1" applyFill="1" applyAlignment="1">
      <alignment horizontal="left" vertical="top" wrapText="1"/>
    </xf>
    <xf numFmtId="0" fontId="14" fillId="22" borderId="0" xfId="0" applyFont="1" applyFill="1" applyAlignment="1">
      <alignment horizontal="left" vertical="top" wrapText="1"/>
    </xf>
    <xf numFmtId="0" fontId="0" fillId="23" borderId="0" xfId="0" applyFill="1" applyAlignment="1">
      <alignment horizontal="left" vertical="top" wrapText="1"/>
    </xf>
    <xf numFmtId="0" fontId="0" fillId="23" borderId="0" xfId="0" applyFill="1"/>
    <xf numFmtId="0" fontId="0" fillId="24" borderId="0" xfId="0" applyFill="1" applyAlignment="1">
      <alignment horizontal="left" vertical="top" wrapText="1"/>
    </xf>
    <xf numFmtId="0" fontId="0" fillId="24" borderId="0" xfId="0" applyFill="1"/>
    <xf numFmtId="0" fontId="0" fillId="5" borderId="0" xfId="0" applyFill="1" applyAlignment="1">
      <alignment horizontal="left" vertical="top" wrapText="1"/>
    </xf>
    <xf numFmtId="0" fontId="6" fillId="5" borderId="0" xfId="2" applyFill="1" applyAlignment="1">
      <alignment horizontal="center" vertical="center"/>
    </xf>
    <xf numFmtId="0" fontId="0" fillId="6" borderId="0" xfId="0" applyFill="1" applyAlignment="1">
      <alignment horizontal="left" vertical="top" wrapText="1"/>
    </xf>
    <xf numFmtId="0" fontId="40" fillId="6" borderId="0" xfId="0" applyFont="1" applyFill="1" applyAlignment="1">
      <alignment horizontal="left" vertical="center" wrapText="1"/>
    </xf>
    <xf numFmtId="0" fontId="0" fillId="6" borderId="0" xfId="0" applyFill="1" applyAlignment="1">
      <alignment horizontal="center" vertical="top" wrapText="1"/>
    </xf>
    <xf numFmtId="0" fontId="0" fillId="6" borderId="0" xfId="0" applyFill="1"/>
    <xf numFmtId="0" fontId="26" fillId="9" borderId="0" xfId="0" applyFont="1" applyFill="1" applyBorder="1" applyAlignment="1">
      <alignment horizontal="center"/>
    </xf>
    <xf numFmtId="0" fontId="0" fillId="9" borderId="0" xfId="0" applyFill="1" applyBorder="1"/>
    <xf numFmtId="0" fontId="26" fillId="22" borderId="1" xfId="0" applyFont="1" applyFill="1" applyBorder="1" applyAlignment="1">
      <alignment horizontal="center" vertical="center"/>
    </xf>
  </cellXfs>
  <cellStyles count="3">
    <cellStyle name="Hyperlink" xfId="2" builtinId="8"/>
    <cellStyle name="Normal" xfId="0" builtinId="0"/>
    <cellStyle name="Normal 2" xfId="1" xr:uid="{13DA2DDC-7691-499E-A9BC-7741E7D51125}"/>
  </cellStyles>
  <dxfs count="8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9" formatCode="dd/mm/yyyy"/>
    </dxf>
    <dxf>
      <numFmt numFmtId="2" formatCode="0.00"/>
    </dxf>
    <dxf>
      <numFmt numFmtId="19" formatCode="dd/mm/yyyy"/>
    </dxf>
    <dxf>
      <numFmt numFmtId="2" formatCode="0.00"/>
    </dxf>
    <dxf>
      <numFmt numFmtId="19" formatCode="dd/mm/yyyy"/>
    </dxf>
    <dxf>
      <numFmt numFmtId="2" formatCode="0.00"/>
    </dxf>
    <dxf>
      <numFmt numFmtId="19" formatCode="dd/mm/yyyy"/>
    </dxf>
    <dxf>
      <numFmt numFmtId="2" formatCode="0.00"/>
    </dxf>
    <dxf>
      <numFmt numFmtId="19" formatCode="dd/mm/yyyy"/>
    </dxf>
    <dxf>
      <numFmt numFmtId="2" formatCode="0.00"/>
    </dxf>
    <dxf>
      <numFmt numFmtId="19" formatCode="dd/mm/yyyy"/>
    </dxf>
    <dxf>
      <numFmt numFmtId="19" formatCode="dd/mm/yyyy"/>
    </dxf>
    <dxf>
      <numFmt numFmtId="2" formatCode="0.00"/>
    </dxf>
    <dxf>
      <numFmt numFmtId="19" formatCode="dd/mm/yyyy"/>
    </dxf>
    <dxf>
      <numFmt numFmtId="2" formatCode="0.00"/>
    </dxf>
    <dxf>
      <numFmt numFmtId="19" formatCode="dd/mm/yyyy"/>
    </dxf>
    <dxf>
      <numFmt numFmtId="2" formatCode="0.00"/>
    </dxf>
    <dxf>
      <numFmt numFmtId="19" formatCode="dd/mm/yyyy"/>
    </dxf>
    <dxf>
      <numFmt numFmtId="1" formatCode="0"/>
    </dxf>
    <dxf>
      <font>
        <b/>
        <i val="0"/>
        <strike val="0"/>
        <condense val="0"/>
        <extend val="0"/>
        <outline val="0"/>
        <shadow val="0"/>
        <u val="none"/>
        <vertAlign val="baseline"/>
        <sz val="11"/>
        <color theme="0"/>
        <name val="Aptos Narrow"/>
        <family val="2"/>
        <scheme val="none"/>
      </font>
    </dxf>
    <dxf>
      <numFmt numFmtId="1" formatCode="0"/>
      <alignment horizontal="center" vertical="bottom" textRotation="0" wrapText="0" indent="0" justifyLastLine="0" shrinkToFit="0" readingOrder="0"/>
    </dxf>
    <dxf>
      <numFmt numFmtId="1" formatCode="0"/>
    </dxf>
    <dxf>
      <font>
        <b/>
        <i val="0"/>
        <strike val="0"/>
        <condense val="0"/>
        <extend val="0"/>
        <outline val="0"/>
        <shadow val="0"/>
        <u val="none"/>
        <vertAlign val="baseline"/>
        <sz val="11"/>
        <color theme="0"/>
        <name val="Aptos Narrow"/>
        <family val="2"/>
        <scheme val="none"/>
      </font>
    </dxf>
    <dxf>
      <font>
        <b/>
        <i val="0"/>
        <strike val="0"/>
        <condense val="0"/>
        <extend val="0"/>
        <outline val="0"/>
        <shadow val="0"/>
        <u val="none"/>
        <vertAlign val="baseline"/>
        <sz val="11"/>
        <color theme="0"/>
        <name val="Aptos Narrow"/>
        <family val="2"/>
        <scheme val="none"/>
      </font>
    </dxf>
    <dxf>
      <numFmt numFmtId="1" formatCode="0"/>
      <alignment horizontal="center" vertical="bottom" textRotation="0" wrapText="0" indent="0" justifyLastLine="0" shrinkToFit="0" readingOrder="0"/>
    </dxf>
    <dxf>
      <numFmt numFmtId="1" formatCode="0"/>
    </dxf>
    <dxf>
      <font>
        <b/>
        <i val="0"/>
        <strike val="0"/>
        <condense val="0"/>
        <extend val="0"/>
        <outline val="0"/>
        <shadow val="0"/>
        <u val="none"/>
        <vertAlign val="baseline"/>
        <sz val="11"/>
        <color theme="0"/>
        <name val="Aptos Narrow"/>
        <family val="2"/>
        <scheme val="none"/>
      </font>
    </dxf>
    <dxf>
      <numFmt numFmtId="1" formatCode="0"/>
      <alignment horizontal="center" vertical="bottom" textRotation="0" wrapText="0" indent="0" justifyLastLine="0" shrinkToFit="0" readingOrder="0"/>
    </dxf>
    <dxf>
      <numFmt numFmtId="1" formatCode="0"/>
    </dxf>
    <dxf>
      <numFmt numFmtId="1" formatCode="0"/>
      <alignment horizontal="center" vertical="bottom" textRotation="0" wrapText="0" indent="0" justifyLastLine="0" shrinkToFit="0" readingOrder="0"/>
    </dxf>
    <dxf>
      <numFmt numFmtId="1" formatCode="0"/>
    </dxf>
    <dxf>
      <font>
        <b/>
        <i val="0"/>
        <strike val="0"/>
        <condense val="0"/>
        <extend val="0"/>
        <outline val="0"/>
        <shadow val="0"/>
        <u val="none"/>
        <vertAlign val="baseline"/>
        <sz val="11"/>
        <color theme="0"/>
        <name val="Aptos Narrow"/>
        <family val="2"/>
        <scheme val="none"/>
      </font>
    </dxf>
    <dxf>
      <numFmt numFmtId="1" formatCode="0"/>
      <alignment horizontal="center" vertical="bottom" textRotation="0" wrapText="0" indent="0" justifyLastLine="0" shrinkToFit="0" readingOrder="0"/>
    </dxf>
    <dxf>
      <numFmt numFmtId="1" formatCode="0"/>
    </dxf>
    <dxf>
      <font>
        <b/>
        <i val="0"/>
        <strike val="0"/>
        <condense val="0"/>
        <extend val="0"/>
        <outline val="0"/>
        <shadow val="0"/>
        <u val="none"/>
        <vertAlign val="baseline"/>
        <sz val="11"/>
        <color theme="0"/>
        <name val="Aptos Narrow"/>
        <family val="2"/>
        <scheme val="none"/>
      </font>
    </dxf>
    <dxf>
      <numFmt numFmtId="1" formatCode="0"/>
      <alignment horizontal="center" vertical="bottom" textRotation="0" wrapText="0" indent="0" justifyLastLine="0" shrinkToFit="0" readingOrder="0"/>
    </dxf>
    <dxf>
      <numFmt numFmtId="1" formatCode="0"/>
    </dxf>
    <dxf>
      <font>
        <b/>
        <i val="0"/>
        <strike val="0"/>
        <condense val="0"/>
        <extend val="0"/>
        <outline val="0"/>
        <shadow val="0"/>
        <u val="none"/>
        <vertAlign val="baseline"/>
        <sz val="11"/>
        <color theme="0"/>
        <name val="Aptos Narrow"/>
        <family val="2"/>
        <scheme val="none"/>
      </font>
    </dxf>
    <dxf>
      <numFmt numFmtId="1" formatCode="0"/>
      <alignment horizontal="center" vertical="bottom" textRotation="0" wrapText="0" indent="0" justifyLastLine="0" shrinkToFit="0" readingOrder="0"/>
    </dxf>
    <dxf>
      <numFmt numFmtId="1" formatCode="0"/>
    </dxf>
    <dxf>
      <font>
        <b/>
        <i val="0"/>
        <strike val="0"/>
        <condense val="0"/>
        <extend val="0"/>
        <outline val="0"/>
        <shadow val="0"/>
        <u val="none"/>
        <vertAlign val="baseline"/>
        <sz val="11"/>
        <color theme="0"/>
        <name val="Aptos Narrow"/>
        <family val="2"/>
        <scheme val="none"/>
      </font>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i val="0"/>
        <strike val="0"/>
        <condense val="0"/>
        <extend val="0"/>
        <outline val="0"/>
        <shadow val="0"/>
        <u val="none"/>
        <vertAlign val="baseline"/>
        <sz val="11"/>
        <color theme="0"/>
        <name val="Aptos Narrow"/>
        <family val="2"/>
        <scheme val="none"/>
      </font>
    </dxf>
    <dxf>
      <numFmt numFmtId="1" formatCode="0"/>
      <alignment horizontal="center" vertical="bottom" textRotation="0" wrapText="0" indent="0" justifyLastLine="0" shrinkToFit="0" readingOrder="0"/>
    </dxf>
    <dxf>
      <numFmt numFmtId="1" formatCode="0"/>
    </dxf>
    <dxf>
      <numFmt numFmtId="1" formatCode="0"/>
      <alignment horizontal="center" vertical="bottom" textRotation="0" wrapText="0" indent="0" justifyLastLine="0" shrinkToFit="0" readingOrder="0"/>
    </dxf>
    <dxf>
      <numFmt numFmtId="1" formatCode="0"/>
    </dxf>
    <dxf>
      <font>
        <b/>
        <i val="0"/>
        <strike val="0"/>
        <condense val="0"/>
        <extend val="0"/>
        <outline val="0"/>
        <shadow val="0"/>
        <u val="none"/>
        <vertAlign val="baseline"/>
        <sz val="11"/>
        <color theme="0"/>
        <name val="Aptos Narrow"/>
        <family val="2"/>
        <scheme val="none"/>
      </font>
    </dxf>
    <dxf>
      <numFmt numFmtId="1" formatCode="0"/>
      <alignment horizontal="center" vertical="bottom" textRotation="0" wrapText="0" indent="0" justifyLastLine="0" shrinkToFit="0" readingOrder="0"/>
    </dxf>
    <dxf>
      <numFmt numFmtId="1" formatCode="0"/>
    </dxf>
    <dxf>
      <font>
        <b/>
        <i val="0"/>
        <strike val="0"/>
        <condense val="0"/>
        <extend val="0"/>
        <outline val="0"/>
        <shadow val="0"/>
        <u val="none"/>
        <vertAlign val="baseline"/>
        <sz val="11"/>
        <color theme="0"/>
        <name val="Aptos Narrow"/>
        <family val="2"/>
        <scheme val="none"/>
      </font>
    </dxf>
    <dxf>
      <font>
        <b/>
        <i val="0"/>
        <strike val="0"/>
        <condense val="0"/>
        <extend val="0"/>
        <outline val="0"/>
        <shadow val="0"/>
        <u val="none"/>
        <vertAlign val="baseline"/>
        <sz val="11"/>
        <color theme="0"/>
        <name val="Aptos Narrow"/>
        <family val="2"/>
        <scheme val="none"/>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font>
        <strike val="0"/>
        <outline val="0"/>
        <shadow val="0"/>
        <u val="none"/>
        <vertAlign val="baseline"/>
        <sz val="11"/>
        <color auto="1"/>
        <name val="Aptos Narrow"/>
        <family val="2"/>
        <scheme val="minor"/>
      </font>
      <numFmt numFmtId="1" formatCode="0"/>
      <alignment horizontal="center" vertical="bottom" textRotation="0" wrapText="0" indent="0" justifyLastLine="0" shrinkToFit="0" readingOrder="0"/>
    </dxf>
    <dxf>
      <font>
        <strike val="0"/>
        <outline val="0"/>
        <shadow val="0"/>
        <u val="none"/>
        <vertAlign val="baseline"/>
        <sz val="11"/>
        <color auto="1"/>
        <name val="Aptos Narrow"/>
        <family val="2"/>
        <scheme val="minor"/>
      </font>
    </dxf>
    <dxf>
      <alignment horizontal="center" vertical="bottom" textRotation="0" wrapText="0" indent="0" justifyLastLine="0" shrinkToFit="0" readingOrder="0"/>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b/>
        <i val="0"/>
        <strike val="0"/>
        <condense val="0"/>
        <extend val="0"/>
        <outline val="0"/>
        <shadow val="0"/>
        <u val="none"/>
        <vertAlign val="baseline"/>
        <sz val="11"/>
        <color theme="0"/>
        <name val="Aptos Narrow"/>
        <family val="2"/>
        <scheme val="none"/>
      </font>
    </dxf>
    <dxf>
      <numFmt numFmtId="0" formatCode="General"/>
    </dxf>
    <dxf>
      <numFmt numFmtId="0" formatCode="General"/>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i val="0"/>
        <strike val="0"/>
        <condense val="0"/>
        <extend val="0"/>
        <outline val="0"/>
        <shadow val="0"/>
        <u val="none"/>
        <vertAlign val="baseline"/>
        <sz val="11"/>
        <color theme="0"/>
        <name val="Aptos Narrow"/>
        <family val="2"/>
        <scheme val="none"/>
      </font>
    </dxf>
    <dxf>
      <numFmt numFmtId="1" formatCode="0"/>
      <alignment horizontal="center" vertical="bottom" textRotation="0" wrapText="0" indent="0" justifyLastLine="0" shrinkToFit="0" readingOrder="0"/>
    </dxf>
    <dxf>
      <numFmt numFmtId="1" formatCode="0"/>
    </dxf>
    <dxf>
      <font>
        <b/>
        <i val="0"/>
        <strike val="0"/>
        <condense val="0"/>
        <extend val="0"/>
        <outline val="0"/>
        <shadow val="0"/>
        <u val="none"/>
        <vertAlign val="baseline"/>
        <sz val="11"/>
        <color theme="0"/>
        <name val="Aptos Narrow"/>
        <family val="2"/>
        <scheme val="none"/>
      </font>
    </dxf>
    <dxf>
      <numFmt numFmtId="1" formatCode="0"/>
      <alignment horizontal="center" vertical="bottom" textRotation="0" wrapText="0" indent="0" justifyLastLine="0" shrinkToFit="0" readingOrder="0"/>
    </dxf>
    <dxf>
      <numFmt numFmtId="1" formatCode="0"/>
    </dxf>
    <dxf>
      <numFmt numFmtId="2" formatCode="0.00"/>
    </dxf>
    <dxf>
      <numFmt numFmtId="19" formatCode="dd/mm/yyyy"/>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numFmt numFmtId="30" formatCode="@"/>
      <alignment horizontal="center" textRotation="0" indent="0" justifyLastLine="0" shrinkToFit="0" readingOrder="0"/>
    </dxf>
    <dxf>
      <font>
        <b val="0"/>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1" formatCode="0"/>
    </dxf>
    <dxf>
      <numFmt numFmtId="30" formatCode="@"/>
    </dxf>
    <dxf>
      <numFmt numFmtId="1" formatCode="0"/>
      <alignment horizontal="center" vertic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numFmt numFmtId="30" formatCode="@"/>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 formatCode="0"/>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9" formatCode="dd/mm/yyyy"/>
    </dxf>
    <dxf>
      <numFmt numFmtId="1" formatCode="0"/>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2" formatCode="0.0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border outline="0">
        <top style="thin">
          <color rgb="FF000000"/>
        </top>
      </border>
    </dxf>
    <dxf>
      <alignment horizontal="lef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2" formatCode="0.00"/>
      <alignment vertical="center" textRotation="0" wrapText="0" indent="0" justifyLastLine="0" shrinkToFit="0" readingOrder="0"/>
    </dxf>
    <dxf>
      <font>
        <b val="0"/>
      </font>
      <numFmt numFmtId="2" formatCode="0.00"/>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19" formatCode="dd/mm/yyyy"/>
      <alignment vertical="center" textRotation="0" wrapText="0" indent="0" justifyLastLine="0" shrinkToFit="0" readingOrder="0"/>
    </dxf>
    <dxf>
      <font>
        <b val="0"/>
      </font>
      <numFmt numFmtId="1" formatCode="0"/>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1" formatCode="0"/>
      <alignment horizontal="center" vertical="center" textRotation="0" wrapText="0" indent="0" justifyLastLine="0" shrinkToFit="0" readingOrder="0"/>
    </dxf>
    <dxf>
      <font>
        <b val="0"/>
      </font>
      <alignment vertical="center"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 formatCode="0"/>
      <alignment horizontal="center" vertical="center" textRotation="0" wrapText="0" indent="0" justifyLastLine="0" shrinkToFit="0" readingOrder="0"/>
    </dxf>
    <dxf>
      <alignment horizontal="left" vertical="center" textRotation="0" wrapText="0" indent="0" justifyLastLine="0" shrinkToFit="0" readingOrder="0"/>
    </dxf>
    <dxf>
      <font>
        <b/>
        <i val="0"/>
        <strike val="0"/>
        <condense val="0"/>
        <extend val="0"/>
        <outline val="0"/>
        <shadow val="0"/>
        <u val="none"/>
        <vertAlign val="baseline"/>
        <sz val="11"/>
        <color theme="1"/>
        <name val="Aptos Narrow"/>
        <family val="2"/>
        <scheme val="none"/>
      </font>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1" formatCode="0"/>
    </dxf>
    <dxf>
      <font>
        <b val="0"/>
        <strike val="0"/>
        <outline val="0"/>
        <shadow val="0"/>
        <u val="none"/>
        <vertAlign val="baseline"/>
        <sz val="11"/>
        <color rgb="FF000000"/>
        <name val="Aptos Narrow"/>
        <family val="2"/>
        <scheme val="minor"/>
      </font>
      <numFmt numFmtId="1" formatCode="0"/>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1" formatCode="0"/>
    </dxf>
    <dxf>
      <font>
        <b val="0"/>
        <strike val="0"/>
        <outline val="0"/>
        <shadow val="0"/>
        <u val="none"/>
        <vertAlign val="baseline"/>
        <name val="Aptos Narrow"/>
        <family val="2"/>
        <scheme val="minor"/>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theme="0"/>
        <name val="Aptos Narrow"/>
        <family val="2"/>
        <scheme val="none"/>
      </font>
    </dxf>
    <dxf>
      <numFmt numFmtId="0" formatCode="General"/>
    </dxf>
    <dxf>
      <numFmt numFmtId="0" formatCode="General"/>
    </dxf>
    <dxf>
      <numFmt numFmtId="0" formatCode="General"/>
    </dxf>
    <dxf>
      <numFmt numFmtId="0" formatCode="General"/>
    </dxf>
    <dxf>
      <numFmt numFmtId="0" formatCode="General"/>
      <alignment horizontal="center" textRotation="0" indent="0" justifyLastLine="0" shrinkToFit="0"/>
    </dxf>
    <dxf>
      <font>
        <b/>
        <i val="0"/>
        <strike val="0"/>
        <condense val="0"/>
        <extend val="0"/>
        <outline val="0"/>
        <shadow val="0"/>
        <u val="none"/>
        <vertAlign val="baseline"/>
        <sz val="11"/>
        <color theme="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30" formatCode="@"/>
      <alignment vertical="center" textRotation="0" wrapText="0" indent="0" justifyLastLine="0" shrinkToFit="0"/>
    </dxf>
    <dxf>
      <font>
        <b val="0"/>
      </font>
      <numFmt numFmtId="1" formatCode="0"/>
      <alignment vertical="center" textRotation="0" wrapText="0" indent="0" justifyLastLine="0" shrinkToFit="0"/>
    </dxf>
    <dxf>
      <font>
        <b val="0"/>
      </font>
      <numFmt numFmtId="30" formatCode="@"/>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1" formatCode="0"/>
      <alignment horizontal="center" vertical="center" textRotation="0" wrapText="0" indent="0" justifyLastLine="0" shrinkToFit="0" readingOrder="0"/>
    </dxf>
    <dxf>
      <font>
        <b val="0"/>
      </font>
      <alignment vertical="center" textRotation="0" wrapText="0" indent="0" justifyLastLine="0" shrinkToFit="0"/>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30" formatCode="@"/>
    </dxf>
    <dxf>
      <numFmt numFmtId="1" formatCode="0"/>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2" formatCode="0.00"/>
    </dxf>
    <dxf>
      <numFmt numFmtId="2" formatCode="0.00"/>
    </dxf>
    <dxf>
      <numFmt numFmtId="19" formatCode="dd/mm/yyyy"/>
    </dxf>
    <dxf>
      <numFmt numFmtId="30" formatCode="@"/>
    </dxf>
    <dxf>
      <numFmt numFmtId="30" formatCode="@"/>
    </dxf>
    <dxf>
      <numFmt numFmtId="1" formatCode="0"/>
    </dxf>
    <dxf>
      <numFmt numFmtId="1" formatCode="0"/>
    </dxf>
    <dxf>
      <numFmt numFmtId="30" formatCode="@"/>
    </dxf>
    <dxf>
      <font>
        <b val="0"/>
        <color rgb="FF000000"/>
      </font>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19" formatCode="dd/mm/yyyy"/>
    </dxf>
    <dxf>
      <numFmt numFmtId="30" formatCode="@"/>
    </dxf>
    <dxf>
      <numFmt numFmtId="30" formatCode="@"/>
    </dxf>
    <dxf>
      <numFmt numFmtId="30" formatCode="@"/>
    </dxf>
    <dxf>
      <numFmt numFmtId="30" formatCode="@"/>
    </dxf>
    <dxf>
      <numFmt numFmtId="1" formatCode="0"/>
      <alignment horizontal="center"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numFmt numFmtId="1" formatCode="0"/>
      <alignment horizontal="center"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alignment horizontal="center" textRotation="0" indent="0" justifyLastLine="0" shrinkToFit="0" readingOrder="0"/>
    </dxf>
    <dxf>
      <fill>
        <patternFill patternType="none">
          <fgColor indexed="64"/>
          <bgColor auto="1"/>
        </patternFill>
      </fill>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alignment horizontal="center" vertical="bottom" textRotation="0" wrapText="0" indent="0" justifyLastLine="0" shrinkToFit="0" readingOrder="0"/>
    </dxf>
    <dxf>
      <border outline="0">
        <top style="thin">
          <color rgb="FF000000"/>
        </top>
      </border>
    </dxf>
    <dxf>
      <font>
        <strike val="0"/>
        <outline val="0"/>
        <shadow val="0"/>
        <u val="none"/>
        <vertAlign val="baseline"/>
        <sz val="11"/>
        <color rgb="FF000000"/>
        <name val="Aptos Narrow"/>
        <family val="2"/>
      </font>
    </dxf>
    <dxf>
      <font>
        <b/>
        <i val="0"/>
        <strike val="0"/>
        <condense val="0"/>
        <extend val="0"/>
        <outline val="0"/>
        <shadow val="0"/>
        <u val="none"/>
        <vertAlign val="baseline"/>
        <sz val="11"/>
        <color theme="1"/>
        <name val="Aptos Narrow"/>
        <family val="2"/>
        <scheme val="none"/>
      </font>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alignment horizontal="center" vertical="bottom" textRotation="0" wrapText="0" indent="0" justifyLastLine="0" shrinkToFit="0" readingOrder="0"/>
    </dxf>
    <dxf>
      <border outline="0">
        <top style="thin">
          <color indexed="64"/>
        </top>
      </border>
    </dxf>
    <dxf>
      <font>
        <strike val="0"/>
        <outline val="0"/>
        <shadow val="0"/>
        <u val="none"/>
        <vertAlign val="baseline"/>
        <sz val="11"/>
        <color theme="1"/>
        <name val="Aptos Narrow"/>
        <family val="2"/>
      </font>
    </dxf>
    <dxf>
      <font>
        <b/>
        <i val="0"/>
        <strike val="0"/>
        <condense val="0"/>
        <extend val="0"/>
        <outline val="0"/>
        <shadow val="0"/>
        <u val="none"/>
        <vertAlign val="baseline"/>
        <sz val="11"/>
        <color theme="1"/>
        <name val="Aptos Narrow"/>
        <family val="2"/>
        <scheme val="none"/>
      </font>
    </dxf>
    <dxf>
      <font>
        <b val="0"/>
        <strike val="0"/>
        <outline val="0"/>
        <shadow val="0"/>
        <u val="none"/>
        <vertAlign val="baseline"/>
        <color theme="1"/>
      </font>
      <numFmt numFmtId="30" formatCode="@"/>
    </dxf>
    <dxf>
      <font>
        <b val="0"/>
        <strike val="0"/>
        <outline val="0"/>
        <shadow val="0"/>
        <u val="none"/>
        <vertAlign val="baseline"/>
        <color theme="1"/>
      </font>
      <numFmt numFmtId="30" formatCode="@"/>
    </dxf>
    <dxf>
      <font>
        <b val="0"/>
        <strike val="0"/>
        <outline val="0"/>
        <shadow val="0"/>
        <u val="none"/>
        <vertAlign val="baseline"/>
        <color theme="1"/>
      </font>
      <numFmt numFmtId="30" formatCode="@"/>
    </dxf>
    <dxf>
      <font>
        <b val="0"/>
        <strike val="0"/>
        <outline val="0"/>
        <shadow val="0"/>
        <u val="none"/>
        <vertAlign val="baseline"/>
        <color theme="1"/>
      </font>
    </dxf>
    <dxf>
      <font>
        <b/>
        <i val="0"/>
        <strike val="0"/>
        <condense val="0"/>
        <extend val="0"/>
        <outline val="0"/>
        <shadow val="0"/>
        <u val="none"/>
        <vertAlign val="baseline"/>
        <sz val="11"/>
        <color theme="0"/>
        <name val="Aptos Narrow"/>
        <family val="2"/>
        <scheme val="none"/>
      </font>
    </dxf>
    <dxf>
      <numFmt numFmtId="1" formatCode="0"/>
    </dxf>
    <dxf>
      <numFmt numFmtId="1" formatCode="0"/>
    </dxf>
    <dxf>
      <numFmt numFmtId="1" formatCode="0"/>
    </dxf>
    <dxf>
      <numFmt numFmtId="1" formatCode="0"/>
    </dxf>
    <dxf>
      <numFmt numFmtId="1" formatCode="0"/>
    </dxf>
    <dxf>
      <numFmt numFmtId="30" formatCode="@"/>
    </dxf>
    <dxf>
      <numFmt numFmtId="30" formatCode="@"/>
    </dxf>
    <dxf>
      <numFmt numFmtId="30" formatCode="@"/>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dxf>
    <dxf>
      <font>
        <b/>
        <i val="0"/>
        <strike val="0"/>
        <condense val="0"/>
        <extend val="0"/>
        <outline val="0"/>
        <shadow val="0"/>
        <u val="none"/>
        <vertAlign val="baseline"/>
        <sz val="11"/>
        <color theme="0"/>
        <name val="Aptos Narrow"/>
        <family val="2"/>
        <scheme val="none"/>
      </font>
    </dxf>
    <dxf>
      <numFmt numFmtId="0" formatCode="General"/>
    </dxf>
    <dxf>
      <numFmt numFmtId="0" formatCode="General"/>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ill>
        <patternFill patternType="none">
          <fgColor indexed="64"/>
          <bgColor auto="1"/>
        </patternFill>
      </fill>
    </dxf>
    <dxf>
      <fill>
        <patternFill patternType="none">
          <fgColor indexed="64"/>
          <bgColor auto="1"/>
        </patternFill>
      </fill>
    </dxf>
    <dxf>
      <font>
        <color rgb="FFFF0000"/>
      </font>
      <numFmt numFmtId="1" formatCode="0"/>
      <fill>
        <patternFill patternType="none">
          <fgColor indexed="64"/>
          <bgColor indexed="65"/>
        </patternFill>
      </fill>
      <alignment horizontal="left" vertical="center" textRotation="0" wrapText="0" indent="0" justifyLastLine="0" shrinkToFit="0" readingOrder="0"/>
    </dxf>
    <dxf>
      <font>
        <color rgb="FFFF0000"/>
      </font>
      <numFmt numFmtId="1" formatCode="0"/>
      <fill>
        <patternFill patternType="none">
          <fgColor indexed="64"/>
          <bgColor indexed="65"/>
        </patternFill>
      </fill>
      <alignment horizontal="left" vertical="center" textRotation="0" wrapText="0" indent="0" justifyLastLine="0" shrinkToFit="0" readingOrder="0"/>
    </dxf>
    <dxf>
      <numFmt numFmtId="1" formatCode="0"/>
      <fill>
        <patternFill patternType="none">
          <fgColor indexed="64"/>
          <bgColor auto="1"/>
        </patternFill>
      </fill>
    </dxf>
    <dxf>
      <numFmt numFmtId="30" formatCode="@"/>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border>
        <bottom style="thin">
          <color rgb="FF000000"/>
        </bottom>
      </border>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numFmt numFmtId="30" formatCode="@"/>
    </dxf>
    <dxf>
      <numFmt numFmtId="30" formatCode="@"/>
    </dxf>
    <dxf>
      <numFmt numFmtId="30" formatCode="@"/>
    </dxf>
    <dxf>
      <numFmt numFmtId="1" formatCode="0"/>
    </dxf>
    <dxf>
      <border outline="0">
        <top style="thin">
          <color indexed="64"/>
        </top>
      </border>
    </dxf>
    <dxf>
      <alignment horizontal="left" vertical="bottom" textRotation="0" wrapText="0" indent="0" justifyLastLine="0" shrinkToFit="0" readingOrder="0"/>
    </dxf>
    <dxf>
      <alignmen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vertical="bottom" textRotation="0" wrapText="0" indent="0" justifyLastLine="0" shrinkToFit="0" readingOrder="0"/>
    </dxf>
    <dxf>
      <alignment horizontal="left" vertical="center" textRotation="0" wrapText="0" indent="0" justifyLastLine="0" shrinkToFit="0" readingOrder="0"/>
    </dxf>
    <dxf>
      <numFmt numFmtId="30" formatCode="@"/>
    </dxf>
    <dxf>
      <numFmt numFmtId="30" formatCode="@"/>
    </dxf>
    <dxf>
      <numFmt numFmtId="30" formatCode="@"/>
    </dxf>
    <dxf>
      <numFmt numFmtId="1" formatCode="0"/>
    </dxf>
    <dxf>
      <numFmt numFmtId="166" formatCode="yyyy"/>
    </dxf>
    <dxf>
      <numFmt numFmtId="30" formatCode="@"/>
    </dxf>
    <dxf>
      <border>
        <bottom style="thin">
          <color rgb="FF000000"/>
        </bottom>
      </border>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 formatCode="0"/>
    </dxf>
    <dxf>
      <numFmt numFmtId="1" formatCode="0"/>
    </dxf>
    <dxf>
      <numFmt numFmtId="30" formatCode="@"/>
    </dxf>
    <dxf>
      <numFmt numFmtId="30" formatCode="@"/>
      <alignment horizontal="center" vertical="bottom" textRotation="0" wrapText="0" indent="0" justifyLastLine="0" shrinkToFit="0" readingOrder="0"/>
    </dxf>
    <dxf>
      <border>
        <bottom style="thin">
          <color rgb="FF000000"/>
        </bottom>
      </border>
    </dxf>
    <dxf>
      <fill>
        <patternFill patternType="none">
          <fgColor indexed="64"/>
          <bgColor auto="1"/>
        </patternFill>
      </fill>
    </dxf>
    <dxf>
      <numFmt numFmtId="2" formatCode="0.00"/>
      <fill>
        <patternFill patternType="none">
          <fgColor rgb="FF000000"/>
          <bgColor auto="1"/>
        </patternFill>
      </fill>
    </dxf>
    <dxf>
      <numFmt numFmtId="2" formatCode="0.00"/>
      <fill>
        <patternFill patternType="none">
          <fgColor rgb="FF000000"/>
          <bgColor auto="1"/>
        </patternFill>
      </fill>
    </dxf>
    <dxf>
      <numFmt numFmtId="2" formatCode="0.00"/>
      <fill>
        <patternFill patternType="none">
          <fgColor rgb="FF000000"/>
          <bgColor auto="1"/>
        </patternFill>
      </fill>
    </dxf>
    <dxf>
      <numFmt numFmtId="2" formatCode="0.00"/>
      <fill>
        <patternFill patternType="none">
          <fgColor rgb="FF000000"/>
          <bgColor auto="1"/>
        </patternFill>
      </fill>
    </dxf>
    <dxf>
      <numFmt numFmtId="30" formatCode="@"/>
      <fill>
        <patternFill patternType="none">
          <fgColor rgb="FF000000"/>
          <bgColor auto="1"/>
        </patternFill>
      </fill>
    </dxf>
    <dxf>
      <numFmt numFmtId="1" formatCode="0"/>
      <fill>
        <patternFill patternType="none">
          <fgColor rgb="FF000000"/>
          <bgColor auto="1"/>
        </patternFill>
      </fill>
    </dxf>
    <dxf>
      <numFmt numFmtId="1" formatCode="0"/>
      <fill>
        <patternFill patternType="none">
          <fgColor indexed="64"/>
          <bgColor auto="1"/>
        </patternFill>
      </fill>
    </dxf>
    <dxf>
      <numFmt numFmtId="30" formatCode="@"/>
      <fill>
        <patternFill patternType="none">
          <fgColor indexed="64"/>
          <bgColor auto="1"/>
        </patternFill>
      </fill>
    </dxf>
    <dxf>
      <numFmt numFmtId="1" formatCode="0"/>
      <fill>
        <patternFill patternType="none">
          <fgColor indexed="64"/>
          <bgColor auto="1"/>
        </patternFill>
      </fill>
      <alignment horizontal="center" vertical="center" textRotation="0" wrapText="0" indent="0" justifyLastLine="0" shrinkToFit="0" readingOrder="0"/>
    </dxf>
    <dxf>
      <fill>
        <patternFill patternType="none">
          <fgColor rgb="FF000000"/>
          <bgColor auto="1"/>
        </patternFill>
      </fill>
    </dxf>
    <dxf>
      <border>
        <bottom style="thin">
          <color rgb="FF000000"/>
        </bottom>
      </border>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numFmt numFmtId="30" formatCode="@"/>
    </dxf>
    <dxf>
      <numFmt numFmtId="30" formatCode="@"/>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30" formatCode="@"/>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numFmt numFmtId="1" formatCode="0"/>
      <alignment horizontal="center" vertical="bottom"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numFmt numFmtId="30" formatCode="@"/>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FFCC99"/>
      <color rgb="FFFFFFCC"/>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9.xml.rels><?xml version="1.0" encoding="UTF-8" standalone="yes"?>
<Relationships xmlns="http://schemas.openxmlformats.org/package/2006/relationships"><Relationship Id="rId1" Type="http://schemas.openxmlformats.org/officeDocument/2006/relationships/hyperlink" Target="#SOIL_SAMPLE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7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85725</xdr:colOff>
      <xdr:row>0</xdr:row>
      <xdr:rowOff>1438275</xdr:rowOff>
    </xdr:from>
    <xdr:to>
      <xdr:col>0</xdr:col>
      <xdr:colOff>458425</xdr:colOff>
      <xdr:row>0</xdr:row>
      <xdr:rowOff>1798275</xdr:rowOff>
    </xdr:to>
    <xdr:sp macro="[0]!GoToFirstSheet" textlink="">
      <xdr:nvSpPr>
        <xdr:cNvPr id="7" name="Rectangle: Rounded Corners 6">
          <a:extLst>
            <a:ext uri="{FF2B5EF4-FFF2-40B4-BE49-F238E27FC236}">
              <a16:creationId xmlns:a16="http://schemas.microsoft.com/office/drawing/2014/main" id="{237BA58D-B2C8-4426-BBDE-CD75B862AB32}"/>
            </a:ext>
          </a:extLst>
        </xdr:cNvPr>
        <xdr:cNvSpPr/>
      </xdr:nvSpPr>
      <xdr:spPr>
        <a:xfrm>
          <a:off x="8572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459637</xdr:colOff>
      <xdr:row>0</xdr:row>
      <xdr:rowOff>1438275</xdr:rowOff>
    </xdr:from>
    <xdr:to>
      <xdr:col>2</xdr:col>
      <xdr:colOff>321532</xdr:colOff>
      <xdr:row>0</xdr:row>
      <xdr:rowOff>1798275</xdr:rowOff>
    </xdr:to>
    <xdr:sp macro="[0]!ShowColumnSelector" textlink="">
      <xdr:nvSpPr>
        <xdr:cNvPr id="9" name="Rectangle: Rounded Corners 8">
          <a:extLst>
            <a:ext uri="{FF2B5EF4-FFF2-40B4-BE49-F238E27FC236}">
              <a16:creationId xmlns:a16="http://schemas.microsoft.com/office/drawing/2014/main" id="{9F2FF3AE-99EE-408C-80AE-D47042F7E25E}"/>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523285</xdr:colOff>
      <xdr:row>0</xdr:row>
      <xdr:rowOff>1438275</xdr:rowOff>
    </xdr:from>
    <xdr:to>
      <xdr:col>0</xdr:col>
      <xdr:colOff>885356</xdr:colOff>
      <xdr:row>0</xdr:row>
      <xdr:rowOff>1798275</xdr:rowOff>
    </xdr:to>
    <xdr:sp macro="[0]!GoToPreviousSheet" textlink="">
      <xdr:nvSpPr>
        <xdr:cNvPr id="10" name="Rectangle: Rounded Corners 9">
          <a:extLst>
            <a:ext uri="{FF2B5EF4-FFF2-40B4-BE49-F238E27FC236}">
              <a16:creationId xmlns:a16="http://schemas.microsoft.com/office/drawing/2014/main" id="{0937FB6E-8535-461C-8A30-7E77F0541EE2}"/>
            </a:ext>
          </a:extLst>
        </xdr:cNvPr>
        <xdr:cNvSpPr/>
      </xdr:nvSpPr>
      <xdr:spPr>
        <a:xfrm>
          <a:off x="5232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0</xdr:col>
      <xdr:colOff>951086</xdr:colOff>
      <xdr:row>0</xdr:row>
      <xdr:rowOff>1438275</xdr:rowOff>
    </xdr:from>
    <xdr:to>
      <xdr:col>1</xdr:col>
      <xdr:colOff>403036</xdr:colOff>
      <xdr:row>0</xdr:row>
      <xdr:rowOff>1798275</xdr:rowOff>
    </xdr:to>
    <xdr:sp macro="[0]!GoToNextSheet" textlink="">
      <xdr:nvSpPr>
        <xdr:cNvPr id="11" name="Rectangle: Rounded Corners 10">
          <a:extLst>
            <a:ext uri="{FF2B5EF4-FFF2-40B4-BE49-F238E27FC236}">
              <a16:creationId xmlns:a16="http://schemas.microsoft.com/office/drawing/2014/main" id="{6B20FE51-2069-492A-91FA-DBF52AD42353}"/>
            </a:ext>
          </a:extLst>
        </xdr:cNvPr>
        <xdr:cNvSpPr/>
      </xdr:nvSpPr>
      <xdr:spPr>
        <a:xfrm>
          <a:off x="951086" y="1438275"/>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114300</xdr:colOff>
      <xdr:row>0</xdr:row>
      <xdr:rowOff>1400175</xdr:rowOff>
    </xdr:from>
    <xdr:to>
      <xdr:col>1</xdr:col>
      <xdr:colOff>269720</xdr:colOff>
      <xdr:row>0</xdr:row>
      <xdr:rowOff>1760175</xdr:rowOff>
    </xdr:to>
    <xdr:sp macro="[0]!GoToFirstSheet" textlink="">
      <xdr:nvSpPr>
        <xdr:cNvPr id="3" name="Rectangle: Rounded Corners 2">
          <a:extLst>
            <a:ext uri="{FF2B5EF4-FFF2-40B4-BE49-F238E27FC236}">
              <a16:creationId xmlns:a16="http://schemas.microsoft.com/office/drawing/2014/main" id="{7E668F7D-3A90-4E46-A19A-A00F601E55FB}"/>
            </a:ext>
          </a:extLst>
        </xdr:cNvPr>
        <xdr:cNvSpPr/>
      </xdr:nvSpPr>
      <xdr:spPr>
        <a:xfrm>
          <a:off x="114300" y="140017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1199136</xdr:colOff>
      <xdr:row>0</xdr:row>
      <xdr:rowOff>1400175</xdr:rowOff>
    </xdr:from>
    <xdr:to>
      <xdr:col>2</xdr:col>
      <xdr:colOff>756231</xdr:colOff>
      <xdr:row>0</xdr:row>
      <xdr:rowOff>1760175</xdr:rowOff>
    </xdr:to>
    <xdr:sp macro="[0]!ShowColumnSelector" textlink="">
      <xdr:nvSpPr>
        <xdr:cNvPr id="4" name="Rectangle: Rounded Corners 3">
          <a:extLst>
            <a:ext uri="{FF2B5EF4-FFF2-40B4-BE49-F238E27FC236}">
              <a16:creationId xmlns:a16="http://schemas.microsoft.com/office/drawing/2014/main" id="{BFBF65E4-5A5A-4EB6-92E3-D522E65C7CEC}"/>
            </a:ext>
          </a:extLst>
        </xdr:cNvPr>
        <xdr:cNvSpPr/>
      </xdr:nvSpPr>
      <xdr:spPr>
        <a:xfrm>
          <a:off x="1408686" y="140017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337755</xdr:colOff>
      <xdr:row>0</xdr:row>
      <xdr:rowOff>1400175</xdr:rowOff>
    </xdr:from>
    <xdr:to>
      <xdr:col>1</xdr:col>
      <xdr:colOff>699826</xdr:colOff>
      <xdr:row>0</xdr:row>
      <xdr:rowOff>1760175</xdr:rowOff>
    </xdr:to>
    <xdr:sp macro="[0]!GoToPreviousSheet" textlink="">
      <xdr:nvSpPr>
        <xdr:cNvPr id="5" name="Rectangle: Rounded Corners 4">
          <a:extLst>
            <a:ext uri="{FF2B5EF4-FFF2-40B4-BE49-F238E27FC236}">
              <a16:creationId xmlns:a16="http://schemas.microsoft.com/office/drawing/2014/main" id="{09525549-9DF6-43EF-94D7-CCC2CED54257}"/>
            </a:ext>
          </a:extLst>
        </xdr:cNvPr>
        <xdr:cNvSpPr/>
      </xdr:nvSpPr>
      <xdr:spPr>
        <a:xfrm>
          <a:off x="547305" y="14001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768731</xdr:colOff>
      <xdr:row>0</xdr:row>
      <xdr:rowOff>1400175</xdr:rowOff>
    </xdr:from>
    <xdr:to>
      <xdr:col>1</xdr:col>
      <xdr:colOff>1136185</xdr:colOff>
      <xdr:row>0</xdr:row>
      <xdr:rowOff>1760175</xdr:rowOff>
    </xdr:to>
    <xdr:sp macro="[0]!GoToNextSheet" textlink="">
      <xdr:nvSpPr>
        <xdr:cNvPr id="6" name="Rectangle: Rounded Corners 5">
          <a:extLst>
            <a:ext uri="{FF2B5EF4-FFF2-40B4-BE49-F238E27FC236}">
              <a16:creationId xmlns:a16="http://schemas.microsoft.com/office/drawing/2014/main" id="{DDEA3F65-FA08-48F9-B866-32F55813F4E1}"/>
            </a:ext>
          </a:extLst>
        </xdr:cNvPr>
        <xdr:cNvSpPr/>
      </xdr:nvSpPr>
      <xdr:spPr>
        <a:xfrm>
          <a:off x="978281" y="140017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30C3DE37-FC62-4FED-BD06-21C5DC6A545D}"/>
            </a:ext>
          </a:extLst>
        </xdr:cNvPr>
        <xdr:cNvSpPr/>
      </xdr:nvSpPr>
      <xdr:spPr>
        <a:xfrm>
          <a:off x="919162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496508C9-8F97-41EB-9A6A-A2BA4ADB9533}"/>
            </a:ext>
          </a:extLst>
        </xdr:cNvPr>
        <xdr:cNvSpPr/>
      </xdr:nvSpPr>
      <xdr:spPr>
        <a:xfrm>
          <a:off x="919162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76200</xdr:colOff>
      <xdr:row>0</xdr:row>
      <xdr:rowOff>1428750</xdr:rowOff>
    </xdr:from>
    <xdr:to>
      <xdr:col>1</xdr:col>
      <xdr:colOff>203045</xdr:colOff>
      <xdr:row>0</xdr:row>
      <xdr:rowOff>1788750</xdr:rowOff>
    </xdr:to>
    <xdr:sp macro="[0]!GoToFirstSheet" textlink="">
      <xdr:nvSpPr>
        <xdr:cNvPr id="9" name="Rectangle: Rounded Corners 8">
          <a:extLst>
            <a:ext uri="{FF2B5EF4-FFF2-40B4-BE49-F238E27FC236}">
              <a16:creationId xmlns:a16="http://schemas.microsoft.com/office/drawing/2014/main" id="{AB322025-AF09-4AA2-82BB-38D95C5EF21F}"/>
            </a:ext>
          </a:extLst>
        </xdr:cNvPr>
        <xdr:cNvSpPr/>
      </xdr:nvSpPr>
      <xdr:spPr>
        <a:xfrm>
          <a:off x="7620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1132461</xdr:colOff>
      <xdr:row>0</xdr:row>
      <xdr:rowOff>1428750</xdr:rowOff>
    </xdr:from>
    <xdr:to>
      <xdr:col>2</xdr:col>
      <xdr:colOff>1013406</xdr:colOff>
      <xdr:row>0</xdr:row>
      <xdr:rowOff>1788750</xdr:rowOff>
    </xdr:to>
    <xdr:sp macro="[0]!ShowColumnSelector" textlink="">
      <xdr:nvSpPr>
        <xdr:cNvPr id="10" name="Rectangle: Rounded Corners 9">
          <a:extLst>
            <a:ext uri="{FF2B5EF4-FFF2-40B4-BE49-F238E27FC236}">
              <a16:creationId xmlns:a16="http://schemas.microsoft.com/office/drawing/2014/main" id="{5704880A-D645-4435-9908-4DA1A9320C4D}"/>
            </a:ext>
          </a:extLst>
        </xdr:cNvPr>
        <xdr:cNvSpPr/>
      </xdr:nvSpPr>
      <xdr:spPr>
        <a:xfrm>
          <a:off x="137058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271080</xdr:colOff>
      <xdr:row>0</xdr:row>
      <xdr:rowOff>1428750</xdr:rowOff>
    </xdr:from>
    <xdr:to>
      <xdr:col>1</xdr:col>
      <xdr:colOff>633151</xdr:colOff>
      <xdr:row>0</xdr:row>
      <xdr:rowOff>1788750</xdr:rowOff>
    </xdr:to>
    <xdr:sp macro="[0]!GoToPreviousSheet" textlink="">
      <xdr:nvSpPr>
        <xdr:cNvPr id="11" name="Rectangle: Rounded Corners 10">
          <a:extLst>
            <a:ext uri="{FF2B5EF4-FFF2-40B4-BE49-F238E27FC236}">
              <a16:creationId xmlns:a16="http://schemas.microsoft.com/office/drawing/2014/main" id="{6A1A5572-58C4-4C50-B7BF-713E0C6A88D4}"/>
            </a:ext>
          </a:extLst>
        </xdr:cNvPr>
        <xdr:cNvSpPr/>
      </xdr:nvSpPr>
      <xdr:spPr>
        <a:xfrm>
          <a:off x="50920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702056</xdr:colOff>
      <xdr:row>0</xdr:row>
      <xdr:rowOff>1428750</xdr:rowOff>
    </xdr:from>
    <xdr:to>
      <xdr:col>1</xdr:col>
      <xdr:colOff>1069510</xdr:colOff>
      <xdr:row>0</xdr:row>
      <xdr:rowOff>1788750</xdr:rowOff>
    </xdr:to>
    <xdr:sp macro="[0]!GoToNextSheet" textlink="">
      <xdr:nvSpPr>
        <xdr:cNvPr id="12" name="Rectangle: Rounded Corners 11">
          <a:extLst>
            <a:ext uri="{FF2B5EF4-FFF2-40B4-BE49-F238E27FC236}">
              <a16:creationId xmlns:a16="http://schemas.microsoft.com/office/drawing/2014/main" id="{DC8FE649-0B96-410B-9B92-D2094FE79E72}"/>
            </a:ext>
          </a:extLst>
        </xdr:cNvPr>
        <xdr:cNvSpPr/>
      </xdr:nvSpPr>
      <xdr:spPr>
        <a:xfrm>
          <a:off x="94018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50472BF3-55FD-4C66-AA07-B7C60C1F1FB7}"/>
            </a:ext>
          </a:extLst>
        </xdr:cNvPr>
        <xdr:cNvSpPr/>
      </xdr:nvSpPr>
      <xdr:spPr>
        <a:xfrm>
          <a:off x="978217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03CE64F3-F54D-4774-BE78-D58C71B0B5D8}"/>
            </a:ext>
          </a:extLst>
        </xdr:cNvPr>
        <xdr:cNvSpPr/>
      </xdr:nvSpPr>
      <xdr:spPr>
        <a:xfrm>
          <a:off x="978217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1419225</xdr:rowOff>
    </xdr:from>
    <xdr:to>
      <xdr:col>1</xdr:col>
      <xdr:colOff>260195</xdr:colOff>
      <xdr:row>0</xdr:row>
      <xdr:rowOff>1779225</xdr:rowOff>
    </xdr:to>
    <xdr:sp macro="[0]!GoToFirstSheet" textlink="">
      <xdr:nvSpPr>
        <xdr:cNvPr id="13" name="Rectangle: Rounded Corners 12">
          <a:extLst>
            <a:ext uri="{FF2B5EF4-FFF2-40B4-BE49-F238E27FC236}">
              <a16:creationId xmlns:a16="http://schemas.microsoft.com/office/drawing/2014/main" id="{603C374C-E032-42A0-9BDF-21E2E60E7EBE}"/>
            </a:ext>
          </a:extLst>
        </xdr:cNvPr>
        <xdr:cNvSpPr/>
      </xdr:nvSpPr>
      <xdr:spPr>
        <a:xfrm>
          <a:off x="95250" y="14192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1189611</xdr:colOff>
      <xdr:row>0</xdr:row>
      <xdr:rowOff>1419225</xdr:rowOff>
    </xdr:from>
    <xdr:to>
      <xdr:col>2</xdr:col>
      <xdr:colOff>1070556</xdr:colOff>
      <xdr:row>0</xdr:row>
      <xdr:rowOff>1779225</xdr:rowOff>
    </xdr:to>
    <xdr:sp macro="[0]!ShowColumnSelector" textlink="">
      <xdr:nvSpPr>
        <xdr:cNvPr id="14" name="Rectangle: Rounded Corners 13">
          <a:extLst>
            <a:ext uri="{FF2B5EF4-FFF2-40B4-BE49-F238E27FC236}">
              <a16:creationId xmlns:a16="http://schemas.microsoft.com/office/drawing/2014/main" id="{C45D8D08-B650-47DC-8C0B-1EB675076E87}"/>
            </a:ext>
          </a:extLst>
        </xdr:cNvPr>
        <xdr:cNvSpPr/>
      </xdr:nvSpPr>
      <xdr:spPr>
        <a:xfrm>
          <a:off x="1389636" y="141922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328230</xdr:colOff>
      <xdr:row>0</xdr:row>
      <xdr:rowOff>1419225</xdr:rowOff>
    </xdr:from>
    <xdr:to>
      <xdr:col>1</xdr:col>
      <xdr:colOff>690301</xdr:colOff>
      <xdr:row>0</xdr:row>
      <xdr:rowOff>1779225</xdr:rowOff>
    </xdr:to>
    <xdr:sp macro="[0]!GoToPreviousSheet" textlink="">
      <xdr:nvSpPr>
        <xdr:cNvPr id="15" name="Rectangle: Rounded Corners 14">
          <a:extLst>
            <a:ext uri="{FF2B5EF4-FFF2-40B4-BE49-F238E27FC236}">
              <a16:creationId xmlns:a16="http://schemas.microsoft.com/office/drawing/2014/main" id="{A06BE800-0B79-4B6C-AE7D-D8D4793E93A4}"/>
            </a:ext>
          </a:extLst>
        </xdr:cNvPr>
        <xdr:cNvSpPr/>
      </xdr:nvSpPr>
      <xdr:spPr>
        <a:xfrm>
          <a:off x="52825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759206</xdr:colOff>
      <xdr:row>0</xdr:row>
      <xdr:rowOff>1419225</xdr:rowOff>
    </xdr:from>
    <xdr:to>
      <xdr:col>1</xdr:col>
      <xdr:colOff>1126660</xdr:colOff>
      <xdr:row>0</xdr:row>
      <xdr:rowOff>1779225</xdr:rowOff>
    </xdr:to>
    <xdr:sp macro="[0]!GoToNextSheet" textlink="">
      <xdr:nvSpPr>
        <xdr:cNvPr id="16" name="Rectangle: Rounded Corners 15">
          <a:extLst>
            <a:ext uri="{FF2B5EF4-FFF2-40B4-BE49-F238E27FC236}">
              <a16:creationId xmlns:a16="http://schemas.microsoft.com/office/drawing/2014/main" id="{4155F8C7-7987-4AAE-84B0-EC81F7A5DF81}"/>
            </a:ext>
          </a:extLst>
        </xdr:cNvPr>
        <xdr:cNvSpPr/>
      </xdr:nvSpPr>
      <xdr:spPr>
        <a:xfrm>
          <a:off x="959231" y="141922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44193262-B3FF-43D7-B9E9-9A475037F78A}"/>
            </a:ext>
          </a:extLst>
        </xdr:cNvPr>
        <xdr:cNvSpPr/>
      </xdr:nvSpPr>
      <xdr:spPr>
        <a:xfrm>
          <a:off x="11163300"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7F23A7C9-DD17-40F3-81EB-0EA0D3A657AC}"/>
            </a:ext>
          </a:extLst>
        </xdr:cNvPr>
        <xdr:cNvSpPr/>
      </xdr:nvSpPr>
      <xdr:spPr>
        <a:xfrm>
          <a:off x="11163300"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104775</xdr:colOff>
      <xdr:row>0</xdr:row>
      <xdr:rowOff>1419225</xdr:rowOff>
    </xdr:from>
    <xdr:to>
      <xdr:col>0</xdr:col>
      <xdr:colOff>469745</xdr:colOff>
      <xdr:row>0</xdr:row>
      <xdr:rowOff>1779225</xdr:rowOff>
    </xdr:to>
    <xdr:sp macro="[0]!GoToFirstSheet" textlink="">
      <xdr:nvSpPr>
        <xdr:cNvPr id="9" name="Rectangle: Rounded Corners 8">
          <a:extLst>
            <a:ext uri="{FF2B5EF4-FFF2-40B4-BE49-F238E27FC236}">
              <a16:creationId xmlns:a16="http://schemas.microsoft.com/office/drawing/2014/main" id="{F8471A4D-E4F7-42B1-B1A1-B3517153D215}"/>
            </a:ext>
          </a:extLst>
        </xdr:cNvPr>
        <xdr:cNvSpPr/>
      </xdr:nvSpPr>
      <xdr:spPr>
        <a:xfrm>
          <a:off x="104775" y="14192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256161</xdr:colOff>
      <xdr:row>0</xdr:row>
      <xdr:rowOff>1419225</xdr:rowOff>
    </xdr:from>
    <xdr:to>
      <xdr:col>2</xdr:col>
      <xdr:colOff>143456</xdr:colOff>
      <xdr:row>0</xdr:row>
      <xdr:rowOff>1779225</xdr:rowOff>
    </xdr:to>
    <xdr:sp macro="[0]!ShowColumnSelector" textlink="">
      <xdr:nvSpPr>
        <xdr:cNvPr id="10" name="Rectangle: Rounded Corners 9">
          <a:extLst>
            <a:ext uri="{FF2B5EF4-FFF2-40B4-BE49-F238E27FC236}">
              <a16:creationId xmlns:a16="http://schemas.microsoft.com/office/drawing/2014/main" id="{BA3ABC6F-2226-494F-A96A-43DECA52B14A}"/>
            </a:ext>
          </a:extLst>
        </xdr:cNvPr>
        <xdr:cNvSpPr/>
      </xdr:nvSpPr>
      <xdr:spPr>
        <a:xfrm>
          <a:off x="1399161" y="141922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544130</xdr:colOff>
      <xdr:row>0</xdr:row>
      <xdr:rowOff>1419225</xdr:rowOff>
    </xdr:from>
    <xdr:to>
      <xdr:col>0</xdr:col>
      <xdr:colOff>906201</xdr:colOff>
      <xdr:row>0</xdr:row>
      <xdr:rowOff>1779225</xdr:rowOff>
    </xdr:to>
    <xdr:sp macro="[0]!GoToPreviousSheet" textlink="">
      <xdr:nvSpPr>
        <xdr:cNvPr id="11" name="Rectangle: Rounded Corners 10">
          <a:extLst>
            <a:ext uri="{FF2B5EF4-FFF2-40B4-BE49-F238E27FC236}">
              <a16:creationId xmlns:a16="http://schemas.microsoft.com/office/drawing/2014/main" id="{A947E399-0CF9-4F2F-88A7-7227416E1C91}"/>
            </a:ext>
          </a:extLst>
        </xdr:cNvPr>
        <xdr:cNvSpPr/>
      </xdr:nvSpPr>
      <xdr:spPr>
        <a:xfrm>
          <a:off x="537780"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0</xdr:col>
      <xdr:colOff>968756</xdr:colOff>
      <xdr:row>0</xdr:row>
      <xdr:rowOff>1419225</xdr:rowOff>
    </xdr:from>
    <xdr:to>
      <xdr:col>1</xdr:col>
      <xdr:colOff>193210</xdr:colOff>
      <xdr:row>0</xdr:row>
      <xdr:rowOff>1779225</xdr:rowOff>
    </xdr:to>
    <xdr:sp macro="[0]!GoToNextSheet" textlink="">
      <xdr:nvSpPr>
        <xdr:cNvPr id="12" name="Rectangle: Rounded Corners 11">
          <a:extLst>
            <a:ext uri="{FF2B5EF4-FFF2-40B4-BE49-F238E27FC236}">
              <a16:creationId xmlns:a16="http://schemas.microsoft.com/office/drawing/2014/main" id="{B9CFF649-A111-4A1F-807B-77ACFB7E1E74}"/>
            </a:ext>
          </a:extLst>
        </xdr:cNvPr>
        <xdr:cNvSpPr/>
      </xdr:nvSpPr>
      <xdr:spPr>
        <a:xfrm>
          <a:off x="968756" y="141922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114300</xdr:colOff>
      <xdr:row>0</xdr:row>
      <xdr:rowOff>1771650</xdr:rowOff>
    </xdr:from>
    <xdr:to>
      <xdr:col>1</xdr:col>
      <xdr:colOff>288770</xdr:colOff>
      <xdr:row>0</xdr:row>
      <xdr:rowOff>2131650</xdr:rowOff>
    </xdr:to>
    <xdr:sp macro="[0]!GoToFirstSheet" textlink="">
      <xdr:nvSpPr>
        <xdr:cNvPr id="2" name="Rectangle: Rounded Corners 1">
          <a:extLst>
            <a:ext uri="{FF2B5EF4-FFF2-40B4-BE49-F238E27FC236}">
              <a16:creationId xmlns:a16="http://schemas.microsoft.com/office/drawing/2014/main" id="{C35A4055-5B9E-4552-BB1D-73B6A1574FDD}"/>
            </a:ext>
          </a:extLst>
        </xdr:cNvPr>
        <xdr:cNvSpPr/>
      </xdr:nvSpPr>
      <xdr:spPr>
        <a:xfrm>
          <a:off x="114300" y="17716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113286</xdr:colOff>
      <xdr:row>0</xdr:row>
      <xdr:rowOff>1771650</xdr:rowOff>
    </xdr:from>
    <xdr:to>
      <xdr:col>2</xdr:col>
      <xdr:colOff>1378531</xdr:colOff>
      <xdr:row>0</xdr:row>
      <xdr:rowOff>2131650</xdr:rowOff>
    </xdr:to>
    <xdr:sp macro="[0]!ShowColumnSelector" textlink="">
      <xdr:nvSpPr>
        <xdr:cNvPr id="3" name="Rectangle: Rounded Corners 2">
          <a:extLst>
            <a:ext uri="{FF2B5EF4-FFF2-40B4-BE49-F238E27FC236}">
              <a16:creationId xmlns:a16="http://schemas.microsoft.com/office/drawing/2014/main" id="{B854DA1D-0C9E-4E9D-9261-DD3A23433F79}"/>
            </a:ext>
          </a:extLst>
        </xdr:cNvPr>
        <xdr:cNvSpPr/>
      </xdr:nvSpPr>
      <xdr:spPr>
        <a:xfrm>
          <a:off x="1408686" y="17716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353630</xdr:colOff>
      <xdr:row>0</xdr:row>
      <xdr:rowOff>1771650</xdr:rowOff>
    </xdr:from>
    <xdr:to>
      <xdr:col>1</xdr:col>
      <xdr:colOff>715701</xdr:colOff>
      <xdr:row>0</xdr:row>
      <xdr:rowOff>2131650</xdr:rowOff>
    </xdr:to>
    <xdr:sp macro="[0]!GoToPreviousSheet" textlink="">
      <xdr:nvSpPr>
        <xdr:cNvPr id="4" name="Rectangle: Rounded Corners 3">
          <a:extLst>
            <a:ext uri="{FF2B5EF4-FFF2-40B4-BE49-F238E27FC236}">
              <a16:creationId xmlns:a16="http://schemas.microsoft.com/office/drawing/2014/main" id="{693C7D2C-AF76-40E2-8B38-8D355D4EA993}"/>
            </a:ext>
          </a:extLst>
        </xdr:cNvPr>
        <xdr:cNvSpPr/>
      </xdr:nvSpPr>
      <xdr:spPr>
        <a:xfrm>
          <a:off x="547305" y="17716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790956</xdr:colOff>
      <xdr:row>0</xdr:row>
      <xdr:rowOff>1771650</xdr:rowOff>
    </xdr:from>
    <xdr:to>
      <xdr:col>2</xdr:col>
      <xdr:colOff>47160</xdr:colOff>
      <xdr:row>0</xdr:row>
      <xdr:rowOff>2131650</xdr:rowOff>
    </xdr:to>
    <xdr:sp macro="[0]!GoToNextSheet" textlink="">
      <xdr:nvSpPr>
        <xdr:cNvPr id="5" name="Rectangle: Rounded Corners 4">
          <a:extLst>
            <a:ext uri="{FF2B5EF4-FFF2-40B4-BE49-F238E27FC236}">
              <a16:creationId xmlns:a16="http://schemas.microsoft.com/office/drawing/2014/main" id="{AB087ACD-035C-426B-8240-3C6548BB528D}"/>
            </a:ext>
          </a:extLst>
        </xdr:cNvPr>
        <xdr:cNvSpPr/>
      </xdr:nvSpPr>
      <xdr:spPr>
        <a:xfrm>
          <a:off x="978281" y="17716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57150</xdr:colOff>
      <xdr:row>0</xdr:row>
      <xdr:rowOff>1438275</xdr:rowOff>
    </xdr:from>
    <xdr:to>
      <xdr:col>1</xdr:col>
      <xdr:colOff>171295</xdr:colOff>
      <xdr:row>0</xdr:row>
      <xdr:rowOff>1801450</xdr:rowOff>
    </xdr:to>
    <xdr:sp macro="[0]!GoToFirstSheet" textlink="">
      <xdr:nvSpPr>
        <xdr:cNvPr id="2" name="Rectangle: Rounded Corners 1">
          <a:extLst>
            <a:ext uri="{FF2B5EF4-FFF2-40B4-BE49-F238E27FC236}">
              <a16:creationId xmlns:a16="http://schemas.microsoft.com/office/drawing/2014/main" id="{A1BDE13B-31C1-4DD4-A06E-DF637EE2BD7D}"/>
            </a:ext>
          </a:extLst>
        </xdr:cNvPr>
        <xdr:cNvSpPr/>
      </xdr:nvSpPr>
      <xdr:spPr>
        <a:xfrm>
          <a:off x="57150" y="1438275"/>
          <a:ext cx="3713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1151511</xdr:colOff>
      <xdr:row>0</xdr:row>
      <xdr:rowOff>1438275</xdr:rowOff>
    </xdr:from>
    <xdr:to>
      <xdr:col>2</xdr:col>
      <xdr:colOff>1140406</xdr:colOff>
      <xdr:row>0</xdr:row>
      <xdr:rowOff>1801450</xdr:rowOff>
    </xdr:to>
    <xdr:sp macro="[0]!ShowColumnSelector" textlink="">
      <xdr:nvSpPr>
        <xdr:cNvPr id="3" name="Rectangle: Rounded Corners 2">
          <a:extLst>
            <a:ext uri="{FF2B5EF4-FFF2-40B4-BE49-F238E27FC236}">
              <a16:creationId xmlns:a16="http://schemas.microsoft.com/office/drawing/2014/main" id="{C339CE7D-FEFF-4860-B57F-4F8C4AD080D0}"/>
            </a:ext>
          </a:extLst>
        </xdr:cNvPr>
        <xdr:cNvSpPr/>
      </xdr:nvSpPr>
      <xdr:spPr>
        <a:xfrm>
          <a:off x="1408686" y="1438275"/>
          <a:ext cx="12652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236155</xdr:colOff>
      <xdr:row>0</xdr:row>
      <xdr:rowOff>1438275</xdr:rowOff>
    </xdr:from>
    <xdr:to>
      <xdr:col>1</xdr:col>
      <xdr:colOff>598226</xdr:colOff>
      <xdr:row>0</xdr:row>
      <xdr:rowOff>1801450</xdr:rowOff>
    </xdr:to>
    <xdr:sp macro="[0]!GoToPreviousSheet" textlink="">
      <xdr:nvSpPr>
        <xdr:cNvPr id="4" name="Rectangle: Rounded Corners 3">
          <a:extLst>
            <a:ext uri="{FF2B5EF4-FFF2-40B4-BE49-F238E27FC236}">
              <a16:creationId xmlns:a16="http://schemas.microsoft.com/office/drawing/2014/main" id="{03C74967-E6D5-43DC-AB20-0A31F3CC3EEA}"/>
            </a:ext>
          </a:extLst>
        </xdr:cNvPr>
        <xdr:cNvSpPr/>
      </xdr:nvSpPr>
      <xdr:spPr>
        <a:xfrm>
          <a:off x="493330" y="143827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673481</xdr:colOff>
      <xdr:row>0</xdr:row>
      <xdr:rowOff>1438275</xdr:rowOff>
    </xdr:from>
    <xdr:to>
      <xdr:col>1</xdr:col>
      <xdr:colOff>1085385</xdr:colOff>
      <xdr:row>0</xdr:row>
      <xdr:rowOff>1801450</xdr:rowOff>
    </xdr:to>
    <xdr:sp macro="[0]!GoToNextSheet" textlink="">
      <xdr:nvSpPr>
        <xdr:cNvPr id="5" name="Rectangle: Rounded Corners 4">
          <a:extLst>
            <a:ext uri="{FF2B5EF4-FFF2-40B4-BE49-F238E27FC236}">
              <a16:creationId xmlns:a16="http://schemas.microsoft.com/office/drawing/2014/main" id="{388CB5BB-D195-4D0A-9727-AC0BA8E75B76}"/>
            </a:ext>
          </a:extLst>
        </xdr:cNvPr>
        <xdr:cNvSpPr/>
      </xdr:nvSpPr>
      <xdr:spPr>
        <a:xfrm>
          <a:off x="930656" y="1438275"/>
          <a:ext cx="411904"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123825</xdr:colOff>
      <xdr:row>0</xdr:row>
      <xdr:rowOff>1428750</xdr:rowOff>
    </xdr:from>
    <xdr:to>
      <xdr:col>0</xdr:col>
      <xdr:colOff>488795</xdr:colOff>
      <xdr:row>0</xdr:row>
      <xdr:rowOff>1788750</xdr:rowOff>
    </xdr:to>
    <xdr:sp macro="[0]!GoToFirstSheet" textlink="">
      <xdr:nvSpPr>
        <xdr:cNvPr id="5" name="Rectangle: Rounded Corners 4">
          <a:extLst>
            <a:ext uri="{FF2B5EF4-FFF2-40B4-BE49-F238E27FC236}">
              <a16:creationId xmlns:a16="http://schemas.microsoft.com/office/drawing/2014/main" id="{90EECF9A-C58C-4EDD-AC09-BD8E630D1A11}"/>
            </a:ext>
          </a:extLst>
        </xdr:cNvPr>
        <xdr:cNvSpPr/>
      </xdr:nvSpPr>
      <xdr:spPr>
        <a:xfrm>
          <a:off x="12382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475236</xdr:colOff>
      <xdr:row>0</xdr:row>
      <xdr:rowOff>1428750</xdr:rowOff>
    </xdr:from>
    <xdr:to>
      <xdr:col>2</xdr:col>
      <xdr:colOff>451431</xdr:colOff>
      <xdr:row>0</xdr:row>
      <xdr:rowOff>1788750</xdr:rowOff>
    </xdr:to>
    <xdr:sp macro="[0]!ShowColumnSelector" textlink="">
      <xdr:nvSpPr>
        <xdr:cNvPr id="6" name="Rectangle: Rounded Corners 5">
          <a:extLst>
            <a:ext uri="{FF2B5EF4-FFF2-40B4-BE49-F238E27FC236}">
              <a16:creationId xmlns:a16="http://schemas.microsoft.com/office/drawing/2014/main" id="{7AFF54D0-01BF-435E-AD97-492BB180B950}"/>
            </a:ext>
          </a:extLst>
        </xdr:cNvPr>
        <xdr:cNvSpPr/>
      </xdr:nvSpPr>
      <xdr:spPr>
        <a:xfrm>
          <a:off x="141821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556830</xdr:colOff>
      <xdr:row>0</xdr:row>
      <xdr:rowOff>1428750</xdr:rowOff>
    </xdr:from>
    <xdr:to>
      <xdr:col>0</xdr:col>
      <xdr:colOff>918901</xdr:colOff>
      <xdr:row>0</xdr:row>
      <xdr:rowOff>1788750</xdr:rowOff>
    </xdr:to>
    <xdr:sp macro="[0]!GoToPreviousSheet" textlink="">
      <xdr:nvSpPr>
        <xdr:cNvPr id="7" name="Rectangle: Rounded Corners 6">
          <a:extLst>
            <a:ext uri="{FF2B5EF4-FFF2-40B4-BE49-F238E27FC236}">
              <a16:creationId xmlns:a16="http://schemas.microsoft.com/office/drawing/2014/main" id="{05199D19-1265-4458-A8AD-E54E282FBB7C}"/>
            </a:ext>
          </a:extLst>
        </xdr:cNvPr>
        <xdr:cNvSpPr/>
      </xdr:nvSpPr>
      <xdr:spPr>
        <a:xfrm>
          <a:off x="55683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44831</xdr:colOff>
      <xdr:row>0</xdr:row>
      <xdr:rowOff>1428750</xdr:rowOff>
    </xdr:from>
    <xdr:to>
      <xdr:col>1</xdr:col>
      <xdr:colOff>412285</xdr:colOff>
      <xdr:row>0</xdr:row>
      <xdr:rowOff>1788750</xdr:rowOff>
    </xdr:to>
    <xdr:sp macro="[0]!GoToNextSheet" textlink="">
      <xdr:nvSpPr>
        <xdr:cNvPr id="11" name="Rectangle: Rounded Corners 10">
          <a:extLst>
            <a:ext uri="{FF2B5EF4-FFF2-40B4-BE49-F238E27FC236}">
              <a16:creationId xmlns:a16="http://schemas.microsoft.com/office/drawing/2014/main" id="{AFDB1ACD-CC25-48B4-8692-4411F6F93291}"/>
            </a:ext>
          </a:extLst>
        </xdr:cNvPr>
        <xdr:cNvSpPr/>
      </xdr:nvSpPr>
      <xdr:spPr>
        <a:xfrm>
          <a:off x="98780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618111</xdr:colOff>
      <xdr:row>0</xdr:row>
      <xdr:rowOff>1428750</xdr:rowOff>
    </xdr:from>
    <xdr:to>
      <xdr:col>3</xdr:col>
      <xdr:colOff>723900</xdr:colOff>
      <xdr:row>0</xdr:row>
      <xdr:rowOff>1788750</xdr:rowOff>
    </xdr:to>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E456ACA6-CA69-4FF2-A2F8-A273F1E5E646}"/>
            </a:ext>
          </a:extLst>
        </xdr:cNvPr>
        <xdr:cNvSpPr/>
      </xdr:nvSpPr>
      <xdr:spPr>
        <a:xfrm>
          <a:off x="2846961" y="1428750"/>
          <a:ext cx="1486914" cy="360000"/>
        </a:xfrm>
        <a:prstGeom prst="roundRect">
          <a:avLst/>
        </a:prstGeom>
        <a:solidFill>
          <a:schemeClr val="accent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layer data</a:t>
          </a:r>
          <a:endParaRPr lang="en-DE" sz="1100" kern="12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6A16466F-4FF5-4E37-AD70-C145EC7F4890}"/>
            </a:ext>
          </a:extLst>
        </xdr:cNvPr>
        <xdr:cNvSpPr/>
      </xdr:nvSpPr>
      <xdr:spPr>
        <a:xfrm>
          <a:off x="11163300"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3D25EDB0-5201-4926-9686-F6EB6E479E2C}"/>
            </a:ext>
          </a:extLst>
        </xdr:cNvPr>
        <xdr:cNvSpPr/>
      </xdr:nvSpPr>
      <xdr:spPr>
        <a:xfrm>
          <a:off x="11163300"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1400175</xdr:rowOff>
    </xdr:from>
    <xdr:to>
      <xdr:col>1</xdr:col>
      <xdr:colOff>222095</xdr:colOff>
      <xdr:row>0</xdr:row>
      <xdr:rowOff>1760175</xdr:rowOff>
    </xdr:to>
    <xdr:sp macro="[0]!GoToFirstSheet" textlink="">
      <xdr:nvSpPr>
        <xdr:cNvPr id="9" name="Rectangle: Rounded Corners 8">
          <a:extLst>
            <a:ext uri="{FF2B5EF4-FFF2-40B4-BE49-F238E27FC236}">
              <a16:creationId xmlns:a16="http://schemas.microsoft.com/office/drawing/2014/main" id="{FD64A21C-36DD-4A2D-96F3-481539352535}"/>
            </a:ext>
          </a:extLst>
        </xdr:cNvPr>
        <xdr:cNvSpPr/>
      </xdr:nvSpPr>
      <xdr:spPr>
        <a:xfrm>
          <a:off x="95250" y="140017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1151511</xdr:colOff>
      <xdr:row>0</xdr:row>
      <xdr:rowOff>1400175</xdr:rowOff>
    </xdr:from>
    <xdr:to>
      <xdr:col>2</xdr:col>
      <xdr:colOff>1032456</xdr:colOff>
      <xdr:row>0</xdr:row>
      <xdr:rowOff>1760175</xdr:rowOff>
    </xdr:to>
    <xdr:sp macro="[0]!ShowColumnSelector" textlink="">
      <xdr:nvSpPr>
        <xdr:cNvPr id="10" name="Rectangle: Rounded Corners 9">
          <a:extLst>
            <a:ext uri="{FF2B5EF4-FFF2-40B4-BE49-F238E27FC236}">
              <a16:creationId xmlns:a16="http://schemas.microsoft.com/office/drawing/2014/main" id="{5E7E0A28-B99C-44AA-8808-E6AF203C4198}"/>
            </a:ext>
          </a:extLst>
        </xdr:cNvPr>
        <xdr:cNvSpPr/>
      </xdr:nvSpPr>
      <xdr:spPr>
        <a:xfrm>
          <a:off x="1389636" y="140017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290130</xdr:colOff>
      <xdr:row>0</xdr:row>
      <xdr:rowOff>1400175</xdr:rowOff>
    </xdr:from>
    <xdr:to>
      <xdr:col>1</xdr:col>
      <xdr:colOff>652201</xdr:colOff>
      <xdr:row>0</xdr:row>
      <xdr:rowOff>1760175</xdr:rowOff>
    </xdr:to>
    <xdr:sp macro="[0]!GoToPreviousSheet" textlink="">
      <xdr:nvSpPr>
        <xdr:cNvPr id="11" name="Rectangle: Rounded Corners 10">
          <a:extLst>
            <a:ext uri="{FF2B5EF4-FFF2-40B4-BE49-F238E27FC236}">
              <a16:creationId xmlns:a16="http://schemas.microsoft.com/office/drawing/2014/main" id="{6EE47953-3103-4AFC-BA6C-6169F05193D7}"/>
            </a:ext>
          </a:extLst>
        </xdr:cNvPr>
        <xdr:cNvSpPr/>
      </xdr:nvSpPr>
      <xdr:spPr>
        <a:xfrm>
          <a:off x="528255" y="14001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721106</xdr:colOff>
      <xdr:row>0</xdr:row>
      <xdr:rowOff>1400175</xdr:rowOff>
    </xdr:from>
    <xdr:to>
      <xdr:col>1</xdr:col>
      <xdr:colOff>1088560</xdr:colOff>
      <xdr:row>0</xdr:row>
      <xdr:rowOff>1760175</xdr:rowOff>
    </xdr:to>
    <xdr:sp macro="[0]!GoToNextSheet" textlink="">
      <xdr:nvSpPr>
        <xdr:cNvPr id="12" name="Rectangle: Rounded Corners 11">
          <a:extLst>
            <a:ext uri="{FF2B5EF4-FFF2-40B4-BE49-F238E27FC236}">
              <a16:creationId xmlns:a16="http://schemas.microsoft.com/office/drawing/2014/main" id="{A1D7D4EA-D4E8-4E5E-94D1-D570647A2D42}"/>
            </a:ext>
          </a:extLst>
        </xdr:cNvPr>
        <xdr:cNvSpPr/>
      </xdr:nvSpPr>
      <xdr:spPr>
        <a:xfrm>
          <a:off x="959231" y="140017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104775</xdr:colOff>
      <xdr:row>0</xdr:row>
      <xdr:rowOff>1428750</xdr:rowOff>
    </xdr:from>
    <xdr:to>
      <xdr:col>1</xdr:col>
      <xdr:colOff>269720</xdr:colOff>
      <xdr:row>0</xdr:row>
      <xdr:rowOff>1788750</xdr:rowOff>
    </xdr:to>
    <xdr:sp macro="[0]!GoToFirstSheet" textlink="">
      <xdr:nvSpPr>
        <xdr:cNvPr id="2" name="Rectangle: Rounded Corners 1">
          <a:extLst>
            <a:ext uri="{FF2B5EF4-FFF2-40B4-BE49-F238E27FC236}">
              <a16:creationId xmlns:a16="http://schemas.microsoft.com/office/drawing/2014/main" id="{9E87F6CB-A517-4E80-A69C-4B6817675478}"/>
            </a:ext>
          </a:extLst>
        </xdr:cNvPr>
        <xdr:cNvSpPr/>
      </xdr:nvSpPr>
      <xdr:spPr>
        <a:xfrm>
          <a:off x="10477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399036</xdr:colOff>
      <xdr:row>0</xdr:row>
      <xdr:rowOff>1428750</xdr:rowOff>
    </xdr:from>
    <xdr:to>
      <xdr:col>3</xdr:col>
      <xdr:colOff>594306</xdr:colOff>
      <xdr:row>0</xdr:row>
      <xdr:rowOff>1788750</xdr:rowOff>
    </xdr:to>
    <xdr:sp macro="[0]!ShowColumnSelector" textlink="">
      <xdr:nvSpPr>
        <xdr:cNvPr id="3" name="Rectangle: Rounded Corners 2">
          <a:extLst>
            <a:ext uri="{FF2B5EF4-FFF2-40B4-BE49-F238E27FC236}">
              <a16:creationId xmlns:a16="http://schemas.microsoft.com/office/drawing/2014/main" id="{4B382156-14F6-41F2-A967-EF65F67444DE}"/>
            </a:ext>
          </a:extLst>
        </xdr:cNvPr>
        <xdr:cNvSpPr/>
      </xdr:nvSpPr>
      <xdr:spPr>
        <a:xfrm>
          <a:off x="139916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337755</xdr:colOff>
      <xdr:row>0</xdr:row>
      <xdr:rowOff>1428750</xdr:rowOff>
    </xdr:from>
    <xdr:to>
      <xdr:col>1</xdr:col>
      <xdr:colOff>699826</xdr:colOff>
      <xdr:row>0</xdr:row>
      <xdr:rowOff>1788750</xdr:rowOff>
    </xdr:to>
    <xdr:sp macro="[0]!GoToPreviousSheet" textlink="">
      <xdr:nvSpPr>
        <xdr:cNvPr id="4" name="Rectangle: Rounded Corners 3">
          <a:extLst>
            <a:ext uri="{FF2B5EF4-FFF2-40B4-BE49-F238E27FC236}">
              <a16:creationId xmlns:a16="http://schemas.microsoft.com/office/drawing/2014/main" id="{BD622B81-5C6D-42E5-8816-AE0A30B52804}"/>
            </a:ext>
          </a:extLst>
        </xdr:cNvPr>
        <xdr:cNvSpPr/>
      </xdr:nvSpPr>
      <xdr:spPr>
        <a:xfrm>
          <a:off x="53778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768731</xdr:colOff>
      <xdr:row>0</xdr:row>
      <xdr:rowOff>1428750</xdr:rowOff>
    </xdr:from>
    <xdr:to>
      <xdr:col>2</xdr:col>
      <xdr:colOff>336085</xdr:colOff>
      <xdr:row>0</xdr:row>
      <xdr:rowOff>1788750</xdr:rowOff>
    </xdr:to>
    <xdr:sp macro="[0]!GoToNextSheet" textlink="">
      <xdr:nvSpPr>
        <xdr:cNvPr id="5" name="Rectangle: Rounded Corners 4">
          <a:extLst>
            <a:ext uri="{FF2B5EF4-FFF2-40B4-BE49-F238E27FC236}">
              <a16:creationId xmlns:a16="http://schemas.microsoft.com/office/drawing/2014/main" id="{D6B3F803-C46F-44B9-8D82-5FFE28F2731C}"/>
            </a:ext>
          </a:extLst>
        </xdr:cNvPr>
        <xdr:cNvSpPr/>
      </xdr:nvSpPr>
      <xdr:spPr>
        <a:xfrm>
          <a:off x="96875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0</xdr:row>
      <xdr:rowOff>1428750</xdr:rowOff>
    </xdr:from>
    <xdr:to>
      <xdr:col>1</xdr:col>
      <xdr:colOff>250670</xdr:colOff>
      <xdr:row>0</xdr:row>
      <xdr:rowOff>1788750</xdr:rowOff>
    </xdr:to>
    <xdr:sp macro="[0]!GoToFirstSheet" textlink="">
      <xdr:nvSpPr>
        <xdr:cNvPr id="2" name="Rectangle: Rounded Corners 1">
          <a:extLst>
            <a:ext uri="{FF2B5EF4-FFF2-40B4-BE49-F238E27FC236}">
              <a16:creationId xmlns:a16="http://schemas.microsoft.com/office/drawing/2014/main" id="{C42F5462-C323-4229-A4F3-FFFEC0657036}"/>
            </a:ext>
          </a:extLst>
        </xdr:cNvPr>
        <xdr:cNvSpPr/>
      </xdr:nvSpPr>
      <xdr:spPr>
        <a:xfrm>
          <a:off x="8572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265686</xdr:colOff>
      <xdr:row>0</xdr:row>
      <xdr:rowOff>1428750</xdr:rowOff>
    </xdr:from>
    <xdr:to>
      <xdr:col>3</xdr:col>
      <xdr:colOff>470481</xdr:colOff>
      <xdr:row>0</xdr:row>
      <xdr:rowOff>1788750</xdr:rowOff>
    </xdr:to>
    <xdr:sp macro="[0]!ShowColumnSelector" textlink="">
      <xdr:nvSpPr>
        <xdr:cNvPr id="3" name="Rectangle: Rounded Corners 2">
          <a:extLst>
            <a:ext uri="{FF2B5EF4-FFF2-40B4-BE49-F238E27FC236}">
              <a16:creationId xmlns:a16="http://schemas.microsoft.com/office/drawing/2014/main" id="{FECB891F-3D8C-4376-BCB7-C14E39AAA4AF}"/>
            </a:ext>
          </a:extLst>
        </xdr:cNvPr>
        <xdr:cNvSpPr/>
      </xdr:nvSpPr>
      <xdr:spPr>
        <a:xfrm>
          <a:off x="138011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318705</xdr:colOff>
      <xdr:row>0</xdr:row>
      <xdr:rowOff>1428750</xdr:rowOff>
    </xdr:from>
    <xdr:to>
      <xdr:col>1</xdr:col>
      <xdr:colOff>680776</xdr:colOff>
      <xdr:row>0</xdr:row>
      <xdr:rowOff>1788750</xdr:rowOff>
    </xdr:to>
    <xdr:sp macro="[0]!GoToPreviousSheet" textlink="">
      <xdr:nvSpPr>
        <xdr:cNvPr id="4" name="Rectangle: Rounded Corners 3">
          <a:extLst>
            <a:ext uri="{FF2B5EF4-FFF2-40B4-BE49-F238E27FC236}">
              <a16:creationId xmlns:a16="http://schemas.microsoft.com/office/drawing/2014/main" id="{70F279D3-4ADF-4443-B1F1-BE9789701A56}"/>
            </a:ext>
          </a:extLst>
        </xdr:cNvPr>
        <xdr:cNvSpPr/>
      </xdr:nvSpPr>
      <xdr:spPr>
        <a:xfrm>
          <a:off x="51873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749681</xdr:colOff>
      <xdr:row>0</xdr:row>
      <xdr:rowOff>1428750</xdr:rowOff>
    </xdr:from>
    <xdr:to>
      <xdr:col>2</xdr:col>
      <xdr:colOff>202735</xdr:colOff>
      <xdr:row>0</xdr:row>
      <xdr:rowOff>1788750</xdr:rowOff>
    </xdr:to>
    <xdr:sp macro="[0]!GoToNextSheet" textlink="">
      <xdr:nvSpPr>
        <xdr:cNvPr id="5" name="Rectangle: Rounded Corners 4">
          <a:extLst>
            <a:ext uri="{FF2B5EF4-FFF2-40B4-BE49-F238E27FC236}">
              <a16:creationId xmlns:a16="http://schemas.microsoft.com/office/drawing/2014/main" id="{0CB319A3-A182-4AA7-B75E-C7126F0AAC7D}"/>
            </a:ext>
          </a:extLst>
        </xdr:cNvPr>
        <xdr:cNvSpPr/>
      </xdr:nvSpPr>
      <xdr:spPr>
        <a:xfrm>
          <a:off x="94970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101600</xdr:colOff>
      <xdr:row>0</xdr:row>
      <xdr:rowOff>1428750</xdr:rowOff>
    </xdr:from>
    <xdr:to>
      <xdr:col>1</xdr:col>
      <xdr:colOff>269720</xdr:colOff>
      <xdr:row>0</xdr:row>
      <xdr:rowOff>1788750</xdr:rowOff>
    </xdr:to>
    <xdr:sp macro="[0]!GoToFirstSheet" textlink="">
      <xdr:nvSpPr>
        <xdr:cNvPr id="6" name="Rectangle: Rounded Corners 5">
          <a:extLst>
            <a:ext uri="{FF2B5EF4-FFF2-40B4-BE49-F238E27FC236}">
              <a16:creationId xmlns:a16="http://schemas.microsoft.com/office/drawing/2014/main" id="{BFEE4001-3255-4AE8-BC63-FE8FCF1ED9AA}"/>
            </a:ext>
          </a:extLst>
        </xdr:cNvPr>
        <xdr:cNvSpPr/>
      </xdr:nvSpPr>
      <xdr:spPr>
        <a:xfrm>
          <a:off x="10477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322836</xdr:colOff>
      <xdr:row>0</xdr:row>
      <xdr:rowOff>1428750</xdr:rowOff>
    </xdr:from>
    <xdr:to>
      <xdr:col>3</xdr:col>
      <xdr:colOff>25981</xdr:colOff>
      <xdr:row>0</xdr:row>
      <xdr:rowOff>1788750</xdr:rowOff>
    </xdr:to>
    <xdr:sp macro="[0]!ShowColumnSelector" textlink="">
      <xdr:nvSpPr>
        <xdr:cNvPr id="7" name="Rectangle: Rounded Corners 6">
          <a:extLst>
            <a:ext uri="{FF2B5EF4-FFF2-40B4-BE49-F238E27FC236}">
              <a16:creationId xmlns:a16="http://schemas.microsoft.com/office/drawing/2014/main" id="{378125BB-EE5D-47D1-9475-7AD45B9C037B}"/>
            </a:ext>
          </a:extLst>
        </xdr:cNvPr>
        <xdr:cNvSpPr/>
      </xdr:nvSpPr>
      <xdr:spPr>
        <a:xfrm>
          <a:off x="139916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334580</xdr:colOff>
      <xdr:row>0</xdr:row>
      <xdr:rowOff>1428750</xdr:rowOff>
    </xdr:from>
    <xdr:to>
      <xdr:col>1</xdr:col>
      <xdr:colOff>696651</xdr:colOff>
      <xdr:row>0</xdr:row>
      <xdr:rowOff>1788750</xdr:rowOff>
    </xdr:to>
    <xdr:sp macro="[0]!GoToPreviousSheet" textlink="">
      <xdr:nvSpPr>
        <xdr:cNvPr id="8" name="Rectangle: Rounded Corners 7">
          <a:extLst>
            <a:ext uri="{FF2B5EF4-FFF2-40B4-BE49-F238E27FC236}">
              <a16:creationId xmlns:a16="http://schemas.microsoft.com/office/drawing/2014/main" id="{9C657820-37F1-4139-BE0B-02884BF9A185}"/>
            </a:ext>
          </a:extLst>
        </xdr:cNvPr>
        <xdr:cNvSpPr/>
      </xdr:nvSpPr>
      <xdr:spPr>
        <a:xfrm>
          <a:off x="53778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771906</xdr:colOff>
      <xdr:row>0</xdr:row>
      <xdr:rowOff>1428750</xdr:rowOff>
    </xdr:from>
    <xdr:to>
      <xdr:col>2</xdr:col>
      <xdr:colOff>256710</xdr:colOff>
      <xdr:row>0</xdr:row>
      <xdr:rowOff>1788750</xdr:rowOff>
    </xdr:to>
    <xdr:sp macro="[0]!GoToNextSheet" textlink="">
      <xdr:nvSpPr>
        <xdr:cNvPr id="9" name="Rectangle: Rounded Corners 8">
          <a:extLst>
            <a:ext uri="{FF2B5EF4-FFF2-40B4-BE49-F238E27FC236}">
              <a16:creationId xmlns:a16="http://schemas.microsoft.com/office/drawing/2014/main" id="{66B7F238-7B0E-433E-9656-14458D92CB2B}"/>
            </a:ext>
          </a:extLst>
        </xdr:cNvPr>
        <xdr:cNvSpPr/>
      </xdr:nvSpPr>
      <xdr:spPr>
        <a:xfrm>
          <a:off x="96875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169500</xdr:colOff>
      <xdr:row>0</xdr:row>
      <xdr:rowOff>1788750</xdr:rowOff>
    </xdr:to>
    <xdr:sp macro="[0]!GoToFirstSheet" textlink="">
      <xdr:nvSpPr>
        <xdr:cNvPr id="3" name="Rectangle: Rounded Corners 2">
          <a:extLst>
            <a:ext uri="{FF2B5EF4-FFF2-40B4-BE49-F238E27FC236}">
              <a16:creationId xmlns:a16="http://schemas.microsoft.com/office/drawing/2014/main" id="{091A03C2-5726-4C11-B141-94781495B334}"/>
            </a:ext>
          </a:extLst>
        </xdr:cNvPr>
        <xdr:cNvSpPr/>
      </xdr:nvSpPr>
      <xdr:spPr>
        <a:xfrm>
          <a:off x="9525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1135912</xdr:colOff>
      <xdr:row>0</xdr:row>
      <xdr:rowOff>1428750</xdr:rowOff>
    </xdr:from>
    <xdr:to>
      <xdr:col>2</xdr:col>
      <xdr:colOff>1201007</xdr:colOff>
      <xdr:row>0</xdr:row>
      <xdr:rowOff>1788750</xdr:rowOff>
    </xdr:to>
    <xdr:sp macro="[0]!ShowColumnSelector" textlink="">
      <xdr:nvSpPr>
        <xdr:cNvPr id="4" name="Rectangle: Rounded Corners 3">
          <a:extLst>
            <a:ext uri="{FF2B5EF4-FFF2-40B4-BE49-F238E27FC236}">
              <a16:creationId xmlns:a16="http://schemas.microsoft.com/office/drawing/2014/main" id="{4D28743E-9C13-47BB-BB92-D2692B1C4354}"/>
            </a:ext>
          </a:extLst>
        </xdr:cNvPr>
        <xdr:cNvSpPr/>
      </xdr:nvSpPr>
      <xdr:spPr>
        <a:xfrm>
          <a:off x="1431187" y="1428750"/>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240710</xdr:colOff>
      <xdr:row>0</xdr:row>
      <xdr:rowOff>1428750</xdr:rowOff>
    </xdr:from>
    <xdr:to>
      <xdr:col>1</xdr:col>
      <xdr:colOff>602781</xdr:colOff>
      <xdr:row>0</xdr:row>
      <xdr:rowOff>1788750</xdr:rowOff>
    </xdr:to>
    <xdr:sp macro="[0]!GoToPreviousSheet" textlink="">
      <xdr:nvSpPr>
        <xdr:cNvPr id="5" name="Rectangle: Rounded Corners 4">
          <a:extLst>
            <a:ext uri="{FF2B5EF4-FFF2-40B4-BE49-F238E27FC236}">
              <a16:creationId xmlns:a16="http://schemas.microsoft.com/office/drawing/2014/main" id="{E36044BE-D521-44EF-B597-6135592F23F8}"/>
            </a:ext>
          </a:extLst>
        </xdr:cNvPr>
        <xdr:cNvSpPr/>
      </xdr:nvSpPr>
      <xdr:spPr>
        <a:xfrm>
          <a:off x="53598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668511</xdr:colOff>
      <xdr:row>0</xdr:row>
      <xdr:rowOff>1428750</xdr:rowOff>
    </xdr:from>
    <xdr:to>
      <xdr:col>1</xdr:col>
      <xdr:colOff>1079311</xdr:colOff>
      <xdr:row>0</xdr:row>
      <xdr:rowOff>1788750</xdr:rowOff>
    </xdr:to>
    <xdr:sp macro="[0]!GoToNextSheet" textlink="">
      <xdr:nvSpPr>
        <xdr:cNvPr id="6" name="Rectangle: Rounded Corners 5">
          <a:extLst>
            <a:ext uri="{FF2B5EF4-FFF2-40B4-BE49-F238E27FC236}">
              <a16:creationId xmlns:a16="http://schemas.microsoft.com/office/drawing/2014/main" id="{992F9DDA-5140-46F4-AF6B-DDF3C4C0610F}"/>
            </a:ext>
          </a:extLst>
        </xdr:cNvPr>
        <xdr:cNvSpPr/>
      </xdr:nvSpPr>
      <xdr:spPr>
        <a:xfrm>
          <a:off x="96378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1381125</xdr:colOff>
      <xdr:row>0</xdr:row>
      <xdr:rowOff>1428750</xdr:rowOff>
    </xdr:from>
    <xdr:to>
      <xdr:col>3</xdr:col>
      <xdr:colOff>1378964</xdr:colOff>
      <xdr:row>0</xdr:row>
      <xdr:rowOff>1788750</xdr:rowOff>
    </xdr:to>
    <xdr:sp macro="[0]!GoToTiEvents" textlink="">
      <xdr:nvSpPr>
        <xdr:cNvPr id="12" name="Rectangle: Rounded Corners 11">
          <a:extLst>
            <a:ext uri="{FF2B5EF4-FFF2-40B4-BE49-F238E27FC236}">
              <a16:creationId xmlns:a16="http://schemas.microsoft.com/office/drawing/2014/main" id="{7D577E55-F59B-490E-A0D1-0FC2588BE5B7}"/>
            </a:ext>
          </a:extLst>
        </xdr:cNvPr>
        <xdr:cNvSpPr/>
      </xdr:nvSpPr>
      <xdr:spPr>
        <a:xfrm>
          <a:off x="2924175" y="1428750"/>
          <a:ext cx="1550414"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tillage events</a:t>
          </a:r>
          <a:endParaRPr lang="en-DE" sz="1100" kern="12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95250</xdr:colOff>
      <xdr:row>0</xdr:row>
      <xdr:rowOff>1447800</xdr:rowOff>
    </xdr:from>
    <xdr:to>
      <xdr:col>1</xdr:col>
      <xdr:colOff>188550</xdr:colOff>
      <xdr:row>0</xdr:row>
      <xdr:rowOff>1807800</xdr:rowOff>
    </xdr:to>
    <xdr:sp macro="[0]!GoToFirstSheet" textlink="">
      <xdr:nvSpPr>
        <xdr:cNvPr id="3" name="Rectangle: Rounded Corners 2">
          <a:extLst>
            <a:ext uri="{FF2B5EF4-FFF2-40B4-BE49-F238E27FC236}">
              <a16:creationId xmlns:a16="http://schemas.microsoft.com/office/drawing/2014/main" id="{2C819C5A-DC10-4539-956C-B930BCECB7B1}"/>
            </a:ext>
          </a:extLst>
        </xdr:cNvPr>
        <xdr:cNvSpPr/>
      </xdr:nvSpPr>
      <xdr:spPr>
        <a:xfrm>
          <a:off x="95250"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189762</xdr:colOff>
      <xdr:row>0</xdr:row>
      <xdr:rowOff>1447800</xdr:rowOff>
    </xdr:from>
    <xdr:to>
      <xdr:col>3</xdr:col>
      <xdr:colOff>686657</xdr:colOff>
      <xdr:row>0</xdr:row>
      <xdr:rowOff>1807800</xdr:rowOff>
    </xdr:to>
    <xdr:sp macro="[0]!ShowColumnSelector" textlink="">
      <xdr:nvSpPr>
        <xdr:cNvPr id="4" name="Rectangle: Rounded Corners 3">
          <a:extLst>
            <a:ext uri="{FF2B5EF4-FFF2-40B4-BE49-F238E27FC236}">
              <a16:creationId xmlns:a16="http://schemas.microsoft.com/office/drawing/2014/main" id="{3C3CAF89-EB43-422C-8590-DA0926CD06AB}"/>
            </a:ext>
          </a:extLst>
        </xdr:cNvPr>
        <xdr:cNvSpPr/>
      </xdr:nvSpPr>
      <xdr:spPr>
        <a:xfrm>
          <a:off x="1428012" y="144780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1447800</xdr:rowOff>
    </xdr:from>
    <xdr:to>
      <xdr:col>1</xdr:col>
      <xdr:colOff>621831</xdr:colOff>
      <xdr:row>0</xdr:row>
      <xdr:rowOff>1807800</xdr:rowOff>
    </xdr:to>
    <xdr:sp macro="[0]!GoToPreviousSheet" textlink="">
      <xdr:nvSpPr>
        <xdr:cNvPr id="5" name="Rectangle: Rounded Corners 4">
          <a:extLst>
            <a:ext uri="{FF2B5EF4-FFF2-40B4-BE49-F238E27FC236}">
              <a16:creationId xmlns:a16="http://schemas.microsoft.com/office/drawing/2014/main" id="{D1581D22-DBC5-40EC-A64E-1C6917366E8B}"/>
            </a:ext>
          </a:extLst>
        </xdr:cNvPr>
        <xdr:cNvSpPr/>
      </xdr:nvSpPr>
      <xdr:spPr>
        <a:xfrm>
          <a:off x="535985"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1447800</xdr:rowOff>
    </xdr:from>
    <xdr:to>
      <xdr:col>2</xdr:col>
      <xdr:colOff>133161</xdr:colOff>
      <xdr:row>0</xdr:row>
      <xdr:rowOff>1807800</xdr:rowOff>
    </xdr:to>
    <xdr:sp macro="[0]!GoToNextSheet" textlink="">
      <xdr:nvSpPr>
        <xdr:cNvPr id="6" name="Rectangle: Rounded Corners 5">
          <a:extLst>
            <a:ext uri="{FF2B5EF4-FFF2-40B4-BE49-F238E27FC236}">
              <a16:creationId xmlns:a16="http://schemas.microsoft.com/office/drawing/2014/main" id="{98165862-F6F2-4C5E-AE1B-BA0E51F5C699}"/>
            </a:ext>
          </a:extLst>
        </xdr:cNvPr>
        <xdr:cNvSpPr/>
      </xdr:nvSpPr>
      <xdr:spPr>
        <a:xfrm>
          <a:off x="963786" y="144780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981075</xdr:colOff>
      <xdr:row>0</xdr:row>
      <xdr:rowOff>1457325</xdr:rowOff>
    </xdr:from>
    <xdr:to>
      <xdr:col>3</xdr:col>
      <xdr:colOff>1350600</xdr:colOff>
      <xdr:row>0</xdr:row>
      <xdr:rowOff>1817325</xdr:rowOff>
    </xdr:to>
    <xdr:sp macro="[0]!GoToParentSheet" textlink="">
      <xdr:nvSpPr>
        <xdr:cNvPr id="11" name="Rectangle: Rounded Corners 10">
          <a:extLst>
            <a:ext uri="{FF2B5EF4-FFF2-40B4-BE49-F238E27FC236}">
              <a16:creationId xmlns:a16="http://schemas.microsoft.com/office/drawing/2014/main" id="{3F87646D-EFF0-4561-AE9C-F09E96FACE65}"/>
            </a:ext>
          </a:extLst>
        </xdr:cNvPr>
        <xdr:cNvSpPr/>
      </xdr:nvSpPr>
      <xdr:spPr>
        <a:xfrm>
          <a:off x="3038475" y="1457325"/>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76200</xdr:colOff>
      <xdr:row>0</xdr:row>
      <xdr:rowOff>1438275</xdr:rowOff>
    </xdr:from>
    <xdr:to>
      <xdr:col>1</xdr:col>
      <xdr:colOff>226650</xdr:colOff>
      <xdr:row>0</xdr:row>
      <xdr:rowOff>1798275</xdr:rowOff>
    </xdr:to>
    <xdr:sp macro="[0]!GoToFirstSheet" textlink="">
      <xdr:nvSpPr>
        <xdr:cNvPr id="2" name="Rectangle: Rounded Corners 1">
          <a:extLst>
            <a:ext uri="{FF2B5EF4-FFF2-40B4-BE49-F238E27FC236}">
              <a16:creationId xmlns:a16="http://schemas.microsoft.com/office/drawing/2014/main" id="{19498367-CB7B-4507-A93A-148BC9E45D84}"/>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1438275</xdr:rowOff>
    </xdr:from>
    <xdr:to>
      <xdr:col>2</xdr:col>
      <xdr:colOff>997807</xdr:colOff>
      <xdr:row>0</xdr:row>
      <xdr:rowOff>1798275</xdr:rowOff>
    </xdr:to>
    <xdr:sp macro="[0]!ShowColumnSelector" textlink="">
      <xdr:nvSpPr>
        <xdr:cNvPr id="3" name="Rectangle: Rounded Corners 2">
          <a:extLst>
            <a:ext uri="{FF2B5EF4-FFF2-40B4-BE49-F238E27FC236}">
              <a16:creationId xmlns:a16="http://schemas.microsoft.com/office/drawing/2014/main" id="{8F80ACCD-CBD9-4C82-8454-5F5BEF845D61}"/>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1438275</xdr:rowOff>
    </xdr:from>
    <xdr:to>
      <xdr:col>1</xdr:col>
      <xdr:colOff>659931</xdr:colOff>
      <xdr:row>0</xdr:row>
      <xdr:rowOff>1798275</xdr:rowOff>
    </xdr:to>
    <xdr:sp macro="[0]!GoToPreviousSheet" textlink="">
      <xdr:nvSpPr>
        <xdr:cNvPr id="4" name="Rectangle: Rounded Corners 3">
          <a:extLst>
            <a:ext uri="{FF2B5EF4-FFF2-40B4-BE49-F238E27FC236}">
              <a16:creationId xmlns:a16="http://schemas.microsoft.com/office/drawing/2014/main" id="{D36BDFA8-3E03-4D0E-92AA-352FE6CA2EC0}"/>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1438275</xdr:rowOff>
    </xdr:from>
    <xdr:to>
      <xdr:col>1</xdr:col>
      <xdr:colOff>1136461</xdr:colOff>
      <xdr:row>0</xdr:row>
      <xdr:rowOff>1798275</xdr:rowOff>
    </xdr:to>
    <xdr:sp macro="[0]!GoToNextSheet" textlink="">
      <xdr:nvSpPr>
        <xdr:cNvPr id="5" name="Rectangle: Rounded Corners 4">
          <a:extLst>
            <a:ext uri="{FF2B5EF4-FFF2-40B4-BE49-F238E27FC236}">
              <a16:creationId xmlns:a16="http://schemas.microsoft.com/office/drawing/2014/main" id="{4258F443-0913-40FE-A93E-8B621E031C85}"/>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121204</xdr:colOff>
      <xdr:row>0</xdr:row>
      <xdr:rowOff>1418686</xdr:rowOff>
    </xdr:from>
    <xdr:to>
      <xdr:col>1</xdr:col>
      <xdr:colOff>274139</xdr:colOff>
      <xdr:row>0</xdr:row>
      <xdr:rowOff>1778686</xdr:rowOff>
    </xdr:to>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18029" y="1421861"/>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218753</xdr:colOff>
      <xdr:row>0</xdr:row>
      <xdr:rowOff>1418686</xdr:rowOff>
    </xdr:from>
    <xdr:to>
      <xdr:col>2</xdr:col>
      <xdr:colOff>1474473</xdr:colOff>
      <xdr:row>0</xdr:row>
      <xdr:rowOff>1778686</xdr:rowOff>
    </xdr:to>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399991" y="1421861"/>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335824</xdr:colOff>
      <xdr:row>0</xdr:row>
      <xdr:rowOff>1418686</xdr:rowOff>
    </xdr:from>
    <xdr:to>
      <xdr:col>1</xdr:col>
      <xdr:colOff>697895</xdr:colOff>
      <xdr:row>0</xdr:row>
      <xdr:rowOff>1778686</xdr:rowOff>
    </xdr:to>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546064" y="1421861"/>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773150</xdr:colOff>
      <xdr:row>0</xdr:row>
      <xdr:rowOff>1418686</xdr:rowOff>
    </xdr:from>
    <xdr:to>
      <xdr:col>2</xdr:col>
      <xdr:colOff>152627</xdr:colOff>
      <xdr:row>0</xdr:row>
      <xdr:rowOff>1778686</xdr:rowOff>
    </xdr:to>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977040" y="1421861"/>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226650</xdr:colOff>
      <xdr:row>0</xdr:row>
      <xdr:rowOff>1788750</xdr:rowOff>
    </xdr:to>
    <xdr:sp macro="[0]!GoToFirstSheet" textlink="">
      <xdr:nvSpPr>
        <xdr:cNvPr id="7" name="Rectangle: Rounded Corners 6">
          <a:extLst>
            <a:ext uri="{FF2B5EF4-FFF2-40B4-BE49-F238E27FC236}">
              <a16:creationId xmlns:a16="http://schemas.microsoft.com/office/drawing/2014/main" id="{30C53C73-D468-4556-97B3-B92CB4BEFA73}"/>
            </a:ext>
          </a:extLst>
        </xdr:cNvPr>
        <xdr:cNvSpPr/>
      </xdr:nvSpPr>
      <xdr:spPr>
        <a:xfrm>
          <a:off x="9525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183412</xdr:colOff>
      <xdr:row>0</xdr:row>
      <xdr:rowOff>1428750</xdr:rowOff>
    </xdr:from>
    <xdr:to>
      <xdr:col>3</xdr:col>
      <xdr:colOff>45307</xdr:colOff>
      <xdr:row>0</xdr:row>
      <xdr:rowOff>1788750</xdr:rowOff>
    </xdr:to>
    <xdr:sp macro="[0]!ShowColumnSelector" textlink="">
      <xdr:nvSpPr>
        <xdr:cNvPr id="8" name="Rectangle: Rounded Corners 7">
          <a:extLst>
            <a:ext uri="{FF2B5EF4-FFF2-40B4-BE49-F238E27FC236}">
              <a16:creationId xmlns:a16="http://schemas.microsoft.com/office/drawing/2014/main" id="{07D1B272-D12E-4E89-8267-2783D1D70164}"/>
            </a:ext>
          </a:extLst>
        </xdr:cNvPr>
        <xdr:cNvSpPr/>
      </xdr:nvSpPr>
      <xdr:spPr>
        <a:xfrm>
          <a:off x="143118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1428750</xdr:rowOff>
    </xdr:from>
    <xdr:to>
      <xdr:col>1</xdr:col>
      <xdr:colOff>659931</xdr:colOff>
      <xdr:row>0</xdr:row>
      <xdr:rowOff>1788750</xdr:rowOff>
    </xdr:to>
    <xdr:sp macro="[0]!GoToPreviousSheet" textlink="">
      <xdr:nvSpPr>
        <xdr:cNvPr id="9" name="Rectangle: Rounded Corners 8">
          <a:extLst>
            <a:ext uri="{FF2B5EF4-FFF2-40B4-BE49-F238E27FC236}">
              <a16:creationId xmlns:a16="http://schemas.microsoft.com/office/drawing/2014/main" id="{F9CF6507-FC26-4BB1-A96F-3C5A4B4D375E}"/>
            </a:ext>
          </a:extLst>
        </xdr:cNvPr>
        <xdr:cNvSpPr/>
      </xdr:nvSpPr>
      <xdr:spPr>
        <a:xfrm>
          <a:off x="53598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1428750</xdr:rowOff>
    </xdr:from>
    <xdr:to>
      <xdr:col>2</xdr:col>
      <xdr:colOff>126811</xdr:colOff>
      <xdr:row>0</xdr:row>
      <xdr:rowOff>1788750</xdr:rowOff>
    </xdr:to>
    <xdr:sp macro="[0]!GoToNextSheet" textlink="">
      <xdr:nvSpPr>
        <xdr:cNvPr id="10" name="Rectangle: Rounded Corners 9">
          <a:extLst>
            <a:ext uri="{FF2B5EF4-FFF2-40B4-BE49-F238E27FC236}">
              <a16:creationId xmlns:a16="http://schemas.microsoft.com/office/drawing/2014/main" id="{9758B137-31B9-4503-925D-293CA7B63EC1}"/>
            </a:ext>
          </a:extLst>
        </xdr:cNvPr>
        <xdr:cNvSpPr/>
      </xdr:nvSpPr>
      <xdr:spPr>
        <a:xfrm>
          <a:off x="96378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234950</xdr:colOff>
      <xdr:row>0</xdr:row>
      <xdr:rowOff>1428750</xdr:rowOff>
    </xdr:from>
    <xdr:to>
      <xdr:col>4</xdr:col>
      <xdr:colOff>857250</xdr:colOff>
      <xdr:row>0</xdr:row>
      <xdr:rowOff>1788750</xdr:rowOff>
    </xdr:to>
    <xdr:sp macro="[0]!GoToOmEvents" textlink="">
      <xdr:nvSpPr>
        <xdr:cNvPr id="11" name="Rectangle: Rounded Corners 10">
          <a:extLst>
            <a:ext uri="{FF2B5EF4-FFF2-40B4-BE49-F238E27FC236}">
              <a16:creationId xmlns:a16="http://schemas.microsoft.com/office/drawing/2014/main" id="{654448B8-2C50-4B0D-8AC8-EEA244020EC1}"/>
            </a:ext>
          </a:extLst>
        </xdr:cNvPr>
        <xdr:cNvSpPr/>
      </xdr:nvSpPr>
      <xdr:spPr>
        <a:xfrm>
          <a:off x="2930525" y="1428750"/>
          <a:ext cx="20701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organic amendment</a:t>
          </a:r>
          <a:r>
            <a:rPr lang="de-DE" sz="1100" kern="1200" baseline="0">
              <a:solidFill>
                <a:schemeClr val="bg1"/>
              </a:solidFill>
            </a:rPr>
            <a:t> events</a:t>
          </a:r>
          <a:endParaRPr lang="en-DE" sz="1100" kern="12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85725</xdr:colOff>
      <xdr:row>0</xdr:row>
      <xdr:rowOff>1454150</xdr:rowOff>
    </xdr:from>
    <xdr:to>
      <xdr:col>1</xdr:col>
      <xdr:colOff>236175</xdr:colOff>
      <xdr:row>0</xdr:row>
      <xdr:rowOff>1820500</xdr:rowOff>
    </xdr:to>
    <xdr:sp macro="[0]!GoToFirstSheet" textlink="">
      <xdr:nvSpPr>
        <xdr:cNvPr id="6" name="Rectangle: Rounded Corners 5">
          <a:extLst>
            <a:ext uri="{FF2B5EF4-FFF2-40B4-BE49-F238E27FC236}">
              <a16:creationId xmlns:a16="http://schemas.microsoft.com/office/drawing/2014/main" id="{8E0E23B2-5AF1-4865-B01C-0E3DBC1AD997}"/>
            </a:ext>
          </a:extLst>
        </xdr:cNvPr>
        <xdr:cNvSpPr/>
      </xdr:nvSpPr>
      <xdr:spPr>
        <a:xfrm>
          <a:off x="85725" y="1454150"/>
          <a:ext cx="36952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446937</xdr:colOff>
      <xdr:row>0</xdr:row>
      <xdr:rowOff>1454150</xdr:rowOff>
    </xdr:from>
    <xdr:to>
      <xdr:col>3</xdr:col>
      <xdr:colOff>1029557</xdr:colOff>
      <xdr:row>0</xdr:row>
      <xdr:rowOff>1820500</xdr:rowOff>
    </xdr:to>
    <xdr:sp macro="[0]!ShowColumnSelector" textlink="">
      <xdr:nvSpPr>
        <xdr:cNvPr id="7" name="Rectangle: Rounded Corners 6">
          <a:extLst>
            <a:ext uri="{FF2B5EF4-FFF2-40B4-BE49-F238E27FC236}">
              <a16:creationId xmlns:a16="http://schemas.microsoft.com/office/drawing/2014/main" id="{586606BC-08ED-46CC-B7C5-0E71C32DAC1F}"/>
            </a:ext>
          </a:extLst>
        </xdr:cNvPr>
        <xdr:cNvSpPr/>
      </xdr:nvSpPr>
      <xdr:spPr>
        <a:xfrm>
          <a:off x="1418487" y="1454150"/>
          <a:ext cx="131604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304210</xdr:colOff>
      <xdr:row>0</xdr:row>
      <xdr:rowOff>1454150</xdr:rowOff>
    </xdr:from>
    <xdr:to>
      <xdr:col>1</xdr:col>
      <xdr:colOff>666281</xdr:colOff>
      <xdr:row>0</xdr:row>
      <xdr:rowOff>1820500</xdr:rowOff>
    </xdr:to>
    <xdr:sp macro="[0]!GoToPreviousSheet" textlink="">
      <xdr:nvSpPr>
        <xdr:cNvPr id="8" name="Rectangle: Rounded Corners 7">
          <a:extLst>
            <a:ext uri="{FF2B5EF4-FFF2-40B4-BE49-F238E27FC236}">
              <a16:creationId xmlns:a16="http://schemas.microsoft.com/office/drawing/2014/main" id="{2A2133F8-6C59-4ADE-9305-0D2CE6B9DC16}"/>
            </a:ext>
          </a:extLst>
        </xdr:cNvPr>
        <xdr:cNvSpPr/>
      </xdr:nvSpPr>
      <xdr:spPr>
        <a:xfrm>
          <a:off x="523285" y="1454150"/>
          <a:ext cx="362071"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1454150</xdr:rowOff>
    </xdr:from>
    <xdr:to>
      <xdr:col>2</xdr:col>
      <xdr:colOff>390336</xdr:colOff>
      <xdr:row>0</xdr:row>
      <xdr:rowOff>1820500</xdr:rowOff>
    </xdr:to>
    <xdr:sp macro="[0]!GoToNextSheet" textlink="">
      <xdr:nvSpPr>
        <xdr:cNvPr id="9" name="Rectangle: Rounded Corners 8">
          <a:extLst>
            <a:ext uri="{FF2B5EF4-FFF2-40B4-BE49-F238E27FC236}">
              <a16:creationId xmlns:a16="http://schemas.microsoft.com/office/drawing/2014/main" id="{4C13BE57-D735-4793-AFA4-46A95D5ABD5C}"/>
            </a:ext>
          </a:extLst>
        </xdr:cNvPr>
        <xdr:cNvSpPr/>
      </xdr:nvSpPr>
      <xdr:spPr>
        <a:xfrm>
          <a:off x="954261" y="1454150"/>
          <a:ext cx="40762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1323975</xdr:colOff>
      <xdr:row>0</xdr:row>
      <xdr:rowOff>1466850</xdr:rowOff>
    </xdr:from>
    <xdr:to>
      <xdr:col>4</xdr:col>
      <xdr:colOff>245700</xdr:colOff>
      <xdr:row>0</xdr:row>
      <xdr:rowOff>1826850</xdr:rowOff>
    </xdr:to>
    <xdr:sp macro="[0]!GoToParentSheet" textlink="">
      <xdr:nvSpPr>
        <xdr:cNvPr id="10" name="Rectangle: Rounded Corners 9">
          <a:extLst>
            <a:ext uri="{FF2B5EF4-FFF2-40B4-BE49-F238E27FC236}">
              <a16:creationId xmlns:a16="http://schemas.microsoft.com/office/drawing/2014/main" id="{FCB90528-CC32-42CA-84BB-207B03582D1D}"/>
            </a:ext>
          </a:extLst>
        </xdr:cNvPr>
        <xdr:cNvSpPr/>
      </xdr:nvSpPr>
      <xdr:spPr>
        <a:xfrm>
          <a:off x="3028950" y="146685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85725</xdr:colOff>
      <xdr:row>0</xdr:row>
      <xdr:rowOff>1438275</xdr:rowOff>
    </xdr:from>
    <xdr:to>
      <xdr:col>1</xdr:col>
      <xdr:colOff>210775</xdr:colOff>
      <xdr:row>0</xdr:row>
      <xdr:rowOff>1798275</xdr:rowOff>
    </xdr:to>
    <xdr:sp macro="[0]!GoToFirstSheet" textlink="">
      <xdr:nvSpPr>
        <xdr:cNvPr id="2" name="Rectangle: Rounded Corners 1">
          <a:extLst>
            <a:ext uri="{FF2B5EF4-FFF2-40B4-BE49-F238E27FC236}">
              <a16:creationId xmlns:a16="http://schemas.microsoft.com/office/drawing/2014/main" id="{D316C25A-5DE1-46E7-959A-2EDE7AE2A947}"/>
            </a:ext>
          </a:extLst>
        </xdr:cNvPr>
        <xdr:cNvSpPr/>
      </xdr:nvSpPr>
      <xdr:spPr>
        <a:xfrm>
          <a:off x="8572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97687</xdr:colOff>
      <xdr:row>0</xdr:row>
      <xdr:rowOff>1438275</xdr:rowOff>
    </xdr:from>
    <xdr:to>
      <xdr:col>2</xdr:col>
      <xdr:colOff>1407382</xdr:colOff>
      <xdr:row>0</xdr:row>
      <xdr:rowOff>1798275</xdr:rowOff>
    </xdr:to>
    <xdr:sp macro="[0]!ShowColumnSelector" textlink="">
      <xdr:nvSpPr>
        <xdr:cNvPr id="3" name="Rectangle: Rounded Corners 2">
          <a:extLst>
            <a:ext uri="{FF2B5EF4-FFF2-40B4-BE49-F238E27FC236}">
              <a16:creationId xmlns:a16="http://schemas.microsoft.com/office/drawing/2014/main" id="{13E254EF-B921-4A4A-A980-941D01D8D75E}"/>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275635</xdr:colOff>
      <xdr:row>0</xdr:row>
      <xdr:rowOff>1438275</xdr:rowOff>
    </xdr:from>
    <xdr:to>
      <xdr:col>1</xdr:col>
      <xdr:colOff>637706</xdr:colOff>
      <xdr:row>0</xdr:row>
      <xdr:rowOff>1798275</xdr:rowOff>
    </xdr:to>
    <xdr:sp macro="[0]!GoToPreviousSheet" textlink="">
      <xdr:nvSpPr>
        <xdr:cNvPr id="4" name="Rectangle: Rounded Corners 3">
          <a:extLst>
            <a:ext uri="{FF2B5EF4-FFF2-40B4-BE49-F238E27FC236}">
              <a16:creationId xmlns:a16="http://schemas.microsoft.com/office/drawing/2014/main" id="{845695D3-3584-43FE-A147-E2090A6F5736}"/>
            </a:ext>
          </a:extLst>
        </xdr:cNvPr>
        <xdr:cNvSpPr/>
      </xdr:nvSpPr>
      <xdr:spPr>
        <a:xfrm>
          <a:off x="5232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703436</xdr:colOff>
      <xdr:row>0</xdr:row>
      <xdr:rowOff>1438275</xdr:rowOff>
    </xdr:from>
    <xdr:to>
      <xdr:col>2</xdr:col>
      <xdr:colOff>37911</xdr:colOff>
      <xdr:row>0</xdr:row>
      <xdr:rowOff>1798275</xdr:rowOff>
    </xdr:to>
    <xdr:sp macro="[0]!GoToNextSheet" textlink="">
      <xdr:nvSpPr>
        <xdr:cNvPr id="5" name="Rectangle: Rounded Corners 4">
          <a:extLst>
            <a:ext uri="{FF2B5EF4-FFF2-40B4-BE49-F238E27FC236}">
              <a16:creationId xmlns:a16="http://schemas.microsoft.com/office/drawing/2014/main" id="{DF16D253-F737-4416-82E2-7A9752148A55}"/>
            </a:ext>
          </a:extLst>
        </xdr:cNvPr>
        <xdr:cNvSpPr/>
      </xdr:nvSpPr>
      <xdr:spPr>
        <a:xfrm>
          <a:off x="95108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1609725</xdr:colOff>
      <xdr:row>0</xdr:row>
      <xdr:rowOff>1447800</xdr:rowOff>
    </xdr:from>
    <xdr:to>
      <xdr:col>3</xdr:col>
      <xdr:colOff>1531364</xdr:colOff>
      <xdr:row>0</xdr:row>
      <xdr:rowOff>1807800</xdr:rowOff>
    </xdr:to>
    <xdr:sp macro="[0]!GoToFeEvents" textlink="">
      <xdr:nvSpPr>
        <xdr:cNvPr id="12" name="Rectangle: Rounded Corners 11">
          <a:extLst>
            <a:ext uri="{FF2B5EF4-FFF2-40B4-BE49-F238E27FC236}">
              <a16:creationId xmlns:a16="http://schemas.microsoft.com/office/drawing/2014/main" id="{DA2B3F3C-B914-46BD-A505-73C7EC1D7489}"/>
            </a:ext>
          </a:extLst>
        </xdr:cNvPr>
        <xdr:cNvSpPr/>
      </xdr:nvSpPr>
      <xdr:spPr>
        <a:xfrm>
          <a:off x="2933700" y="1447800"/>
          <a:ext cx="1550414"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fertilization events</a:t>
          </a:r>
          <a:endParaRPr lang="en-DE" sz="1100" kern="12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104775</xdr:colOff>
      <xdr:row>0</xdr:row>
      <xdr:rowOff>1419225</xdr:rowOff>
    </xdr:from>
    <xdr:to>
      <xdr:col>1</xdr:col>
      <xdr:colOff>267925</xdr:colOff>
      <xdr:row>0</xdr:row>
      <xdr:rowOff>1779225</xdr:rowOff>
    </xdr:to>
    <xdr:sp macro="[0]!GoToFirstSheet" textlink="">
      <xdr:nvSpPr>
        <xdr:cNvPr id="2" name="Rectangle: Rounded Corners 1">
          <a:extLst>
            <a:ext uri="{FF2B5EF4-FFF2-40B4-BE49-F238E27FC236}">
              <a16:creationId xmlns:a16="http://schemas.microsoft.com/office/drawing/2014/main" id="{CFD9DFE6-BC82-4CE6-B418-8B51F0A08F55}"/>
            </a:ext>
          </a:extLst>
        </xdr:cNvPr>
        <xdr:cNvSpPr/>
      </xdr:nvSpPr>
      <xdr:spPr>
        <a:xfrm>
          <a:off x="104775" y="141922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307237</xdr:colOff>
      <xdr:row>0</xdr:row>
      <xdr:rowOff>1419225</xdr:rowOff>
    </xdr:from>
    <xdr:to>
      <xdr:col>3</xdr:col>
      <xdr:colOff>715232</xdr:colOff>
      <xdr:row>0</xdr:row>
      <xdr:rowOff>1779225</xdr:rowOff>
    </xdr:to>
    <xdr:sp macro="[0]!ShowColumnSelector" textlink="">
      <xdr:nvSpPr>
        <xdr:cNvPr id="3" name="Rectangle: Rounded Corners 2">
          <a:extLst>
            <a:ext uri="{FF2B5EF4-FFF2-40B4-BE49-F238E27FC236}">
              <a16:creationId xmlns:a16="http://schemas.microsoft.com/office/drawing/2014/main" id="{BC7E266F-64CD-4823-9F2C-0080FFC58001}"/>
            </a:ext>
          </a:extLst>
        </xdr:cNvPr>
        <xdr:cNvSpPr/>
      </xdr:nvSpPr>
      <xdr:spPr>
        <a:xfrm>
          <a:off x="1440712" y="141922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332785</xdr:colOff>
      <xdr:row>0</xdr:row>
      <xdr:rowOff>1419225</xdr:rowOff>
    </xdr:from>
    <xdr:to>
      <xdr:col>1</xdr:col>
      <xdr:colOff>694856</xdr:colOff>
      <xdr:row>0</xdr:row>
      <xdr:rowOff>1779225</xdr:rowOff>
    </xdr:to>
    <xdr:sp macro="[0]!GoToPreviousSheet" textlink="">
      <xdr:nvSpPr>
        <xdr:cNvPr id="4" name="Rectangle: Rounded Corners 3">
          <a:extLst>
            <a:ext uri="{FF2B5EF4-FFF2-40B4-BE49-F238E27FC236}">
              <a16:creationId xmlns:a16="http://schemas.microsoft.com/office/drawing/2014/main" id="{62EA2107-FC9E-43A9-AD3E-9438D989C991}"/>
            </a:ext>
          </a:extLst>
        </xdr:cNvPr>
        <xdr:cNvSpPr/>
      </xdr:nvSpPr>
      <xdr:spPr>
        <a:xfrm>
          <a:off x="54233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760586</xdr:colOff>
      <xdr:row>0</xdr:row>
      <xdr:rowOff>1419225</xdr:rowOff>
    </xdr:from>
    <xdr:to>
      <xdr:col>2</xdr:col>
      <xdr:colOff>250636</xdr:colOff>
      <xdr:row>0</xdr:row>
      <xdr:rowOff>1779225</xdr:rowOff>
    </xdr:to>
    <xdr:sp macro="[0]!GoToNextSheet" textlink="">
      <xdr:nvSpPr>
        <xdr:cNvPr id="5" name="Rectangle: Rounded Corners 4">
          <a:extLst>
            <a:ext uri="{FF2B5EF4-FFF2-40B4-BE49-F238E27FC236}">
              <a16:creationId xmlns:a16="http://schemas.microsoft.com/office/drawing/2014/main" id="{1959CF17-DCD1-477D-A140-58C56071DB30}"/>
            </a:ext>
          </a:extLst>
        </xdr:cNvPr>
        <xdr:cNvSpPr/>
      </xdr:nvSpPr>
      <xdr:spPr>
        <a:xfrm>
          <a:off x="970136" y="1419225"/>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990600</xdr:colOff>
      <xdr:row>0</xdr:row>
      <xdr:rowOff>1419225</xdr:rowOff>
    </xdr:from>
    <xdr:to>
      <xdr:col>3</xdr:col>
      <xdr:colOff>1363300</xdr:colOff>
      <xdr:row>0</xdr:row>
      <xdr:rowOff>1779225</xdr:rowOff>
    </xdr:to>
    <xdr:sp macro="[0]!GoToParentSheet" textlink="">
      <xdr:nvSpPr>
        <xdr:cNvPr id="13" name="Rectangle: Rounded Corners 12">
          <a:extLst>
            <a:ext uri="{FF2B5EF4-FFF2-40B4-BE49-F238E27FC236}">
              <a16:creationId xmlns:a16="http://schemas.microsoft.com/office/drawing/2014/main" id="{69DE26A0-3D93-4678-AE05-E56D19E8484F}"/>
            </a:ext>
          </a:extLst>
        </xdr:cNvPr>
        <xdr:cNvSpPr/>
      </xdr:nvSpPr>
      <xdr:spPr>
        <a:xfrm>
          <a:off x="3028950" y="1419225"/>
          <a:ext cx="3727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104775</xdr:colOff>
      <xdr:row>0</xdr:row>
      <xdr:rowOff>1438275</xdr:rowOff>
    </xdr:from>
    <xdr:to>
      <xdr:col>1</xdr:col>
      <xdr:colOff>229825</xdr:colOff>
      <xdr:row>0</xdr:row>
      <xdr:rowOff>1798275</xdr:rowOff>
    </xdr:to>
    <xdr:sp macro="[0]!GoToFirstSheet" textlink="">
      <xdr:nvSpPr>
        <xdr:cNvPr id="2" name="Rectangle: Rounded Corners 1">
          <a:extLst>
            <a:ext uri="{FF2B5EF4-FFF2-40B4-BE49-F238E27FC236}">
              <a16:creationId xmlns:a16="http://schemas.microsoft.com/office/drawing/2014/main" id="{BA7E7F24-4235-4C92-9FC7-CBE79D1B2E7A}"/>
            </a:ext>
          </a:extLst>
        </xdr:cNvPr>
        <xdr:cNvSpPr/>
      </xdr:nvSpPr>
      <xdr:spPr>
        <a:xfrm>
          <a:off x="10477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1438275</xdr:rowOff>
    </xdr:from>
    <xdr:to>
      <xdr:col>2</xdr:col>
      <xdr:colOff>1039082</xdr:colOff>
      <xdr:row>0</xdr:row>
      <xdr:rowOff>1798275</xdr:rowOff>
    </xdr:to>
    <xdr:sp macro="[0]!ShowColumnSelector" textlink="">
      <xdr:nvSpPr>
        <xdr:cNvPr id="3" name="Rectangle: Rounded Corners 2">
          <a:extLst>
            <a:ext uri="{FF2B5EF4-FFF2-40B4-BE49-F238E27FC236}">
              <a16:creationId xmlns:a16="http://schemas.microsoft.com/office/drawing/2014/main" id="{D22E3DF4-CDE2-4E6F-806B-F49F737C3765}"/>
            </a:ext>
          </a:extLst>
        </xdr:cNvPr>
        <xdr:cNvSpPr/>
      </xdr:nvSpPr>
      <xdr:spPr>
        <a:xfrm>
          <a:off x="1437537" y="14382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1438275</xdr:rowOff>
    </xdr:from>
    <xdr:to>
      <xdr:col>1</xdr:col>
      <xdr:colOff>656756</xdr:colOff>
      <xdr:row>0</xdr:row>
      <xdr:rowOff>1798275</xdr:rowOff>
    </xdr:to>
    <xdr:sp macro="[0]!GoToPreviousSheet" textlink="">
      <xdr:nvSpPr>
        <xdr:cNvPr id="4" name="Rectangle: Rounded Corners 3">
          <a:extLst>
            <a:ext uri="{FF2B5EF4-FFF2-40B4-BE49-F238E27FC236}">
              <a16:creationId xmlns:a16="http://schemas.microsoft.com/office/drawing/2014/main" id="{9C413E9E-F79C-4881-9C0A-9A3ECA268CCE}"/>
            </a:ext>
          </a:extLst>
        </xdr:cNvPr>
        <xdr:cNvSpPr/>
      </xdr:nvSpPr>
      <xdr:spPr>
        <a:xfrm>
          <a:off x="5423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722486</xdr:colOff>
      <xdr:row>0</xdr:row>
      <xdr:rowOff>1438275</xdr:rowOff>
    </xdr:from>
    <xdr:to>
      <xdr:col>1</xdr:col>
      <xdr:colOff>1133286</xdr:colOff>
      <xdr:row>0</xdr:row>
      <xdr:rowOff>1798275</xdr:rowOff>
    </xdr:to>
    <xdr:sp macro="[0]!GoToNextSheet" textlink="">
      <xdr:nvSpPr>
        <xdr:cNvPr id="5" name="Rectangle: Rounded Corners 4">
          <a:extLst>
            <a:ext uri="{FF2B5EF4-FFF2-40B4-BE49-F238E27FC236}">
              <a16:creationId xmlns:a16="http://schemas.microsoft.com/office/drawing/2014/main" id="{8545C94F-F744-423D-B5E9-5245CB8797A5}"/>
            </a:ext>
          </a:extLst>
        </xdr:cNvPr>
        <xdr:cNvSpPr/>
      </xdr:nvSpPr>
      <xdr:spPr>
        <a:xfrm>
          <a:off x="9701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1238250</xdr:colOff>
      <xdr:row>0</xdr:row>
      <xdr:rowOff>1447800</xdr:rowOff>
    </xdr:from>
    <xdr:to>
      <xdr:col>3</xdr:col>
      <xdr:colOff>1220214</xdr:colOff>
      <xdr:row>0</xdr:row>
      <xdr:rowOff>1807800</xdr:rowOff>
    </xdr:to>
    <xdr:sp macro="[0]!GoToIrEvents" textlink="">
      <xdr:nvSpPr>
        <xdr:cNvPr id="12" name="Rectangle: Rounded Corners 11">
          <a:extLst>
            <a:ext uri="{FF2B5EF4-FFF2-40B4-BE49-F238E27FC236}">
              <a16:creationId xmlns:a16="http://schemas.microsoft.com/office/drawing/2014/main" id="{131582C3-773D-4A31-B1FB-782FC4CFBAAA}"/>
            </a:ext>
          </a:extLst>
        </xdr:cNvPr>
        <xdr:cNvSpPr/>
      </xdr:nvSpPr>
      <xdr:spPr>
        <a:xfrm>
          <a:off x="2952750" y="1447800"/>
          <a:ext cx="1553589"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irrigation events</a:t>
          </a:r>
          <a:endParaRPr lang="en-DE" sz="1100" kern="12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76200</xdr:colOff>
      <xdr:row>0</xdr:row>
      <xdr:rowOff>1438275</xdr:rowOff>
    </xdr:from>
    <xdr:to>
      <xdr:col>1</xdr:col>
      <xdr:colOff>188550</xdr:colOff>
      <xdr:row>0</xdr:row>
      <xdr:rowOff>1798275</xdr:rowOff>
    </xdr:to>
    <xdr:sp macro="[0]!GoToFirstSheet" textlink="">
      <xdr:nvSpPr>
        <xdr:cNvPr id="2" name="Rectangle: Rounded Corners 1">
          <a:extLst>
            <a:ext uri="{FF2B5EF4-FFF2-40B4-BE49-F238E27FC236}">
              <a16:creationId xmlns:a16="http://schemas.microsoft.com/office/drawing/2014/main" id="{C2FC781A-3F9E-4564-A8FE-43BDFFE05F5D}"/>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189762</xdr:colOff>
      <xdr:row>0</xdr:row>
      <xdr:rowOff>1438275</xdr:rowOff>
    </xdr:from>
    <xdr:to>
      <xdr:col>3</xdr:col>
      <xdr:colOff>820007</xdr:colOff>
      <xdr:row>0</xdr:row>
      <xdr:rowOff>1798275</xdr:rowOff>
    </xdr:to>
    <xdr:sp macro="[0]!ShowColumnSelector" textlink="">
      <xdr:nvSpPr>
        <xdr:cNvPr id="5" name="Rectangle: Rounded Corners 4">
          <a:extLst>
            <a:ext uri="{FF2B5EF4-FFF2-40B4-BE49-F238E27FC236}">
              <a16:creationId xmlns:a16="http://schemas.microsoft.com/office/drawing/2014/main" id="{08F7D84A-5D4A-4298-BB7E-8127DE64A224}"/>
            </a:ext>
          </a:extLst>
        </xdr:cNvPr>
        <xdr:cNvSpPr/>
      </xdr:nvSpPr>
      <xdr:spPr>
        <a:xfrm>
          <a:off x="1408962" y="14382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1438275</xdr:rowOff>
    </xdr:from>
    <xdr:to>
      <xdr:col>1</xdr:col>
      <xdr:colOff>621831</xdr:colOff>
      <xdr:row>0</xdr:row>
      <xdr:rowOff>1798275</xdr:rowOff>
    </xdr:to>
    <xdr:sp macro="[0]!GoToPreviousSheet" textlink="">
      <xdr:nvSpPr>
        <xdr:cNvPr id="6" name="Rectangle: Rounded Corners 5">
          <a:extLst>
            <a:ext uri="{FF2B5EF4-FFF2-40B4-BE49-F238E27FC236}">
              <a16:creationId xmlns:a16="http://schemas.microsoft.com/office/drawing/2014/main" id="{1B65BAC6-D1C9-4722-A893-5076232CFD9F}"/>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1438275</xdr:rowOff>
    </xdr:from>
    <xdr:to>
      <xdr:col>2</xdr:col>
      <xdr:colOff>133161</xdr:colOff>
      <xdr:row>0</xdr:row>
      <xdr:rowOff>1798275</xdr:rowOff>
    </xdr:to>
    <xdr:sp macro="[0]!GoToNextSheet" textlink="">
      <xdr:nvSpPr>
        <xdr:cNvPr id="7" name="Rectangle: Rounded Corners 6">
          <a:extLst>
            <a:ext uri="{FF2B5EF4-FFF2-40B4-BE49-F238E27FC236}">
              <a16:creationId xmlns:a16="http://schemas.microsoft.com/office/drawing/2014/main" id="{A60F77FA-C0E4-4FFF-95D2-358458EEEDD9}"/>
            </a:ext>
          </a:extLst>
        </xdr:cNvPr>
        <xdr:cNvSpPr/>
      </xdr:nvSpPr>
      <xdr:spPr>
        <a:xfrm>
          <a:off x="944736" y="1438275"/>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1104900</xdr:colOff>
      <xdr:row>0</xdr:row>
      <xdr:rowOff>1447800</xdr:rowOff>
    </xdr:from>
    <xdr:to>
      <xdr:col>4</xdr:col>
      <xdr:colOff>274275</xdr:colOff>
      <xdr:row>0</xdr:row>
      <xdr:rowOff>1807800</xdr:rowOff>
    </xdr:to>
    <xdr:sp macro="[0]!GoToParentSheet" textlink="">
      <xdr:nvSpPr>
        <xdr:cNvPr id="12" name="Rectangle: Rounded Corners 11">
          <a:extLst>
            <a:ext uri="{FF2B5EF4-FFF2-40B4-BE49-F238E27FC236}">
              <a16:creationId xmlns:a16="http://schemas.microsoft.com/office/drawing/2014/main" id="{F8A659EA-0592-433D-B6A3-E59508630DA9}"/>
            </a:ext>
          </a:extLst>
        </xdr:cNvPr>
        <xdr:cNvSpPr/>
      </xdr:nvSpPr>
      <xdr:spPr>
        <a:xfrm>
          <a:off x="3009900"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76200</xdr:colOff>
      <xdr:row>0</xdr:row>
      <xdr:rowOff>1447800</xdr:rowOff>
    </xdr:from>
    <xdr:to>
      <xdr:col>1</xdr:col>
      <xdr:colOff>258400</xdr:colOff>
      <xdr:row>0</xdr:row>
      <xdr:rowOff>1807800</xdr:rowOff>
    </xdr:to>
    <xdr:sp macro="[0]!GoToFirstSheet" textlink="">
      <xdr:nvSpPr>
        <xdr:cNvPr id="6" name="Rectangle: Rounded Corners 5">
          <a:extLst>
            <a:ext uri="{FF2B5EF4-FFF2-40B4-BE49-F238E27FC236}">
              <a16:creationId xmlns:a16="http://schemas.microsoft.com/office/drawing/2014/main" id="{8A91D4F0-3F2A-4DE3-A96D-84A2860CE982}"/>
            </a:ext>
          </a:extLst>
        </xdr:cNvPr>
        <xdr:cNvSpPr/>
      </xdr:nvSpPr>
      <xdr:spPr>
        <a:xfrm>
          <a:off x="76200" y="1447800"/>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278662</xdr:colOff>
      <xdr:row>0</xdr:row>
      <xdr:rowOff>1447800</xdr:rowOff>
    </xdr:from>
    <xdr:to>
      <xdr:col>3</xdr:col>
      <xdr:colOff>35782</xdr:colOff>
      <xdr:row>0</xdr:row>
      <xdr:rowOff>1807800</xdr:rowOff>
    </xdr:to>
    <xdr:sp macro="[0]!ShowColumnSelector" textlink="">
      <xdr:nvSpPr>
        <xdr:cNvPr id="7" name="Rectangle: Rounded Corners 6">
          <a:extLst>
            <a:ext uri="{FF2B5EF4-FFF2-40B4-BE49-F238E27FC236}">
              <a16:creationId xmlns:a16="http://schemas.microsoft.com/office/drawing/2014/main" id="{D854A1A6-5F4B-4E17-B52F-F75516BBE567}"/>
            </a:ext>
          </a:extLst>
        </xdr:cNvPr>
        <xdr:cNvSpPr/>
      </xdr:nvSpPr>
      <xdr:spPr>
        <a:xfrm>
          <a:off x="1412137"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323260</xdr:colOff>
      <xdr:row>0</xdr:row>
      <xdr:rowOff>1447800</xdr:rowOff>
    </xdr:from>
    <xdr:to>
      <xdr:col>1</xdr:col>
      <xdr:colOff>685331</xdr:colOff>
      <xdr:row>0</xdr:row>
      <xdr:rowOff>1807800</xdr:rowOff>
    </xdr:to>
    <xdr:sp macro="[0]!GoToPreviousSheet" textlink="">
      <xdr:nvSpPr>
        <xdr:cNvPr id="8" name="Rectangle: Rounded Corners 7">
          <a:extLst>
            <a:ext uri="{FF2B5EF4-FFF2-40B4-BE49-F238E27FC236}">
              <a16:creationId xmlns:a16="http://schemas.microsoft.com/office/drawing/2014/main" id="{0F254A0D-7AC0-4A07-9644-C7D8DBAF9D6A}"/>
            </a:ext>
          </a:extLst>
        </xdr:cNvPr>
        <xdr:cNvSpPr/>
      </xdr:nvSpPr>
      <xdr:spPr>
        <a:xfrm>
          <a:off x="5137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751061</xdr:colOff>
      <xdr:row>0</xdr:row>
      <xdr:rowOff>1447800</xdr:rowOff>
    </xdr:from>
    <xdr:to>
      <xdr:col>2</xdr:col>
      <xdr:colOff>222061</xdr:colOff>
      <xdr:row>0</xdr:row>
      <xdr:rowOff>1807800</xdr:rowOff>
    </xdr:to>
    <xdr:sp macro="[0]!GoToNextSheet" textlink="">
      <xdr:nvSpPr>
        <xdr:cNvPr id="9" name="Rectangle: Rounded Corners 8">
          <a:extLst>
            <a:ext uri="{FF2B5EF4-FFF2-40B4-BE49-F238E27FC236}">
              <a16:creationId xmlns:a16="http://schemas.microsoft.com/office/drawing/2014/main" id="{EE59C94B-CA4E-4D4B-B8B2-C83EA2AC576D}"/>
            </a:ext>
          </a:extLst>
        </xdr:cNvPr>
        <xdr:cNvSpPr/>
      </xdr:nvSpPr>
      <xdr:spPr>
        <a:xfrm>
          <a:off x="941561" y="1447800"/>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234950</xdr:colOff>
      <xdr:row>0</xdr:row>
      <xdr:rowOff>1447800</xdr:rowOff>
    </xdr:from>
    <xdr:to>
      <xdr:col>4</xdr:col>
      <xdr:colOff>571500</xdr:colOff>
      <xdr:row>0</xdr:row>
      <xdr:rowOff>1807800</xdr:rowOff>
    </xdr:to>
    <xdr:sp macro="[0]!GoToChEvents" textlink="">
      <xdr:nvSpPr>
        <xdr:cNvPr id="12" name="Rectangle: Rounded Corners 11">
          <a:extLst>
            <a:ext uri="{FF2B5EF4-FFF2-40B4-BE49-F238E27FC236}">
              <a16:creationId xmlns:a16="http://schemas.microsoft.com/office/drawing/2014/main" id="{91426B7B-C679-4F06-8C48-20277D460B3D}"/>
            </a:ext>
          </a:extLst>
        </xdr:cNvPr>
        <xdr:cNvSpPr/>
      </xdr:nvSpPr>
      <xdr:spPr>
        <a:xfrm>
          <a:off x="2921000" y="1447800"/>
          <a:ext cx="18891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chemical applications</a:t>
          </a:r>
          <a:endParaRPr lang="en-DE" sz="1100" kern="12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57150</xdr:colOff>
      <xdr:row>0</xdr:row>
      <xdr:rowOff>1438275</xdr:rowOff>
    </xdr:from>
    <xdr:to>
      <xdr:col>1</xdr:col>
      <xdr:colOff>188550</xdr:colOff>
      <xdr:row>0</xdr:row>
      <xdr:rowOff>1798275</xdr:rowOff>
    </xdr:to>
    <xdr:sp macro="[0]!GoToFirstSheet" textlink="">
      <xdr:nvSpPr>
        <xdr:cNvPr id="2" name="Rectangle: Rounded Corners 1">
          <a:extLst>
            <a:ext uri="{FF2B5EF4-FFF2-40B4-BE49-F238E27FC236}">
              <a16:creationId xmlns:a16="http://schemas.microsoft.com/office/drawing/2014/main" id="{64111898-6A9F-42DD-9CAA-2ABF1A19B05B}"/>
            </a:ext>
          </a:extLst>
        </xdr:cNvPr>
        <xdr:cNvSpPr/>
      </xdr:nvSpPr>
      <xdr:spPr>
        <a:xfrm>
          <a:off x="5715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399312</xdr:colOff>
      <xdr:row>0</xdr:row>
      <xdr:rowOff>1438275</xdr:rowOff>
    </xdr:from>
    <xdr:to>
      <xdr:col>3</xdr:col>
      <xdr:colOff>788257</xdr:colOff>
      <xdr:row>0</xdr:row>
      <xdr:rowOff>1798275</xdr:rowOff>
    </xdr:to>
    <xdr:sp macro="[0]!ShowColumnSelector" textlink="">
      <xdr:nvSpPr>
        <xdr:cNvPr id="3" name="Rectangle: Rounded Corners 2">
          <a:extLst>
            <a:ext uri="{FF2B5EF4-FFF2-40B4-BE49-F238E27FC236}">
              <a16:creationId xmlns:a16="http://schemas.microsoft.com/office/drawing/2014/main" id="{C2C0E310-6CF2-4F78-AE73-BD9E64C6E245}"/>
            </a:ext>
          </a:extLst>
        </xdr:cNvPr>
        <xdr:cNvSpPr/>
      </xdr:nvSpPr>
      <xdr:spPr>
        <a:xfrm>
          <a:off x="1389912" y="143827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1438275</xdr:rowOff>
    </xdr:from>
    <xdr:to>
      <xdr:col>1</xdr:col>
      <xdr:colOff>621831</xdr:colOff>
      <xdr:row>0</xdr:row>
      <xdr:rowOff>1798275</xdr:rowOff>
    </xdr:to>
    <xdr:sp macro="[0]!GoToPreviousSheet" textlink="">
      <xdr:nvSpPr>
        <xdr:cNvPr id="4" name="Rectangle: Rounded Corners 3">
          <a:extLst>
            <a:ext uri="{FF2B5EF4-FFF2-40B4-BE49-F238E27FC236}">
              <a16:creationId xmlns:a16="http://schemas.microsoft.com/office/drawing/2014/main" id="{F18CB219-3426-4DD0-A556-69A887B921F2}"/>
            </a:ext>
          </a:extLst>
        </xdr:cNvPr>
        <xdr:cNvSpPr/>
      </xdr:nvSpPr>
      <xdr:spPr>
        <a:xfrm>
          <a:off x="4978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1438275</xdr:rowOff>
    </xdr:from>
    <xdr:to>
      <xdr:col>2</xdr:col>
      <xdr:colOff>342711</xdr:colOff>
      <xdr:row>0</xdr:row>
      <xdr:rowOff>1798275</xdr:rowOff>
    </xdr:to>
    <xdr:sp macro="[0]!GoToNextSheet" textlink="">
      <xdr:nvSpPr>
        <xdr:cNvPr id="5" name="Rectangle: Rounded Corners 4">
          <a:extLst>
            <a:ext uri="{FF2B5EF4-FFF2-40B4-BE49-F238E27FC236}">
              <a16:creationId xmlns:a16="http://schemas.microsoft.com/office/drawing/2014/main" id="{7A553840-4807-4701-A9FD-FECAA016548E}"/>
            </a:ext>
          </a:extLst>
        </xdr:cNvPr>
        <xdr:cNvSpPr/>
      </xdr:nvSpPr>
      <xdr:spPr>
        <a:xfrm>
          <a:off x="925686" y="1438275"/>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1085850</xdr:colOff>
      <xdr:row>0</xdr:row>
      <xdr:rowOff>1447800</xdr:rowOff>
    </xdr:from>
    <xdr:to>
      <xdr:col>4</xdr:col>
      <xdr:colOff>7575</xdr:colOff>
      <xdr:row>0</xdr:row>
      <xdr:rowOff>1807800</xdr:rowOff>
    </xdr:to>
    <xdr:sp macro="[0]!GoToParentSheet" textlink="">
      <xdr:nvSpPr>
        <xdr:cNvPr id="11" name="Rectangle: Rounded Corners 10">
          <a:extLst>
            <a:ext uri="{FF2B5EF4-FFF2-40B4-BE49-F238E27FC236}">
              <a16:creationId xmlns:a16="http://schemas.microsoft.com/office/drawing/2014/main" id="{8BFFF60A-4A61-4083-9DB8-2161CF5EC53A}"/>
            </a:ext>
          </a:extLst>
        </xdr:cNvPr>
        <xdr:cNvSpPr/>
      </xdr:nvSpPr>
      <xdr:spPr>
        <a:xfrm>
          <a:off x="3000375"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76200</xdr:colOff>
      <xdr:row>0</xdr:row>
      <xdr:rowOff>1457325</xdr:rowOff>
    </xdr:from>
    <xdr:to>
      <xdr:col>1</xdr:col>
      <xdr:colOff>169500</xdr:colOff>
      <xdr:row>0</xdr:row>
      <xdr:rowOff>1817325</xdr:rowOff>
    </xdr:to>
    <xdr:sp macro="[0]!GoToFirstSheet" textlink="">
      <xdr:nvSpPr>
        <xdr:cNvPr id="2" name="Rectangle: Rounded Corners 1">
          <a:extLst>
            <a:ext uri="{FF2B5EF4-FFF2-40B4-BE49-F238E27FC236}">
              <a16:creationId xmlns:a16="http://schemas.microsoft.com/office/drawing/2014/main" id="{F9289378-C1F3-41EC-878F-928F2D409D73}"/>
            </a:ext>
          </a:extLst>
        </xdr:cNvPr>
        <xdr:cNvSpPr/>
      </xdr:nvSpPr>
      <xdr:spPr>
        <a:xfrm>
          <a:off x="76200" y="14573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145312</xdr:colOff>
      <xdr:row>0</xdr:row>
      <xdr:rowOff>1457325</xdr:rowOff>
    </xdr:from>
    <xdr:to>
      <xdr:col>3</xdr:col>
      <xdr:colOff>7207</xdr:colOff>
      <xdr:row>0</xdr:row>
      <xdr:rowOff>1817325</xdr:rowOff>
    </xdr:to>
    <xdr:sp macro="[0]!ShowColumnSelector" textlink="">
      <xdr:nvSpPr>
        <xdr:cNvPr id="3" name="Rectangle: Rounded Corners 2">
          <a:extLst>
            <a:ext uri="{FF2B5EF4-FFF2-40B4-BE49-F238E27FC236}">
              <a16:creationId xmlns:a16="http://schemas.microsoft.com/office/drawing/2014/main" id="{1210FBB5-7F53-49A5-AE31-EC22D679CCEC}"/>
            </a:ext>
          </a:extLst>
        </xdr:cNvPr>
        <xdr:cNvSpPr/>
      </xdr:nvSpPr>
      <xdr:spPr>
        <a:xfrm>
          <a:off x="1412137" y="14573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240710</xdr:colOff>
      <xdr:row>0</xdr:row>
      <xdr:rowOff>1457325</xdr:rowOff>
    </xdr:from>
    <xdr:to>
      <xdr:col>1</xdr:col>
      <xdr:colOff>602781</xdr:colOff>
      <xdr:row>0</xdr:row>
      <xdr:rowOff>1817325</xdr:rowOff>
    </xdr:to>
    <xdr:sp macro="[0]!GoToPreviousSheet" textlink="">
      <xdr:nvSpPr>
        <xdr:cNvPr id="4" name="Rectangle: Rounded Corners 3">
          <a:extLst>
            <a:ext uri="{FF2B5EF4-FFF2-40B4-BE49-F238E27FC236}">
              <a16:creationId xmlns:a16="http://schemas.microsoft.com/office/drawing/2014/main" id="{8E5DC06D-95E2-4B95-97F8-707D7CC39B65}"/>
            </a:ext>
          </a:extLst>
        </xdr:cNvPr>
        <xdr:cNvSpPr/>
      </xdr:nvSpPr>
      <xdr:spPr>
        <a:xfrm>
          <a:off x="516935"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668511</xdr:colOff>
      <xdr:row>0</xdr:row>
      <xdr:rowOff>1457325</xdr:rowOff>
    </xdr:from>
    <xdr:to>
      <xdr:col>2</xdr:col>
      <xdr:colOff>88711</xdr:colOff>
      <xdr:row>0</xdr:row>
      <xdr:rowOff>1817325</xdr:rowOff>
    </xdr:to>
    <xdr:sp macro="[0]!GoToNextSheet" textlink="">
      <xdr:nvSpPr>
        <xdr:cNvPr id="5" name="Rectangle: Rounded Corners 4">
          <a:extLst>
            <a:ext uri="{FF2B5EF4-FFF2-40B4-BE49-F238E27FC236}">
              <a16:creationId xmlns:a16="http://schemas.microsoft.com/office/drawing/2014/main" id="{FDA48EAF-21DE-49A2-BB1A-EF8679F635BA}"/>
            </a:ext>
          </a:extLst>
        </xdr:cNvPr>
        <xdr:cNvSpPr/>
      </xdr:nvSpPr>
      <xdr:spPr>
        <a:xfrm>
          <a:off x="944736"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0</xdr:col>
      <xdr:colOff>63500</xdr:colOff>
      <xdr:row>0</xdr:row>
      <xdr:rowOff>1435100</xdr:rowOff>
    </xdr:from>
    <xdr:to>
      <xdr:col>1</xdr:col>
      <xdr:colOff>180820</xdr:colOff>
      <xdr:row>0</xdr:row>
      <xdr:rowOff>1801450</xdr:rowOff>
    </xdr:to>
    <xdr:sp macro="[0]!GoToFirstSheet" textlink="">
      <xdr:nvSpPr>
        <xdr:cNvPr id="2" name="Rectangle: Rounded Corners 1">
          <a:extLst>
            <a:ext uri="{FF2B5EF4-FFF2-40B4-BE49-F238E27FC236}">
              <a16:creationId xmlns:a16="http://schemas.microsoft.com/office/drawing/2014/main" id="{88492E9B-AC80-4A8F-9230-5924C4DACE1C}"/>
            </a:ext>
          </a:extLst>
        </xdr:cNvPr>
        <xdr:cNvSpPr/>
      </xdr:nvSpPr>
      <xdr:spPr>
        <a:xfrm>
          <a:off x="66675" y="1438275"/>
          <a:ext cx="3744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192661</xdr:colOff>
      <xdr:row>0</xdr:row>
      <xdr:rowOff>1435100</xdr:rowOff>
    </xdr:from>
    <xdr:to>
      <xdr:col>3</xdr:col>
      <xdr:colOff>168856</xdr:colOff>
      <xdr:row>0</xdr:row>
      <xdr:rowOff>1801450</xdr:rowOff>
    </xdr:to>
    <xdr:sp macro="[0]!ShowColumnSelector" textlink="">
      <xdr:nvSpPr>
        <xdr:cNvPr id="3" name="Rectangle: Rounded Corners 2">
          <a:extLst>
            <a:ext uri="{FF2B5EF4-FFF2-40B4-BE49-F238E27FC236}">
              <a16:creationId xmlns:a16="http://schemas.microsoft.com/office/drawing/2014/main" id="{925F2D3E-B5F7-4AEB-9A4E-FC68C40720A1}"/>
            </a:ext>
          </a:extLst>
        </xdr:cNvPr>
        <xdr:cNvSpPr/>
      </xdr:nvSpPr>
      <xdr:spPr>
        <a:xfrm>
          <a:off x="1373761" y="1438275"/>
          <a:ext cx="13287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255205</xdr:colOff>
      <xdr:row>0</xdr:row>
      <xdr:rowOff>1435100</xdr:rowOff>
    </xdr:from>
    <xdr:to>
      <xdr:col>1</xdr:col>
      <xdr:colOff>617276</xdr:colOff>
      <xdr:row>0</xdr:row>
      <xdr:rowOff>1801450</xdr:rowOff>
    </xdr:to>
    <xdr:sp macro="[0]!GoToPreviousSheet" textlink="">
      <xdr:nvSpPr>
        <xdr:cNvPr id="4" name="Rectangle: Rounded Corners 3">
          <a:extLst>
            <a:ext uri="{FF2B5EF4-FFF2-40B4-BE49-F238E27FC236}">
              <a16:creationId xmlns:a16="http://schemas.microsoft.com/office/drawing/2014/main" id="{B54EFE28-7B60-40C9-921F-BF3B777E8C60}"/>
            </a:ext>
          </a:extLst>
        </xdr:cNvPr>
        <xdr:cNvSpPr/>
      </xdr:nvSpPr>
      <xdr:spPr>
        <a:xfrm>
          <a:off x="51555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686181</xdr:colOff>
      <xdr:row>0</xdr:row>
      <xdr:rowOff>1435100</xdr:rowOff>
    </xdr:from>
    <xdr:to>
      <xdr:col>2</xdr:col>
      <xdr:colOff>123360</xdr:colOff>
      <xdr:row>0</xdr:row>
      <xdr:rowOff>1801450</xdr:rowOff>
    </xdr:to>
    <xdr:sp macro="[0]!GoToNextSheet" textlink="">
      <xdr:nvSpPr>
        <xdr:cNvPr id="5" name="Rectangle: Rounded Corners 4">
          <a:extLst>
            <a:ext uri="{FF2B5EF4-FFF2-40B4-BE49-F238E27FC236}">
              <a16:creationId xmlns:a16="http://schemas.microsoft.com/office/drawing/2014/main" id="{23407FA0-EBCA-492A-9744-850EEA3F29FB}"/>
            </a:ext>
          </a:extLst>
        </xdr:cNvPr>
        <xdr:cNvSpPr/>
      </xdr:nvSpPr>
      <xdr:spPr>
        <a:xfrm>
          <a:off x="943356" y="1438275"/>
          <a:ext cx="364279"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409575</xdr:colOff>
      <xdr:row>0</xdr:row>
      <xdr:rowOff>1438275</xdr:rowOff>
    </xdr:from>
    <xdr:to>
      <xdr:col>4</xdr:col>
      <xdr:colOff>1562100</xdr:colOff>
      <xdr:row>0</xdr:row>
      <xdr:rowOff>1798275</xdr:rowOff>
    </xdr:to>
    <xdr:sp macro="[0]!GoToEmLevels" textlink="">
      <xdr:nvSpPr>
        <xdr:cNvPr id="12" name="Rectangle: Rounded Corners 11">
          <a:extLst>
            <a:ext uri="{FF2B5EF4-FFF2-40B4-BE49-F238E27FC236}">
              <a16:creationId xmlns:a16="http://schemas.microsoft.com/office/drawing/2014/main" id="{D95AE0F1-D52D-4BD3-BD8C-84EDE2693703}"/>
            </a:ext>
          </a:extLst>
        </xdr:cNvPr>
        <xdr:cNvSpPr/>
      </xdr:nvSpPr>
      <xdr:spPr>
        <a:xfrm>
          <a:off x="2943225" y="1438275"/>
          <a:ext cx="250507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environmental modification levels</a:t>
          </a:r>
          <a:endParaRPr lang="en-DE" sz="1100" kern="12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82550</xdr:colOff>
      <xdr:row>0</xdr:row>
      <xdr:rowOff>1454150</xdr:rowOff>
    </xdr:from>
    <xdr:to>
      <xdr:col>1</xdr:col>
      <xdr:colOff>210775</xdr:colOff>
      <xdr:row>0</xdr:row>
      <xdr:rowOff>1820500</xdr:rowOff>
    </xdr:to>
    <xdr:sp macro="[0]!GoToFirstSheet" textlink="">
      <xdr:nvSpPr>
        <xdr:cNvPr id="3" name="Rectangle: Rounded Corners 2">
          <a:extLst>
            <a:ext uri="{FF2B5EF4-FFF2-40B4-BE49-F238E27FC236}">
              <a16:creationId xmlns:a16="http://schemas.microsoft.com/office/drawing/2014/main" id="{D9FD4326-71AB-4754-9C8D-792BC788B2A3}"/>
            </a:ext>
          </a:extLst>
        </xdr:cNvPr>
        <xdr:cNvSpPr/>
      </xdr:nvSpPr>
      <xdr:spPr>
        <a:xfrm>
          <a:off x="85725" y="145732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240562</xdr:colOff>
      <xdr:row>0</xdr:row>
      <xdr:rowOff>1454150</xdr:rowOff>
    </xdr:from>
    <xdr:to>
      <xdr:col>3</xdr:col>
      <xdr:colOff>778732</xdr:colOff>
      <xdr:row>0</xdr:row>
      <xdr:rowOff>1820500</xdr:rowOff>
    </xdr:to>
    <xdr:sp macro="[0]!ShowColumnSelector" textlink="">
      <xdr:nvSpPr>
        <xdr:cNvPr id="4" name="Rectangle: Rounded Corners 3">
          <a:extLst>
            <a:ext uri="{FF2B5EF4-FFF2-40B4-BE49-F238E27FC236}">
              <a16:creationId xmlns:a16="http://schemas.microsoft.com/office/drawing/2014/main" id="{9B5056AD-939A-4C28-AAC2-1C32E3C6B962}"/>
            </a:ext>
          </a:extLst>
        </xdr:cNvPr>
        <xdr:cNvSpPr/>
      </xdr:nvSpPr>
      <xdr:spPr>
        <a:xfrm>
          <a:off x="1418487" y="145732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278810</xdr:colOff>
      <xdr:row>0</xdr:row>
      <xdr:rowOff>1454150</xdr:rowOff>
    </xdr:from>
    <xdr:to>
      <xdr:col>1</xdr:col>
      <xdr:colOff>640881</xdr:colOff>
      <xdr:row>0</xdr:row>
      <xdr:rowOff>1820500</xdr:rowOff>
    </xdr:to>
    <xdr:sp macro="[0]!GoToPreviousSheet" textlink="">
      <xdr:nvSpPr>
        <xdr:cNvPr id="5" name="Rectangle: Rounded Corners 4">
          <a:extLst>
            <a:ext uri="{FF2B5EF4-FFF2-40B4-BE49-F238E27FC236}">
              <a16:creationId xmlns:a16="http://schemas.microsoft.com/office/drawing/2014/main" id="{13D34E61-EFEC-4E26-B712-DAF9AF60FA8C}"/>
            </a:ext>
          </a:extLst>
        </xdr:cNvPr>
        <xdr:cNvSpPr/>
      </xdr:nvSpPr>
      <xdr:spPr>
        <a:xfrm>
          <a:off x="523285"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703436</xdr:colOff>
      <xdr:row>0</xdr:row>
      <xdr:rowOff>1454150</xdr:rowOff>
    </xdr:from>
    <xdr:to>
      <xdr:col>2</xdr:col>
      <xdr:colOff>183961</xdr:colOff>
      <xdr:row>0</xdr:row>
      <xdr:rowOff>1820500</xdr:rowOff>
    </xdr:to>
    <xdr:sp macro="[0]!GoToNextSheet" textlink="">
      <xdr:nvSpPr>
        <xdr:cNvPr id="7" name="Rectangle: Rounded Corners 6">
          <a:extLst>
            <a:ext uri="{FF2B5EF4-FFF2-40B4-BE49-F238E27FC236}">
              <a16:creationId xmlns:a16="http://schemas.microsoft.com/office/drawing/2014/main" id="{4EC724B5-F10F-404E-A9B6-D72F063D6A0F}"/>
            </a:ext>
          </a:extLst>
        </xdr:cNvPr>
        <xdr:cNvSpPr/>
      </xdr:nvSpPr>
      <xdr:spPr>
        <a:xfrm>
          <a:off x="951086"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1095375</xdr:colOff>
      <xdr:row>0</xdr:row>
      <xdr:rowOff>1457325</xdr:rowOff>
    </xdr:from>
    <xdr:to>
      <xdr:col>4</xdr:col>
      <xdr:colOff>20275</xdr:colOff>
      <xdr:row>0</xdr:row>
      <xdr:rowOff>1817325</xdr:rowOff>
    </xdr:to>
    <xdr:sp macro="[0]!GoToParentSheet" textlink="">
      <xdr:nvSpPr>
        <xdr:cNvPr id="10" name="Rectangle: Rounded Corners 9">
          <a:extLst>
            <a:ext uri="{FF2B5EF4-FFF2-40B4-BE49-F238E27FC236}">
              <a16:creationId xmlns:a16="http://schemas.microsoft.com/office/drawing/2014/main" id="{075F6A87-BADC-4150-B476-3CCB6DC643B2}"/>
            </a:ext>
          </a:extLst>
        </xdr:cNvPr>
        <xdr:cNvSpPr/>
      </xdr:nvSpPr>
      <xdr:spPr>
        <a:xfrm>
          <a:off x="3048000" y="1457325"/>
          <a:ext cx="3727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85725</xdr:colOff>
      <xdr:row>0</xdr:row>
      <xdr:rowOff>1447800</xdr:rowOff>
    </xdr:from>
    <xdr:to>
      <xdr:col>1</xdr:col>
      <xdr:colOff>236175</xdr:colOff>
      <xdr:row>0</xdr:row>
      <xdr:rowOff>1807800</xdr:rowOff>
    </xdr:to>
    <xdr:sp macro="[0]!GoToFirstSheet" textlink="">
      <xdr:nvSpPr>
        <xdr:cNvPr id="2" name="Rectangle: Rounded Corners 1">
          <a:extLst>
            <a:ext uri="{FF2B5EF4-FFF2-40B4-BE49-F238E27FC236}">
              <a16:creationId xmlns:a16="http://schemas.microsoft.com/office/drawing/2014/main" id="{06BC4236-F3D0-40E4-98DD-9CBF674619A6}"/>
            </a:ext>
          </a:extLst>
        </xdr:cNvPr>
        <xdr:cNvSpPr/>
      </xdr:nvSpPr>
      <xdr:spPr>
        <a:xfrm>
          <a:off x="8572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161187</xdr:colOff>
      <xdr:row>0</xdr:row>
      <xdr:rowOff>1447800</xdr:rowOff>
    </xdr:from>
    <xdr:to>
      <xdr:col>3</xdr:col>
      <xdr:colOff>29432</xdr:colOff>
      <xdr:row>0</xdr:row>
      <xdr:rowOff>1807800</xdr:rowOff>
    </xdr:to>
    <xdr:sp macro="[0]!ShowColumnSelector" textlink="">
      <xdr:nvSpPr>
        <xdr:cNvPr id="3" name="Rectangle: Rounded Corners 2">
          <a:extLst>
            <a:ext uri="{FF2B5EF4-FFF2-40B4-BE49-F238E27FC236}">
              <a16:creationId xmlns:a16="http://schemas.microsoft.com/office/drawing/2014/main" id="{21A4FE1C-B545-437C-901F-CBD1A48E7B40}"/>
            </a:ext>
          </a:extLst>
        </xdr:cNvPr>
        <xdr:cNvSpPr/>
      </xdr:nvSpPr>
      <xdr:spPr>
        <a:xfrm>
          <a:off x="1418487" y="144780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1447800</xdr:rowOff>
    </xdr:from>
    <xdr:to>
      <xdr:col>1</xdr:col>
      <xdr:colOff>669456</xdr:colOff>
      <xdr:row>0</xdr:row>
      <xdr:rowOff>1807800</xdr:rowOff>
    </xdr:to>
    <xdr:sp macro="[0]!GoToPreviousSheet" textlink="">
      <xdr:nvSpPr>
        <xdr:cNvPr id="4" name="Rectangle: Rounded Corners 3">
          <a:extLst>
            <a:ext uri="{FF2B5EF4-FFF2-40B4-BE49-F238E27FC236}">
              <a16:creationId xmlns:a16="http://schemas.microsoft.com/office/drawing/2014/main" id="{EB822454-E40A-47A9-9C07-49C5F93E2728}"/>
            </a:ext>
          </a:extLst>
        </xdr:cNvPr>
        <xdr:cNvSpPr/>
      </xdr:nvSpPr>
      <xdr:spPr>
        <a:xfrm>
          <a:off x="5264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1447800</xdr:rowOff>
    </xdr:from>
    <xdr:to>
      <xdr:col>2</xdr:col>
      <xdr:colOff>104586</xdr:colOff>
      <xdr:row>0</xdr:row>
      <xdr:rowOff>1807800</xdr:rowOff>
    </xdr:to>
    <xdr:sp macro="[0]!GoToNextSheet" textlink="">
      <xdr:nvSpPr>
        <xdr:cNvPr id="5" name="Rectangle: Rounded Corners 4">
          <a:extLst>
            <a:ext uri="{FF2B5EF4-FFF2-40B4-BE49-F238E27FC236}">
              <a16:creationId xmlns:a16="http://schemas.microsoft.com/office/drawing/2014/main" id="{0983DA28-46BE-417C-9BE1-EEC1F70C4307}"/>
            </a:ext>
          </a:extLst>
        </xdr:cNvPr>
        <xdr:cNvSpPr/>
      </xdr:nvSpPr>
      <xdr:spPr>
        <a:xfrm>
          <a:off x="954261" y="144780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228600</xdr:colOff>
      <xdr:row>0</xdr:row>
      <xdr:rowOff>1454150</xdr:rowOff>
    </xdr:from>
    <xdr:to>
      <xdr:col>4</xdr:col>
      <xdr:colOff>342900</xdr:colOff>
      <xdr:row>0</xdr:row>
      <xdr:rowOff>1820500</xdr:rowOff>
    </xdr:to>
    <xdr:sp macro="[0]!GoToHaEvents" textlink="">
      <xdr:nvSpPr>
        <xdr:cNvPr id="12" name="Rectangle: Rounded Corners 11">
          <a:extLst>
            <a:ext uri="{FF2B5EF4-FFF2-40B4-BE49-F238E27FC236}">
              <a16:creationId xmlns:a16="http://schemas.microsoft.com/office/drawing/2014/main" id="{BA1081DE-DBE4-44D9-B5BE-6D59A33FE656}"/>
            </a:ext>
          </a:extLst>
        </xdr:cNvPr>
        <xdr:cNvSpPr/>
      </xdr:nvSpPr>
      <xdr:spPr>
        <a:xfrm>
          <a:off x="2933700" y="1454150"/>
          <a:ext cx="1562100" cy="36635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harvest</a:t>
          </a:r>
          <a:r>
            <a:rPr lang="de-DE" sz="1100" kern="1200" baseline="0">
              <a:solidFill>
                <a:schemeClr val="bg1"/>
              </a:solidFill>
            </a:rPr>
            <a:t> events</a:t>
          </a:r>
          <a:endParaRPr lang="en-DE" sz="1100" kern="1200">
            <a:solidFill>
              <a:schemeClr val="bg1"/>
            </a:solidFill>
          </a:endParaRP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95250</xdr:colOff>
      <xdr:row>0</xdr:row>
      <xdr:rowOff>1438275</xdr:rowOff>
    </xdr:from>
    <xdr:to>
      <xdr:col>1</xdr:col>
      <xdr:colOff>248875</xdr:colOff>
      <xdr:row>0</xdr:row>
      <xdr:rowOff>1801450</xdr:rowOff>
    </xdr:to>
    <xdr:sp macro="[0]!GoToFirstSheet" textlink="">
      <xdr:nvSpPr>
        <xdr:cNvPr id="2" name="Rectangle: Rounded Corners 1">
          <a:extLst>
            <a:ext uri="{FF2B5EF4-FFF2-40B4-BE49-F238E27FC236}">
              <a16:creationId xmlns:a16="http://schemas.microsoft.com/office/drawing/2014/main" id="{A59CA0A8-D598-4167-B405-5325C82E6786}"/>
            </a:ext>
          </a:extLst>
        </xdr:cNvPr>
        <xdr:cNvSpPr/>
      </xdr:nvSpPr>
      <xdr:spPr>
        <a:xfrm>
          <a:off x="95250" y="1438275"/>
          <a:ext cx="37270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265962</xdr:colOff>
      <xdr:row>0</xdr:row>
      <xdr:rowOff>1438275</xdr:rowOff>
    </xdr:from>
    <xdr:to>
      <xdr:col>3</xdr:col>
      <xdr:colOff>734282</xdr:colOff>
      <xdr:row>0</xdr:row>
      <xdr:rowOff>1801450</xdr:rowOff>
    </xdr:to>
    <xdr:sp macro="[0]!ShowColumnSelector" textlink="">
      <xdr:nvSpPr>
        <xdr:cNvPr id="3" name="Rectangle: Rounded Corners 2">
          <a:extLst>
            <a:ext uri="{FF2B5EF4-FFF2-40B4-BE49-F238E27FC236}">
              <a16:creationId xmlns:a16="http://schemas.microsoft.com/office/drawing/2014/main" id="{FF41D937-40F0-4D57-9768-E78CCF7C30AF}"/>
            </a:ext>
          </a:extLst>
        </xdr:cNvPr>
        <xdr:cNvSpPr/>
      </xdr:nvSpPr>
      <xdr:spPr>
        <a:xfrm>
          <a:off x="1428012" y="1438275"/>
          <a:ext cx="13160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313735</xdr:colOff>
      <xdr:row>0</xdr:row>
      <xdr:rowOff>1438275</xdr:rowOff>
    </xdr:from>
    <xdr:to>
      <xdr:col>1</xdr:col>
      <xdr:colOff>675806</xdr:colOff>
      <xdr:row>0</xdr:row>
      <xdr:rowOff>1801450</xdr:rowOff>
    </xdr:to>
    <xdr:sp macro="[0]!GoToPreviousSheet" textlink="">
      <xdr:nvSpPr>
        <xdr:cNvPr id="4" name="Rectangle: Rounded Corners 3">
          <a:extLst>
            <a:ext uri="{FF2B5EF4-FFF2-40B4-BE49-F238E27FC236}">
              <a16:creationId xmlns:a16="http://schemas.microsoft.com/office/drawing/2014/main" id="{F994568C-99EA-4BC7-AABE-99C7D3055E3D}"/>
            </a:ext>
          </a:extLst>
        </xdr:cNvPr>
        <xdr:cNvSpPr/>
      </xdr:nvSpPr>
      <xdr:spPr>
        <a:xfrm>
          <a:off x="532810" y="143827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741536</xdr:colOff>
      <xdr:row>0</xdr:row>
      <xdr:rowOff>1438275</xdr:rowOff>
    </xdr:from>
    <xdr:to>
      <xdr:col>2</xdr:col>
      <xdr:colOff>209361</xdr:colOff>
      <xdr:row>0</xdr:row>
      <xdr:rowOff>1801450</xdr:rowOff>
    </xdr:to>
    <xdr:sp macro="[0]!GoToNextSheet" textlink="">
      <xdr:nvSpPr>
        <xdr:cNvPr id="5" name="Rectangle: Rounded Corners 4">
          <a:extLst>
            <a:ext uri="{FF2B5EF4-FFF2-40B4-BE49-F238E27FC236}">
              <a16:creationId xmlns:a16="http://schemas.microsoft.com/office/drawing/2014/main" id="{1DC9BD0B-EA82-439C-9EA0-AD577FDC1988}"/>
            </a:ext>
          </a:extLst>
        </xdr:cNvPr>
        <xdr:cNvSpPr/>
      </xdr:nvSpPr>
      <xdr:spPr>
        <a:xfrm>
          <a:off x="960611" y="1438275"/>
          <a:ext cx="41080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1047750</xdr:colOff>
      <xdr:row>0</xdr:row>
      <xdr:rowOff>1447800</xdr:rowOff>
    </xdr:from>
    <xdr:to>
      <xdr:col>3</xdr:col>
      <xdr:colOff>1417275</xdr:colOff>
      <xdr:row>0</xdr:row>
      <xdr:rowOff>1807800</xdr:rowOff>
    </xdr:to>
    <xdr:sp macro="[0]!GoToParentSheet" textlink="">
      <xdr:nvSpPr>
        <xdr:cNvPr id="11" name="Rectangle: Rounded Corners 10">
          <a:extLst>
            <a:ext uri="{FF2B5EF4-FFF2-40B4-BE49-F238E27FC236}">
              <a16:creationId xmlns:a16="http://schemas.microsoft.com/office/drawing/2014/main" id="{CBBF2AE8-858B-41E9-85CB-78EAA3B4AF4E}"/>
            </a:ext>
          </a:extLst>
        </xdr:cNvPr>
        <xdr:cNvSpPr/>
      </xdr:nvSpPr>
      <xdr:spPr>
        <a:xfrm>
          <a:off x="3057525"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0</xdr:col>
      <xdr:colOff>104775</xdr:colOff>
      <xdr:row>0</xdr:row>
      <xdr:rowOff>1809750</xdr:rowOff>
    </xdr:from>
    <xdr:to>
      <xdr:col>1</xdr:col>
      <xdr:colOff>255225</xdr:colOff>
      <xdr:row>0</xdr:row>
      <xdr:rowOff>2169750</xdr:rowOff>
    </xdr:to>
    <xdr:sp macro="[0]!GoToFirstSheet" textlink="">
      <xdr:nvSpPr>
        <xdr:cNvPr id="14" name="Rectangle: Rounded Corners 13">
          <a:extLst>
            <a:ext uri="{FF2B5EF4-FFF2-40B4-BE49-F238E27FC236}">
              <a16:creationId xmlns:a16="http://schemas.microsoft.com/office/drawing/2014/main" id="{F5354D6C-B01C-4333-BA9E-91ECC1B1AD5D}"/>
            </a:ext>
          </a:extLst>
        </xdr:cNvPr>
        <xdr:cNvSpPr/>
      </xdr:nvSpPr>
      <xdr:spPr>
        <a:xfrm>
          <a:off x="104775"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123087</xdr:colOff>
      <xdr:row>0</xdr:row>
      <xdr:rowOff>1809750</xdr:rowOff>
    </xdr:from>
    <xdr:to>
      <xdr:col>3</xdr:col>
      <xdr:colOff>448532</xdr:colOff>
      <xdr:row>0</xdr:row>
      <xdr:rowOff>2169750</xdr:rowOff>
    </xdr:to>
    <xdr:sp macro="[0]!ShowColumnSelector" textlink="">
      <xdr:nvSpPr>
        <xdr:cNvPr id="15" name="Rectangle: Rounded Corners 14">
          <a:extLst>
            <a:ext uri="{FF2B5EF4-FFF2-40B4-BE49-F238E27FC236}">
              <a16:creationId xmlns:a16="http://schemas.microsoft.com/office/drawing/2014/main" id="{9D1ABD1A-42A6-4099-9484-44F6F3583B31}"/>
            </a:ext>
          </a:extLst>
        </xdr:cNvPr>
        <xdr:cNvSpPr/>
      </xdr:nvSpPr>
      <xdr:spPr>
        <a:xfrm>
          <a:off x="1386737" y="1809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16" name="Rectangle: Rounded Corners 15">
          <a:extLst>
            <a:ext uri="{FF2B5EF4-FFF2-40B4-BE49-F238E27FC236}">
              <a16:creationId xmlns:a16="http://schemas.microsoft.com/office/drawing/2014/main" id="{5AA5E026-DD98-4B5A-A026-757D6915D65F}"/>
            </a:ext>
          </a:extLst>
        </xdr:cNvPr>
        <xdr:cNvSpPr/>
      </xdr:nvSpPr>
      <xdr:spPr>
        <a:xfrm>
          <a:off x="532810"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754236</xdr:colOff>
      <xdr:row>0</xdr:row>
      <xdr:rowOff>1809750</xdr:rowOff>
    </xdr:from>
    <xdr:to>
      <xdr:col>2</xdr:col>
      <xdr:colOff>66486</xdr:colOff>
      <xdr:row>0</xdr:row>
      <xdr:rowOff>2169750</xdr:rowOff>
    </xdr:to>
    <xdr:sp macro="[0]!GoToNextSheet" textlink="">
      <xdr:nvSpPr>
        <xdr:cNvPr id="17" name="Rectangle: Rounded Corners 16">
          <a:extLst>
            <a:ext uri="{FF2B5EF4-FFF2-40B4-BE49-F238E27FC236}">
              <a16:creationId xmlns:a16="http://schemas.microsoft.com/office/drawing/2014/main" id="{8EDCC678-2501-44F5-BE3C-CDEFF37949F6}"/>
            </a:ext>
          </a:extLst>
        </xdr:cNvPr>
        <xdr:cNvSpPr/>
      </xdr:nvSpPr>
      <xdr:spPr>
        <a:xfrm>
          <a:off x="963786"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4</xdr:col>
      <xdr:colOff>885825</xdr:colOff>
      <xdr:row>0</xdr:row>
      <xdr:rowOff>1784349</xdr:rowOff>
    </xdr:from>
    <xdr:to>
      <xdr:col>6</xdr:col>
      <xdr:colOff>248664</xdr:colOff>
      <xdr:row>0</xdr:row>
      <xdr:rowOff>2198324</xdr:rowOff>
    </xdr:to>
    <xdr:sp macro="[0]!GoToEnvSmWater" textlink="">
      <xdr:nvSpPr>
        <xdr:cNvPr id="18" name="Rectangle: Rounded Corners 17">
          <a:extLst>
            <a:ext uri="{FF2B5EF4-FFF2-40B4-BE49-F238E27FC236}">
              <a16:creationId xmlns:a16="http://schemas.microsoft.com/office/drawing/2014/main" id="{FD75F527-D0E3-4A32-848A-79945E3C5939}"/>
            </a:ext>
          </a:extLst>
        </xdr:cNvPr>
        <xdr:cNvSpPr/>
      </xdr:nvSpPr>
      <xdr:spPr>
        <a:xfrm>
          <a:off x="4181475" y="1784349"/>
          <a:ext cx="1553589" cy="41397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Growth &amp; development</a:t>
          </a:r>
          <a:endParaRPr lang="en-DE" sz="1100" kern="1200">
            <a:solidFill>
              <a:schemeClr val="bg1"/>
            </a:solidFill>
          </a:endParaRPr>
        </a:p>
      </xdr:txBody>
    </xdr:sp>
    <xdr:clientData/>
  </xdr:twoCellAnchor>
  <xdr:twoCellAnchor editAs="absolute">
    <xdr:from>
      <xdr:col>6</xdr:col>
      <xdr:colOff>333375</xdr:colOff>
      <xdr:row>0</xdr:row>
      <xdr:rowOff>1758950</xdr:rowOff>
    </xdr:from>
    <xdr:to>
      <xdr:col>7</xdr:col>
      <xdr:colOff>153414</xdr:colOff>
      <xdr:row>0</xdr:row>
      <xdr:rowOff>2201500</xdr:rowOff>
    </xdr:to>
    <xdr:sp macro="[0]!GoToEnvTsWater" textlink="">
      <xdr:nvSpPr>
        <xdr:cNvPr id="19" name="Rectangle: Rounded Corners 18">
          <a:extLst>
            <a:ext uri="{FF2B5EF4-FFF2-40B4-BE49-F238E27FC236}">
              <a16:creationId xmlns:a16="http://schemas.microsoft.com/office/drawing/2014/main" id="{D70F3403-ED2E-4E8C-A649-44C1AC28C456}"/>
            </a:ext>
          </a:extLst>
        </xdr:cNvPr>
        <xdr:cNvSpPr/>
      </xdr:nvSpPr>
      <xdr:spPr>
        <a:xfrm>
          <a:off x="5819775" y="1758950"/>
          <a:ext cx="1553589"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Nutrients</a:t>
          </a:r>
          <a:endParaRPr lang="en-DE" sz="1100" kern="1200">
            <a:solidFill>
              <a:schemeClr val="bg1"/>
            </a:solidFill>
          </a:endParaRPr>
        </a:p>
      </xdr:txBody>
    </xdr:sp>
    <xdr:clientData/>
  </xdr:twoCellAnchor>
  <xdr:twoCellAnchor>
    <xdr:from>
      <xdr:col>4</xdr:col>
      <xdr:colOff>47625</xdr:colOff>
      <xdr:row>0</xdr:row>
      <xdr:rowOff>1558925</xdr:rowOff>
    </xdr:from>
    <xdr:to>
      <xdr:col>4</xdr:col>
      <xdr:colOff>885825</xdr:colOff>
      <xdr:row>0</xdr:row>
      <xdr:rowOff>1920875</xdr:rowOff>
    </xdr:to>
    <xdr:sp macro="" textlink="">
      <xdr:nvSpPr>
        <xdr:cNvPr id="20" name="TextBox 19">
          <a:extLst>
            <a:ext uri="{FF2B5EF4-FFF2-40B4-BE49-F238E27FC236}">
              <a16:creationId xmlns:a16="http://schemas.microsoft.com/office/drawing/2014/main" id="{2FDF74B2-514C-421D-ACED-066E5994AFF3}"/>
            </a:ext>
          </a:extLst>
        </xdr:cNvPr>
        <xdr:cNvSpPr txBox="1"/>
      </xdr:nvSpPr>
      <xdr:spPr>
        <a:xfrm>
          <a:off x="3343275" y="1558925"/>
          <a:ext cx="8382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twoCellAnchor editAs="absolute">
    <xdr:from>
      <xdr:col>7</xdr:col>
      <xdr:colOff>225425</xdr:colOff>
      <xdr:row>0</xdr:row>
      <xdr:rowOff>1752600</xdr:rowOff>
    </xdr:from>
    <xdr:to>
      <xdr:col>8</xdr:col>
      <xdr:colOff>274064</xdr:colOff>
      <xdr:row>0</xdr:row>
      <xdr:rowOff>2188800</xdr:rowOff>
    </xdr:to>
    <xdr:sp macro="[0]!GoToEnvTsPSA" textlink="">
      <xdr:nvSpPr>
        <xdr:cNvPr id="21" name="Rectangle: Rounded Corners 20">
          <a:extLst>
            <a:ext uri="{FF2B5EF4-FFF2-40B4-BE49-F238E27FC236}">
              <a16:creationId xmlns:a16="http://schemas.microsoft.com/office/drawing/2014/main" id="{3AFC151E-BB14-4EFF-949F-8155D81CCCFA}"/>
            </a:ext>
          </a:extLst>
        </xdr:cNvPr>
        <xdr:cNvSpPr/>
      </xdr:nvSpPr>
      <xdr:spPr>
        <a:xfrm>
          <a:off x="7445375" y="1752600"/>
          <a:ext cx="1544064"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Pests &amp; diseases</a:t>
          </a:r>
          <a:endParaRPr lang="en-DE" sz="1100" kern="1200">
            <a:solidFill>
              <a:schemeClr val="bg1"/>
            </a:solidFill>
          </a:endParaRPr>
        </a:p>
      </xdr:txBody>
    </xdr:sp>
    <xdr:clientData/>
  </xdr:twoCellAnchor>
  <xdr:twoCellAnchor editAs="absolute">
    <xdr:from>
      <xdr:col>4</xdr:col>
      <xdr:colOff>882650</xdr:colOff>
      <xdr:row>0</xdr:row>
      <xdr:rowOff>1260474</xdr:rowOff>
    </xdr:from>
    <xdr:to>
      <xdr:col>6</xdr:col>
      <xdr:colOff>248664</xdr:colOff>
      <xdr:row>0</xdr:row>
      <xdr:rowOff>1674449</xdr:rowOff>
    </xdr:to>
    <xdr:sp macro="[0]!GoToEnvSmWater" textlink="">
      <xdr:nvSpPr>
        <xdr:cNvPr id="22" name="Rectangle: Rounded Corners 21">
          <a:extLst>
            <a:ext uri="{FF2B5EF4-FFF2-40B4-BE49-F238E27FC236}">
              <a16:creationId xmlns:a16="http://schemas.microsoft.com/office/drawing/2014/main" id="{9CB7818B-DF54-47CF-AFBE-174771613CCB}"/>
            </a:ext>
          </a:extLst>
        </xdr:cNvPr>
        <xdr:cNvSpPr/>
      </xdr:nvSpPr>
      <xdr:spPr>
        <a:xfrm>
          <a:off x="4178300" y="1260474"/>
          <a:ext cx="1556764" cy="41397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Growth</a:t>
          </a:r>
          <a:endParaRPr lang="en-DE" sz="1100" kern="1200">
            <a:solidFill>
              <a:schemeClr val="bg1"/>
            </a:solidFill>
          </a:endParaRPr>
        </a:p>
      </xdr:txBody>
    </xdr:sp>
    <xdr:clientData/>
  </xdr:twoCellAnchor>
  <xdr:twoCellAnchor editAs="absolute">
    <xdr:from>
      <xdr:col>6</xdr:col>
      <xdr:colOff>330200</xdr:colOff>
      <xdr:row>0</xdr:row>
      <xdr:rowOff>1235075</xdr:rowOff>
    </xdr:from>
    <xdr:to>
      <xdr:col>7</xdr:col>
      <xdr:colOff>153414</xdr:colOff>
      <xdr:row>0</xdr:row>
      <xdr:rowOff>1677625</xdr:rowOff>
    </xdr:to>
    <xdr:sp macro="[0]!GoToEnvTsWater" textlink="">
      <xdr:nvSpPr>
        <xdr:cNvPr id="23" name="Rectangle: Rounded Corners 22">
          <a:extLst>
            <a:ext uri="{FF2B5EF4-FFF2-40B4-BE49-F238E27FC236}">
              <a16:creationId xmlns:a16="http://schemas.microsoft.com/office/drawing/2014/main" id="{0DE8852B-FCE7-4DEE-9132-2939BEEA291F}"/>
            </a:ext>
          </a:extLst>
        </xdr:cNvPr>
        <xdr:cNvSpPr/>
      </xdr:nvSpPr>
      <xdr:spPr>
        <a:xfrm>
          <a:off x="5816600" y="1235075"/>
          <a:ext cx="1556764"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Development</a:t>
          </a:r>
          <a:endParaRPr lang="en-DE" sz="1100" kern="1200">
            <a:solidFill>
              <a:schemeClr val="bg1"/>
            </a:solidFill>
          </a:endParaRPr>
        </a:p>
      </xdr:txBody>
    </xdr:sp>
    <xdr:clientData/>
  </xdr:twoCellAnchor>
  <xdr:twoCellAnchor editAs="absolute">
    <xdr:from>
      <xdr:col>7</xdr:col>
      <xdr:colOff>225425</xdr:colOff>
      <xdr:row>0</xdr:row>
      <xdr:rowOff>1225550</xdr:rowOff>
    </xdr:from>
    <xdr:to>
      <xdr:col>8</xdr:col>
      <xdr:colOff>277239</xdr:colOff>
      <xdr:row>0</xdr:row>
      <xdr:rowOff>1668100</xdr:rowOff>
    </xdr:to>
    <xdr:sp macro="[0]!GoToEnvTsPSA" textlink="">
      <xdr:nvSpPr>
        <xdr:cNvPr id="24" name="Rectangle: Rounded Corners 23">
          <a:extLst>
            <a:ext uri="{FF2B5EF4-FFF2-40B4-BE49-F238E27FC236}">
              <a16:creationId xmlns:a16="http://schemas.microsoft.com/office/drawing/2014/main" id="{6C393D8C-2519-40ED-8D5A-79F54CBCF65C}"/>
            </a:ext>
          </a:extLst>
        </xdr:cNvPr>
        <xdr:cNvSpPr/>
      </xdr:nvSpPr>
      <xdr:spPr>
        <a:xfrm>
          <a:off x="7445375" y="1225550"/>
          <a:ext cx="1547239"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Nutrients</a:t>
          </a:r>
          <a:endParaRPr lang="en-DE" sz="1100" kern="1200">
            <a:solidFill>
              <a:schemeClr val="bg1"/>
            </a:solidFill>
          </a:endParaRPr>
        </a:p>
      </xdr:txBody>
    </xdr:sp>
    <xdr:clientData/>
  </xdr:twoCellAnchor>
</xdr:wsDr>
</file>

<file path=xl/drawings/drawing32.xml><?xml version="1.0" encoding="utf-8"?>
<xdr:wsDr xmlns:xdr="http://schemas.openxmlformats.org/drawingml/2006/spreadsheetDrawing" xmlns:a="http://schemas.openxmlformats.org/drawingml/2006/main">
  <xdr:twoCellAnchor editAs="absolute">
    <xdr:from>
      <xdr:col>5</xdr:col>
      <xdr:colOff>29482</xdr:colOff>
      <xdr:row>0</xdr:row>
      <xdr:rowOff>1673225</xdr:rowOff>
    </xdr:from>
    <xdr:to>
      <xdr:col>6</xdr:col>
      <xdr:colOff>456657</xdr:colOff>
      <xdr:row>0</xdr:row>
      <xdr:rowOff>1892400</xdr:rowOff>
    </xdr:to>
    <xdr:sp macro="[0]!GoToSoilLyrChem" textlink="">
      <xdr:nvSpPr>
        <xdr:cNvPr id="6" name="Rectangle: Rounded Corners 5">
          <a:extLst>
            <a:ext uri="{FF2B5EF4-FFF2-40B4-BE49-F238E27FC236}">
              <a16:creationId xmlns:a16="http://schemas.microsoft.com/office/drawing/2014/main" id="{91F9F2EA-EBE9-4184-9F11-2C22F62FFD21}"/>
            </a:ext>
          </a:extLst>
        </xdr:cNvPr>
        <xdr:cNvSpPr/>
      </xdr:nvSpPr>
      <xdr:spPr>
        <a:xfrm>
          <a:off x="4420507" y="1673225"/>
          <a:ext cx="15225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Chemical properties</a:t>
          </a:r>
          <a:endParaRPr lang="en-DE" sz="1100" kern="1200">
            <a:solidFill>
              <a:schemeClr val="lt1"/>
            </a:solidFill>
            <a:latin typeface="+mn-lt"/>
            <a:ea typeface="+mn-ea"/>
            <a:cs typeface="+mn-cs"/>
          </a:endParaRPr>
        </a:p>
      </xdr:txBody>
    </xdr:sp>
    <xdr:clientData/>
  </xdr:twoCellAnchor>
  <xdr:twoCellAnchor editAs="absolute">
    <xdr:from>
      <xdr:col>5</xdr:col>
      <xdr:colOff>25400</xdr:colOff>
      <xdr:row>0</xdr:row>
      <xdr:rowOff>1387475</xdr:rowOff>
    </xdr:from>
    <xdr:to>
      <xdr:col>6</xdr:col>
      <xdr:colOff>449400</xdr:colOff>
      <xdr:row>0</xdr:row>
      <xdr:rowOff>1606650</xdr:rowOff>
    </xdr:to>
    <xdr:sp macro="[0]!GoToSoilLyrPhys" textlink="">
      <xdr:nvSpPr>
        <xdr:cNvPr id="7" name="Rectangle: Rounded Corners 6">
          <a:extLst>
            <a:ext uri="{FF2B5EF4-FFF2-40B4-BE49-F238E27FC236}">
              <a16:creationId xmlns:a16="http://schemas.microsoft.com/office/drawing/2014/main" id="{74459EC3-85C7-4852-8720-7B1DC450B058}"/>
            </a:ext>
          </a:extLst>
        </xdr:cNvPr>
        <xdr:cNvSpPr/>
      </xdr:nvSpPr>
      <xdr:spPr>
        <a:xfrm>
          <a:off x="4416425" y="1387475"/>
          <a:ext cx="1519375"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Physical properties</a:t>
          </a:r>
          <a:endParaRPr lang="en-DE" sz="1100" kern="1200">
            <a:solidFill>
              <a:schemeClr val="lt1"/>
            </a:solidFill>
            <a:latin typeface="+mn-lt"/>
            <a:ea typeface="+mn-ea"/>
            <a:cs typeface="+mn-cs"/>
          </a:endParaRPr>
        </a:p>
      </xdr:txBody>
    </xdr:sp>
    <xdr:clientData/>
  </xdr:twoCellAnchor>
  <xdr:twoCellAnchor editAs="absolute">
    <xdr:from>
      <xdr:col>5</xdr:col>
      <xdr:colOff>28121</xdr:colOff>
      <xdr:row>0</xdr:row>
      <xdr:rowOff>1958975</xdr:rowOff>
    </xdr:from>
    <xdr:to>
      <xdr:col>6</xdr:col>
      <xdr:colOff>455296</xdr:colOff>
      <xdr:row>0</xdr:row>
      <xdr:rowOff>2178150</xdr:rowOff>
    </xdr:to>
    <xdr:sp macro="[0]!GoToSoilLyrTemp" textlink="">
      <xdr:nvSpPr>
        <xdr:cNvPr id="8" name="Rectangle: Rounded Corners 7">
          <a:extLst>
            <a:ext uri="{FF2B5EF4-FFF2-40B4-BE49-F238E27FC236}">
              <a16:creationId xmlns:a16="http://schemas.microsoft.com/office/drawing/2014/main" id="{6D7323F8-F8D0-4B50-89B7-DFB090933C2A}"/>
            </a:ext>
          </a:extLst>
        </xdr:cNvPr>
        <xdr:cNvSpPr/>
      </xdr:nvSpPr>
      <xdr:spPr>
        <a:xfrm>
          <a:off x="4419146" y="1958975"/>
          <a:ext cx="15225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Temperature</a:t>
          </a:r>
          <a:endParaRPr lang="en-DE" sz="1100" kern="1200">
            <a:solidFill>
              <a:schemeClr val="lt1"/>
            </a:solidFill>
            <a:latin typeface="+mn-lt"/>
            <a:ea typeface="+mn-ea"/>
            <a:cs typeface="+mn-cs"/>
          </a:endParaRPr>
        </a:p>
      </xdr:txBody>
    </xdr:sp>
    <xdr:clientData/>
  </xdr:twoCellAnchor>
  <xdr:twoCellAnchor editAs="absolute">
    <xdr:from>
      <xdr:col>7</xdr:col>
      <xdr:colOff>410935</xdr:colOff>
      <xdr:row>0</xdr:row>
      <xdr:rowOff>1095375</xdr:rowOff>
    </xdr:from>
    <xdr:to>
      <xdr:col>8</xdr:col>
      <xdr:colOff>428535</xdr:colOff>
      <xdr:row>0</xdr:row>
      <xdr:rowOff>1314550</xdr:rowOff>
    </xdr:to>
    <xdr:sp macro="[0]!GoToSoilLyrOM" textlink="">
      <xdr:nvSpPr>
        <xdr:cNvPr id="9" name="Rectangle: Rounded Corners 8">
          <a:extLst>
            <a:ext uri="{FF2B5EF4-FFF2-40B4-BE49-F238E27FC236}">
              <a16:creationId xmlns:a16="http://schemas.microsoft.com/office/drawing/2014/main" id="{C5E6DB6D-7E07-4A2A-81AA-7EAC1A75893F}"/>
            </a:ext>
          </a:extLst>
        </xdr:cNvPr>
        <xdr:cNvSpPr/>
      </xdr:nvSpPr>
      <xdr:spPr>
        <a:xfrm>
          <a:off x="7630885" y="1095375"/>
          <a:ext cx="1513025"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Organic matter</a:t>
          </a:r>
          <a:endParaRPr lang="en-DE" sz="1100" kern="1200">
            <a:solidFill>
              <a:schemeClr val="lt1"/>
            </a:solidFill>
            <a:latin typeface="+mn-lt"/>
            <a:ea typeface="+mn-ea"/>
            <a:cs typeface="+mn-cs"/>
          </a:endParaRPr>
        </a:p>
      </xdr:txBody>
    </xdr:sp>
    <xdr:clientData/>
  </xdr:twoCellAnchor>
  <xdr:twoCellAnchor editAs="absolute">
    <xdr:from>
      <xdr:col>7</xdr:col>
      <xdr:colOff>407760</xdr:colOff>
      <xdr:row>0</xdr:row>
      <xdr:rowOff>1381125</xdr:rowOff>
    </xdr:from>
    <xdr:to>
      <xdr:col>8</xdr:col>
      <xdr:colOff>431710</xdr:colOff>
      <xdr:row>0</xdr:row>
      <xdr:rowOff>1597125</xdr:rowOff>
    </xdr:to>
    <xdr:sp macro="[0]!GoToSoilLyrCarbon" textlink="">
      <xdr:nvSpPr>
        <xdr:cNvPr id="10" name="Rectangle: Rounded Corners 9">
          <a:extLst>
            <a:ext uri="{FF2B5EF4-FFF2-40B4-BE49-F238E27FC236}">
              <a16:creationId xmlns:a16="http://schemas.microsoft.com/office/drawing/2014/main" id="{29F43EFF-1E0D-4D47-B31B-B4E9F1AB8324}"/>
            </a:ext>
          </a:extLst>
        </xdr:cNvPr>
        <xdr:cNvSpPr/>
      </xdr:nvSpPr>
      <xdr:spPr>
        <a:xfrm>
          <a:off x="7627710" y="1381125"/>
          <a:ext cx="1519375" cy="216000"/>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Carbon pools</a:t>
          </a:r>
          <a:endParaRPr lang="en-DE" sz="1100" kern="1200">
            <a:solidFill>
              <a:schemeClr val="lt1"/>
            </a:solidFill>
            <a:latin typeface="+mn-lt"/>
            <a:ea typeface="+mn-ea"/>
            <a:cs typeface="+mn-cs"/>
          </a:endParaRPr>
        </a:p>
      </xdr:txBody>
    </xdr:sp>
    <xdr:clientData/>
  </xdr:twoCellAnchor>
  <xdr:twoCellAnchor editAs="absolute">
    <xdr:from>
      <xdr:col>6</xdr:col>
      <xdr:colOff>549275</xdr:colOff>
      <xdr:row>0</xdr:row>
      <xdr:rowOff>1092200</xdr:rowOff>
    </xdr:from>
    <xdr:to>
      <xdr:col>7</xdr:col>
      <xdr:colOff>312875</xdr:colOff>
      <xdr:row>0</xdr:row>
      <xdr:rowOff>1311375</xdr:rowOff>
    </xdr:to>
    <xdr:sp macro="[0]!GoToSoilLyrNPK" textlink="">
      <xdr:nvSpPr>
        <xdr:cNvPr id="16" name="Rectangle: Rounded Corners 15">
          <a:extLst>
            <a:ext uri="{FF2B5EF4-FFF2-40B4-BE49-F238E27FC236}">
              <a16:creationId xmlns:a16="http://schemas.microsoft.com/office/drawing/2014/main" id="{E6CE5BC5-80C9-4F83-805A-EFF1854BE7FE}"/>
            </a:ext>
          </a:extLst>
        </xdr:cNvPr>
        <xdr:cNvSpPr/>
      </xdr:nvSpPr>
      <xdr:spPr>
        <a:xfrm>
          <a:off x="6035675" y="1092200"/>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Core nutrients (NPK)</a:t>
          </a:r>
          <a:endParaRPr lang="en-DE" sz="1100" kern="1200">
            <a:solidFill>
              <a:schemeClr val="lt1"/>
            </a:solidFill>
            <a:latin typeface="+mn-lt"/>
            <a:ea typeface="+mn-ea"/>
            <a:cs typeface="+mn-cs"/>
          </a:endParaRPr>
        </a:p>
      </xdr:txBody>
    </xdr:sp>
    <xdr:clientData/>
  </xdr:twoCellAnchor>
  <xdr:twoCellAnchor editAs="absolute">
    <xdr:from>
      <xdr:col>6</xdr:col>
      <xdr:colOff>554264</xdr:colOff>
      <xdr:row>0</xdr:row>
      <xdr:rowOff>1377950</xdr:rowOff>
    </xdr:from>
    <xdr:to>
      <xdr:col>7</xdr:col>
      <xdr:colOff>311514</xdr:colOff>
      <xdr:row>0</xdr:row>
      <xdr:rowOff>1597125</xdr:rowOff>
    </xdr:to>
    <xdr:sp macro="[0]!GoToSoilLyrNutrients" textlink="">
      <xdr:nvSpPr>
        <xdr:cNvPr id="17" name="Rectangle: Rounded Corners 16">
          <a:extLst>
            <a:ext uri="{FF2B5EF4-FFF2-40B4-BE49-F238E27FC236}">
              <a16:creationId xmlns:a16="http://schemas.microsoft.com/office/drawing/2014/main" id="{9E7DDCAC-CA12-4719-918E-897CD2351051}"/>
            </a:ext>
          </a:extLst>
        </xdr:cNvPr>
        <xdr:cNvSpPr/>
      </xdr:nvSpPr>
      <xdr:spPr>
        <a:xfrm>
          <a:off x="6040664" y="1377950"/>
          <a:ext cx="14908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Secondary nutrients</a:t>
          </a:r>
          <a:endParaRPr lang="en-DE" sz="1100" kern="1200">
            <a:solidFill>
              <a:schemeClr val="lt1"/>
            </a:solidFill>
            <a:latin typeface="+mn-lt"/>
            <a:ea typeface="+mn-ea"/>
            <a:cs typeface="+mn-cs"/>
          </a:endParaRPr>
        </a:p>
      </xdr:txBody>
    </xdr:sp>
    <xdr:clientData/>
  </xdr:twoCellAnchor>
  <xdr:twoCellAnchor editAs="absolute">
    <xdr:from>
      <xdr:col>6</xdr:col>
      <xdr:colOff>552903</xdr:colOff>
      <xdr:row>0</xdr:row>
      <xdr:rowOff>1663700</xdr:rowOff>
    </xdr:from>
    <xdr:to>
      <xdr:col>7</xdr:col>
      <xdr:colOff>312874</xdr:colOff>
      <xdr:row>0</xdr:row>
      <xdr:rowOff>1882875</xdr:rowOff>
    </xdr:to>
    <xdr:sp macro="[0]!GoToSoilLyrNdyn" textlink="">
      <xdr:nvSpPr>
        <xdr:cNvPr id="18" name="Rectangle: Rounded Corners 17">
          <a:extLst>
            <a:ext uri="{FF2B5EF4-FFF2-40B4-BE49-F238E27FC236}">
              <a16:creationId xmlns:a16="http://schemas.microsoft.com/office/drawing/2014/main" id="{12556AF8-96E3-454A-91E4-F72DF6BEF3D3}"/>
            </a:ext>
          </a:extLst>
        </xdr:cNvPr>
        <xdr:cNvSpPr/>
      </xdr:nvSpPr>
      <xdr:spPr>
        <a:xfrm>
          <a:off x="6039303" y="1663700"/>
          <a:ext cx="1493521"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Nitrogen</a:t>
          </a:r>
          <a:r>
            <a:rPr lang="de-DE" sz="1100" kern="1200" baseline="0">
              <a:solidFill>
                <a:schemeClr val="lt1"/>
              </a:solidFill>
              <a:latin typeface="+mn-lt"/>
              <a:ea typeface="+mn-ea"/>
              <a:cs typeface="+mn-cs"/>
            </a:rPr>
            <a:t> dynamics</a:t>
          </a:r>
          <a:endParaRPr lang="en-DE" sz="1100" kern="1200">
            <a:solidFill>
              <a:schemeClr val="lt1"/>
            </a:solidFill>
            <a:latin typeface="+mn-lt"/>
            <a:ea typeface="+mn-ea"/>
            <a:cs typeface="+mn-cs"/>
          </a:endParaRPr>
        </a:p>
      </xdr:txBody>
    </xdr:sp>
    <xdr:clientData/>
  </xdr:twoCellAnchor>
  <xdr:twoCellAnchor editAs="absolute">
    <xdr:from>
      <xdr:col>6</xdr:col>
      <xdr:colOff>550635</xdr:colOff>
      <xdr:row>0</xdr:row>
      <xdr:rowOff>1962150</xdr:rowOff>
    </xdr:from>
    <xdr:to>
      <xdr:col>7</xdr:col>
      <xdr:colOff>314235</xdr:colOff>
      <xdr:row>0</xdr:row>
      <xdr:rowOff>2181325</xdr:rowOff>
    </xdr:to>
    <xdr:sp macro="[0]!GoToSoilLyrPdyn" textlink="">
      <xdr:nvSpPr>
        <xdr:cNvPr id="19" name="Rectangle: Rounded Corners 18">
          <a:extLst>
            <a:ext uri="{FF2B5EF4-FFF2-40B4-BE49-F238E27FC236}">
              <a16:creationId xmlns:a16="http://schemas.microsoft.com/office/drawing/2014/main" id="{9C5D2C7F-BBFF-42C2-B496-56E5E99E3AE0}"/>
            </a:ext>
          </a:extLst>
        </xdr:cNvPr>
        <xdr:cNvSpPr/>
      </xdr:nvSpPr>
      <xdr:spPr>
        <a:xfrm>
          <a:off x="6037035" y="1962150"/>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Phosphorus dynamics</a:t>
          </a:r>
          <a:endParaRPr lang="en-DE" sz="1100" kern="1200">
            <a:solidFill>
              <a:schemeClr val="lt1"/>
            </a:solidFill>
            <a:latin typeface="+mn-lt"/>
            <a:ea typeface="+mn-ea"/>
            <a:cs typeface="+mn-cs"/>
          </a:endParaRPr>
        </a:p>
      </xdr:txBody>
    </xdr:sp>
    <xdr:clientData/>
  </xdr:twoCellAnchor>
  <xdr:twoCellAnchor editAs="absolute">
    <xdr:from>
      <xdr:col>7</xdr:col>
      <xdr:colOff>412749</xdr:colOff>
      <xdr:row>0</xdr:row>
      <xdr:rowOff>1676400</xdr:rowOff>
    </xdr:from>
    <xdr:to>
      <xdr:col>8</xdr:col>
      <xdr:colOff>430349</xdr:colOff>
      <xdr:row>0</xdr:row>
      <xdr:rowOff>1892400</xdr:rowOff>
    </xdr:to>
    <xdr:sp macro="[0]!GoToSoilLyrWater" textlink="">
      <xdr:nvSpPr>
        <xdr:cNvPr id="20" name="Rectangle: Rounded Corners 19">
          <a:extLst>
            <a:ext uri="{FF2B5EF4-FFF2-40B4-BE49-F238E27FC236}">
              <a16:creationId xmlns:a16="http://schemas.microsoft.com/office/drawing/2014/main" id="{8E7195F2-FD47-4F1D-8599-35C5CB56FD75}"/>
            </a:ext>
          </a:extLst>
        </xdr:cNvPr>
        <xdr:cNvSpPr/>
      </xdr:nvSpPr>
      <xdr:spPr>
        <a:xfrm>
          <a:off x="7632699" y="1676400"/>
          <a:ext cx="1513025" cy="216000"/>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Water</a:t>
          </a:r>
          <a:endParaRPr lang="en-DE" sz="1100" kern="1200">
            <a:solidFill>
              <a:schemeClr val="lt1"/>
            </a:solidFill>
            <a:latin typeface="+mn-lt"/>
            <a:ea typeface="+mn-ea"/>
            <a:cs typeface="+mn-cs"/>
          </a:endParaRPr>
        </a:p>
      </xdr:txBody>
    </xdr:sp>
    <xdr:clientData/>
  </xdr:twoCellAnchor>
  <xdr:twoCellAnchor editAs="absolute">
    <xdr:from>
      <xdr:col>7</xdr:col>
      <xdr:colOff>407759</xdr:colOff>
      <xdr:row>0</xdr:row>
      <xdr:rowOff>1971675</xdr:rowOff>
    </xdr:from>
    <xdr:to>
      <xdr:col>8</xdr:col>
      <xdr:colOff>409484</xdr:colOff>
      <xdr:row>0</xdr:row>
      <xdr:rowOff>2190850</xdr:rowOff>
    </xdr:to>
    <xdr:sp macro="[0]!GoToSoilLyrRoots" textlink="">
      <xdr:nvSpPr>
        <xdr:cNvPr id="21" name="Rectangle: Rounded Corners 20">
          <a:extLst>
            <a:ext uri="{FF2B5EF4-FFF2-40B4-BE49-F238E27FC236}">
              <a16:creationId xmlns:a16="http://schemas.microsoft.com/office/drawing/2014/main" id="{A4370FC0-7BFA-4F49-92DA-06240D477EF1}"/>
            </a:ext>
          </a:extLst>
        </xdr:cNvPr>
        <xdr:cNvSpPr/>
      </xdr:nvSpPr>
      <xdr:spPr>
        <a:xfrm>
          <a:off x="7627709" y="1971675"/>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Roots</a:t>
          </a:r>
          <a:endParaRPr lang="en-DE" sz="1100" kern="1200">
            <a:solidFill>
              <a:schemeClr val="lt1"/>
            </a:solidFill>
            <a:latin typeface="+mn-lt"/>
            <a:ea typeface="+mn-ea"/>
            <a:cs typeface="+mn-cs"/>
          </a:endParaRPr>
        </a:p>
      </xdr:txBody>
    </xdr:sp>
    <xdr:clientData/>
  </xdr:twoCellAnchor>
  <xdr:twoCellAnchor editAs="absolute">
    <xdr:from>
      <xdr:col>0</xdr:col>
      <xdr:colOff>104775</xdr:colOff>
      <xdr:row>0</xdr:row>
      <xdr:rowOff>1809750</xdr:rowOff>
    </xdr:from>
    <xdr:to>
      <xdr:col>1</xdr:col>
      <xdr:colOff>255225</xdr:colOff>
      <xdr:row>0</xdr:row>
      <xdr:rowOff>2169750</xdr:rowOff>
    </xdr:to>
    <xdr:sp macro="[0]!GoToFirstSheet" textlink="">
      <xdr:nvSpPr>
        <xdr:cNvPr id="26" name="Rectangle: Rounded Corners 25">
          <a:extLst>
            <a:ext uri="{FF2B5EF4-FFF2-40B4-BE49-F238E27FC236}">
              <a16:creationId xmlns:a16="http://schemas.microsoft.com/office/drawing/2014/main" id="{B92E8BA9-EF11-4CDB-8075-E2CF969E5CA6}"/>
            </a:ext>
          </a:extLst>
        </xdr:cNvPr>
        <xdr:cNvSpPr/>
      </xdr:nvSpPr>
      <xdr:spPr>
        <a:xfrm>
          <a:off x="104775"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123087</xdr:colOff>
      <xdr:row>0</xdr:row>
      <xdr:rowOff>1809750</xdr:rowOff>
    </xdr:from>
    <xdr:to>
      <xdr:col>3</xdr:col>
      <xdr:colOff>448532</xdr:colOff>
      <xdr:row>0</xdr:row>
      <xdr:rowOff>2169750</xdr:rowOff>
    </xdr:to>
    <xdr:sp macro="[0]!ShowColumnSelector" textlink="">
      <xdr:nvSpPr>
        <xdr:cNvPr id="27" name="Rectangle: Rounded Corners 26">
          <a:extLst>
            <a:ext uri="{FF2B5EF4-FFF2-40B4-BE49-F238E27FC236}">
              <a16:creationId xmlns:a16="http://schemas.microsoft.com/office/drawing/2014/main" id="{C10EB241-DFCD-4F5A-835B-406F1E9A3D3D}"/>
            </a:ext>
          </a:extLst>
        </xdr:cNvPr>
        <xdr:cNvSpPr/>
      </xdr:nvSpPr>
      <xdr:spPr>
        <a:xfrm>
          <a:off x="1386737" y="1809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28" name="Rectangle: Rounded Corners 27">
          <a:extLst>
            <a:ext uri="{FF2B5EF4-FFF2-40B4-BE49-F238E27FC236}">
              <a16:creationId xmlns:a16="http://schemas.microsoft.com/office/drawing/2014/main" id="{12E12EA6-996E-49AD-AFA8-94D893671C6D}"/>
            </a:ext>
          </a:extLst>
        </xdr:cNvPr>
        <xdr:cNvSpPr/>
      </xdr:nvSpPr>
      <xdr:spPr>
        <a:xfrm>
          <a:off x="532810"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754236</xdr:colOff>
      <xdr:row>0</xdr:row>
      <xdr:rowOff>1809750</xdr:rowOff>
    </xdr:from>
    <xdr:to>
      <xdr:col>2</xdr:col>
      <xdr:colOff>66486</xdr:colOff>
      <xdr:row>0</xdr:row>
      <xdr:rowOff>2169750</xdr:rowOff>
    </xdr:to>
    <xdr:sp macro="[0]!GoToNextSheet" textlink="">
      <xdr:nvSpPr>
        <xdr:cNvPr id="29" name="Rectangle: Rounded Corners 28">
          <a:extLst>
            <a:ext uri="{FF2B5EF4-FFF2-40B4-BE49-F238E27FC236}">
              <a16:creationId xmlns:a16="http://schemas.microsoft.com/office/drawing/2014/main" id="{4DFEA83F-D30C-44FE-A11D-9CEFAE26B386}"/>
            </a:ext>
          </a:extLst>
        </xdr:cNvPr>
        <xdr:cNvSpPr/>
      </xdr:nvSpPr>
      <xdr:spPr>
        <a:xfrm>
          <a:off x="963786"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xdr:from>
      <xdr:col>4</xdr:col>
      <xdr:colOff>76200</xdr:colOff>
      <xdr:row>0</xdr:row>
      <xdr:rowOff>1558925</xdr:rowOff>
    </xdr:from>
    <xdr:to>
      <xdr:col>4</xdr:col>
      <xdr:colOff>911225</xdr:colOff>
      <xdr:row>0</xdr:row>
      <xdr:rowOff>1920875</xdr:rowOff>
    </xdr:to>
    <xdr:sp macro="" textlink="">
      <xdr:nvSpPr>
        <xdr:cNvPr id="2" name="TextBox 1">
          <a:extLst>
            <a:ext uri="{FF2B5EF4-FFF2-40B4-BE49-F238E27FC236}">
              <a16:creationId xmlns:a16="http://schemas.microsoft.com/office/drawing/2014/main" id="{7B928E96-9BE5-4B9A-81AA-0E17BD4704D7}"/>
            </a:ext>
          </a:extLst>
        </xdr:cNvPr>
        <xdr:cNvSpPr txBox="1"/>
      </xdr:nvSpPr>
      <xdr:spPr>
        <a:xfrm>
          <a:off x="3371850" y="1558925"/>
          <a:ext cx="8350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wsDr>
</file>

<file path=xl/drawings/drawing33.xml><?xml version="1.0" encoding="utf-8"?>
<xdr:wsDr xmlns:xdr="http://schemas.openxmlformats.org/drawingml/2006/spreadsheetDrawing" xmlns:a="http://schemas.openxmlformats.org/drawingml/2006/main">
  <xdr:twoCellAnchor editAs="absolute">
    <xdr:from>
      <xdr:col>0</xdr:col>
      <xdr:colOff>104775</xdr:colOff>
      <xdr:row>0</xdr:row>
      <xdr:rowOff>1447800</xdr:rowOff>
    </xdr:from>
    <xdr:to>
      <xdr:col>0</xdr:col>
      <xdr:colOff>469745</xdr:colOff>
      <xdr:row>0</xdr:row>
      <xdr:rowOff>1807800</xdr:rowOff>
    </xdr:to>
    <xdr:sp macro="[0]!GoToFirstSheet" textlink="">
      <xdr:nvSpPr>
        <xdr:cNvPr id="3" name="Rectangle: Rounded Corners 2">
          <a:extLst>
            <a:ext uri="{FF2B5EF4-FFF2-40B4-BE49-F238E27FC236}">
              <a16:creationId xmlns:a16="http://schemas.microsoft.com/office/drawing/2014/main" id="{BCCA1536-0D39-45CC-A362-A24B4F984C40}"/>
            </a:ext>
          </a:extLst>
        </xdr:cNvPr>
        <xdr:cNvSpPr/>
      </xdr:nvSpPr>
      <xdr:spPr>
        <a:xfrm>
          <a:off x="104775" y="144780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484761</xdr:colOff>
      <xdr:row>0</xdr:row>
      <xdr:rowOff>1447800</xdr:rowOff>
    </xdr:from>
    <xdr:to>
      <xdr:col>2</xdr:col>
      <xdr:colOff>165681</xdr:colOff>
      <xdr:row>0</xdr:row>
      <xdr:rowOff>1807800</xdr:rowOff>
    </xdr:to>
    <xdr:sp macro="[0]!ShowColumnSelector" textlink="">
      <xdr:nvSpPr>
        <xdr:cNvPr id="4" name="Rectangle: Rounded Corners 3">
          <a:extLst>
            <a:ext uri="{FF2B5EF4-FFF2-40B4-BE49-F238E27FC236}">
              <a16:creationId xmlns:a16="http://schemas.microsoft.com/office/drawing/2014/main" id="{413A73F8-89C5-47C5-AF0A-AAF156832D49}"/>
            </a:ext>
          </a:extLst>
        </xdr:cNvPr>
        <xdr:cNvSpPr/>
      </xdr:nvSpPr>
      <xdr:spPr>
        <a:xfrm>
          <a:off x="1399161" y="144780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537780</xdr:colOff>
      <xdr:row>0</xdr:row>
      <xdr:rowOff>1447800</xdr:rowOff>
    </xdr:from>
    <xdr:to>
      <xdr:col>0</xdr:col>
      <xdr:colOff>899851</xdr:colOff>
      <xdr:row>0</xdr:row>
      <xdr:rowOff>1807800</xdr:rowOff>
    </xdr:to>
    <xdr:sp macro="[0]!GoToPreviousSheet" textlink="">
      <xdr:nvSpPr>
        <xdr:cNvPr id="5" name="Rectangle: Rounded Corners 4">
          <a:extLst>
            <a:ext uri="{FF2B5EF4-FFF2-40B4-BE49-F238E27FC236}">
              <a16:creationId xmlns:a16="http://schemas.microsoft.com/office/drawing/2014/main" id="{9BC33CBC-0A48-4619-B9E9-95A49425A468}"/>
            </a:ext>
          </a:extLst>
        </xdr:cNvPr>
        <xdr:cNvSpPr/>
      </xdr:nvSpPr>
      <xdr:spPr>
        <a:xfrm>
          <a:off x="53778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54356</xdr:colOff>
      <xdr:row>0</xdr:row>
      <xdr:rowOff>1447800</xdr:rowOff>
    </xdr:from>
    <xdr:to>
      <xdr:col>1</xdr:col>
      <xdr:colOff>421810</xdr:colOff>
      <xdr:row>0</xdr:row>
      <xdr:rowOff>1807800</xdr:rowOff>
    </xdr:to>
    <xdr:sp macro="[0]!GoToNextSheet" textlink="">
      <xdr:nvSpPr>
        <xdr:cNvPr id="11" name="Rectangle: Rounded Corners 10">
          <a:extLst>
            <a:ext uri="{FF2B5EF4-FFF2-40B4-BE49-F238E27FC236}">
              <a16:creationId xmlns:a16="http://schemas.microsoft.com/office/drawing/2014/main" id="{62C86F53-7BC5-4831-9B02-D0F0474481C6}"/>
            </a:ext>
          </a:extLst>
        </xdr:cNvPr>
        <xdr:cNvSpPr/>
      </xdr:nvSpPr>
      <xdr:spPr>
        <a:xfrm>
          <a:off x="968756" y="14478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332361</xdr:colOff>
      <xdr:row>0</xdr:row>
      <xdr:rowOff>1447800</xdr:rowOff>
    </xdr:from>
    <xdr:to>
      <xdr:col>3</xdr:col>
      <xdr:colOff>438150</xdr:colOff>
      <xdr:row>0</xdr:row>
      <xdr:rowOff>1807800</xdr:rowOff>
    </xdr:to>
    <xdr:sp macro="[0]!GoToWthDaily" textlink="">
      <xdr:nvSpPr>
        <xdr:cNvPr id="12" name="Rectangle: Rounded Corners 11">
          <a:extLst>
            <a:ext uri="{FF2B5EF4-FFF2-40B4-BE49-F238E27FC236}">
              <a16:creationId xmlns:a16="http://schemas.microsoft.com/office/drawing/2014/main" id="{A481F013-D127-48DB-9E85-D1457A33D28E}"/>
            </a:ext>
          </a:extLst>
        </xdr:cNvPr>
        <xdr:cNvSpPr/>
      </xdr:nvSpPr>
      <xdr:spPr>
        <a:xfrm>
          <a:off x="2827911" y="1447800"/>
          <a:ext cx="1486914" cy="3600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daily data</a:t>
          </a:r>
          <a:endParaRPr lang="en-DE" sz="1100" kern="1200">
            <a:solidFill>
              <a:schemeClr val="bg1"/>
            </a:solidFill>
          </a:endParaRPr>
        </a:p>
      </xdr:txBody>
    </xdr:sp>
    <xdr:clientData/>
  </xdr:twoCellAnchor>
  <xdr:twoCellAnchor editAs="absolute">
    <xdr:from>
      <xdr:col>3</xdr:col>
      <xdr:colOff>522861</xdr:colOff>
      <xdr:row>0</xdr:row>
      <xdr:rowOff>1447800</xdr:rowOff>
    </xdr:from>
    <xdr:to>
      <xdr:col>4</xdr:col>
      <xdr:colOff>628650</xdr:colOff>
      <xdr:row>0</xdr:row>
      <xdr:rowOff>1807800</xdr:rowOff>
    </xdr:to>
    <xdr:sp macro="[0]!GoToWthMonthly" textlink="">
      <xdr:nvSpPr>
        <xdr:cNvPr id="13" name="Rectangle: Rounded Corners 12">
          <a:extLst>
            <a:ext uri="{FF2B5EF4-FFF2-40B4-BE49-F238E27FC236}">
              <a16:creationId xmlns:a16="http://schemas.microsoft.com/office/drawing/2014/main" id="{99F9F1F1-C5A1-434E-A0DE-46650BFE6ECF}"/>
            </a:ext>
          </a:extLst>
        </xdr:cNvPr>
        <xdr:cNvSpPr/>
      </xdr:nvSpPr>
      <xdr:spPr>
        <a:xfrm>
          <a:off x="4399536" y="1447800"/>
          <a:ext cx="1486914" cy="3600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monthly data</a:t>
          </a:r>
          <a:endParaRPr lang="en-DE" sz="1100" kern="1200">
            <a:solidFill>
              <a:schemeClr val="bg1"/>
            </a:solidFill>
          </a:endParaRPr>
        </a:p>
      </xdr:txBody>
    </xdr:sp>
    <xdr:clientData/>
  </xdr:twoCellAnchor>
</xdr:wsDr>
</file>

<file path=xl/drawings/drawing34.xml><?xml version="1.0" encoding="utf-8"?>
<xdr:wsDr xmlns:xdr="http://schemas.openxmlformats.org/drawingml/2006/spreadsheetDrawing" xmlns:a="http://schemas.openxmlformats.org/drawingml/2006/main">
  <xdr:twoCellAnchor editAs="absolute">
    <xdr:from>
      <xdr:col>0</xdr:col>
      <xdr:colOff>101600</xdr:colOff>
      <xdr:row>0</xdr:row>
      <xdr:rowOff>1809750</xdr:rowOff>
    </xdr:from>
    <xdr:to>
      <xdr:col>1</xdr:col>
      <xdr:colOff>258400</xdr:colOff>
      <xdr:row>0</xdr:row>
      <xdr:rowOff>2169750</xdr:rowOff>
    </xdr:to>
    <xdr:sp macro="[0]!GoToFirstSheet" textlink="">
      <xdr:nvSpPr>
        <xdr:cNvPr id="14" name="Rectangle: Rounded Corners 13">
          <a:extLst>
            <a:ext uri="{FF2B5EF4-FFF2-40B4-BE49-F238E27FC236}">
              <a16:creationId xmlns:a16="http://schemas.microsoft.com/office/drawing/2014/main" id="{19482115-1DFE-4487-8F44-E666720ABA21}"/>
            </a:ext>
          </a:extLst>
        </xdr:cNvPr>
        <xdr:cNvSpPr/>
      </xdr:nvSpPr>
      <xdr:spPr>
        <a:xfrm>
          <a:off x="104775" y="1809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126262</xdr:colOff>
      <xdr:row>0</xdr:row>
      <xdr:rowOff>1809750</xdr:rowOff>
    </xdr:from>
    <xdr:to>
      <xdr:col>3</xdr:col>
      <xdr:colOff>445357</xdr:colOff>
      <xdr:row>0</xdr:row>
      <xdr:rowOff>2169750</xdr:rowOff>
    </xdr:to>
    <xdr:sp macro="[0]!ShowColumnSelector" textlink="">
      <xdr:nvSpPr>
        <xdr:cNvPr id="15" name="Rectangle: Rounded Corners 14">
          <a:extLst>
            <a:ext uri="{FF2B5EF4-FFF2-40B4-BE49-F238E27FC236}">
              <a16:creationId xmlns:a16="http://schemas.microsoft.com/office/drawing/2014/main" id="{40E5C819-0ED2-42CF-B2E2-03EACA913561}"/>
            </a:ext>
          </a:extLst>
        </xdr:cNvPr>
        <xdr:cNvSpPr/>
      </xdr:nvSpPr>
      <xdr:spPr>
        <a:xfrm>
          <a:off x="1437537" y="180975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16" name="Rectangle: Rounded Corners 15">
          <a:extLst>
            <a:ext uri="{FF2B5EF4-FFF2-40B4-BE49-F238E27FC236}">
              <a16:creationId xmlns:a16="http://schemas.microsoft.com/office/drawing/2014/main" id="{89E2343A-820B-4155-84D2-65D62582A1AB}"/>
            </a:ext>
          </a:extLst>
        </xdr:cNvPr>
        <xdr:cNvSpPr/>
      </xdr:nvSpPr>
      <xdr:spPr>
        <a:xfrm>
          <a:off x="542335"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751061</xdr:colOff>
      <xdr:row>0</xdr:row>
      <xdr:rowOff>1809750</xdr:rowOff>
    </xdr:from>
    <xdr:to>
      <xdr:col>2</xdr:col>
      <xdr:colOff>69661</xdr:colOff>
      <xdr:row>0</xdr:row>
      <xdr:rowOff>2169750</xdr:rowOff>
    </xdr:to>
    <xdr:sp macro="[0]!GoToNextSheet" textlink="">
      <xdr:nvSpPr>
        <xdr:cNvPr id="17" name="Rectangle: Rounded Corners 16">
          <a:extLst>
            <a:ext uri="{FF2B5EF4-FFF2-40B4-BE49-F238E27FC236}">
              <a16:creationId xmlns:a16="http://schemas.microsoft.com/office/drawing/2014/main" id="{AB094B61-1E1E-40D4-B122-937CB8D4F553}"/>
            </a:ext>
          </a:extLst>
        </xdr:cNvPr>
        <xdr:cNvSpPr/>
      </xdr:nvSpPr>
      <xdr:spPr>
        <a:xfrm>
          <a:off x="973311" y="180975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4</xdr:col>
      <xdr:colOff>901700</xdr:colOff>
      <xdr:row>0</xdr:row>
      <xdr:rowOff>1762124</xdr:rowOff>
    </xdr:from>
    <xdr:to>
      <xdr:col>6</xdr:col>
      <xdr:colOff>264539</xdr:colOff>
      <xdr:row>0</xdr:row>
      <xdr:rowOff>2182449</xdr:rowOff>
    </xdr:to>
    <xdr:sp macro="[0]!GoToEnvSmWater" textlink="">
      <xdr:nvSpPr>
        <xdr:cNvPr id="18" name="Rectangle: Rounded Corners 17">
          <a:extLst>
            <a:ext uri="{FF2B5EF4-FFF2-40B4-BE49-F238E27FC236}">
              <a16:creationId xmlns:a16="http://schemas.microsoft.com/office/drawing/2014/main" id="{D779BAAB-0FBE-45B3-9A62-AD672441FA83}"/>
            </a:ext>
          </a:extLst>
        </xdr:cNvPr>
        <xdr:cNvSpPr/>
      </xdr:nvSpPr>
      <xdr:spPr>
        <a:xfrm>
          <a:off x="4197350" y="1762124"/>
          <a:ext cx="1553589" cy="42032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Water dynamics</a:t>
          </a:r>
          <a:endParaRPr lang="en-DE" sz="1100" kern="1200">
            <a:solidFill>
              <a:schemeClr val="bg1"/>
            </a:solidFill>
          </a:endParaRPr>
        </a:p>
      </xdr:txBody>
    </xdr:sp>
    <xdr:clientData/>
  </xdr:twoCellAnchor>
  <xdr:twoCellAnchor editAs="absolute">
    <xdr:from>
      <xdr:col>6</xdr:col>
      <xdr:colOff>352425</xdr:colOff>
      <xdr:row>0</xdr:row>
      <xdr:rowOff>1743075</xdr:rowOff>
    </xdr:from>
    <xdr:to>
      <xdr:col>7</xdr:col>
      <xdr:colOff>169289</xdr:colOff>
      <xdr:row>0</xdr:row>
      <xdr:rowOff>2179275</xdr:rowOff>
    </xdr:to>
    <xdr:sp macro="[0]!GoToEnvTsWater" textlink="">
      <xdr:nvSpPr>
        <xdr:cNvPr id="19" name="Rectangle: Rounded Corners 18">
          <a:extLst>
            <a:ext uri="{FF2B5EF4-FFF2-40B4-BE49-F238E27FC236}">
              <a16:creationId xmlns:a16="http://schemas.microsoft.com/office/drawing/2014/main" id="{7B68EF1A-2F04-4478-81DB-A6BB470D9FD3}"/>
            </a:ext>
          </a:extLst>
        </xdr:cNvPr>
        <xdr:cNvSpPr/>
      </xdr:nvSpPr>
      <xdr:spPr>
        <a:xfrm>
          <a:off x="5838825" y="1743075"/>
          <a:ext cx="1550414"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Water dynamics</a:t>
          </a:r>
          <a:endParaRPr lang="en-DE" sz="1100" kern="1200">
            <a:solidFill>
              <a:schemeClr val="bg1"/>
            </a:solidFill>
          </a:endParaRPr>
        </a:p>
      </xdr:txBody>
    </xdr:sp>
    <xdr:clientData/>
  </xdr:twoCellAnchor>
  <xdr:twoCellAnchor>
    <xdr:from>
      <xdr:col>4</xdr:col>
      <xdr:colOff>66675</xdr:colOff>
      <xdr:row>0</xdr:row>
      <xdr:rowOff>1819275</xdr:rowOff>
    </xdr:from>
    <xdr:to>
      <xdr:col>4</xdr:col>
      <xdr:colOff>904875</xdr:colOff>
      <xdr:row>0</xdr:row>
      <xdr:rowOff>2181225</xdr:rowOff>
    </xdr:to>
    <xdr:sp macro="" textlink="">
      <xdr:nvSpPr>
        <xdr:cNvPr id="20" name="TextBox 19">
          <a:extLst>
            <a:ext uri="{FF2B5EF4-FFF2-40B4-BE49-F238E27FC236}">
              <a16:creationId xmlns:a16="http://schemas.microsoft.com/office/drawing/2014/main" id="{59474574-880F-D902-469E-F0120CD93EA3}"/>
            </a:ext>
          </a:extLst>
        </xdr:cNvPr>
        <xdr:cNvSpPr txBox="1"/>
      </xdr:nvSpPr>
      <xdr:spPr>
        <a:xfrm>
          <a:off x="3362325" y="1819275"/>
          <a:ext cx="8382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twoCellAnchor editAs="absolute">
    <xdr:from>
      <xdr:col>7</xdr:col>
      <xdr:colOff>247650</xdr:colOff>
      <xdr:row>0</xdr:row>
      <xdr:rowOff>1733550</xdr:rowOff>
    </xdr:from>
    <xdr:to>
      <xdr:col>8</xdr:col>
      <xdr:colOff>293114</xdr:colOff>
      <xdr:row>0</xdr:row>
      <xdr:rowOff>2169750</xdr:rowOff>
    </xdr:to>
    <xdr:sp macro="[0]!GoToEnvTsPSA" textlink="">
      <xdr:nvSpPr>
        <xdr:cNvPr id="21" name="Rectangle: Rounded Corners 20">
          <a:extLst>
            <a:ext uri="{FF2B5EF4-FFF2-40B4-BE49-F238E27FC236}">
              <a16:creationId xmlns:a16="http://schemas.microsoft.com/office/drawing/2014/main" id="{9C26A2A5-F2AE-4608-BFDB-A9AA69AFA96C}"/>
            </a:ext>
          </a:extLst>
        </xdr:cNvPr>
        <xdr:cNvSpPr/>
      </xdr:nvSpPr>
      <xdr:spPr>
        <a:xfrm>
          <a:off x="7467600" y="1733550"/>
          <a:ext cx="1540889"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Plant-soil-atmosphere</a:t>
          </a:r>
          <a:endParaRPr lang="en-DE" sz="1100" kern="1200">
            <a:solidFill>
              <a:schemeClr val="bg1"/>
            </a:solidFill>
          </a:endParaRPr>
        </a:p>
      </xdr:txBody>
    </xdr:sp>
    <xdr:clientData/>
  </xdr:twoCellAnchor>
</xdr:wsDr>
</file>

<file path=xl/drawings/drawing35.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241145</xdr:colOff>
      <xdr:row>0</xdr:row>
      <xdr:rowOff>1788750</xdr:rowOff>
    </xdr:to>
    <xdr:sp macro="[0]!GoToFirstSheet" textlink="">
      <xdr:nvSpPr>
        <xdr:cNvPr id="2" name="Rectangle: Rounded Corners 1">
          <a:extLst>
            <a:ext uri="{FF2B5EF4-FFF2-40B4-BE49-F238E27FC236}">
              <a16:creationId xmlns:a16="http://schemas.microsoft.com/office/drawing/2014/main" id="{E107047C-9A5E-4B12-8541-16E19C60D5A0}"/>
            </a:ext>
          </a:extLst>
        </xdr:cNvPr>
        <xdr:cNvSpPr/>
      </xdr:nvSpPr>
      <xdr:spPr>
        <a:xfrm>
          <a:off x="9525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256161</xdr:colOff>
      <xdr:row>0</xdr:row>
      <xdr:rowOff>1428750</xdr:rowOff>
    </xdr:from>
    <xdr:to>
      <xdr:col>3</xdr:col>
      <xdr:colOff>137106</xdr:colOff>
      <xdr:row>0</xdr:row>
      <xdr:rowOff>1788750</xdr:rowOff>
    </xdr:to>
    <xdr:sp macro="[0]!ShowColumnSelector" textlink="">
      <xdr:nvSpPr>
        <xdr:cNvPr id="3" name="Rectangle: Rounded Corners 2">
          <a:extLst>
            <a:ext uri="{FF2B5EF4-FFF2-40B4-BE49-F238E27FC236}">
              <a16:creationId xmlns:a16="http://schemas.microsoft.com/office/drawing/2014/main" id="{B57A928B-C58B-4DCD-90E4-70BB7F8A1A25}"/>
            </a:ext>
          </a:extLst>
        </xdr:cNvPr>
        <xdr:cNvSpPr/>
      </xdr:nvSpPr>
      <xdr:spPr>
        <a:xfrm>
          <a:off x="138963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309180</xdr:colOff>
      <xdr:row>0</xdr:row>
      <xdr:rowOff>1428750</xdr:rowOff>
    </xdr:from>
    <xdr:to>
      <xdr:col>1</xdr:col>
      <xdr:colOff>671251</xdr:colOff>
      <xdr:row>0</xdr:row>
      <xdr:rowOff>1788750</xdr:rowOff>
    </xdr:to>
    <xdr:sp macro="[0]!GoToPreviousSheet" textlink="">
      <xdr:nvSpPr>
        <xdr:cNvPr id="4" name="Rectangle: Rounded Corners 3">
          <a:extLst>
            <a:ext uri="{FF2B5EF4-FFF2-40B4-BE49-F238E27FC236}">
              <a16:creationId xmlns:a16="http://schemas.microsoft.com/office/drawing/2014/main" id="{B0D1AAEA-4F3A-40CD-963C-91FC39536421}"/>
            </a:ext>
          </a:extLst>
        </xdr:cNvPr>
        <xdr:cNvSpPr/>
      </xdr:nvSpPr>
      <xdr:spPr>
        <a:xfrm>
          <a:off x="52825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740156</xdr:colOff>
      <xdr:row>0</xdr:row>
      <xdr:rowOff>1428750</xdr:rowOff>
    </xdr:from>
    <xdr:to>
      <xdr:col>2</xdr:col>
      <xdr:colOff>193210</xdr:colOff>
      <xdr:row>0</xdr:row>
      <xdr:rowOff>1788750</xdr:rowOff>
    </xdr:to>
    <xdr:sp macro="[0]!GoToNextSheet" textlink="">
      <xdr:nvSpPr>
        <xdr:cNvPr id="5" name="Rectangle: Rounded Corners 4">
          <a:extLst>
            <a:ext uri="{FF2B5EF4-FFF2-40B4-BE49-F238E27FC236}">
              <a16:creationId xmlns:a16="http://schemas.microsoft.com/office/drawing/2014/main" id="{26A227DA-17B8-4712-939C-894CBE23C9CA}"/>
            </a:ext>
          </a:extLst>
        </xdr:cNvPr>
        <xdr:cNvSpPr/>
      </xdr:nvSpPr>
      <xdr:spPr>
        <a:xfrm>
          <a:off x="95923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428625</xdr:colOff>
      <xdr:row>0</xdr:row>
      <xdr:rowOff>1428750</xdr:rowOff>
    </xdr:from>
    <xdr:to>
      <xdr:col>3</xdr:col>
      <xdr:colOff>801325</xdr:colOff>
      <xdr:row>0</xdr:row>
      <xdr:rowOff>1788750</xdr:rowOff>
    </xdr:to>
    <xdr:sp macro="[0]!mdlControls.GoToWeatherParent" textlink="">
      <xdr:nvSpPr>
        <xdr:cNvPr id="6" name="Rectangle: Rounded Corners 5">
          <a:extLst>
            <a:ext uri="{FF2B5EF4-FFF2-40B4-BE49-F238E27FC236}">
              <a16:creationId xmlns:a16="http://schemas.microsoft.com/office/drawing/2014/main" id="{740D2FB3-2DF3-45C4-8B1F-D4A52EE98CF0}"/>
            </a:ext>
          </a:extLst>
        </xdr:cNvPr>
        <xdr:cNvSpPr/>
      </xdr:nvSpPr>
      <xdr:spPr>
        <a:xfrm>
          <a:off x="306705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241145</xdr:colOff>
      <xdr:row>0</xdr:row>
      <xdr:rowOff>1788750</xdr:rowOff>
    </xdr:to>
    <xdr:sp macro="[0]!GoToFirstSheet" textlink="">
      <xdr:nvSpPr>
        <xdr:cNvPr id="2" name="Rectangle: Rounded Corners 1">
          <a:extLst>
            <a:ext uri="{FF2B5EF4-FFF2-40B4-BE49-F238E27FC236}">
              <a16:creationId xmlns:a16="http://schemas.microsoft.com/office/drawing/2014/main" id="{0AC4E2D7-6238-448B-A61E-1CDCE2E0EBB0}"/>
            </a:ext>
          </a:extLst>
        </xdr:cNvPr>
        <xdr:cNvSpPr/>
      </xdr:nvSpPr>
      <xdr:spPr>
        <a:xfrm>
          <a:off x="9525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1170561</xdr:colOff>
      <xdr:row>0</xdr:row>
      <xdr:rowOff>1428750</xdr:rowOff>
    </xdr:from>
    <xdr:to>
      <xdr:col>2</xdr:col>
      <xdr:colOff>470481</xdr:colOff>
      <xdr:row>0</xdr:row>
      <xdr:rowOff>1788750</xdr:rowOff>
    </xdr:to>
    <xdr:sp macro="[0]!ShowColumnSelector" textlink="">
      <xdr:nvSpPr>
        <xdr:cNvPr id="3" name="Rectangle: Rounded Corners 2">
          <a:extLst>
            <a:ext uri="{FF2B5EF4-FFF2-40B4-BE49-F238E27FC236}">
              <a16:creationId xmlns:a16="http://schemas.microsoft.com/office/drawing/2014/main" id="{D4FFF4FC-B762-448D-B9E8-94353B0C1DC2}"/>
            </a:ext>
          </a:extLst>
        </xdr:cNvPr>
        <xdr:cNvSpPr/>
      </xdr:nvSpPr>
      <xdr:spPr>
        <a:xfrm>
          <a:off x="138963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309180</xdr:colOff>
      <xdr:row>0</xdr:row>
      <xdr:rowOff>1428750</xdr:rowOff>
    </xdr:from>
    <xdr:to>
      <xdr:col>1</xdr:col>
      <xdr:colOff>671251</xdr:colOff>
      <xdr:row>0</xdr:row>
      <xdr:rowOff>1788750</xdr:rowOff>
    </xdr:to>
    <xdr:sp macro="[0]!GoToPreviousSheet" textlink="">
      <xdr:nvSpPr>
        <xdr:cNvPr id="4" name="Rectangle: Rounded Corners 3">
          <a:extLst>
            <a:ext uri="{FF2B5EF4-FFF2-40B4-BE49-F238E27FC236}">
              <a16:creationId xmlns:a16="http://schemas.microsoft.com/office/drawing/2014/main" id="{BB4690C9-5958-4D08-8A01-4088CC2CF921}"/>
            </a:ext>
          </a:extLst>
        </xdr:cNvPr>
        <xdr:cNvSpPr/>
      </xdr:nvSpPr>
      <xdr:spPr>
        <a:xfrm>
          <a:off x="52825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740156</xdr:colOff>
      <xdr:row>0</xdr:row>
      <xdr:rowOff>1428750</xdr:rowOff>
    </xdr:from>
    <xdr:to>
      <xdr:col>1</xdr:col>
      <xdr:colOff>1107610</xdr:colOff>
      <xdr:row>0</xdr:row>
      <xdr:rowOff>1788750</xdr:rowOff>
    </xdr:to>
    <xdr:sp macro="[0]!GoToNextSheet" textlink="">
      <xdr:nvSpPr>
        <xdr:cNvPr id="5" name="Rectangle: Rounded Corners 4">
          <a:extLst>
            <a:ext uri="{FF2B5EF4-FFF2-40B4-BE49-F238E27FC236}">
              <a16:creationId xmlns:a16="http://schemas.microsoft.com/office/drawing/2014/main" id="{4D5EA654-35F9-4F61-BB5A-0870E6AAA96E}"/>
            </a:ext>
          </a:extLst>
        </xdr:cNvPr>
        <xdr:cNvSpPr/>
      </xdr:nvSpPr>
      <xdr:spPr>
        <a:xfrm>
          <a:off x="95923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781050</xdr:colOff>
      <xdr:row>0</xdr:row>
      <xdr:rowOff>1425575</xdr:rowOff>
    </xdr:from>
    <xdr:to>
      <xdr:col>2</xdr:col>
      <xdr:colOff>1153750</xdr:colOff>
      <xdr:row>0</xdr:row>
      <xdr:rowOff>1791925</xdr:rowOff>
    </xdr:to>
    <xdr:sp macro="[0]!mdlControls.GoToWeatherParent" textlink="">
      <xdr:nvSpPr>
        <xdr:cNvPr id="6" name="Rectangle: Rounded Corners 5">
          <a:extLst>
            <a:ext uri="{FF2B5EF4-FFF2-40B4-BE49-F238E27FC236}">
              <a16:creationId xmlns:a16="http://schemas.microsoft.com/office/drawing/2014/main" id="{1391EAB9-EC42-460B-A1E9-281C8E1D545E}"/>
            </a:ext>
          </a:extLst>
        </xdr:cNvPr>
        <xdr:cNvSpPr/>
      </xdr:nvSpPr>
      <xdr:spPr>
        <a:xfrm>
          <a:off x="3067050" y="1425575"/>
          <a:ext cx="372700" cy="36635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7.xml><?xml version="1.0" encoding="utf-8"?>
<xdr:wsDr xmlns:xdr="http://schemas.openxmlformats.org/drawingml/2006/spreadsheetDrawing" xmlns:a="http://schemas.openxmlformats.org/drawingml/2006/main">
  <xdr:twoCellAnchor editAs="absolute">
    <xdr:from>
      <xdr:col>0</xdr:col>
      <xdr:colOff>76200</xdr:colOff>
      <xdr:row>0</xdr:row>
      <xdr:rowOff>1435100</xdr:rowOff>
    </xdr:from>
    <xdr:to>
      <xdr:col>1</xdr:col>
      <xdr:colOff>226650</xdr:colOff>
      <xdr:row>0</xdr:row>
      <xdr:rowOff>1801450</xdr:rowOff>
    </xdr:to>
    <xdr:sp macro="[0]!GoToFirstSheet" textlink="">
      <xdr:nvSpPr>
        <xdr:cNvPr id="7" name="Rectangle: Rounded Corners 6">
          <a:extLst>
            <a:ext uri="{FF2B5EF4-FFF2-40B4-BE49-F238E27FC236}">
              <a16:creationId xmlns:a16="http://schemas.microsoft.com/office/drawing/2014/main" id="{22DEF569-2E09-4BC4-94B2-7807C4D47645}"/>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1435100</xdr:rowOff>
    </xdr:from>
    <xdr:to>
      <xdr:col>1</xdr:col>
      <xdr:colOff>2505932</xdr:colOff>
      <xdr:row>0</xdr:row>
      <xdr:rowOff>1801450</xdr:rowOff>
    </xdr:to>
    <xdr:sp macro="[0]!ShowColumnSelector" textlink="">
      <xdr:nvSpPr>
        <xdr:cNvPr id="8" name="Rectangle: Rounded Corners 7">
          <a:extLst>
            <a:ext uri="{FF2B5EF4-FFF2-40B4-BE49-F238E27FC236}">
              <a16:creationId xmlns:a16="http://schemas.microsoft.com/office/drawing/2014/main" id="{5E57688B-D156-460E-AE2C-4327FEF8243D}"/>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1435100</xdr:rowOff>
    </xdr:from>
    <xdr:to>
      <xdr:col>1</xdr:col>
      <xdr:colOff>656756</xdr:colOff>
      <xdr:row>0</xdr:row>
      <xdr:rowOff>1801450</xdr:rowOff>
    </xdr:to>
    <xdr:sp macro="[0]!GoToPreviousSheet" textlink="">
      <xdr:nvSpPr>
        <xdr:cNvPr id="9" name="Rectangle: Rounded Corners 8">
          <a:extLst>
            <a:ext uri="{FF2B5EF4-FFF2-40B4-BE49-F238E27FC236}">
              <a16:creationId xmlns:a16="http://schemas.microsoft.com/office/drawing/2014/main" id="{FB7FAF9E-8002-4174-B496-A8582EF16411}"/>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1435100</xdr:rowOff>
    </xdr:from>
    <xdr:to>
      <xdr:col>1</xdr:col>
      <xdr:colOff>1133286</xdr:colOff>
      <xdr:row>0</xdr:row>
      <xdr:rowOff>1801450</xdr:rowOff>
    </xdr:to>
    <xdr:sp macro="[0]!GoToNextSheet" textlink="">
      <xdr:nvSpPr>
        <xdr:cNvPr id="10" name="Rectangle: Rounded Corners 9">
          <a:extLst>
            <a:ext uri="{FF2B5EF4-FFF2-40B4-BE49-F238E27FC236}">
              <a16:creationId xmlns:a16="http://schemas.microsoft.com/office/drawing/2014/main" id="{6AF558AE-5F76-4687-8EAD-977B679CAFB3}"/>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2847975</xdr:colOff>
      <xdr:row>0</xdr:row>
      <xdr:rowOff>1447800</xdr:rowOff>
    </xdr:from>
    <xdr:to>
      <xdr:col>2</xdr:col>
      <xdr:colOff>144100</xdr:colOff>
      <xdr:row>0</xdr:row>
      <xdr:rowOff>1807800</xdr:rowOff>
    </xdr:to>
    <xdr:sp macro="[0]!GoToSoilParent" textlink="">
      <xdr:nvSpPr>
        <xdr:cNvPr id="11" name="Rectangle: Rounded Corners 10">
          <a:extLst>
            <a:ext uri="{FF2B5EF4-FFF2-40B4-BE49-F238E27FC236}">
              <a16:creationId xmlns:a16="http://schemas.microsoft.com/office/drawing/2014/main" id="{99527C49-0DDA-40D4-93FF-1FE53CDF21FF}"/>
            </a:ext>
          </a:extLst>
        </xdr:cNvPr>
        <xdr:cNvSpPr/>
      </xdr:nvSpPr>
      <xdr:spPr>
        <a:xfrm>
          <a:off x="30670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8.xml><?xml version="1.0" encoding="utf-8"?>
<xdr:wsDr xmlns:xdr="http://schemas.openxmlformats.org/drawingml/2006/spreadsheetDrawing" xmlns:a="http://schemas.openxmlformats.org/drawingml/2006/main">
  <xdr:twoCellAnchor editAs="absolute">
    <xdr:from>
      <xdr:col>0</xdr:col>
      <xdr:colOff>76200</xdr:colOff>
      <xdr:row>0</xdr:row>
      <xdr:rowOff>1419225</xdr:rowOff>
    </xdr:from>
    <xdr:to>
      <xdr:col>1</xdr:col>
      <xdr:colOff>226650</xdr:colOff>
      <xdr:row>0</xdr:row>
      <xdr:rowOff>1779225</xdr:rowOff>
    </xdr:to>
    <xdr:sp macro="[0]!GoToFirstSheet" textlink="">
      <xdr:nvSpPr>
        <xdr:cNvPr id="7" name="Rectangle: Rounded Corners 6">
          <a:extLst>
            <a:ext uri="{FF2B5EF4-FFF2-40B4-BE49-F238E27FC236}">
              <a16:creationId xmlns:a16="http://schemas.microsoft.com/office/drawing/2014/main" id="{BEE9A643-9E7A-4C67-A2F7-B755BF0F6EF7}"/>
            </a:ext>
          </a:extLst>
        </xdr:cNvPr>
        <xdr:cNvSpPr/>
      </xdr:nvSpPr>
      <xdr:spPr>
        <a:xfrm>
          <a:off x="76200" y="14192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1419225</xdr:rowOff>
    </xdr:from>
    <xdr:to>
      <xdr:col>1</xdr:col>
      <xdr:colOff>2502757</xdr:colOff>
      <xdr:row>0</xdr:row>
      <xdr:rowOff>1779225</xdr:rowOff>
    </xdr:to>
    <xdr:sp macro="[0]!ShowColumnSelector" textlink="">
      <xdr:nvSpPr>
        <xdr:cNvPr id="8" name="Rectangle: Rounded Corners 7">
          <a:extLst>
            <a:ext uri="{FF2B5EF4-FFF2-40B4-BE49-F238E27FC236}">
              <a16:creationId xmlns:a16="http://schemas.microsoft.com/office/drawing/2014/main" id="{05627D1B-3A66-4E0F-A60C-A89AF263A93A}"/>
            </a:ext>
          </a:extLst>
        </xdr:cNvPr>
        <xdr:cNvSpPr/>
      </xdr:nvSpPr>
      <xdr:spPr>
        <a:xfrm>
          <a:off x="1412137" y="14192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1419225</xdr:rowOff>
    </xdr:from>
    <xdr:to>
      <xdr:col>1</xdr:col>
      <xdr:colOff>659931</xdr:colOff>
      <xdr:row>0</xdr:row>
      <xdr:rowOff>1779225</xdr:rowOff>
    </xdr:to>
    <xdr:sp macro="[0]!GoToPreviousSheet" textlink="">
      <xdr:nvSpPr>
        <xdr:cNvPr id="9" name="Rectangle: Rounded Corners 8">
          <a:extLst>
            <a:ext uri="{FF2B5EF4-FFF2-40B4-BE49-F238E27FC236}">
              <a16:creationId xmlns:a16="http://schemas.microsoft.com/office/drawing/2014/main" id="{5B3A3558-118F-4488-A1D1-382E505DA849}"/>
            </a:ext>
          </a:extLst>
        </xdr:cNvPr>
        <xdr:cNvSpPr/>
      </xdr:nvSpPr>
      <xdr:spPr>
        <a:xfrm>
          <a:off x="51693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1419225</xdr:rowOff>
    </xdr:from>
    <xdr:to>
      <xdr:col>1</xdr:col>
      <xdr:colOff>1136461</xdr:colOff>
      <xdr:row>0</xdr:row>
      <xdr:rowOff>1779225</xdr:rowOff>
    </xdr:to>
    <xdr:sp macro="[0]!GoToNextSheet" textlink="">
      <xdr:nvSpPr>
        <xdr:cNvPr id="10" name="Rectangle: Rounded Corners 9">
          <a:extLst>
            <a:ext uri="{FF2B5EF4-FFF2-40B4-BE49-F238E27FC236}">
              <a16:creationId xmlns:a16="http://schemas.microsoft.com/office/drawing/2014/main" id="{8D5A224D-5C4B-4B5B-9A05-4DAD277ED8E3}"/>
            </a:ext>
          </a:extLst>
        </xdr:cNvPr>
        <xdr:cNvSpPr/>
      </xdr:nvSpPr>
      <xdr:spPr>
        <a:xfrm>
          <a:off x="944736" y="14192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2867025</xdr:colOff>
      <xdr:row>0</xdr:row>
      <xdr:rowOff>1428750</xdr:rowOff>
    </xdr:from>
    <xdr:to>
      <xdr:col>2</xdr:col>
      <xdr:colOff>163150</xdr:colOff>
      <xdr:row>0</xdr:row>
      <xdr:rowOff>1788750</xdr:rowOff>
    </xdr:to>
    <xdr:sp macro="[0]!GoToSoilParent" textlink="">
      <xdr:nvSpPr>
        <xdr:cNvPr id="11" name="Rectangle: Rounded Corners 10">
          <a:extLst>
            <a:ext uri="{FF2B5EF4-FFF2-40B4-BE49-F238E27FC236}">
              <a16:creationId xmlns:a16="http://schemas.microsoft.com/office/drawing/2014/main" id="{7B54F3BD-AD3A-4790-997A-0E69DC6FBB30}"/>
            </a:ext>
          </a:extLst>
        </xdr:cNvPr>
        <xdr:cNvSpPr/>
      </xdr:nvSpPr>
      <xdr:spPr>
        <a:xfrm>
          <a:off x="308610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9.xml><?xml version="1.0" encoding="utf-8"?>
<xdr:wsDr xmlns:xdr="http://schemas.openxmlformats.org/drawingml/2006/spreadsheetDrawing" xmlns:a="http://schemas.openxmlformats.org/drawingml/2006/main">
  <xdr:twoCellAnchor editAs="absolute">
    <xdr:from>
      <xdr:col>0</xdr:col>
      <xdr:colOff>82550</xdr:colOff>
      <xdr:row>0</xdr:row>
      <xdr:rowOff>1435100</xdr:rowOff>
    </xdr:from>
    <xdr:to>
      <xdr:col>1</xdr:col>
      <xdr:colOff>239350</xdr:colOff>
      <xdr:row>0</xdr:row>
      <xdr:rowOff>1801450</xdr:rowOff>
    </xdr:to>
    <xdr:sp macro="[0]!GoToFirstSheet" textlink="">
      <xdr:nvSpPr>
        <xdr:cNvPr id="7" name="Rectangle: Rounded Corners 6">
          <a:extLst>
            <a:ext uri="{FF2B5EF4-FFF2-40B4-BE49-F238E27FC236}">
              <a16:creationId xmlns:a16="http://schemas.microsoft.com/office/drawing/2014/main" id="{043A102B-95AD-4CC8-A8BA-2A5466257506}"/>
            </a:ext>
          </a:extLst>
        </xdr:cNvPr>
        <xdr:cNvSpPr/>
      </xdr:nvSpPr>
      <xdr:spPr>
        <a:xfrm>
          <a:off x="85725"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1435100</xdr:rowOff>
    </xdr:from>
    <xdr:to>
      <xdr:col>1</xdr:col>
      <xdr:colOff>2512282</xdr:colOff>
      <xdr:row>0</xdr:row>
      <xdr:rowOff>1801450</xdr:rowOff>
    </xdr:to>
    <xdr:sp macro="[0]!ShowColumnSelector" textlink="">
      <xdr:nvSpPr>
        <xdr:cNvPr id="8" name="Rectangle: Rounded Corners 7">
          <a:extLst>
            <a:ext uri="{FF2B5EF4-FFF2-40B4-BE49-F238E27FC236}">
              <a16:creationId xmlns:a16="http://schemas.microsoft.com/office/drawing/2014/main" id="{07686600-4EFF-482C-9AC7-D85B2F0CA513}"/>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1435100</xdr:rowOff>
    </xdr:from>
    <xdr:to>
      <xdr:col>1</xdr:col>
      <xdr:colOff>669456</xdr:colOff>
      <xdr:row>0</xdr:row>
      <xdr:rowOff>1801450</xdr:rowOff>
    </xdr:to>
    <xdr:sp macro="[0]!GoToPreviousSheet" textlink="">
      <xdr:nvSpPr>
        <xdr:cNvPr id="9" name="Rectangle: Rounded Corners 8">
          <a:extLst>
            <a:ext uri="{FF2B5EF4-FFF2-40B4-BE49-F238E27FC236}">
              <a16:creationId xmlns:a16="http://schemas.microsoft.com/office/drawing/2014/main" id="{B0FAB094-DCCF-4F81-926C-7A008173C659}"/>
            </a:ext>
          </a:extLst>
        </xdr:cNvPr>
        <xdr:cNvSpPr/>
      </xdr:nvSpPr>
      <xdr:spPr>
        <a:xfrm>
          <a:off x="526460"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1435100</xdr:rowOff>
    </xdr:from>
    <xdr:to>
      <xdr:col>1</xdr:col>
      <xdr:colOff>1145986</xdr:colOff>
      <xdr:row>0</xdr:row>
      <xdr:rowOff>1801450</xdr:rowOff>
    </xdr:to>
    <xdr:sp macro="[0]!GoToNextSheet" textlink="">
      <xdr:nvSpPr>
        <xdr:cNvPr id="10" name="Rectangle: Rounded Corners 9">
          <a:extLst>
            <a:ext uri="{FF2B5EF4-FFF2-40B4-BE49-F238E27FC236}">
              <a16:creationId xmlns:a16="http://schemas.microsoft.com/office/drawing/2014/main" id="{A00DA102-8246-4DD9-9799-0AF8B959F930}"/>
            </a:ext>
          </a:extLst>
        </xdr:cNvPr>
        <xdr:cNvSpPr/>
      </xdr:nvSpPr>
      <xdr:spPr>
        <a:xfrm>
          <a:off x="954261"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2873375</xdr:colOff>
      <xdr:row>0</xdr:row>
      <xdr:rowOff>1444625</xdr:rowOff>
    </xdr:from>
    <xdr:to>
      <xdr:col>2</xdr:col>
      <xdr:colOff>169500</xdr:colOff>
      <xdr:row>0</xdr:row>
      <xdr:rowOff>1810975</xdr:rowOff>
    </xdr:to>
    <xdr:sp macro="[0]!GoToSoilParent" textlink="">
      <xdr:nvSpPr>
        <xdr:cNvPr id="11" name="Rectangle: Rounded Corners 10">
          <a:extLst>
            <a:ext uri="{FF2B5EF4-FFF2-40B4-BE49-F238E27FC236}">
              <a16:creationId xmlns:a16="http://schemas.microsoft.com/office/drawing/2014/main" id="{5754B5DB-3537-4531-9405-8747B0D905F8}"/>
            </a:ext>
          </a:extLst>
        </xdr:cNvPr>
        <xdr:cNvSpPr/>
      </xdr:nvSpPr>
      <xdr:spPr>
        <a:xfrm>
          <a:off x="3092450" y="1444625"/>
          <a:ext cx="372700" cy="36635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0.xml><?xml version="1.0" encoding="utf-8"?>
<xdr:wsDr xmlns:xdr="http://schemas.openxmlformats.org/drawingml/2006/spreadsheetDrawing" xmlns:a="http://schemas.openxmlformats.org/drawingml/2006/main">
  <xdr:twoCellAnchor editAs="absolute">
    <xdr:from>
      <xdr:col>0</xdr:col>
      <xdr:colOff>82550</xdr:colOff>
      <xdr:row>0</xdr:row>
      <xdr:rowOff>1454150</xdr:rowOff>
    </xdr:from>
    <xdr:to>
      <xdr:col>1</xdr:col>
      <xdr:colOff>239350</xdr:colOff>
      <xdr:row>0</xdr:row>
      <xdr:rowOff>1820500</xdr:rowOff>
    </xdr:to>
    <xdr:sp macro="[0]!GoToFirstSheet" textlink="">
      <xdr:nvSpPr>
        <xdr:cNvPr id="7" name="Rectangle: Rounded Corners 6">
          <a:extLst>
            <a:ext uri="{FF2B5EF4-FFF2-40B4-BE49-F238E27FC236}">
              <a16:creationId xmlns:a16="http://schemas.microsoft.com/office/drawing/2014/main" id="{0160FB8F-F3BE-42AF-A97B-35E8B6E29C04}"/>
            </a:ext>
          </a:extLst>
        </xdr:cNvPr>
        <xdr:cNvSpPr/>
      </xdr:nvSpPr>
      <xdr:spPr>
        <a:xfrm>
          <a:off x="85725" y="14573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1454150</xdr:rowOff>
    </xdr:from>
    <xdr:to>
      <xdr:col>1</xdr:col>
      <xdr:colOff>2512282</xdr:colOff>
      <xdr:row>0</xdr:row>
      <xdr:rowOff>1820500</xdr:rowOff>
    </xdr:to>
    <xdr:sp macro="[0]!ShowColumnSelector" textlink="">
      <xdr:nvSpPr>
        <xdr:cNvPr id="8" name="Rectangle: Rounded Corners 7">
          <a:extLst>
            <a:ext uri="{FF2B5EF4-FFF2-40B4-BE49-F238E27FC236}">
              <a16:creationId xmlns:a16="http://schemas.microsoft.com/office/drawing/2014/main" id="{60B4A8F2-92D9-46CA-9159-537694972578}"/>
            </a:ext>
          </a:extLst>
        </xdr:cNvPr>
        <xdr:cNvSpPr/>
      </xdr:nvSpPr>
      <xdr:spPr>
        <a:xfrm>
          <a:off x="1421662" y="14573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1454150</xdr:rowOff>
    </xdr:from>
    <xdr:to>
      <xdr:col>1</xdr:col>
      <xdr:colOff>669456</xdr:colOff>
      <xdr:row>0</xdr:row>
      <xdr:rowOff>1820500</xdr:rowOff>
    </xdr:to>
    <xdr:sp macro="[0]!GoToPreviousSheet" textlink="">
      <xdr:nvSpPr>
        <xdr:cNvPr id="9" name="Rectangle: Rounded Corners 8">
          <a:extLst>
            <a:ext uri="{FF2B5EF4-FFF2-40B4-BE49-F238E27FC236}">
              <a16:creationId xmlns:a16="http://schemas.microsoft.com/office/drawing/2014/main" id="{25E3B6E8-5498-4D3C-9404-8E59FB57336E}"/>
            </a:ext>
          </a:extLst>
        </xdr:cNvPr>
        <xdr:cNvSpPr/>
      </xdr:nvSpPr>
      <xdr:spPr>
        <a:xfrm>
          <a:off x="526460"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1454150</xdr:rowOff>
    </xdr:from>
    <xdr:to>
      <xdr:col>1</xdr:col>
      <xdr:colOff>1145986</xdr:colOff>
      <xdr:row>0</xdr:row>
      <xdr:rowOff>1820500</xdr:rowOff>
    </xdr:to>
    <xdr:sp macro="[0]!GoToNextSheet" textlink="">
      <xdr:nvSpPr>
        <xdr:cNvPr id="10" name="Rectangle: Rounded Corners 9">
          <a:extLst>
            <a:ext uri="{FF2B5EF4-FFF2-40B4-BE49-F238E27FC236}">
              <a16:creationId xmlns:a16="http://schemas.microsoft.com/office/drawing/2014/main" id="{2AC758CF-9D3B-48A3-9919-22D6838CC14D}"/>
            </a:ext>
          </a:extLst>
        </xdr:cNvPr>
        <xdr:cNvSpPr/>
      </xdr:nvSpPr>
      <xdr:spPr>
        <a:xfrm>
          <a:off x="954261"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2905125</xdr:colOff>
      <xdr:row>0</xdr:row>
      <xdr:rowOff>1466850</xdr:rowOff>
    </xdr:from>
    <xdr:to>
      <xdr:col>2</xdr:col>
      <xdr:colOff>201250</xdr:colOff>
      <xdr:row>0</xdr:row>
      <xdr:rowOff>1826850</xdr:rowOff>
    </xdr:to>
    <xdr:sp macro="[0]!GoToSoilParent" textlink="">
      <xdr:nvSpPr>
        <xdr:cNvPr id="11" name="Rectangle: Rounded Corners 10">
          <a:extLst>
            <a:ext uri="{FF2B5EF4-FFF2-40B4-BE49-F238E27FC236}">
              <a16:creationId xmlns:a16="http://schemas.microsoft.com/office/drawing/2014/main" id="{D1318977-71BD-4B86-967A-C1349B4BC2CB}"/>
            </a:ext>
          </a:extLst>
        </xdr:cNvPr>
        <xdr:cNvSpPr/>
      </xdr:nvSpPr>
      <xdr:spPr>
        <a:xfrm>
          <a:off x="3124200" y="14668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1.xml><?xml version="1.0" encoding="utf-8"?>
<xdr:wsDr xmlns:xdr="http://schemas.openxmlformats.org/drawingml/2006/spreadsheetDrawing" xmlns:a="http://schemas.openxmlformats.org/drawingml/2006/main">
  <xdr:twoCellAnchor editAs="absolute">
    <xdr:from>
      <xdr:col>0</xdr:col>
      <xdr:colOff>82550</xdr:colOff>
      <xdr:row>0</xdr:row>
      <xdr:rowOff>1428750</xdr:rowOff>
    </xdr:from>
    <xdr:to>
      <xdr:col>1</xdr:col>
      <xdr:colOff>239350</xdr:colOff>
      <xdr:row>0</xdr:row>
      <xdr:rowOff>1788750</xdr:rowOff>
    </xdr:to>
    <xdr:sp macro="[0]!GoToFirstSheet" textlink="">
      <xdr:nvSpPr>
        <xdr:cNvPr id="2" name="Rectangle: Rounded Corners 1">
          <a:extLst>
            <a:ext uri="{FF2B5EF4-FFF2-40B4-BE49-F238E27FC236}">
              <a16:creationId xmlns:a16="http://schemas.microsoft.com/office/drawing/2014/main" id="{DF01035E-9261-418F-986B-8E28950CB717}"/>
            </a:ext>
          </a:extLst>
        </xdr:cNvPr>
        <xdr:cNvSpPr/>
      </xdr:nvSpPr>
      <xdr:spPr>
        <a:xfrm>
          <a:off x="85725"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1428750</xdr:rowOff>
    </xdr:from>
    <xdr:to>
      <xdr:col>1</xdr:col>
      <xdr:colOff>2512282</xdr:colOff>
      <xdr:row>0</xdr:row>
      <xdr:rowOff>1788750</xdr:rowOff>
    </xdr:to>
    <xdr:sp macro="[0]!ShowColumnSelector" textlink="">
      <xdr:nvSpPr>
        <xdr:cNvPr id="3" name="Rectangle: Rounded Corners 2">
          <a:extLst>
            <a:ext uri="{FF2B5EF4-FFF2-40B4-BE49-F238E27FC236}">
              <a16:creationId xmlns:a16="http://schemas.microsoft.com/office/drawing/2014/main" id="{21B8C679-83D8-4890-A306-F0674250F4CA}"/>
            </a:ext>
          </a:extLst>
        </xdr:cNvPr>
        <xdr:cNvSpPr/>
      </xdr:nvSpPr>
      <xdr:spPr>
        <a:xfrm>
          <a:off x="1421662"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1428750</xdr:rowOff>
    </xdr:from>
    <xdr:to>
      <xdr:col>1</xdr:col>
      <xdr:colOff>669456</xdr:colOff>
      <xdr:row>0</xdr:row>
      <xdr:rowOff>1788750</xdr:rowOff>
    </xdr:to>
    <xdr:sp macro="[0]!GoToPreviousSheet" textlink="">
      <xdr:nvSpPr>
        <xdr:cNvPr id="4" name="Rectangle: Rounded Corners 3">
          <a:extLst>
            <a:ext uri="{FF2B5EF4-FFF2-40B4-BE49-F238E27FC236}">
              <a16:creationId xmlns:a16="http://schemas.microsoft.com/office/drawing/2014/main" id="{6D4DF543-25DE-4F62-B4F4-C696CD8CE8CB}"/>
            </a:ext>
          </a:extLst>
        </xdr:cNvPr>
        <xdr:cNvSpPr/>
      </xdr:nvSpPr>
      <xdr:spPr>
        <a:xfrm>
          <a:off x="52646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1428750</xdr:rowOff>
    </xdr:from>
    <xdr:to>
      <xdr:col>1</xdr:col>
      <xdr:colOff>1145986</xdr:colOff>
      <xdr:row>0</xdr:row>
      <xdr:rowOff>1788750</xdr:rowOff>
    </xdr:to>
    <xdr:sp macro="[0]!GoToNextSheet" textlink="">
      <xdr:nvSpPr>
        <xdr:cNvPr id="5" name="Rectangle: Rounded Corners 4">
          <a:extLst>
            <a:ext uri="{FF2B5EF4-FFF2-40B4-BE49-F238E27FC236}">
              <a16:creationId xmlns:a16="http://schemas.microsoft.com/office/drawing/2014/main" id="{8C2E753F-0466-47AA-829A-27493630A2AE}"/>
            </a:ext>
          </a:extLst>
        </xdr:cNvPr>
        <xdr:cNvSpPr/>
      </xdr:nvSpPr>
      <xdr:spPr>
        <a:xfrm>
          <a:off x="954261"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2914650</xdr:colOff>
      <xdr:row>0</xdr:row>
      <xdr:rowOff>1447800</xdr:rowOff>
    </xdr:from>
    <xdr:to>
      <xdr:col>2</xdr:col>
      <xdr:colOff>210775</xdr:colOff>
      <xdr:row>0</xdr:row>
      <xdr:rowOff>1807800</xdr:rowOff>
    </xdr:to>
    <xdr:sp macro="[0]!GoToSoilParent" textlink="">
      <xdr:nvSpPr>
        <xdr:cNvPr id="11" name="Rectangle: Rounded Corners 10">
          <a:extLst>
            <a:ext uri="{FF2B5EF4-FFF2-40B4-BE49-F238E27FC236}">
              <a16:creationId xmlns:a16="http://schemas.microsoft.com/office/drawing/2014/main" id="{6B0BE9DB-B708-41F7-BC18-B50E76616F83}"/>
            </a:ext>
          </a:extLst>
        </xdr:cNvPr>
        <xdr:cNvSpPr/>
      </xdr:nvSpPr>
      <xdr:spPr>
        <a:xfrm>
          <a:off x="3133725"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0</xdr:col>
      <xdr:colOff>85725</xdr:colOff>
      <xdr:row>0</xdr:row>
      <xdr:rowOff>1438275</xdr:rowOff>
    </xdr:from>
    <xdr:to>
      <xdr:col>1</xdr:col>
      <xdr:colOff>236175</xdr:colOff>
      <xdr:row>0</xdr:row>
      <xdr:rowOff>1798275</xdr:rowOff>
    </xdr:to>
    <xdr:sp macro="[0]!GoToFirstSheet" textlink="">
      <xdr:nvSpPr>
        <xdr:cNvPr id="7" name="Rectangle: Rounded Corners 6">
          <a:extLst>
            <a:ext uri="{FF2B5EF4-FFF2-40B4-BE49-F238E27FC236}">
              <a16:creationId xmlns:a16="http://schemas.microsoft.com/office/drawing/2014/main" id="{A1D4E23F-4DBF-44A5-A426-4E6B0DC5020B}"/>
            </a:ext>
          </a:extLst>
        </xdr:cNvPr>
        <xdr:cNvSpPr/>
      </xdr:nvSpPr>
      <xdr:spPr>
        <a:xfrm>
          <a:off x="85725"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1438275</xdr:rowOff>
    </xdr:from>
    <xdr:to>
      <xdr:col>1</xdr:col>
      <xdr:colOff>2512282</xdr:colOff>
      <xdr:row>0</xdr:row>
      <xdr:rowOff>1798275</xdr:rowOff>
    </xdr:to>
    <xdr:sp macro="[0]!ShowColumnSelector" textlink="">
      <xdr:nvSpPr>
        <xdr:cNvPr id="8" name="Rectangle: Rounded Corners 7">
          <a:extLst>
            <a:ext uri="{FF2B5EF4-FFF2-40B4-BE49-F238E27FC236}">
              <a16:creationId xmlns:a16="http://schemas.microsoft.com/office/drawing/2014/main" id="{DB87776D-4F95-4337-8EC6-090789432A60}"/>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1438275</xdr:rowOff>
    </xdr:from>
    <xdr:to>
      <xdr:col>1</xdr:col>
      <xdr:colOff>669456</xdr:colOff>
      <xdr:row>0</xdr:row>
      <xdr:rowOff>1798275</xdr:rowOff>
    </xdr:to>
    <xdr:sp macro="[0]!GoToPreviousSheet" textlink="">
      <xdr:nvSpPr>
        <xdr:cNvPr id="9" name="Rectangle: Rounded Corners 8">
          <a:extLst>
            <a:ext uri="{FF2B5EF4-FFF2-40B4-BE49-F238E27FC236}">
              <a16:creationId xmlns:a16="http://schemas.microsoft.com/office/drawing/2014/main" id="{7F0EBCA8-52BB-46CF-A5FC-6A3F238816C5}"/>
            </a:ext>
          </a:extLst>
        </xdr:cNvPr>
        <xdr:cNvSpPr/>
      </xdr:nvSpPr>
      <xdr:spPr>
        <a:xfrm>
          <a:off x="526460"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1438275</xdr:rowOff>
    </xdr:from>
    <xdr:to>
      <xdr:col>1</xdr:col>
      <xdr:colOff>1145986</xdr:colOff>
      <xdr:row>0</xdr:row>
      <xdr:rowOff>1798275</xdr:rowOff>
    </xdr:to>
    <xdr:sp macro="[0]!GoToNextSheet" textlink="">
      <xdr:nvSpPr>
        <xdr:cNvPr id="10" name="Rectangle: Rounded Corners 9">
          <a:extLst>
            <a:ext uri="{FF2B5EF4-FFF2-40B4-BE49-F238E27FC236}">
              <a16:creationId xmlns:a16="http://schemas.microsoft.com/office/drawing/2014/main" id="{95F812BA-C5F6-4C33-BB6D-B8E9051F8927}"/>
            </a:ext>
          </a:extLst>
        </xdr:cNvPr>
        <xdr:cNvSpPr/>
      </xdr:nvSpPr>
      <xdr:spPr>
        <a:xfrm>
          <a:off x="954261"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1447800</xdr:rowOff>
    </xdr:from>
    <xdr:to>
      <xdr:col>2</xdr:col>
      <xdr:colOff>182200</xdr:colOff>
      <xdr:row>0</xdr:row>
      <xdr:rowOff>1807800</xdr:rowOff>
    </xdr:to>
    <xdr:sp macro="[0]!GoToSoilParent" textlink="">
      <xdr:nvSpPr>
        <xdr:cNvPr id="11" name="Rectangle: Rounded Corners 10">
          <a:extLst>
            <a:ext uri="{FF2B5EF4-FFF2-40B4-BE49-F238E27FC236}">
              <a16:creationId xmlns:a16="http://schemas.microsoft.com/office/drawing/2014/main" id="{FE20FFD1-E66A-4493-9C1F-54A6B0B7CCC6}"/>
            </a:ext>
          </a:extLst>
        </xdr:cNvPr>
        <xdr:cNvSpPr/>
      </xdr:nvSpPr>
      <xdr:spPr>
        <a:xfrm>
          <a:off x="31051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editAs="absolute">
    <xdr:from>
      <xdr:col>0</xdr:col>
      <xdr:colOff>114300</xdr:colOff>
      <xdr:row>0</xdr:row>
      <xdr:rowOff>1428750</xdr:rowOff>
    </xdr:from>
    <xdr:to>
      <xdr:col>1</xdr:col>
      <xdr:colOff>264750</xdr:colOff>
      <xdr:row>0</xdr:row>
      <xdr:rowOff>1788750</xdr:rowOff>
    </xdr:to>
    <xdr:sp macro="[0]!GoToFirstSheet" textlink="">
      <xdr:nvSpPr>
        <xdr:cNvPr id="7" name="Rectangle: Rounded Corners 6">
          <a:extLst>
            <a:ext uri="{FF2B5EF4-FFF2-40B4-BE49-F238E27FC236}">
              <a16:creationId xmlns:a16="http://schemas.microsoft.com/office/drawing/2014/main" id="{F1C20787-56B1-4DE4-A449-1826E280B53D}"/>
            </a:ext>
          </a:extLst>
        </xdr:cNvPr>
        <xdr:cNvSpPr/>
      </xdr:nvSpPr>
      <xdr:spPr>
        <a:xfrm>
          <a:off x="11430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1231162</xdr:colOff>
      <xdr:row>0</xdr:row>
      <xdr:rowOff>1428750</xdr:rowOff>
    </xdr:from>
    <xdr:to>
      <xdr:col>1</xdr:col>
      <xdr:colOff>2540857</xdr:colOff>
      <xdr:row>0</xdr:row>
      <xdr:rowOff>1788750</xdr:rowOff>
    </xdr:to>
    <xdr:sp macro="[0]!ShowColumnSelector" textlink="">
      <xdr:nvSpPr>
        <xdr:cNvPr id="8" name="Rectangle: Rounded Corners 7">
          <a:extLst>
            <a:ext uri="{FF2B5EF4-FFF2-40B4-BE49-F238E27FC236}">
              <a16:creationId xmlns:a16="http://schemas.microsoft.com/office/drawing/2014/main" id="{E361A883-07F9-457B-8775-1A7DAE2630B1}"/>
            </a:ext>
          </a:extLst>
        </xdr:cNvPr>
        <xdr:cNvSpPr/>
      </xdr:nvSpPr>
      <xdr:spPr>
        <a:xfrm>
          <a:off x="145023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335960</xdr:colOff>
      <xdr:row>0</xdr:row>
      <xdr:rowOff>1428750</xdr:rowOff>
    </xdr:from>
    <xdr:to>
      <xdr:col>1</xdr:col>
      <xdr:colOff>698031</xdr:colOff>
      <xdr:row>0</xdr:row>
      <xdr:rowOff>1788750</xdr:rowOff>
    </xdr:to>
    <xdr:sp macro="[0]!GoToPreviousSheet" textlink="">
      <xdr:nvSpPr>
        <xdr:cNvPr id="9" name="Rectangle: Rounded Corners 8">
          <a:extLst>
            <a:ext uri="{FF2B5EF4-FFF2-40B4-BE49-F238E27FC236}">
              <a16:creationId xmlns:a16="http://schemas.microsoft.com/office/drawing/2014/main" id="{A43DD51B-4A56-4BAE-9772-7BB22662B70F}"/>
            </a:ext>
          </a:extLst>
        </xdr:cNvPr>
        <xdr:cNvSpPr/>
      </xdr:nvSpPr>
      <xdr:spPr>
        <a:xfrm>
          <a:off x="55503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763761</xdr:colOff>
      <xdr:row>0</xdr:row>
      <xdr:rowOff>1428750</xdr:rowOff>
    </xdr:from>
    <xdr:to>
      <xdr:col>1</xdr:col>
      <xdr:colOff>1174561</xdr:colOff>
      <xdr:row>0</xdr:row>
      <xdr:rowOff>1788750</xdr:rowOff>
    </xdr:to>
    <xdr:sp macro="[0]!GoToNextSheet" textlink="">
      <xdr:nvSpPr>
        <xdr:cNvPr id="10" name="Rectangle: Rounded Corners 9">
          <a:extLst>
            <a:ext uri="{FF2B5EF4-FFF2-40B4-BE49-F238E27FC236}">
              <a16:creationId xmlns:a16="http://schemas.microsoft.com/office/drawing/2014/main" id="{F37B67F0-B282-4A96-B803-F5DE899FEF9B}"/>
            </a:ext>
          </a:extLst>
        </xdr:cNvPr>
        <xdr:cNvSpPr/>
      </xdr:nvSpPr>
      <xdr:spPr>
        <a:xfrm>
          <a:off x="98283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2914650</xdr:colOff>
      <xdr:row>0</xdr:row>
      <xdr:rowOff>1438275</xdr:rowOff>
    </xdr:from>
    <xdr:to>
      <xdr:col>2</xdr:col>
      <xdr:colOff>210775</xdr:colOff>
      <xdr:row>0</xdr:row>
      <xdr:rowOff>1798275</xdr:rowOff>
    </xdr:to>
    <xdr:sp macro="[0]!GoToSoilParent" textlink="">
      <xdr:nvSpPr>
        <xdr:cNvPr id="11" name="Rectangle: Rounded Corners 10">
          <a:extLst>
            <a:ext uri="{FF2B5EF4-FFF2-40B4-BE49-F238E27FC236}">
              <a16:creationId xmlns:a16="http://schemas.microsoft.com/office/drawing/2014/main" id="{BA8669BE-77B4-4F02-9AE2-8CDA5512D187}"/>
            </a:ext>
          </a:extLst>
        </xdr:cNvPr>
        <xdr:cNvSpPr/>
      </xdr:nvSpPr>
      <xdr:spPr>
        <a:xfrm>
          <a:off x="3133725"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editAs="absolute">
    <xdr:from>
      <xdr:col>0</xdr:col>
      <xdr:colOff>76200</xdr:colOff>
      <xdr:row>0</xdr:row>
      <xdr:rowOff>1438275</xdr:rowOff>
    </xdr:from>
    <xdr:to>
      <xdr:col>1</xdr:col>
      <xdr:colOff>226650</xdr:colOff>
      <xdr:row>0</xdr:row>
      <xdr:rowOff>1798275</xdr:rowOff>
    </xdr:to>
    <xdr:sp macro="[0]!GoToFirstSheet" textlink="">
      <xdr:nvSpPr>
        <xdr:cNvPr id="7" name="Rectangle: Rounded Corners 6">
          <a:extLst>
            <a:ext uri="{FF2B5EF4-FFF2-40B4-BE49-F238E27FC236}">
              <a16:creationId xmlns:a16="http://schemas.microsoft.com/office/drawing/2014/main" id="{C0BF5340-FF55-4DDE-9539-F7AC0BFEA9B3}"/>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1438275</xdr:rowOff>
    </xdr:from>
    <xdr:to>
      <xdr:col>1</xdr:col>
      <xdr:colOff>2502757</xdr:colOff>
      <xdr:row>0</xdr:row>
      <xdr:rowOff>1798275</xdr:rowOff>
    </xdr:to>
    <xdr:sp macro="[0]!ShowColumnSelector" textlink="">
      <xdr:nvSpPr>
        <xdr:cNvPr id="8" name="Rectangle: Rounded Corners 7">
          <a:extLst>
            <a:ext uri="{FF2B5EF4-FFF2-40B4-BE49-F238E27FC236}">
              <a16:creationId xmlns:a16="http://schemas.microsoft.com/office/drawing/2014/main" id="{9A268644-1921-4869-BE14-00D45A4FF875}"/>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1438275</xdr:rowOff>
    </xdr:from>
    <xdr:to>
      <xdr:col>1</xdr:col>
      <xdr:colOff>659931</xdr:colOff>
      <xdr:row>0</xdr:row>
      <xdr:rowOff>1798275</xdr:rowOff>
    </xdr:to>
    <xdr:sp macro="[0]!GoToPreviousSheet" textlink="">
      <xdr:nvSpPr>
        <xdr:cNvPr id="9" name="Rectangle: Rounded Corners 8">
          <a:extLst>
            <a:ext uri="{FF2B5EF4-FFF2-40B4-BE49-F238E27FC236}">
              <a16:creationId xmlns:a16="http://schemas.microsoft.com/office/drawing/2014/main" id="{1EEDCDF5-E772-4DDE-88FB-58F7E0559431}"/>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1438275</xdr:rowOff>
    </xdr:from>
    <xdr:to>
      <xdr:col>1</xdr:col>
      <xdr:colOff>1136461</xdr:colOff>
      <xdr:row>0</xdr:row>
      <xdr:rowOff>1798275</xdr:rowOff>
    </xdr:to>
    <xdr:sp macro="[0]!GoToNextSheet" textlink="">
      <xdr:nvSpPr>
        <xdr:cNvPr id="10" name="Rectangle: Rounded Corners 9">
          <a:extLst>
            <a:ext uri="{FF2B5EF4-FFF2-40B4-BE49-F238E27FC236}">
              <a16:creationId xmlns:a16="http://schemas.microsoft.com/office/drawing/2014/main" id="{57410D2C-E737-40B8-B372-7FCC43BFCE42}"/>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1457325</xdr:rowOff>
    </xdr:from>
    <xdr:to>
      <xdr:col>2</xdr:col>
      <xdr:colOff>182200</xdr:colOff>
      <xdr:row>0</xdr:row>
      <xdr:rowOff>1817325</xdr:rowOff>
    </xdr:to>
    <xdr:sp macro="[0]!GoToSoilParent" textlink="">
      <xdr:nvSpPr>
        <xdr:cNvPr id="11" name="Rectangle: Rounded Corners 10">
          <a:extLst>
            <a:ext uri="{FF2B5EF4-FFF2-40B4-BE49-F238E27FC236}">
              <a16:creationId xmlns:a16="http://schemas.microsoft.com/office/drawing/2014/main" id="{69C9DDD8-C674-4AAA-80A2-05022AED65F0}"/>
            </a:ext>
          </a:extLst>
        </xdr:cNvPr>
        <xdr:cNvSpPr/>
      </xdr:nvSpPr>
      <xdr:spPr>
        <a:xfrm>
          <a:off x="3105150"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editAs="absolute">
    <xdr:from>
      <xdr:col>0</xdr:col>
      <xdr:colOff>85725</xdr:colOff>
      <xdr:row>0</xdr:row>
      <xdr:rowOff>1447800</xdr:rowOff>
    </xdr:from>
    <xdr:to>
      <xdr:col>1</xdr:col>
      <xdr:colOff>236175</xdr:colOff>
      <xdr:row>0</xdr:row>
      <xdr:rowOff>1807800</xdr:rowOff>
    </xdr:to>
    <xdr:sp macro="[0]!GoToFirstSheet" textlink="">
      <xdr:nvSpPr>
        <xdr:cNvPr id="7" name="Rectangle: Rounded Corners 6">
          <a:extLst>
            <a:ext uri="{FF2B5EF4-FFF2-40B4-BE49-F238E27FC236}">
              <a16:creationId xmlns:a16="http://schemas.microsoft.com/office/drawing/2014/main" id="{EF20F9A3-3A97-4C26-8883-47F04FF4BA02}"/>
            </a:ext>
          </a:extLst>
        </xdr:cNvPr>
        <xdr:cNvSpPr/>
      </xdr:nvSpPr>
      <xdr:spPr>
        <a:xfrm>
          <a:off x="8572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1447800</xdr:rowOff>
    </xdr:from>
    <xdr:to>
      <xdr:col>1</xdr:col>
      <xdr:colOff>2512282</xdr:colOff>
      <xdr:row>0</xdr:row>
      <xdr:rowOff>1807800</xdr:rowOff>
    </xdr:to>
    <xdr:sp macro="[0]!ShowColumnSelector" textlink="">
      <xdr:nvSpPr>
        <xdr:cNvPr id="8" name="Rectangle: Rounded Corners 7">
          <a:extLst>
            <a:ext uri="{FF2B5EF4-FFF2-40B4-BE49-F238E27FC236}">
              <a16:creationId xmlns:a16="http://schemas.microsoft.com/office/drawing/2014/main" id="{BADC5C81-DE28-4349-ABF5-BF5F6B050D31}"/>
            </a:ext>
          </a:extLst>
        </xdr:cNvPr>
        <xdr:cNvSpPr/>
      </xdr:nvSpPr>
      <xdr:spPr>
        <a:xfrm>
          <a:off x="1421662"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1447800</xdr:rowOff>
    </xdr:from>
    <xdr:to>
      <xdr:col>1</xdr:col>
      <xdr:colOff>669456</xdr:colOff>
      <xdr:row>0</xdr:row>
      <xdr:rowOff>1807800</xdr:rowOff>
    </xdr:to>
    <xdr:sp macro="[0]!GoToPreviousSheet" textlink="">
      <xdr:nvSpPr>
        <xdr:cNvPr id="9" name="Rectangle: Rounded Corners 8">
          <a:extLst>
            <a:ext uri="{FF2B5EF4-FFF2-40B4-BE49-F238E27FC236}">
              <a16:creationId xmlns:a16="http://schemas.microsoft.com/office/drawing/2014/main" id="{9E7D28BD-B8ED-4ED4-9E1A-B6990E997A75}"/>
            </a:ext>
          </a:extLst>
        </xdr:cNvPr>
        <xdr:cNvSpPr/>
      </xdr:nvSpPr>
      <xdr:spPr>
        <a:xfrm>
          <a:off x="5264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1447800</xdr:rowOff>
    </xdr:from>
    <xdr:to>
      <xdr:col>1</xdr:col>
      <xdr:colOff>1145986</xdr:colOff>
      <xdr:row>0</xdr:row>
      <xdr:rowOff>1807800</xdr:rowOff>
    </xdr:to>
    <xdr:sp macro="[0]!GoToNextSheet" textlink="">
      <xdr:nvSpPr>
        <xdr:cNvPr id="10" name="Rectangle: Rounded Corners 9">
          <a:extLst>
            <a:ext uri="{FF2B5EF4-FFF2-40B4-BE49-F238E27FC236}">
              <a16:creationId xmlns:a16="http://schemas.microsoft.com/office/drawing/2014/main" id="{05A8098F-540A-451D-BF2D-11C494D6C13B}"/>
            </a:ext>
          </a:extLst>
        </xdr:cNvPr>
        <xdr:cNvSpPr/>
      </xdr:nvSpPr>
      <xdr:spPr>
        <a:xfrm>
          <a:off x="954261" y="144780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2895600</xdr:colOff>
      <xdr:row>0</xdr:row>
      <xdr:rowOff>1457325</xdr:rowOff>
    </xdr:from>
    <xdr:to>
      <xdr:col>2</xdr:col>
      <xdr:colOff>191725</xdr:colOff>
      <xdr:row>0</xdr:row>
      <xdr:rowOff>1817325</xdr:rowOff>
    </xdr:to>
    <xdr:sp macro="[0]!GoToSoilParent" textlink="">
      <xdr:nvSpPr>
        <xdr:cNvPr id="11" name="Rectangle: Rounded Corners 10">
          <a:extLst>
            <a:ext uri="{FF2B5EF4-FFF2-40B4-BE49-F238E27FC236}">
              <a16:creationId xmlns:a16="http://schemas.microsoft.com/office/drawing/2014/main" id="{CC6C5BA4-E5DD-44BD-9A6A-CCDC7AF42AE1}"/>
            </a:ext>
          </a:extLst>
        </xdr:cNvPr>
        <xdr:cNvSpPr/>
      </xdr:nvSpPr>
      <xdr:spPr>
        <a:xfrm>
          <a:off x="3114675"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editAs="absolute">
    <xdr:from>
      <xdr:col>0</xdr:col>
      <xdr:colOff>66675</xdr:colOff>
      <xdr:row>0</xdr:row>
      <xdr:rowOff>1447800</xdr:rowOff>
    </xdr:from>
    <xdr:to>
      <xdr:col>1</xdr:col>
      <xdr:colOff>217125</xdr:colOff>
      <xdr:row>0</xdr:row>
      <xdr:rowOff>1807800</xdr:rowOff>
    </xdr:to>
    <xdr:sp macro="[0]!GoToFirstSheet" textlink="">
      <xdr:nvSpPr>
        <xdr:cNvPr id="7" name="Rectangle: Rounded Corners 6">
          <a:extLst>
            <a:ext uri="{FF2B5EF4-FFF2-40B4-BE49-F238E27FC236}">
              <a16:creationId xmlns:a16="http://schemas.microsoft.com/office/drawing/2014/main" id="{9291B4F1-258A-4611-871E-B96C27B16E69}"/>
            </a:ext>
          </a:extLst>
        </xdr:cNvPr>
        <xdr:cNvSpPr/>
      </xdr:nvSpPr>
      <xdr:spPr>
        <a:xfrm>
          <a:off x="6667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1183537</xdr:colOff>
      <xdr:row>0</xdr:row>
      <xdr:rowOff>1447800</xdr:rowOff>
    </xdr:from>
    <xdr:to>
      <xdr:col>1</xdr:col>
      <xdr:colOff>2493232</xdr:colOff>
      <xdr:row>0</xdr:row>
      <xdr:rowOff>1807800</xdr:rowOff>
    </xdr:to>
    <xdr:sp macro="[0]!ShowColumnSelector" textlink="">
      <xdr:nvSpPr>
        <xdr:cNvPr id="8" name="Rectangle: Rounded Corners 7">
          <a:extLst>
            <a:ext uri="{FF2B5EF4-FFF2-40B4-BE49-F238E27FC236}">
              <a16:creationId xmlns:a16="http://schemas.microsoft.com/office/drawing/2014/main" id="{2D9A8E8E-DA37-4086-8201-1AE9EB5573DA}"/>
            </a:ext>
          </a:extLst>
        </xdr:cNvPr>
        <xdr:cNvSpPr/>
      </xdr:nvSpPr>
      <xdr:spPr>
        <a:xfrm>
          <a:off x="1402612"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288335</xdr:colOff>
      <xdr:row>0</xdr:row>
      <xdr:rowOff>1447800</xdr:rowOff>
    </xdr:from>
    <xdr:to>
      <xdr:col>1</xdr:col>
      <xdr:colOff>650406</xdr:colOff>
      <xdr:row>0</xdr:row>
      <xdr:rowOff>1807800</xdr:rowOff>
    </xdr:to>
    <xdr:sp macro="[0]!GoToPreviousSheet" textlink="">
      <xdr:nvSpPr>
        <xdr:cNvPr id="9" name="Rectangle: Rounded Corners 8">
          <a:extLst>
            <a:ext uri="{FF2B5EF4-FFF2-40B4-BE49-F238E27FC236}">
              <a16:creationId xmlns:a16="http://schemas.microsoft.com/office/drawing/2014/main" id="{31505256-3F7E-4959-BF54-228F67403ED2}"/>
            </a:ext>
          </a:extLst>
        </xdr:cNvPr>
        <xdr:cNvSpPr/>
      </xdr:nvSpPr>
      <xdr:spPr>
        <a:xfrm>
          <a:off x="50741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1447800</xdr:rowOff>
    </xdr:from>
    <xdr:to>
      <xdr:col>1</xdr:col>
      <xdr:colOff>1126936</xdr:colOff>
      <xdr:row>0</xdr:row>
      <xdr:rowOff>1807800</xdr:rowOff>
    </xdr:to>
    <xdr:sp macro="[0]!GoToNextSheet" textlink="">
      <xdr:nvSpPr>
        <xdr:cNvPr id="10" name="Rectangle: Rounded Corners 9">
          <a:extLst>
            <a:ext uri="{FF2B5EF4-FFF2-40B4-BE49-F238E27FC236}">
              <a16:creationId xmlns:a16="http://schemas.microsoft.com/office/drawing/2014/main" id="{E8441E1C-E162-414E-AA71-1D11A2BA89E5}"/>
            </a:ext>
          </a:extLst>
        </xdr:cNvPr>
        <xdr:cNvSpPr/>
      </xdr:nvSpPr>
      <xdr:spPr>
        <a:xfrm>
          <a:off x="935211" y="144780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2876550</xdr:colOff>
      <xdr:row>0</xdr:row>
      <xdr:rowOff>1457325</xdr:rowOff>
    </xdr:from>
    <xdr:to>
      <xdr:col>2</xdr:col>
      <xdr:colOff>172675</xdr:colOff>
      <xdr:row>0</xdr:row>
      <xdr:rowOff>1817325</xdr:rowOff>
    </xdr:to>
    <xdr:sp macro="[0]!GoToSoilParent" textlink="">
      <xdr:nvSpPr>
        <xdr:cNvPr id="11" name="Rectangle: Rounded Corners 10">
          <a:extLst>
            <a:ext uri="{FF2B5EF4-FFF2-40B4-BE49-F238E27FC236}">
              <a16:creationId xmlns:a16="http://schemas.microsoft.com/office/drawing/2014/main" id="{1A794A01-A3A4-4ACF-9ECF-652CF5D82E2D}"/>
            </a:ext>
          </a:extLst>
        </xdr:cNvPr>
        <xdr:cNvSpPr/>
      </xdr:nvSpPr>
      <xdr:spPr>
        <a:xfrm>
          <a:off x="3095625"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editAs="absolute">
    <xdr:from>
      <xdr:col>0</xdr:col>
      <xdr:colOff>76200</xdr:colOff>
      <xdr:row>0</xdr:row>
      <xdr:rowOff>1428750</xdr:rowOff>
    </xdr:from>
    <xdr:to>
      <xdr:col>1</xdr:col>
      <xdr:colOff>226650</xdr:colOff>
      <xdr:row>0</xdr:row>
      <xdr:rowOff>1788750</xdr:rowOff>
    </xdr:to>
    <xdr:sp macro="[0]!GoToFirstSheet" textlink="">
      <xdr:nvSpPr>
        <xdr:cNvPr id="7" name="Rectangle: Rounded Corners 6">
          <a:extLst>
            <a:ext uri="{FF2B5EF4-FFF2-40B4-BE49-F238E27FC236}">
              <a16:creationId xmlns:a16="http://schemas.microsoft.com/office/drawing/2014/main" id="{5350A858-8B9F-4844-A862-C2DB3857D94A}"/>
            </a:ext>
          </a:extLst>
        </xdr:cNvPr>
        <xdr:cNvSpPr/>
      </xdr:nvSpPr>
      <xdr:spPr>
        <a:xfrm>
          <a:off x="7620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1428750</xdr:rowOff>
    </xdr:from>
    <xdr:to>
      <xdr:col>1</xdr:col>
      <xdr:colOff>2502757</xdr:colOff>
      <xdr:row>0</xdr:row>
      <xdr:rowOff>1788750</xdr:rowOff>
    </xdr:to>
    <xdr:sp macro="[0]!ShowColumnSelector" textlink="">
      <xdr:nvSpPr>
        <xdr:cNvPr id="8" name="Rectangle: Rounded Corners 7">
          <a:extLst>
            <a:ext uri="{FF2B5EF4-FFF2-40B4-BE49-F238E27FC236}">
              <a16:creationId xmlns:a16="http://schemas.microsoft.com/office/drawing/2014/main" id="{5B19C7DE-1D15-40BC-90A9-280C6D754950}"/>
            </a:ext>
          </a:extLst>
        </xdr:cNvPr>
        <xdr:cNvSpPr/>
      </xdr:nvSpPr>
      <xdr:spPr>
        <a:xfrm>
          <a:off x="141213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1428750</xdr:rowOff>
    </xdr:from>
    <xdr:to>
      <xdr:col>1</xdr:col>
      <xdr:colOff>659931</xdr:colOff>
      <xdr:row>0</xdr:row>
      <xdr:rowOff>1788750</xdr:rowOff>
    </xdr:to>
    <xdr:sp macro="[0]!GoToPreviousSheet" textlink="">
      <xdr:nvSpPr>
        <xdr:cNvPr id="9" name="Rectangle: Rounded Corners 8">
          <a:extLst>
            <a:ext uri="{FF2B5EF4-FFF2-40B4-BE49-F238E27FC236}">
              <a16:creationId xmlns:a16="http://schemas.microsoft.com/office/drawing/2014/main" id="{9BA88612-1B99-427D-8B3A-075841671CCC}"/>
            </a:ext>
          </a:extLst>
        </xdr:cNvPr>
        <xdr:cNvSpPr/>
      </xdr:nvSpPr>
      <xdr:spPr>
        <a:xfrm>
          <a:off x="51693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1428750</xdr:rowOff>
    </xdr:from>
    <xdr:to>
      <xdr:col>1</xdr:col>
      <xdr:colOff>1136461</xdr:colOff>
      <xdr:row>0</xdr:row>
      <xdr:rowOff>1788750</xdr:rowOff>
    </xdr:to>
    <xdr:sp macro="[0]!GoToNextSheet" textlink="">
      <xdr:nvSpPr>
        <xdr:cNvPr id="10" name="Rectangle: Rounded Corners 9">
          <a:extLst>
            <a:ext uri="{FF2B5EF4-FFF2-40B4-BE49-F238E27FC236}">
              <a16:creationId xmlns:a16="http://schemas.microsoft.com/office/drawing/2014/main" id="{45337038-31D2-4392-BE79-8468556F503A}"/>
            </a:ext>
          </a:extLst>
        </xdr:cNvPr>
        <xdr:cNvSpPr/>
      </xdr:nvSpPr>
      <xdr:spPr>
        <a:xfrm>
          <a:off x="94473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2924175</xdr:colOff>
      <xdr:row>0</xdr:row>
      <xdr:rowOff>1447800</xdr:rowOff>
    </xdr:from>
    <xdr:to>
      <xdr:col>2</xdr:col>
      <xdr:colOff>220300</xdr:colOff>
      <xdr:row>0</xdr:row>
      <xdr:rowOff>1807800</xdr:rowOff>
    </xdr:to>
    <xdr:sp macro="[0]!GoToSoilParent" textlink="">
      <xdr:nvSpPr>
        <xdr:cNvPr id="11" name="Rectangle: Rounded Corners 10">
          <a:extLst>
            <a:ext uri="{FF2B5EF4-FFF2-40B4-BE49-F238E27FC236}">
              <a16:creationId xmlns:a16="http://schemas.microsoft.com/office/drawing/2014/main" id="{09C04FD3-8462-42D2-9A13-78C609AAF843}"/>
            </a:ext>
          </a:extLst>
        </xdr:cNvPr>
        <xdr:cNvSpPr/>
      </xdr:nvSpPr>
      <xdr:spPr>
        <a:xfrm>
          <a:off x="31432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editAs="absolute">
    <xdr:from>
      <xdr:col>0</xdr:col>
      <xdr:colOff>66675</xdr:colOff>
      <xdr:row>0</xdr:row>
      <xdr:rowOff>1428750</xdr:rowOff>
    </xdr:from>
    <xdr:to>
      <xdr:col>1</xdr:col>
      <xdr:colOff>217125</xdr:colOff>
      <xdr:row>0</xdr:row>
      <xdr:rowOff>1788750</xdr:rowOff>
    </xdr:to>
    <xdr:sp macro="[0]!GoToFirstSheet" textlink="">
      <xdr:nvSpPr>
        <xdr:cNvPr id="7" name="Rectangle: Rounded Corners 6">
          <a:extLst>
            <a:ext uri="{FF2B5EF4-FFF2-40B4-BE49-F238E27FC236}">
              <a16:creationId xmlns:a16="http://schemas.microsoft.com/office/drawing/2014/main" id="{D1E9A804-7DA8-4132-8231-1403E4AF971C}"/>
            </a:ext>
          </a:extLst>
        </xdr:cNvPr>
        <xdr:cNvSpPr/>
      </xdr:nvSpPr>
      <xdr:spPr>
        <a:xfrm>
          <a:off x="66675"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1183537</xdr:colOff>
      <xdr:row>0</xdr:row>
      <xdr:rowOff>1428750</xdr:rowOff>
    </xdr:from>
    <xdr:to>
      <xdr:col>1</xdr:col>
      <xdr:colOff>2493232</xdr:colOff>
      <xdr:row>0</xdr:row>
      <xdr:rowOff>1788750</xdr:rowOff>
    </xdr:to>
    <xdr:sp macro="[0]!ShowColumnSelector" textlink="">
      <xdr:nvSpPr>
        <xdr:cNvPr id="8" name="Rectangle: Rounded Corners 7">
          <a:extLst>
            <a:ext uri="{FF2B5EF4-FFF2-40B4-BE49-F238E27FC236}">
              <a16:creationId xmlns:a16="http://schemas.microsoft.com/office/drawing/2014/main" id="{6A11FA5F-42B4-4A5C-AAE0-129F7B96CA86}"/>
            </a:ext>
          </a:extLst>
        </xdr:cNvPr>
        <xdr:cNvSpPr/>
      </xdr:nvSpPr>
      <xdr:spPr>
        <a:xfrm>
          <a:off x="1402612"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288335</xdr:colOff>
      <xdr:row>0</xdr:row>
      <xdr:rowOff>1428750</xdr:rowOff>
    </xdr:from>
    <xdr:to>
      <xdr:col>1</xdr:col>
      <xdr:colOff>650406</xdr:colOff>
      <xdr:row>0</xdr:row>
      <xdr:rowOff>1788750</xdr:rowOff>
    </xdr:to>
    <xdr:sp macro="[0]!GoToPreviousSheet" textlink="">
      <xdr:nvSpPr>
        <xdr:cNvPr id="9" name="Rectangle: Rounded Corners 8">
          <a:extLst>
            <a:ext uri="{FF2B5EF4-FFF2-40B4-BE49-F238E27FC236}">
              <a16:creationId xmlns:a16="http://schemas.microsoft.com/office/drawing/2014/main" id="{19AB9C1E-E029-427C-AD6F-2A47C02AECD3}"/>
            </a:ext>
          </a:extLst>
        </xdr:cNvPr>
        <xdr:cNvSpPr/>
      </xdr:nvSpPr>
      <xdr:spPr>
        <a:xfrm>
          <a:off x="50741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1428750</xdr:rowOff>
    </xdr:from>
    <xdr:to>
      <xdr:col>1</xdr:col>
      <xdr:colOff>1126936</xdr:colOff>
      <xdr:row>0</xdr:row>
      <xdr:rowOff>1788750</xdr:rowOff>
    </xdr:to>
    <xdr:sp macro="[0]!GoToNextSheet" textlink="">
      <xdr:nvSpPr>
        <xdr:cNvPr id="10" name="Rectangle: Rounded Corners 9">
          <a:extLst>
            <a:ext uri="{FF2B5EF4-FFF2-40B4-BE49-F238E27FC236}">
              <a16:creationId xmlns:a16="http://schemas.microsoft.com/office/drawing/2014/main" id="{2E8B0CCE-0F9A-4AE8-BC90-A6DEFC6FAE6F}"/>
            </a:ext>
          </a:extLst>
        </xdr:cNvPr>
        <xdr:cNvSpPr/>
      </xdr:nvSpPr>
      <xdr:spPr>
        <a:xfrm>
          <a:off x="935211"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1438275</xdr:rowOff>
    </xdr:from>
    <xdr:to>
      <xdr:col>2</xdr:col>
      <xdr:colOff>182200</xdr:colOff>
      <xdr:row>0</xdr:row>
      <xdr:rowOff>1798275</xdr:rowOff>
    </xdr:to>
    <xdr:sp macro="[0]!GoToSoilParent" textlink="">
      <xdr:nvSpPr>
        <xdr:cNvPr id="11" name="Rectangle: Rounded Corners 10">
          <a:extLst>
            <a:ext uri="{FF2B5EF4-FFF2-40B4-BE49-F238E27FC236}">
              <a16:creationId xmlns:a16="http://schemas.microsoft.com/office/drawing/2014/main" id="{1D8EEB65-130E-440F-8236-4ED195FF2529}"/>
            </a:ext>
          </a:extLst>
        </xdr:cNvPr>
        <xdr:cNvSpPr/>
      </xdr:nvSpPr>
      <xdr:spPr>
        <a:xfrm>
          <a:off x="310515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4" name="Rectangle: Rounded Corners 3">
          <a:extLst>
            <a:ext uri="{FF2B5EF4-FFF2-40B4-BE49-F238E27FC236}">
              <a16:creationId xmlns:a16="http://schemas.microsoft.com/office/drawing/2014/main" id="{DAFCC959-ED22-4065-B3AE-186BBC142A82}"/>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6" name="Rectangle: Rounded Corners 5">
          <a:extLst>
            <a:ext uri="{FF2B5EF4-FFF2-40B4-BE49-F238E27FC236}">
              <a16:creationId xmlns:a16="http://schemas.microsoft.com/office/drawing/2014/main" id="{E6343426-B619-43A6-B39C-96B360A27B01}"/>
            </a:ext>
          </a:extLst>
        </xdr:cNvPr>
        <xdr:cNvSpPr/>
      </xdr:nvSpPr>
      <xdr:spPr>
        <a:xfrm>
          <a:off x="1411999" y="1419225"/>
          <a:ext cx="12525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9" name="Rectangle: Rounded Corners 8">
          <a:extLst>
            <a:ext uri="{FF2B5EF4-FFF2-40B4-BE49-F238E27FC236}">
              <a16:creationId xmlns:a16="http://schemas.microsoft.com/office/drawing/2014/main" id="{E5C32BFD-A20B-446B-97C6-2A63B7A68A85}"/>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10" name="Rectangle: Rounded Corners 9">
          <a:extLst>
            <a:ext uri="{FF2B5EF4-FFF2-40B4-BE49-F238E27FC236}">
              <a16:creationId xmlns:a16="http://schemas.microsoft.com/office/drawing/2014/main" id="{69431537-0BE0-4647-B9DA-11E41B263CB4}"/>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1438275</xdr:rowOff>
    </xdr:from>
    <xdr:to>
      <xdr:col>1</xdr:col>
      <xdr:colOff>3163525</xdr:colOff>
      <xdr:row>0</xdr:row>
      <xdr:rowOff>1798275</xdr:rowOff>
    </xdr:to>
    <xdr:sp macro="[0]!GoToPlantParent" textlink="">
      <xdr:nvSpPr>
        <xdr:cNvPr id="11" name="Rectangle: Rounded Corners 10">
          <a:extLst>
            <a:ext uri="{FF2B5EF4-FFF2-40B4-BE49-F238E27FC236}">
              <a16:creationId xmlns:a16="http://schemas.microsoft.com/office/drawing/2014/main" id="{4D894DFA-8FDF-43C7-8AA5-443D9C595F96}"/>
            </a:ext>
          </a:extLst>
        </xdr:cNvPr>
        <xdr:cNvSpPr/>
      </xdr:nvSpPr>
      <xdr:spPr>
        <a:xfrm>
          <a:off x="304800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CFF55F17-D0B6-430C-834C-4A8F346446A7}"/>
            </a:ext>
          </a:extLst>
        </xdr:cNvPr>
        <xdr:cNvSpPr/>
      </xdr:nvSpPr>
      <xdr:spPr>
        <a:xfrm>
          <a:off x="63500" y="1416050"/>
          <a:ext cx="37518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FAD0F8D7-CFD6-4E98-8BD3-2F71F5A747A3}"/>
            </a:ext>
          </a:extLst>
        </xdr:cNvPr>
        <xdr:cNvSpPr/>
      </xdr:nvSpPr>
      <xdr:spPr>
        <a:xfrm>
          <a:off x="1408824" y="1416050"/>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E0321E19-FE29-46D9-9497-9681313BB493}"/>
            </a:ext>
          </a:extLst>
        </xdr:cNvPr>
        <xdr:cNvSpPr/>
      </xdr:nvSpPr>
      <xdr:spPr>
        <a:xfrm>
          <a:off x="494020" y="1416050"/>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6037F809-C2EC-4C39-836E-A5FFEF8944D9}"/>
            </a:ext>
          </a:extLst>
        </xdr:cNvPr>
        <xdr:cNvSpPr/>
      </xdr:nvSpPr>
      <xdr:spPr>
        <a:xfrm>
          <a:off x="931346" y="1416050"/>
          <a:ext cx="411352"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2800350</xdr:colOff>
      <xdr:row>0</xdr:row>
      <xdr:rowOff>1428750</xdr:rowOff>
    </xdr:from>
    <xdr:to>
      <xdr:col>1</xdr:col>
      <xdr:colOff>3173050</xdr:colOff>
      <xdr:row>0</xdr:row>
      <xdr:rowOff>1788750</xdr:rowOff>
    </xdr:to>
    <xdr:sp macro="[0]!GoToPlantParent" textlink="">
      <xdr:nvSpPr>
        <xdr:cNvPr id="6" name="Rectangle: Rounded Corners 5">
          <a:extLst>
            <a:ext uri="{FF2B5EF4-FFF2-40B4-BE49-F238E27FC236}">
              <a16:creationId xmlns:a16="http://schemas.microsoft.com/office/drawing/2014/main" id="{43F2CE92-3246-4FB5-9259-668FBD7803B3}"/>
            </a:ext>
          </a:extLst>
        </xdr:cNvPr>
        <xdr:cNvSpPr/>
      </xdr:nvSpPr>
      <xdr:spPr>
        <a:xfrm>
          <a:off x="30575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2B4BF564-52FA-4E11-881F-D55E29E5E395}"/>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B299EA0B-719A-4670-B7E2-45DC908326F0}"/>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23952B43-6CB1-4B64-B655-FF47E74EEB06}"/>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D92ACF99-4013-4C1D-9B9A-F234D8252DD5}"/>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2781300</xdr:colOff>
      <xdr:row>0</xdr:row>
      <xdr:rowOff>1428750</xdr:rowOff>
    </xdr:from>
    <xdr:to>
      <xdr:col>1</xdr:col>
      <xdr:colOff>3154000</xdr:colOff>
      <xdr:row>0</xdr:row>
      <xdr:rowOff>1788750</xdr:rowOff>
    </xdr:to>
    <xdr:sp macro="[0]!GoToPlantParent" textlink="">
      <xdr:nvSpPr>
        <xdr:cNvPr id="6" name="Rectangle: Rounded Corners 5">
          <a:extLst>
            <a:ext uri="{FF2B5EF4-FFF2-40B4-BE49-F238E27FC236}">
              <a16:creationId xmlns:a16="http://schemas.microsoft.com/office/drawing/2014/main" id="{F18C4B92-C8E0-4760-8588-A989F1DA697E}"/>
            </a:ext>
          </a:extLst>
        </xdr:cNvPr>
        <xdr:cNvSpPr/>
      </xdr:nvSpPr>
      <xdr:spPr>
        <a:xfrm>
          <a:off x="303847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A877AC58-7025-4BB9-B6A8-02D4EAF0ECB7}"/>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5735CF54-1CA8-4C2A-8F12-A26BE47F2942}"/>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F4689524-4C14-4985-8A67-AA582BA815C9}"/>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6EE13793-FB37-4BD4-BF37-51786A610C41}"/>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1438275</xdr:rowOff>
    </xdr:from>
    <xdr:to>
      <xdr:col>1</xdr:col>
      <xdr:colOff>3163525</xdr:colOff>
      <xdr:row>0</xdr:row>
      <xdr:rowOff>1798275</xdr:rowOff>
    </xdr:to>
    <xdr:sp macro="[0]!GoToPlantParent" textlink="">
      <xdr:nvSpPr>
        <xdr:cNvPr id="6" name="Rectangle: Rounded Corners 5">
          <a:extLst>
            <a:ext uri="{FF2B5EF4-FFF2-40B4-BE49-F238E27FC236}">
              <a16:creationId xmlns:a16="http://schemas.microsoft.com/office/drawing/2014/main" id="{24A1E6C4-1C40-4E69-BE92-B4BF60980C50}"/>
            </a:ext>
          </a:extLst>
        </xdr:cNvPr>
        <xdr:cNvSpPr/>
      </xdr:nvSpPr>
      <xdr:spPr>
        <a:xfrm>
          <a:off x="304800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3972E6B9-C97E-4563-B16F-E6D562BC8C0B}"/>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23080007-E725-4E2C-9A6C-7AAED639C470}"/>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4724F0BE-97B0-4022-9853-93FC01065062}"/>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A0E89AEB-9C59-4F6A-AB41-2129A0E9EAA4}"/>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1428750</xdr:rowOff>
    </xdr:from>
    <xdr:to>
      <xdr:col>1</xdr:col>
      <xdr:colOff>3163525</xdr:colOff>
      <xdr:row>0</xdr:row>
      <xdr:rowOff>1788750</xdr:rowOff>
    </xdr:to>
    <xdr:sp macro="[0]!GoToPlantParent" textlink="">
      <xdr:nvSpPr>
        <xdr:cNvPr id="6" name="Rectangle: Rounded Corners 5">
          <a:extLst>
            <a:ext uri="{FF2B5EF4-FFF2-40B4-BE49-F238E27FC236}">
              <a16:creationId xmlns:a16="http://schemas.microsoft.com/office/drawing/2014/main" id="{A63F51DA-70F9-470F-BF42-C19ADB9C0E04}"/>
            </a:ext>
          </a:extLst>
        </xdr:cNvPr>
        <xdr:cNvSpPr/>
      </xdr:nvSpPr>
      <xdr:spPr>
        <a:xfrm>
          <a:off x="304800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F98600B6-A1A0-497A-BD9C-B543C080F512}"/>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C989EA11-4883-4395-82A3-656987966CE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34DE6DDC-3691-4232-AF51-A44B30D452E1}"/>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D808B250-E890-457F-80C2-7C0F53D9CF2C}"/>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2838450</xdr:colOff>
      <xdr:row>0</xdr:row>
      <xdr:rowOff>1428750</xdr:rowOff>
    </xdr:from>
    <xdr:to>
      <xdr:col>1</xdr:col>
      <xdr:colOff>3211150</xdr:colOff>
      <xdr:row>0</xdr:row>
      <xdr:rowOff>1788750</xdr:rowOff>
    </xdr:to>
    <xdr:sp macro="[0]!GoToPlantParent" textlink="">
      <xdr:nvSpPr>
        <xdr:cNvPr id="6" name="Rectangle: Rounded Corners 5">
          <a:extLst>
            <a:ext uri="{FF2B5EF4-FFF2-40B4-BE49-F238E27FC236}">
              <a16:creationId xmlns:a16="http://schemas.microsoft.com/office/drawing/2014/main" id="{E24E5583-1EAF-4833-82AA-0ED136D6AE0D}"/>
            </a:ext>
          </a:extLst>
        </xdr:cNvPr>
        <xdr:cNvSpPr/>
      </xdr:nvSpPr>
      <xdr:spPr>
        <a:xfrm>
          <a:off x="30956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1B20D403-C8C5-4E4A-85FC-5F71EB760F25}"/>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B501441E-B355-449F-9BE0-3D73B823293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809DC1C3-BE04-4775-9DC4-D5DB25DA4834}"/>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53B707B6-B445-4E31-B4F2-80ECB7831810}"/>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2825750</xdr:colOff>
      <xdr:row>0</xdr:row>
      <xdr:rowOff>1438275</xdr:rowOff>
    </xdr:from>
    <xdr:to>
      <xdr:col>1</xdr:col>
      <xdr:colOff>3201625</xdr:colOff>
      <xdr:row>0</xdr:row>
      <xdr:rowOff>1798275</xdr:rowOff>
    </xdr:to>
    <xdr:sp macro="[0]!GoToEnvParent" textlink="">
      <xdr:nvSpPr>
        <xdr:cNvPr id="6" name="Rectangle: Rounded Corners 5">
          <a:extLst>
            <a:ext uri="{FF2B5EF4-FFF2-40B4-BE49-F238E27FC236}">
              <a16:creationId xmlns:a16="http://schemas.microsoft.com/office/drawing/2014/main" id="{07647162-E859-4C2E-85BE-16DDAFC240DD}"/>
            </a:ext>
          </a:extLst>
        </xdr:cNvPr>
        <xdr:cNvSpPr/>
      </xdr:nvSpPr>
      <xdr:spPr>
        <a:xfrm>
          <a:off x="3082925" y="1438275"/>
          <a:ext cx="375875"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30C039AF-09D1-4D1C-AEB7-648B6FB4FB6B}"/>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63CD0E32-91E3-4436-8FC7-B6E9425ECAD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235FF670-DF0F-41E6-B8B9-11519C8AD620}"/>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A28EB993-2426-4910-829B-7C48712A8D0F}"/>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2797175</xdr:colOff>
      <xdr:row>0</xdr:row>
      <xdr:rowOff>1438275</xdr:rowOff>
    </xdr:from>
    <xdr:to>
      <xdr:col>1</xdr:col>
      <xdr:colOff>3173050</xdr:colOff>
      <xdr:row>0</xdr:row>
      <xdr:rowOff>1798275</xdr:rowOff>
    </xdr:to>
    <xdr:sp macro="[0]!GoToPlantParent" textlink="">
      <xdr:nvSpPr>
        <xdr:cNvPr id="6" name="Rectangle: Rounded Corners 5">
          <a:extLst>
            <a:ext uri="{FF2B5EF4-FFF2-40B4-BE49-F238E27FC236}">
              <a16:creationId xmlns:a16="http://schemas.microsoft.com/office/drawing/2014/main" id="{9D423357-107F-4AD1-BD03-52CD9724443E}"/>
            </a:ext>
          </a:extLst>
        </xdr:cNvPr>
        <xdr:cNvSpPr/>
      </xdr:nvSpPr>
      <xdr:spPr>
        <a:xfrm>
          <a:off x="3054350" y="1438275"/>
          <a:ext cx="375875"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784CC55F-C44A-4F2A-911B-E29716428677}"/>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F2576796-0270-4B73-9076-72D7DCB86A16}"/>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D87F4C9A-A53B-41B5-8BB3-AB6521039EA9}"/>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9898D360-6FD6-4B11-8CF7-CE441A76768B}"/>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2800350</xdr:colOff>
      <xdr:row>0</xdr:row>
      <xdr:rowOff>1428750</xdr:rowOff>
    </xdr:from>
    <xdr:to>
      <xdr:col>1</xdr:col>
      <xdr:colOff>3173050</xdr:colOff>
      <xdr:row>0</xdr:row>
      <xdr:rowOff>1788750</xdr:rowOff>
    </xdr:to>
    <xdr:sp macro="[0]!GoToEnvParent" textlink="">
      <xdr:nvSpPr>
        <xdr:cNvPr id="6" name="Rectangle: Rounded Corners 5">
          <a:extLst>
            <a:ext uri="{FF2B5EF4-FFF2-40B4-BE49-F238E27FC236}">
              <a16:creationId xmlns:a16="http://schemas.microsoft.com/office/drawing/2014/main" id="{E836C348-5F99-4975-9378-B70DEF6D3E70}"/>
            </a:ext>
          </a:extLst>
        </xdr:cNvPr>
        <xdr:cNvSpPr/>
      </xdr:nvSpPr>
      <xdr:spPr>
        <a:xfrm>
          <a:off x="30575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L8" totalsRowShown="0" headerRowDxfId="843" headerRowBorderDxfId="842">
  <autoFilter ref="A4:L8" xr:uid="{7E3196FD-41CA-4617-B4E6-1663860AE448}"/>
  <tableColumns count="12">
    <tableColumn id="1" xr3:uid="{7AC6F4F0-0B21-48D3-9F25-3D1070C3034B}" name="experiment_id" dataDxfId="841"/>
    <tableColumn id="21" xr3:uid="{9D4DA41D-CE58-451A-BD31-50D7CBF1EE62}" name="name_of_experiment" dataDxfId="840"/>
    <tableColumn id="24" xr3:uid="{3BFAEB9F-FC18-4EFE-8423-A029B1EF9B2F}" name="experiment_type" dataDxfId="839"/>
    <tableColumn id="25" xr3:uid="{203815DC-ECF8-45D5-9FB4-2F7C9BDFCEB2}" name="management_type" dataDxfId="838"/>
    <tableColumn id="29" xr3:uid="{154F22E4-CC3D-403D-92A7-83E196BAAB1C}" name="main_experiment_factor" dataDxfId="837"/>
    <tableColumn id="31" xr3:uid="{5FFFF8B5-542A-48F1-8F3C-2DE43E022A0D}" name="experiment_duration" dataDxfId="836"/>
    <tableColumn id="2" xr3:uid="{F7C6A0C8-0937-41C0-9859-5E28B9634EAE}" name="experimental_factor_comb" dataDxfId="835"/>
    <tableColumn id="3" xr3:uid="{4261F109-4CC4-48B6-B5E5-B27CAA5AFEAB}" name="revision_date_first" dataDxfId="834"/>
    <tableColumn id="4" xr3:uid="{3CA63CAC-D9EE-4B74-8C04-0B23EC0655E8}" name="revision_date_latest" dataDxfId="833"/>
    <tableColumn id="5" xr3:uid="{D70AAF9C-0AB6-4D40-94E3-F76092F7A246}" name="objectives_of_study" dataDxfId="832"/>
    <tableColumn id="6" xr3:uid="{62298CB7-3CC8-444F-9610-4906E583F583}" name="experiment_narrative" dataDxfId="831"/>
    <tableColumn id="7" xr3:uid="{C9F6354F-A36F-49EC-A90F-1060E515262A}" name="metadata_notes" dataDxfId="83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B7" totalsRowShown="0" headerRowDxfId="829">
  <autoFilter ref="A4:AB7" xr:uid="{3C9D2DB6-8981-41D9-B44E-7995A694A6EF}"/>
  <tableColumns count="28">
    <tableColumn id="13" xr3:uid="{663AE94E-684F-419B-998A-C702A847659B}" name="field_level" dataDxfId="828"/>
    <tableColumn id="15" xr3:uid="{ABFE498D-3BCC-4AEF-9A36-C7F613194098}" name="field_name" dataDxfId="827"/>
    <tableColumn id="4" xr3:uid="{2276AD56-A9FB-451E-ACF7-C14D3BB55541}" name="field_country" dataDxfId="826"/>
    <tableColumn id="5" xr3:uid="{F76A86DC-1792-458E-BA24-F39B198170B8}" name="field_sub_country" dataDxfId="825"/>
    <tableColumn id="6" xr3:uid="{F1C90C07-84CE-4772-82F0-2004777BA3D2}" name="field_sub_sub_country" dataDxfId="824"/>
    <tableColumn id="7" xr3:uid="{C88744DC-0440-4F34-BF11-4D2D1572B15B}" name="field_latitude" dataDxfId="823"/>
    <tableColumn id="8" xr3:uid="{7CFCE0D2-E2C0-46D4-BA8E-59590DB62B93}" name="field_longitude" dataDxfId="822"/>
    <tableColumn id="9" xr3:uid="{AF655BF0-6B7A-4D3C-90C6-1F6E1CC0F23C}" name="field_loc_anon" dataDxfId="821"/>
    <tableColumn id="10" xr3:uid="{2DD9FF6D-7463-4D86-884E-7D0B2628BC03}" name="field_location_source" dataDxfId="820"/>
    <tableColumn id="14" xr3:uid="{269CDBA9-EC80-40EC-B67F-A555A282FC1E}" name="field_geocoord_original" dataDxfId="819"/>
    <tableColumn id="16" xr3:uid="{F4F42096-F08E-440F-8FD5-02A75EBBD7A5}" name="field_elevation" dataDxfId="818"/>
    <tableColumn id="17" xr3:uid="{E53CB5BA-D876-45F9-9DC3-A8A6F1C3565C}" name="field_landscape_position" dataDxfId="817"/>
    <tableColumn id="18" xr3:uid="{12139652-7ECC-4FBB-8973-96AFCBE46B0F}" name="field_slope" dataDxfId="816"/>
    <tableColumn id="19" xr3:uid="{38E785D1-1F3A-4EB0-99E6-C90D72AAA805}" name="field_slope_length" dataDxfId="815"/>
    <tableColumn id="20" xr3:uid="{BAA5ABE4-EAC9-4346-8D57-1A1803289A80}" name="field_slope_aspect" dataDxfId="814"/>
    <tableColumn id="22" xr3:uid="{0AB962C4-8381-4109-837E-431297BEC757}" name="field_area" dataDxfId="813"/>
    <tableColumn id="23" xr3:uid="{2268E708-DB74-43BC-AE03-71C6C487A202}" name="obstruction_to_sun" dataDxfId="812"/>
    <tableColumn id="26" xr3:uid="{7F7EED72-90D9-4869-AB2E-FA25BAC15FF4}" name="field_length_width_ratio" dataDxfId="811"/>
    <tableColumn id="27" xr3:uid="{1D6DC861-1582-4294-8DD9-FCECB54382F9}" name="field_plow_layer_depth" dataDxfId="810"/>
    <tableColumn id="28" xr3:uid="{51F3F793-2684-40B3-A90B-BE0EC8711352}" name="field_plow_layer_compac" dataDxfId="809"/>
    <tableColumn id="36" xr3:uid="{C0F52D3B-E74C-4CFD-83CB-DA5D5E5651B7}" name="field_history" dataDxfId="808"/>
    <tableColumn id="37" xr3:uid="{4BD14D79-869C-4782-B4FF-1C6B48261321}" name="drainage_type" dataDxfId="807"/>
    <tableColumn id="38" xr3:uid="{185081C0-2293-4B4E-9929-46EACF4CBCB1}" name="depth_to_drain" dataDxfId="806"/>
    <tableColumn id="1" xr3:uid="{031790AD-2CF7-4A1C-9631-EA4AD798C16B}" name="drain_spacing" dataDxfId="805"/>
    <tableColumn id="3" xr3:uid="{A32CD59B-C3E3-40AA-8FE4-A40F7A1B914D}" name="drain_radius" dataDxfId="804"/>
    <tableColumn id="11" xr3:uid="{FDF5C3AC-887F-4497-802D-753DE85F2ACB}" name="weather_station_id" dataDxfId="803"/>
    <tableColumn id="25" xr3:uid="{B28F963F-4B81-4DBA-9AE5-B55A1FCD82F4}" name="soil_profile_id" dataDxfId="802"/>
    <tableColumn id="31" xr3:uid="{37B314E7-12F4-4523-B87D-427B279A0A52}" name="field_notes" dataDxfId="80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FBB5A888-0600-44D6-8B8A-D91BDB255C8A}" name="plotLayout" displayName="plotLayout" ref="A4:I7" totalsRowShown="0" headerRowDxfId="800" dataDxfId="798" headerRowBorderDxfId="799">
  <autoFilter ref="A4:I7" xr:uid="{7E3196FD-41CA-4617-B4E6-1663860AE448}"/>
  <tableColumns count="9">
    <tableColumn id="1" xr3:uid="{F6CC956D-CC25-48DB-B5CD-1A74CD473BC5}" name="plot_layout_id" dataDxfId="797"/>
    <tableColumn id="21" xr3:uid="{2966C942-A04D-45FE-A815-99833E59BA82}" name="experiment_id" dataDxfId="796"/>
    <tableColumn id="25" xr3:uid="{042EFA3E-696B-404F-B7F3-641D5E622590}" name="field_level" dataDxfId="795"/>
    <tableColumn id="4" xr3:uid="{585561C0-8D45-4F56-9442-BF380344F044}" name="plot_layout_name" dataDxfId="794"/>
    <tableColumn id="2" xr3:uid="{063C012D-84AE-4892-8A0F-A1C8AAEC0809}" name="experimental_design" dataDxfId="793"/>
    <tableColumn id="3" xr3:uid="{89F55F5B-5E90-4750-8D85-66F6291152DB}" name="plot_area" dataDxfId="792"/>
    <tableColumn id="5" xr3:uid="{13B42F5E-458D-4E88-B4E7-ED0CF650A5CA}" name="plot_length" dataDxfId="791"/>
    <tableColumn id="6" xr3:uid="{EAC6CF35-2DFC-4FD7-953C-65C7AC03FE6D}" name="plot_width" dataDxfId="790"/>
    <tableColumn id="7" xr3:uid="{DDAEDA5E-041F-4A06-9D9E-072CF2B9A501}" name="plot_harvest_area" dataDxfId="78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9DEB79FE-CC79-44C5-89C4-E68661D86BCD}" name="plots" displayName="plots" ref="A4:H8" totalsRowShown="0" headerRowDxfId="788" headerRowBorderDxfId="787">
  <autoFilter ref="A4:H8" xr:uid="{7E3196FD-41CA-4617-B4E6-1663860AE448}"/>
  <tableColumns count="8">
    <tableColumn id="1" xr3:uid="{9D2EFBA2-75C1-47AC-9DFC-DFF19D11FB45}" name="plot_id" dataDxfId="786"/>
    <tableColumn id="21" xr3:uid="{B132B082-20CF-431F-BED4-AD8905E1B4E2}" name="experiment_id" dataDxfId="785"/>
    <tableColumn id="2" xr3:uid="{7C5A37F9-663E-4BCB-8F77-45820D58FAF0}" name="field_level" dataDxfId="784"/>
    <tableColumn id="3" xr3:uid="{CDA820F4-9C02-4CD7-805B-14B3079494EA}" name="plot_layout_id" dataDxfId="783"/>
    <tableColumn id="4" xr3:uid="{62359B85-8562-4BBA-AB6A-126940C633EE}" name="plot_name" dataDxfId="782"/>
    <tableColumn id="5" xr3:uid="{EFBF24E4-3995-49F1-A605-EA6543EC3F61}" name="plot_geocoord_x" dataDxfId="781"/>
    <tableColumn id="6" xr3:uid="{441CDDC5-FA64-4EBB-8CE8-EBFFEB0FEB9E}" name="plot_geocoord_y" dataDxfId="780"/>
    <tableColumn id="7" xr3:uid="{9FA6657F-2281-4FE6-B14A-FE8DB9C425C9}" name="plot_geocoord_system" dataDxfId="77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0FDD175-28DB-498B-A780-0AD3C227B24A}" name="cropSeason" displayName="cropSeason" ref="A4:F10" totalsRowShown="0" headerRowDxfId="778" headerRowBorderDxfId="777">
  <autoFilter ref="A4:F10" xr:uid="{7E3196FD-41CA-4617-B4E6-1663860AE448}"/>
  <tableColumns count="6">
    <tableColumn id="1" xr3:uid="{7FB58D8F-6049-4FB6-88BC-FEE9E3D4E8FF}" name="crop_season_id" dataDxfId="776"/>
    <tableColumn id="21" xr3:uid="{9951EC78-A19A-4DEC-BE1A-05D06BF9B5B1}" name="experiment_id" dataDxfId="775"/>
    <tableColumn id="24" xr3:uid="{A3F6F076-015F-45D0-B6CA-BAA8858B9DA2}" name="experiment_year" dataDxfId="774"/>
    <tableColumn id="25" xr3:uid="{43F78979-A522-485A-93D7-91D608347FD4}" name="cropping_system" dataDxfId="773"/>
    <tableColumn id="29" xr3:uid="{081FA221-C683-46DF-9C30-5A71CD3B022C}" name="crop_name" dataDxfId="772"/>
    <tableColumn id="31" xr3:uid="{D267CD6A-2E4F-40D2-8343-D5B08B5BCBEB}" name="crop_intended_use" dataDxfId="771"/>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D9" totalsRowShown="0" headerRowDxfId="770" dataDxfId="769">
  <autoFilter ref="A4:D9" xr:uid="{418326F8-391B-45E0-97BB-D948CCE1E8D3}"/>
  <tableColumns count="4">
    <tableColumn id="1" xr3:uid="{E3E3835B-ED22-4E2F-B31F-E7780ABB0DD6}" name="treatment_number" dataDxfId="768"/>
    <tableColumn id="2" xr3:uid="{DDC4028D-51F9-4B05-A591-AC7BCE40287E}" name="experiment_id" dataDxfId="767"/>
    <tableColumn id="3" xr3:uid="{B3CA3A55-16CB-400E-9AA8-E37AD16C8EB4}" name="treatment_name" dataDxfId="766"/>
    <tableColumn id="4" xr3:uid="{723AF5B3-C8B4-48EE-A56A-56495723F770}" name="treatment_comments" dataDxfId="765"/>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510E3E-6A68-410B-A5F1-B01D2D53CC39}" name="genotypes" displayName="genotypes" ref="A4:D6" totalsRowShown="0" tableBorderDxfId="764">
  <autoFilter ref="A4:D6" xr:uid="{AC510E3E-6A68-410B-A5F1-B01D2D53CC39}"/>
  <tableColumns count="4">
    <tableColumn id="1" xr3:uid="{90A31F32-DBF9-445D-B2B1-BF470689679C}" name="genotype_level" dataDxfId="763"/>
    <tableColumn id="2" xr3:uid="{78947514-DDB5-4CBF-9A61-ABB4251196A1}" name="crop_id" dataDxfId="762"/>
    <tableColumn id="3" xr3:uid="{30289350-2C56-4FDE-9445-853DC67433C2}" name="genotype_name" dataDxfId="761"/>
    <tableColumn id="9" xr3:uid="{C84D3F73-314B-4462-AA0C-5722D5028731}" name="accession_id" dataDxfId="76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C8" totalsRowShown="0" headerRowDxfId="745" dataDxfId="744">
  <autoFilter ref="A4:C8" xr:uid="{4764CA42-BDDC-497C-B82B-528A3783901F}"/>
  <tableColumns count="3">
    <tableColumn id="1" xr3:uid="{7B93E340-CBA9-40CE-A1EF-B67FCE2190CA}" name="soil_profile_id" dataDxfId="743"/>
    <tableColumn id="2" xr3:uid="{91103EA9-886D-46E4-98AC-E31C03494653}" name="field_level" dataDxfId="742"/>
    <tableColumn id="13" xr3:uid="{8247ACE5-D883-4B0A-A552-66BAD1E01417}" name="name_of_soil_profile" dataDxfId="74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B3E52FA-993B-4196-9108-331A6F6A70A4}" name="plotSetup" displayName="plotSetup" ref="A4:G8" totalsRowShown="0" headerRowDxfId="759" dataDxfId="757" headerRowBorderDxfId="758">
  <autoFilter ref="A4:G8" xr:uid="{7E3196FD-41CA-4617-B4E6-1663860AE448}"/>
  <tableColumns count="7">
    <tableColumn id="1" xr3:uid="{CA7A5A4E-3FC9-40D3-BE42-CEA53B6A35AE}" name="plot_setup_id" dataDxfId="756"/>
    <tableColumn id="21" xr3:uid="{8E3E9F28-C718-40F3-96D6-3BE22F262DF4}" name="experiment_id" dataDxfId="755"/>
    <tableColumn id="25" xr3:uid="{82D5A114-33DD-4C03-8B20-8DFB1B6BE592}" name="field_level" dataDxfId="754"/>
    <tableColumn id="9" xr3:uid="{640BBC8D-C9ED-4FE2-B56D-88F3C1045536}" name="plot_layout_id" dataDxfId="753"/>
    <tableColumn id="10" xr3:uid="{E269FFEC-EF43-4D5E-9A08-D69AEEDD4D8F}" name="crop_season_id" dataDxfId="752"/>
    <tableColumn id="4" xr3:uid="{8ECDC3AD-6B4A-4944-8E8C-9DB0974EA6E5}" name="treatment_number" dataDxfId="751"/>
    <tableColumn id="3" xr3:uid="{09C70794-95FC-4577-A176-71094BA26601}" name="plot_id" dataDxfId="750"/>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8" totalsRowShown="0" headerRowDxfId="703">
  <autoFilter ref="A4:G8" xr:uid="{CDF130C1-D396-4A8C-ADF6-BCE95083E13D}"/>
  <tableColumns count="7">
    <tableColumn id="2" xr3:uid="{6A04E1E9-D55C-41AA-96EE-09A3A36AEC6E}" name="institute_id" dataDxfId="702">
      <calculatedColumnFormula array="1">IF(ROW() = ROW(institutions[#Headers]) + ROWS(institutions[]), "", ROW() - ROW(institutions[#Headers]))</calculatedColumnFormula>
    </tableColumn>
    <tableColumn id="3" xr3:uid="{4EF232D9-800C-4BA5-8FF8-A12918613A8E}" name="resource_id" dataDxfId="701"/>
    <tableColumn id="5" xr3:uid="{4652B04E-9CAD-4A2D-87C2-AD1303E585F9}" name="institute_code" dataDxfId="700"/>
    <tableColumn id="16" xr3:uid="{F0849F08-9B07-47A1-98C5-49DA20945FC8}" name="institute_name" dataDxfId="699"/>
    <tableColumn id="17" xr3:uid="{85DCA2B4-F6C3-4965-9F78-6E2C69A4C5C2}" name="institute_type" dataDxfId="698"/>
    <tableColumn id="19" xr3:uid="{1320BBAE-7262-4713-9545-EADCE779648B}" name="institute_role" dataDxfId="697"/>
    <tableColumn id="1" xr3:uid="{9B03432E-EE1E-4A4A-BFD5-B26E2E602018}" name="institute_notes" dataDxfId="696"/>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6" totalsRowShown="0">
  <autoFilter ref="A4:J6" xr:uid="{D592DB2B-CA70-4984-AAAB-B6DFEDBCC2E1}"/>
  <tableColumns count="10">
    <tableColumn id="1" xr3:uid="{3DC05D3B-A820-4651-B22B-0544975E5828}" name="people_level" dataDxfId="695"/>
    <tableColumn id="7" xr3:uid="{BADC33BD-789F-47F8-B7A1-3C7F0C519F7E}" name="resource_id" dataDxfId="694"/>
    <tableColumn id="2" xr3:uid="{ABCA1176-7E3E-4E8D-9E72-E06D6DAD50AA}" name="researcher_last_name" dataDxfId="693"/>
    <tableColumn id="8" xr3:uid="{3BFD0546-D0E7-49B8-B40B-11568FA74818}" name="researcher_first_name" dataDxfId="692"/>
    <tableColumn id="3" xr3:uid="{2EC10443-A167-4509-B9F6-A1EC90316193}" name="researcher_name_mi" dataDxfId="691"/>
    <tableColumn id="4" xr3:uid="{EBDC6D18-4868-46CA-B425-94B6ADEFE928}" name="researcher_role" dataDxfId="690"/>
    <tableColumn id="5" xr3:uid="{78A162CC-D9F2-4330-A694-12E2569F5019}" name="researcher_address" dataDxfId="689"/>
    <tableColumn id="6" xr3:uid="{7FAE614C-29AE-4C71-A24A-86D4D1331576}" name="institute_ID" dataDxfId="688"/>
    <tableColumn id="10" xr3:uid="{BB5DEA13-1B28-444E-BCDC-17B8C096E592}" name="e_mail_address" dataDxfId="687"/>
    <tableColumn id="9" xr3:uid="{D65708B6-B45B-47DB-AEC6-E543D34A49E6}" name="persons_notes" dataDxfId="686"/>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6" totalsRowShown="0" headerRowDxfId="448">
  <autoFilter ref="A4:H6" xr:uid="{293FAAE0-B5F9-4163-9FD9-D8C533FDC441}"/>
  <tableColumns count="8">
    <tableColumn id="2" xr3:uid="{064E0BC7-E121-4C10-81EC-2AA5D50BCD43}" name="document_id" dataDxfId="685"/>
    <tableColumn id="1" xr3:uid="{C4DBB1FE-38BB-4AC5-A9E1-FC072684F66A}" name="resource_id" dataDxfId="684"/>
    <tableColumn id="8" xr3:uid="{8141EDCB-2A56-4968-81DD-AF9F394F4CC3}" name="document_name" dataDxfId="683"/>
    <tableColumn id="9" xr3:uid="{D97108A7-E263-4138-881F-77E5EA87355D}" name="digital_object_id" dataDxfId="682"/>
    <tableColumn id="10" xr3:uid="{81E80CC1-6AA0-40A9-9815-43B3A3489219}" name="document_type" dataDxfId="681"/>
    <tableColumn id="11" xr3:uid="{60601409-1FAD-4AC7-922B-9FCAB142469A}" name="document_date" dataDxfId="680" dataCellStyle="Hyperlink"/>
    <tableColumn id="3" xr3:uid="{C5308660-D63F-4816-94D4-6F6F576060A7}" name="document_link" dataDxfId="679" dataCellStyle="Hyperlink"/>
    <tableColumn id="4" xr3:uid="{8B8138D9-A272-4E1C-962E-D434C2061465}" name="document_notes" dataDxfId="678" dataCellStyle="Hyperlink"/>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G7" totalsRowShown="0" headerRowDxfId="539">
  <autoFilter ref="A4:G7" xr:uid="{77F7C1D0-1B00-4CF4-88BC-0DEC85F953DC}"/>
  <tableColumns count="7">
    <tableColumn id="1" xr3:uid="{064C0C80-9966-4FE5-A358-3B63D88AFD11}" name="tillage_level" dataDxfId="538"/>
    <tableColumn id="2" xr3:uid="{123A7DAC-8FE9-4397-9658-262487332BF5}" name="experiment_id" dataDxfId="537"/>
    <tableColumn id="3" xr3:uid="{1A4B43A3-DA56-4734-8CE4-E03416E19665}" name="growing_season_id" dataDxfId="536"/>
    <tableColumn id="6" xr3:uid="{180EE2D7-B6DD-4E67-939A-5B66C8BCDDD7}" name="treatment_number" dataDxfId="535"/>
    <tableColumn id="7" xr3:uid="{F967E4F1-BF74-4506-A145-60F3CD554678}" name="tillage_practice" dataDxfId="534"/>
    <tableColumn id="8" xr3:uid="{9A25934E-FC3D-46EF-904F-9FDCD5C45431}" name="tillage_treatment_name" dataDxfId="533"/>
    <tableColumn id="9" xr3:uid="{87F1DF40-44C0-4E89-90A4-F9ADEF74BB8E}" name="tillage_treatment_notes" dataDxfId="532"/>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H7" totalsRowShown="0" headerRowDxfId="531">
  <autoFilter ref="A4:H7" xr:uid="{A3AAB4EA-51D5-47B5-B4D5-27DD724AC1A8}"/>
  <tableColumns count="8">
    <tableColumn id="15" xr3:uid="{D6D9755E-76CE-4DA7-B5D3-328FDCCE9659}" name="tillage_event_id" dataDxfId="530"/>
    <tableColumn id="1" xr3:uid="{BE6134E0-871E-4354-93DF-B7E89DEE2CAA}" name="experiment_id" dataDxfId="529"/>
    <tableColumn id="3" xr3:uid="{83DC67DB-647C-4BB5-A921-6C5C560E47AE}" name="tillage_level" dataDxfId="528"/>
    <tableColumn id="4" xr3:uid="{4F516FC8-6F60-4C2B-B76A-6924F1007CAB}" name="tillage_operation_name" dataDxfId="527"/>
    <tableColumn id="7" xr3:uid="{3928CA98-0312-43FB-ADE1-32BB25EBED88}" name="tillage_date" dataDxfId="526"/>
    <tableColumn id="8" xr3:uid="{345978E8-7B1B-4AA2-A869-FD46316EC7C9}" name="tillage_implement" dataDxfId="525"/>
    <tableColumn id="9" xr3:uid="{68205519-7C8B-4DCD-9BD5-BD4F1041DA5E}" name="tillage_operations_depth" dataDxfId="524"/>
    <tableColumn id="2" xr3:uid="{3283F14A-08FF-42F2-807E-814D7B436261}" name="tillage_operations_notes" dataDxfId="523"/>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cropResidues" displayName="cropResidues" ref="A4:H6" totalsRowShown="0" headerRowDxfId="548">
  <autoFilter ref="A4:H6" xr:uid="{FE56ED03-3827-4D4B-95D4-C9B25130FFC2}"/>
  <tableColumns count="8">
    <tableColumn id="2" xr3:uid="{E4B89C5A-BCD1-40C8-A0C5-73AFF52367AC}" name="initial_conditions_level" dataDxfId="547"/>
    <tableColumn id="3" xr3:uid="{2D4DE1A2-C9D5-4709-A96E-1F5BCF57028B}" name="experiment_id" dataDxfId="546"/>
    <tableColumn id="1" xr3:uid="{F938C8C2-2070-4BD5-B9E6-E03F4CB9343F}" name="growing_season_id" dataDxfId="545"/>
    <tableColumn id="4" xr3:uid="{9259E97D-815E-46E2-A6A6-9506195A9609}" name="treatment_number" dataDxfId="544"/>
    <tableColumn id="8" xr3:uid="{CF02C310-999F-47D5-B601-13A1241136DF}" name="init_residu_measure_date" dataDxfId="543"/>
    <tableColumn id="11" xr3:uid="{535FF76F-0C82-4E9D-9E70-5BB379325F99}" name="crop_residue_management_process" dataDxfId="542"/>
    <tableColumn id="12" xr3:uid="{EAAB0BF4-F412-44F1-8589-C611C6B02C66}" name="initial_conditions_name" dataDxfId="541"/>
    <tableColumn id="13" xr3:uid="{33E0DBF2-DC5D-4333-A1E7-CD1685648FA0}" name="residue_nature_prev_crop" dataDxfId="540"/>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G7" totalsRowShown="0" headerRowDxfId="677">
  <autoFilter ref="A4:G7" xr:uid="{DBCC93B0-4D79-472C-B995-C493E7EC6DC1}"/>
  <tableColumns count="7">
    <tableColumn id="2" xr3:uid="{7541DD11-D302-4298-8172-3DD424DF6D91}" name="planting_level" dataDxfId="676"/>
    <tableColumn id="1" xr3:uid="{4FCE37D5-7DAD-4580-885E-2A24AFCAFB23}" name="experiment_id" dataDxfId="675"/>
    <tableColumn id="3" xr3:uid="{22DEE118-9F6A-48CB-871A-84D7BFF31B8B}" name="crop_season_id" dataDxfId="674"/>
    <tableColumn id="4" xr3:uid="{B28CA485-5CF5-4AD5-B3C0-564562883615}" name="treatment_number" dataDxfId="673"/>
    <tableColumn id="5" xr3:uid="{10216F5E-F2E0-4644-B4D6-0B5E4C0EB5BF}" name="genotype_level" dataDxfId="672"/>
    <tableColumn id="6" xr3:uid="{AE0BEBE8-6927-4CBB-B15F-B6BD5AA63B44}" name="planting_level_name" dataDxfId="671"/>
    <tableColumn id="9" xr3:uid="{30B1C17D-AC7D-4AD1-A468-60B48134E8DA}" name="planting_date" dataDxfId="670"/>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G7" totalsRowShown="0" headerRowDxfId="654">
  <autoFilter ref="A4:G7" xr:uid="{77F7C1D0-1B00-4CF4-88BC-0DEC85F953DC}"/>
  <tableColumns count="7">
    <tableColumn id="4" xr3:uid="{143FC608-B617-440B-AF0E-94AFAC91CBB1}" name="org_materials_applic_lev" dataDxfId="653"/>
    <tableColumn id="1" xr3:uid="{1C67C35E-E90B-4AC3-A63C-3865AA7F946D}" name="experiment_id" dataDxfId="652"/>
    <tableColumn id="2" xr3:uid="{EE8EF69A-A40F-4852-B647-5BC9CFBA1BA7}" name="growing_season_id" dataDxfId="651"/>
    <tableColumn id="8" xr3:uid="{8631037C-D56A-4879-BFEF-2CC107BB9DB5}" name="treatment_number" dataDxfId="650"/>
    <tableColumn id="9" xr3:uid="{ACFCF9CD-6197-4300-A3C5-75775B372222}" name="org_material_applic_name" dataDxfId="649"/>
    <tableColumn id="5" xr3:uid="{30525D97-E7FD-4B5A-A922-41F462C4722C}" name="org_material_applic_tot" dataDxfId="648"/>
    <tableColumn id="6" xr3:uid="{545AD9DC-973A-4D95-A4FA-390C063A4EE6}" name="org_material_notes" dataDxfId="647"/>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L7" totalsRowShown="0" headerRowDxfId="646" dataDxfId="645">
  <autoFilter ref="A4:L7" xr:uid="{7C3F1750-AC69-4213-B59A-E077F022E7D0}"/>
  <tableColumns count="12">
    <tableColumn id="4" xr3:uid="{111646F8-4B97-49F7-B7A0-F921DD8CA3A5}" name="organic_material_event_id" dataDxfId="644"/>
    <tableColumn id="1" xr3:uid="{1B26D61E-FE2D-4AC4-A912-D367EB1E1265}" name="experiment_id" dataDxfId="643"/>
    <tableColumn id="3" xr3:uid="{735E5EED-69EC-45F6-A5E3-D217D11FC4AE}" name="org_materials_applic_lev" dataDxfId="642"/>
    <tableColumn id="15" xr3:uid="{AC211CA4-4C6A-46E8-9A7C-7A3B618E998D}" name="organic_material" dataDxfId="641"/>
    <tableColumn id="17" xr3:uid="{DA53AF3E-3BC9-4137-A3FB-F8A5C34EED15}" name="org_material_appl_depth" dataDxfId="640"/>
    <tableColumn id="18" xr3:uid="{97072A05-F46B-4D37-B431-F8762A356ACB}" name="org_material_incorp_perc" dataDxfId="639"/>
    <tableColumn id="19" xr3:uid="{4C260044-6455-43DD-A1C0-1B1E9D76C07F}" name="org_material_applic_amnt" dataDxfId="638"/>
    <tableColumn id="20" xr3:uid="{9AD9E87C-C967-47B7-96A3-1DD8F7D722C2}" name="org_matter_moisture_conc" dataDxfId="637"/>
    <tableColumn id="21" xr3:uid="{D996A876-B860-421D-B47F-0CD2A22209C6}" name="org_matter_carbon_conc" dataDxfId="636"/>
    <tableColumn id="22" xr3:uid="{332AC063-69DF-472F-A702-1A671673AE59}" name="organic_material_N_conc" dataDxfId="635"/>
    <tableColumn id="5" xr3:uid="{A77BD1C3-47E6-411E-9B45-556F58A7CE4B}" name="organic_material_P_conc" dataDxfId="634"/>
    <tableColumn id="6" xr3:uid="{0D99ADE4-0C58-49D3-931B-D65ED55BA0EA}" name="organic_material_K_conc" dataDxfId="633"/>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7" totalsRowShown="0" headerRowDxfId="615" dataDxfId="614">
  <autoFilter ref="A4:G7" xr:uid="{DB9EB374-C541-4A85-ADC8-845A320AB264}"/>
  <tableColumns count="7">
    <tableColumn id="6" xr3:uid="{21C45C5F-FF63-4583-96E7-149842F86D16}" name="fertilizer_level" dataDxfId="613"/>
    <tableColumn id="1" xr3:uid="{79B5E9CA-7C90-4CFF-B479-128C58B71009}" name="experiment_id" dataDxfId="612"/>
    <tableColumn id="17" xr3:uid="{2F5D7110-D075-49F5-8F03-FA380289AD9E}" name="growing_season_id" dataDxfId="611"/>
    <tableColumn id="18" xr3:uid="{D578DCB9-0986-4424-B3AD-4D2F7F3F3804}" name="treatment_number" dataDxfId="610"/>
    <tableColumn id="7" xr3:uid="{96C9E9C9-F610-4DF5-BBFC-CE0E07EFDC2D}" name="fertilizer_level_name" dataDxfId="609"/>
    <tableColumn id="8" xr3:uid="{97456129-9F3D-462C-965C-2892D9AF6D8C}" name="fertilizer_notes" dataDxfId="608"/>
    <tableColumn id="9" xr3:uid="{7EB69B5F-6962-4ADB-B194-D99B0F2A31DF}" name="fert_applied" dataDxfId="607"/>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6" totalsRowShown="0" headerRowDxfId="606">
  <autoFilter ref="A4:X6" xr:uid="{7C3F1750-AC69-4213-B59A-E077F022E7D0}"/>
  <tableColumns count="24">
    <tableColumn id="6" xr3:uid="{C8F337A8-28C1-418F-AB60-8CBCDFA78CC9}" name="fertilizer_event_id" dataDxfId="605"/>
    <tableColumn id="1" xr3:uid="{86BB556E-921D-459C-95EB-7E01C208482F}" name="experiment_id" dataDxfId="604"/>
    <tableColumn id="3" xr3:uid="{206AB09C-68CA-4358-98A9-735CEACC74EA}" name="fertilizer_level" dataDxfId="603"/>
    <tableColumn id="28" xr3:uid="{AD29869F-1EFC-4B76-A913-C4192F975B24}" name="fertiliz_app_name" dataDxfId="602"/>
    <tableColumn id="29" xr3:uid="{13C30E9D-D629-4447-B465-23BAF14ADA10}" name="fertilization_date" dataDxfId="601"/>
    <tableColumn id="30" xr3:uid="{A709DAC8-57BE-4DC1-AFDD-C9A35CE94D2E}" name="fertilizer_material" dataDxfId="600"/>
    <tableColumn id="31" xr3:uid="{92A4398B-E281-48AF-8282-1181B058ED7A}" name="fertilizer_applic_method" dataDxfId="599"/>
    <tableColumn id="32" xr3:uid="{94BBBA5A-DF59-45F4-BFBB-A0BA6FE2268E}" name="application_depth_fert" dataDxfId="598"/>
    <tableColumn id="33" xr3:uid="{BCED6F27-DAE7-4EC5-9872-8862E9462381}" name="fertilizer_total_amount" dataDxfId="597"/>
    <tableColumn id="34" xr3:uid="{114F6E6A-5050-462D-8166-BD138F9F9653}" name="N_in_applied_fertilizer" dataDxfId="596"/>
    <tableColumn id="35" xr3:uid="{1CC15F09-7DD6-4EE5-99EA-065B4DCE45CC}" name="NO3_applied_fertilizer" dataDxfId="595"/>
    <tableColumn id="36" xr3:uid="{204AE436-750C-44E7-871C-D3F3AAB01B23}" name="NH4_applied_fertilizer" dataDxfId="594"/>
    <tableColumn id="37" xr3:uid="{F628C0D7-E91C-47F5-B8F2-ED2C86832711}" name="Urea_applied_fertilizer" dataDxfId="593"/>
    <tableColumn id="38" xr3:uid="{F155F9AB-013A-4D6F-B8A2-9D317C5F0BC9}" name="phosphorus_applied_fert" dataDxfId="592"/>
    <tableColumn id="39" xr3:uid="{A00DD634-3309-49CF-B590-8632957F980D}" name="fertilizer_K_applied" dataDxfId="591"/>
    <tableColumn id="40" xr3:uid="{074C0D25-C0C6-4010-8772-475123F63D81}" name="B_in_applied_fertilizer" dataDxfId="590"/>
    <tableColumn id="41" xr3:uid="{48D6EF16-3473-4DBE-BE03-23F730D215C8}" name="Ca_in_applied_fertilizer" dataDxfId="589"/>
    <tableColumn id="42" xr3:uid="{44E13A7D-FE24-42B7-91A9-FB5798EC2324}" name="Fe_in_applied_fertilizer" dataDxfId="588"/>
    <tableColumn id="43" xr3:uid="{292C46D3-AC1C-4F18-951B-A076D6F88868}" name="Mg_in_applied_fertilizer" dataDxfId="587"/>
    <tableColumn id="44" xr3:uid="{90CE11FB-1254-4DFD-93CA-8759263A6132}" name="Mn_in_applied_fertilizer" dataDxfId="586"/>
    <tableColumn id="45" xr3:uid="{27972042-D338-4A32-ABA1-1563C01C04E3}" name="S_in_applied_fertilizer" dataDxfId="585"/>
    <tableColumn id="46" xr3:uid="{61529952-8942-4A28-9AEA-A7460A674A65}" name="Zn_in_applied_fertilizer" dataDxfId="584"/>
    <tableColumn id="2" xr3:uid="{A9638481-95DC-4E58-86DD-251DD647A655}" name="fertiliz_code_other_elem" dataDxfId="583"/>
    <tableColumn id="4" xr3:uid="{D4E8CB31-15D0-4D05-BDCC-D97F97A13922}" name="other_elements_appl_fert" dataDxfId="582"/>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G6" totalsRowShown="0" headerRowDxfId="522">
  <autoFilter ref="A4:G6" xr:uid="{77F7C1D0-1B00-4CF4-88BC-0DEC85F953DC}"/>
  <tableColumns count="7">
    <tableColumn id="5" xr3:uid="{0DD8B6E3-D6E3-47D5-AC72-1FFFD05538BC}" name="irrigation_level" dataDxfId="521">
      <calculatedColumnFormula array="1">IF(ROW() &lt; ROW(INDEX(irrigation[experiment_id],ROWS(irrigation[experiment_id]))), COUNTIF(INDEX(irrigation[experiment_id],1):irrigation[[#This Row],[experiment_id]],irrigation[[#This Row],[experiment_id]]), "")</calculatedColumnFormula>
    </tableColumn>
    <tableColumn id="1" xr3:uid="{A156CDB4-CA1C-46B2-9A28-F2884AC5D92D}" name="experiment_id" dataDxfId="520"/>
    <tableColumn id="2" xr3:uid="{ACD08E62-9057-49A7-9EA3-EE0BA19976E3}" name="growing_season_id" dataDxfId="519"/>
    <tableColumn id="3" xr3:uid="{72247357-A968-44B3-82CF-9D7526DF15A4}" name="treatment_number" dataDxfId="518"/>
    <tableColumn id="6" xr3:uid="{22FD20B3-53D9-43B5-A650-6EFE4BBB9AEE}" name="irrigation_level_name" dataDxfId="517"/>
    <tableColumn id="4" xr3:uid="{476C6631-E284-4D2F-88F3-4F339D91FFDD}" name="irrig_applied" dataDxfId="451"/>
    <tableColumn id="7" xr3:uid="{C3E76A67-8523-4D70-8A77-B97588B45C0C}" name="irrigation_notes" dataDxfId="450"/>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6" totalsRowShown="0" headerRowDxfId="516" dataDxfId="515">
  <autoFilter ref="A4:G6" xr:uid="{A3AAB4EA-51D5-47B5-B4D5-27DD724AC1A8}"/>
  <tableColumns count="7">
    <tableColumn id="6" xr3:uid="{9F69124B-57F9-46A7-A440-659B604FFEBB}" name="irrigation_event_id" dataDxfId="514"/>
    <tableColumn id="1" xr3:uid="{C45E9A7C-2CC6-4576-81A1-EE90CF2C42FA}" name="experiment_id" dataDxfId="513"/>
    <tableColumn id="3" xr3:uid="{A9243036-F39E-4AF0-B13D-DD0803C7FA54}" name="irrigation_level" dataDxfId="512"/>
    <tableColumn id="17" xr3:uid="{FA25899C-5D99-4977-927E-9CAA9CF77D25}" name="irrigation_operation_name" dataDxfId="511"/>
    <tableColumn id="2" xr3:uid="{3E4B3DA5-9F7B-4B6E-A91A-6C3928BCAFA8}" name="irrigation_date" dataDxfId="510"/>
    <tableColumn id="4" xr3:uid="{6B2B59A8-279C-438A-8F42-4FDD583B2666}" name="irrigation_operation" dataDxfId="509"/>
    <tableColumn id="5" xr3:uid="{DEAECE4B-5F6B-4C05-9A26-338D1D652A11}" name="irrig_amount_depth" dataDxfId="508"/>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F7" totalsRowShown="0" headerRowDxfId="632">
  <autoFilter ref="A4:F7" xr:uid="{77F7C1D0-1B00-4CF4-88BC-0DEC85F953DC}"/>
  <tableColumns count="6">
    <tableColumn id="4" xr3:uid="{B61B918A-0A85-4360-A5C9-5219719820F9}" name="chemical_applic_level" dataDxfId="631"/>
    <tableColumn id="1" xr3:uid="{481EB051-4328-42CD-9B7E-1B5D371B11E8}" name="experiment_id"/>
    <tableColumn id="2" xr3:uid="{C5E0F8D4-0AC1-43CD-9963-49F39C522011}" name="growing_season_id" dataDxfId="630"/>
    <tableColumn id="3" xr3:uid="{B6419630-641A-46BF-8478-3CCD25AB0578}" name="treatment_number" dataDxfId="629"/>
    <tableColumn id="5" xr3:uid="{624A44F9-1748-4F9C-B889-3E56A5138C2F}" name="chemical_applic_name" dataDxfId="628"/>
    <tableColumn id="6" xr3:uid="{A8682F1F-24B0-4258-8C91-2E9BAC536DFF}" name="chemicals_notes" dataDxfId="627"/>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J6" totalsRowShown="0" headerRowDxfId="626">
  <autoFilter ref="A4:J6" xr:uid="{A3AAB4EA-51D5-47B5-B4D5-27DD724AC1A8}"/>
  <tableColumns count="10">
    <tableColumn id="5" xr3:uid="{ADD7B512-DB64-4C65-A593-086DDEDAEE76}" name="chemical_event_id" dataDxfId="625"/>
    <tableColumn id="1" xr3:uid="{4571FE7C-A5B1-42E7-A10D-B8C517E57329}" name="experiment_id" dataDxfId="624"/>
    <tableColumn id="3" xr3:uid="{BEABF4E5-DBFA-48F5-BB68-85D07F2CA2AB}" name="chemical_applic_level" dataDxfId="623"/>
    <tableColumn id="2" xr3:uid="{50DA79F1-F284-4570-9FB1-C3BC391D78BE}" name="chemical_applic_date" dataDxfId="622"/>
    <tableColumn id="58" xr3:uid="{C79458F4-3537-4566-904E-D8A043733DB0}" name="chemical_applic_material" dataDxfId="621"/>
    <tableColumn id="59" xr3:uid="{CCA4B20F-9527-4113-8222-410CBDBBD014}" name="chemical_applic_method" dataDxfId="620"/>
    <tableColumn id="60" xr3:uid="{641D8B7E-2821-4F98-BB3F-EDF8B15FCBD0}" name="application_depth_chem" dataDxfId="619"/>
    <tableColumn id="61" xr3:uid="{E6AD654A-BF7C-458B-8DA7-8EDA1ECF0B05}" name="chemical_applic_amount" dataDxfId="618"/>
    <tableColumn id="62" xr3:uid="{75C36578-C365-4137-B226-932D34495025}" name="chemical_applic_target" dataDxfId="617"/>
    <tableColumn id="4" xr3:uid="{2615844A-BA4F-4DDE-8082-F04DEAEC56AD}" name="chemical_applic_notes" dataDxfId="616"/>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K6" totalsRowShown="0" dataDxfId="561" tableBorderDxfId="560">
  <autoFilter ref="A4:K6" xr:uid="{B5DB3634-6071-440A-ACB7-120C56A8AEB3}"/>
  <tableColumns count="11">
    <tableColumn id="7" xr3:uid="{D837D7AC-CC3C-415E-84E4-70548DFA799C}" name="mulch_level" dataDxfId="559"/>
    <tableColumn id="1" xr3:uid="{CDFFD694-37EA-4136-8B38-531C383330E7}" name="experiment_id" dataDxfId="558"/>
    <tableColumn id="2" xr3:uid="{2FB7DA15-597F-4D99-A03A-EB00DFC63A8F}" name="growing_season_id" dataDxfId="557">
      <calculatedColumnFormula array="1">IF(ROW() &lt; ROW(INDEX(mulches[experiment_id],ROWS(mulches[experiment_id]))), COUNTIF(INDEX(mulches[experiment_id],1):mulches[[#This Row],[experiment_id]],mulches[[#This Row],[experiment_id]]), "")</calculatedColumnFormula>
    </tableColumn>
    <tableColumn id="49" xr3:uid="{5EE48CD2-ED2D-4BCF-8B18-D913A70A3260}" name="treatment_number" dataDxfId="556"/>
    <tableColumn id="15" xr3:uid="{9F041F40-0402-41AC-A0A8-74BFC7D48534}" name="mulch_level_name" dataDxfId="555"/>
    <tableColumn id="19" xr3:uid="{1B708BC0-AF1C-4D64-94BF-A0B90E96A46A}" name="mulch_applic_date" dataDxfId="554"/>
    <tableColumn id="3" xr3:uid="{1E721FBB-5A34-4090-973D-8DFAACB9EAD2}" name="mulch_removal_date" dataDxfId="553"/>
    <tableColumn id="4" xr3:uid="{45625963-AB56-40A4-9BDA-CC78681D5F09}" name="mulch_type" dataDxfId="552"/>
    <tableColumn id="5" xr3:uid="{5D638432-9BB8-454C-AD81-0E3474E718D3}" name="mulch_type_remove" dataDxfId="551"/>
    <tableColumn id="6" xr3:uid="{F46B062A-6E3F-4DB0-A49C-D6D37D611AFD}" name="mulch_cover_fraction" dataDxfId="550"/>
    <tableColumn id="8" xr3:uid="{8364476D-9028-4837-993E-15E71CDAB9C5}" name="mulch_level_notes" dataDxfId="549"/>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F6" totalsRowShown="0" headerRowDxfId="460" dataDxfId="455">
  <autoFilter ref="A4:F6" xr:uid="{21FC0ACE-8D99-4C5B-A0AA-5CCE748C8141}"/>
  <tableColumns count="6">
    <tableColumn id="3" xr3:uid="{5EA0EC65-A547-47B2-A128-686CD40BD192}" name="environmental_modif_lev" dataDxfId="452"/>
    <tableColumn id="1" xr3:uid="{EBEE1DC8-10BE-4DFE-8615-DD7EE91B6EAB}" name="experiment_id" dataDxfId="453"/>
    <tableColumn id="2" xr3:uid="{6CAF4375-F691-4DC7-AC98-01203DE188EE}" name="crop_season_id" dataDxfId="459"/>
    <tableColumn id="5" xr3:uid="{A175CFF4-E61E-45B1-A0EF-C414342FB1E1}" name="treatment_number" dataDxfId="458"/>
    <tableColumn id="6" xr3:uid="{5567DB43-9AF5-4CF1-BE77-E21A7723D127}" name="environ_modif_name" dataDxfId="457"/>
    <tableColumn id="4" xr3:uid="{659F9F7F-8AB7-461A-A6E5-3A99E35A748A}" name="environ_comments" dataDxfId="456"/>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H7" totalsRowShown="0" headerRowDxfId="449">
  <autoFilter ref="A4:H7" xr:uid="{F334BE32-25D5-43AD-A28D-6595D81A11E8}"/>
  <tableColumns count="8">
    <tableColumn id="2" xr3:uid="{1A32BE46-C490-4B76-A18B-9DCA4BF515DC}" name="environmental_modif_levels_id" dataDxfId="454"/>
    <tableColumn id="1" xr3:uid="{BD73FBA9-0875-4CF6-96CF-7F1E26475C97}" name="experiment_id"/>
    <tableColumn id="3" xr3:uid="{FE3A3685-C7A4-4CD1-9A6E-AE3144BA7EDA}" name="environmental_modif_lev"/>
    <tableColumn id="18" xr3:uid="{6E9D888A-5226-4D01-ABEC-0817ACD8C311}" name="environ_modificat_date" dataDxfId="507"/>
    <tableColumn id="19" xr3:uid="{FAACFD37-53A0-4E46-A585-62FF593AFAC9}" name="environ_parameter"/>
    <tableColumn id="20" xr3:uid="{E2142BED-A7E8-43B6-87BD-6CF2DB949556}" name="modif_code"/>
    <tableColumn id="21" xr3:uid="{84FFDAE4-D12B-472C-B609-B42CD222BCBF}" name="environ_parameter_value" dataDxfId="506"/>
    <tableColumn id="22" xr3:uid="{878C4DDC-8FD1-49A8-9576-A89542CC3606}" name="environ_parameter_uni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F7" totalsRowShown="0" headerRowDxfId="581" dataDxfId="580">
  <autoFilter ref="A4:F7" xr:uid="{21FC0ACE-8D99-4C5B-A0AA-5CCE748C8141}"/>
  <tableColumns count="6">
    <tableColumn id="3" xr3:uid="{73D4CBC4-CF6F-43A1-A1C2-CC90965AC642}" name="harvest_operations_level" dataDxfId="579"/>
    <tableColumn id="1" xr3:uid="{C6CC1715-3F8C-4325-BEA9-B840B7863030}" name="experiment_id" dataDxfId="578"/>
    <tableColumn id="2" xr3:uid="{B4007FBF-5EE7-4121-AA65-738ABE2E8FBC}" name="crop_season_id" dataDxfId="577"/>
    <tableColumn id="5" xr3:uid="{192202FC-BAD8-4845-85D3-A1BC65C2A490}" name="treatment_number" dataDxfId="576"/>
    <tableColumn id="6" xr3:uid="{98EECC0B-B969-4457-A201-A97931875BEB}" name="harvest_ops_level_name" dataDxfId="575"/>
    <tableColumn id="8" xr3:uid="{A91F9A64-B572-4AC9-9049-4AD2B7729E54}" name="harvest_notes" dataDxfId="574"/>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7" totalsRowShown="0" headerRowDxfId="573" dataDxfId="572">
  <autoFilter ref="A4:J7" xr:uid="{F334BE32-25D5-43AD-A28D-6595D81A11E8}"/>
  <tableColumns count="10">
    <tableColumn id="8" xr3:uid="{FCD9A910-6566-4F56-83BD-A98808B92290}" name="harvest_event_id" dataDxfId="571"/>
    <tableColumn id="1" xr3:uid="{229B1FAB-E450-4755-81F8-05415EA5CEDA}" name="experiment_id" dataDxfId="570"/>
    <tableColumn id="3" xr3:uid="{7BB2A383-5548-45FF-AD53-869BFDA02149}" name="harvest_operations_level" dataDxfId="569"/>
    <tableColumn id="18" xr3:uid="{D2B8CE1F-F1E5-41FA-B06C-5289CBDACD1E}" name="harvest_operations_date" dataDxfId="568"/>
    <tableColumn id="20" xr3:uid="{6DB3DD3A-82FE-4613-8C62-05FC810C64C2}" name="harvest_operat_component" dataDxfId="567"/>
    <tableColumn id="21" xr3:uid="{A15B1384-30E2-4551-86F9-A2AB53A46E12}" name="harvest_method" dataDxfId="566"/>
    <tableColumn id="2" xr3:uid="{7DF04191-64DE-427B-8CFB-9D1F8602418A}" name="harvest_stage" dataDxfId="565"/>
    <tableColumn id="4" xr3:uid="{FBCD518C-C103-417F-A584-74DC40BCEC7C}" name="harv_operat_main_product" dataDxfId="564"/>
    <tableColumn id="5" xr3:uid="{9FC54403-06C1-4846-9082-480589D3F591}" name="harv_operation_byproduct" dataDxfId="563"/>
    <tableColumn id="6" xr3:uid="{E8E7FD42-484D-4819-9DAC-925E004EB8EA}" name="harv_operat_size_categor" dataDxfId="562"/>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16278513-BFCB-45C0-97D0-C5D0546C4D1D}" name="plantData" displayName="plantData" ref="A4:H7" totalsRowShown="0" headerRowDxfId="749">
  <autoFilter ref="A4:H7" xr:uid="{7326F1A7-917C-48E7-8ED5-785564BFAE62}"/>
  <tableColumns count="8">
    <tableColumn id="7" xr3:uid="{4A343865-B5DB-47F2-BAE8-E5FC113EEDC6}" name="plant_data_id" dataDxfId="748"/>
    <tableColumn id="1" xr3:uid="{C169C0F7-5C71-4A9D-8333-07BB3B88B300}" name="experiment_id"/>
    <tableColumn id="2" xr3:uid="{5BE873E8-7AD3-4F65-A8F6-73A21DD349E9}" name="field_level"/>
    <tableColumn id="3" xr3:uid="{D21CB1F0-F3C8-4C50-8A72-D3B8B71B10FD}" name="crop_season_id" dataDxfId="747"/>
    <tableColumn id="4" xr3:uid="{933ADE08-703E-4953-9A76-6AA82B051A10}" name="obs_unit_type" dataDxfId="746"/>
    <tableColumn id="8" xr3:uid="{D0E2AB30-6194-48AB-A873-1BB48DFFAB89}" name="obs_unit_id"/>
    <tableColumn id="9" xr3:uid="{E98F7DD6-D9D2-4F74-A998-E9696A9D3D6A}" name="sample_number"/>
    <tableColumn id="10" xr3:uid="{FCB34F45-0401-432B-BDD2-3854C2FE7DE1}" name="plant_data_type"/>
  </tableColumns>
  <tableStyleInfo name="TableStyleMedium4"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E4FB494-F009-4CBB-9BB2-A58826F763F9}" name="soilData" displayName="soilData" ref="A4:I7" totalsRowShown="0" headerRowDxfId="740">
  <autoFilter ref="A4:I7" xr:uid="{7326F1A7-917C-48E7-8ED5-785564BFAE62}"/>
  <tableColumns count="9">
    <tableColumn id="7" xr3:uid="{E9ADE16E-4400-44CD-AA30-292E9384663D}" name="soil_data_id" dataDxfId="739"/>
    <tableColumn id="1" xr3:uid="{6FD1FC38-EBDA-4EFC-86BA-9DAC79E412C5}" name="experiment_id" dataDxfId="738"/>
    <tableColumn id="2" xr3:uid="{A28D19A0-E207-4628-B3F5-0BE2F787158B}" name="field_level" dataDxfId="737"/>
    <tableColumn id="3" xr3:uid="{236FA396-307D-47D6-8579-259EFA386645}" name="soil_profile_id" dataDxfId="736"/>
    <tableColumn id="4" xr3:uid="{23AD2F0F-7E36-4BAD-8272-2A6244BE1667}" name="crop_season_id" dataDxfId="735"/>
    <tableColumn id="8" xr3:uid="{44BCF3ED-1123-45ED-B797-92BCD8FE7603}" name="obs_unit_type" dataDxfId="734"/>
    <tableColumn id="9" xr3:uid="{09B7C54D-EC61-4E50-8F9F-19F5433DD765}" name="obs_unit_id" dataDxfId="733"/>
    <tableColumn id="10" xr3:uid="{F545F050-2551-4355-8925-5B5B3EAC63FD}" name="sample_number" dataDxfId="732"/>
    <tableColumn id="11" xr3:uid="{B2E0C951-2493-42BA-82F1-55C8C104D837}" name="soil_data_type" dataDxfId="731"/>
  </tableColumns>
  <tableStyleInfo name="TableStyleMedium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C6" totalsRowShown="0" headerRowDxfId="730" dataDxfId="729">
  <autoFilter ref="A4:C6" xr:uid="{506D2BCE-E568-448F-8779-3B54605BBFFE}"/>
  <tableColumns count="3">
    <tableColumn id="2" xr3:uid="{817DDA8A-92BA-4DA3-8B53-3DFFEA724702}" name="weather_station_id" dataDxfId="728"/>
    <tableColumn id="1" xr3:uid="{8E0DFBCE-2F3C-4C9B-BC7F-EAF1B4C67ED4}" name="field_level" dataDxfId="727"/>
    <tableColumn id="12" xr3:uid="{9955E962-17FF-4878-BA52-BC17EC595735}" name="weather_station_name" dataDxfId="726"/>
  </tableColumns>
  <tableStyleInfo name="TableStyleMedium4"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3C4C6DB-011E-4B2F-BF42-0DAF83F02DDF}" name="envData" displayName="envData" ref="A4:H7" totalsRowShown="0" headerRowDxfId="464">
  <autoFilter ref="A4:H7" xr:uid="{7326F1A7-917C-48E7-8ED5-785564BFAE62}"/>
  <tableColumns count="8">
    <tableColumn id="7" xr3:uid="{E2739186-2E44-4A8A-9F5D-35530B7C5A25}" name="env_data_id" dataDxfId="463"/>
    <tableColumn id="1" xr3:uid="{43B362C6-A437-4ECB-B870-FE9E9F48E7CD}" name="experiment_id"/>
    <tableColumn id="2" xr3:uid="{68E67556-31B0-40F4-85FE-4C9DE6FDF13E}" name="field_level"/>
    <tableColumn id="3" xr3:uid="{BACE5849-51D4-4921-AB3A-ABACF247F5DD}" name="crop_season_id" dataDxfId="462"/>
    <tableColumn id="4" xr3:uid="{ED4159BC-A879-408D-817B-327F25C7F994}" name="obs_unit_type" dataDxfId="461"/>
    <tableColumn id="8" xr3:uid="{13A18FAE-F344-4D6A-8AA1-04C0EE2A2100}" name="obs_unit_id"/>
    <tableColumn id="9" xr3:uid="{B3578527-6638-4AE4-8D4A-6841ADBD77A0}" name="sample_number"/>
    <tableColumn id="10" xr3:uid="{78AAA249-D384-4235-8619-387C6BB9CC04}" name="env_data_type"/>
  </tableColumns>
  <tableStyleInfo name="TableStyleMedium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7" totalsRowShown="0" headerRowDxfId="725" dataDxfId="724" tableBorderDxfId="723">
  <autoFilter ref="A4:M7" xr:uid="{B43A5523-FDE0-40F3-935F-821A5B79A027}"/>
  <tableColumns count="13">
    <tableColumn id="1" xr3:uid="{F47E75C8-8E51-49B8-85CD-FF758B7B2C18}" name="weather_daily_record_id" dataDxfId="722">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721"/>
    <tableColumn id="3" xr3:uid="{59266200-B8EF-487E-8CDE-AB1731780BAF}" name="weather_date" dataDxfId="720"/>
    <tableColumn id="11" xr3:uid="{AC29F5BE-B529-438B-A9A4-AFC05050A786}" name="solar_radiation" dataDxfId="719"/>
    <tableColumn id="12" xr3:uid="{A7851DBA-C3CB-440B-8C86-0C0EDD4C0FD9}" name="maximum_temperature" dataDxfId="718"/>
    <tableColumn id="13" xr3:uid="{3D8F893F-E73E-4A13-89CD-F76BE6603B25}" name="minimum_temperature" dataDxfId="717"/>
    <tableColumn id="14" xr3:uid="{EAC7083F-8CD1-4A33-8554-0754968A3507}" name="precipitation" dataDxfId="716"/>
    <tableColumn id="15" xr3:uid="{70D9E659-B779-4E5F-9856-8F710B832D04}" name="wind_speed_daily" dataDxfId="715"/>
    <tableColumn id="17" xr3:uid="{99C4222D-72F5-47E3-A8F2-6BDCF6DDC11C}" name="temperature_dewpoint" dataDxfId="714"/>
    <tableColumn id="18" xr3:uid="{921D17A5-BEB4-4F32-84A1-5926A3B75E03}" name="CO2_conc_atmosphere_daily" dataDxfId="713"/>
    <tableColumn id="4" xr3:uid="{FD54DECF-C936-4DC1-A7EA-DEBDF48F99DD}" name="evaporation_pan" dataDxfId="712"/>
    <tableColumn id="5" xr3:uid="{52CB5CF0-D40E-4C20-BBB6-81DB045D36EC}" name="evapotranspiration_reference" dataDxfId="711"/>
    <tableColumn id="6" xr3:uid="{686DED8D-9B48-4EA2-8A7D-4261D5826E01}" name="realtive_humidity_avg" dataDxfId="710"/>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829CC96-5B20-40EA-A07A-BDAEE31BC395}" name="weatherMonthly" displayName="weatherMonthly" ref="A4:C6" totalsRowShown="0" headerRowDxfId="709" dataDxfId="708" tableBorderDxfId="707">
  <autoFilter ref="A4:C6" xr:uid="{B43A5523-FDE0-40F3-935F-821A5B79A027}"/>
  <tableColumns count="3">
    <tableColumn id="1" xr3:uid="{0D5DE907-30C0-4199-87BE-1BD79D2D32DB}" name="weather_monthly_record_id" dataDxfId="706"/>
    <tableColumn id="2" xr3:uid="{F312EF57-4449-4688-8533-CBAAFA3E452C}" name="weather_station_id" dataDxfId="705"/>
    <tableColumn id="3" xr3:uid="{749E1BCA-E165-4816-882C-4C6D1EE7C02E}" name="month" dataDxfId="704"/>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FD02071-6EC6-46B3-BACD-38382744C3DE}" name="soilLyrPhys" displayName="soilLyrPhys" ref="A4:E8" totalsRowShown="0" headerRowDxfId="447">
  <autoFilter ref="A4:E8" xr:uid="{7326F1A7-917C-48E7-8ED5-785564BFAE62}"/>
  <tableColumns count="5">
    <tableColumn id="1" xr3:uid="{97D47707-A683-4373-8A75-D077F160D78E}" name="soil_layers_phys_id" dataDxfId="445"/>
    <tableColumn id="11" xr3:uid="{FD20256D-40A8-4CF4-893E-25734B39EC18}" name="soil_data_id" dataDxfId="446"/>
    <tableColumn id="12" xr3:uid="{677E9A49-53D1-4A60-B9AB-ABAC6244E41E}" name="me_soil_layer_top_depth" dataDxfId="669"/>
    <tableColumn id="14" xr3:uid="{234D16C2-3CF8-4E26-AB67-240618C791BB}" name="me_soil_layer_bot_depth" dataDxfId="668"/>
    <tableColumn id="15" xr3:uid="{7A83ADC1-8B5F-4452-8E1E-F864AA450FEC}" name="date_of_measurement" dataDxfId="667"/>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65676342-278F-4EED-9041-E942DBF623BD}" name="soilLyrChem" displayName="soilLyrChem" ref="A4:E8" totalsRowShown="0" headerRowDxfId="444">
  <autoFilter ref="A4:E8" xr:uid="{7326F1A7-917C-48E7-8ED5-785564BFAE62}"/>
  <tableColumns count="5">
    <tableColumn id="1" xr3:uid="{77C131F4-CF13-45B8-8558-370A5103AB97}" name="soil_layers_chem_id" dataDxfId="442"/>
    <tableColumn id="11" xr3:uid="{94442488-0A66-409A-9610-FDA5B01C18BE}" name="soil_data_id" dataDxfId="443"/>
    <tableColumn id="12" xr3:uid="{48089459-DABB-47F8-A721-B7AEBDF666E8}" name="me_soil_layer_top_depth" dataDxfId="666"/>
    <tableColumn id="14" xr3:uid="{90BA0997-FE04-4CFA-8E71-431C645254E5}" name="me_soil_layer_bot_depth" dataDxfId="410"/>
    <tableColumn id="15" xr3:uid="{9698412E-30D2-41FB-95E0-3D45C2BEED9F}" name="date_of_measurement" dataDxfId="409"/>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402D7F6-D9BA-47FE-8F23-948BCC3F0DAF}" name="soilLyrOM" displayName="soilLyrOM" ref="A4:E8" totalsRowShown="0" headerRowDxfId="439">
  <autoFilter ref="A4:E8" xr:uid="{7326F1A7-917C-48E7-8ED5-785564BFAE62}"/>
  <tableColumns count="5">
    <tableColumn id="1" xr3:uid="{4CBB6867-7F35-44F2-B9CD-8CD0EDD91D8C}" name="soil_layers_om_id" dataDxfId="440"/>
    <tableColumn id="11" xr3:uid="{E78F72B8-C0CC-4440-ACF3-0DEE1F0913BB}" name="soil_sample_id" dataDxfId="441"/>
    <tableColumn id="12" xr3:uid="{72E4420C-4643-428E-B669-D499384DA036}" name="me_soil_layer_top_depth" dataDxfId="664"/>
    <tableColumn id="14" xr3:uid="{1D433944-A27D-4209-8F0A-C6CA51010EF7}" name="me_soil_layer_bot_depth" dataDxfId="412"/>
    <tableColumn id="2" xr3:uid="{5D03EEC3-CCD6-4BAD-96E4-23A858F5CF5A}" name="date_of_measurement" dataDxfId="411"/>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5B0EEA1-50AD-458F-BD21-A2AF9805A5BF}" name="soilLyrCarbon66" displayName="soilLyrCarbon66" ref="A4:C8" totalsRowShown="0" headerRowDxfId="438">
  <autoFilter ref="A4:C8" xr:uid="{7326F1A7-917C-48E7-8ED5-785564BFAE62}"/>
  <tableColumns count="3">
    <tableColumn id="1" xr3:uid="{A19CB648-2F51-4845-866D-1F97E8C1DA0E}" name="soil_layers_carbon_id" dataDxfId="437"/>
    <tableColumn id="11" xr3:uid="{FA39F360-A9EB-46CD-8173-A3B9521A7328}" name="soil_sample_id" dataDxfId="414"/>
    <tableColumn id="12" xr3:uid="{17DAFC5C-5B21-46E2-99A8-30FF09F498DB}" name="date_of_measurement" dataDxfId="413"/>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561BEE32-1F2D-456A-9574-F20E33CCB3EE}" name="soilLyrCarbon" displayName="soilLyrCarbon" ref="A4:E8" totalsRowShown="0" headerRowDxfId="436">
  <autoFilter ref="A4:E8" xr:uid="{7326F1A7-917C-48E7-8ED5-785564BFAE62}"/>
  <tableColumns count="5">
    <tableColumn id="1" xr3:uid="{790CAB11-3575-45B9-8B54-3055E6E7B7B1}" name="soil_layers_carbon_id" dataDxfId="434"/>
    <tableColumn id="11" xr3:uid="{A67D82F8-0FDE-47C5-A578-AC021B484163}" name="soil_sample_id" dataDxfId="435"/>
    <tableColumn id="12" xr3:uid="{7F769BE7-4885-431B-9067-67B14351F156}" name="me_soil_layer_top_depth" dataDxfId="663"/>
    <tableColumn id="14" xr3:uid="{995DBFC0-8E1A-443C-A7C9-E7E6B0E979BD}" name="me_soil_layer_bot_depth" dataDxfId="662"/>
    <tableColumn id="2" xr3:uid="{28D2B05C-6793-4F21-B792-48805ED549C9}" name="date_of_measurement"/>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CF8F880-E878-468F-B20C-8D6EF8444DCE}" name="soilLyrNPK" displayName="soilLyrNPK" ref="A4:E8" totalsRowShown="0" headerRowDxfId="433">
  <autoFilter ref="A4:E8" xr:uid="{7326F1A7-917C-48E7-8ED5-785564BFAE62}"/>
  <tableColumns count="5">
    <tableColumn id="1" xr3:uid="{05A42151-A89C-45F1-997F-9FE38B767080}" name="soil_layers_npk_id" dataDxfId="431"/>
    <tableColumn id="11" xr3:uid="{3F53D5AA-A1A6-4C15-B0CF-5AB3FD0ED249}" name="soil_sample_id" dataDxfId="432"/>
    <tableColumn id="12" xr3:uid="{34AE0F22-D022-41DE-88E5-DBF723E34560}" name="me_soil_layer_top_depth" dataDxfId="661"/>
    <tableColumn id="14" xr3:uid="{23A5F598-910F-4B6E-874F-985DA5045BE1}" name="me_soil_layer_bot_depth" dataDxfId="408"/>
    <tableColumn id="2" xr3:uid="{0D31B8C2-8EB6-4AB4-8706-37AF10D26872}" name="date_of_measurement" dataDxfId="407"/>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D29C018-3BC0-45CB-BCC1-0E0058BFC9CE}" name="soilLyrNutrients" displayName="soilLyrNutrients" ref="A4:E8" totalsRowShown="0" headerRowDxfId="430">
  <autoFilter ref="A4:E8" xr:uid="{7326F1A7-917C-48E7-8ED5-785564BFAE62}"/>
  <tableColumns count="5">
    <tableColumn id="1" xr3:uid="{43F57575-2A63-4688-9F3D-A906967A610D}" name="soil_layers_nutrients_id" dataDxfId="428"/>
    <tableColumn id="11" xr3:uid="{A57CCBB7-A910-4E83-A180-63DE0C5D7D38}" name="soil_sample_id" dataDxfId="429"/>
    <tableColumn id="12" xr3:uid="{96B4A782-6A5B-4F7A-ADAE-28170B947053}" name="me_soil_layer_top_depth" dataDxfId="660"/>
    <tableColumn id="14" xr3:uid="{FEAA45B2-8621-4343-B35A-1817FE965509}" name="me_soil_layer_bot_depth" dataDxfId="659"/>
    <tableColumn id="2" xr3:uid="{7B1AB017-53E6-4BAF-9CEC-1C393581B342}" name="date_of_measurement" dataDxfId="406"/>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6988270-CBE3-46DF-9647-708A41B7FFCC}" name="soilLyrNdyn" displayName="soilLyrNdyn" ref="A4:E8" totalsRowShown="0" headerRowDxfId="427">
  <autoFilter ref="A4:E8" xr:uid="{7326F1A7-917C-48E7-8ED5-785564BFAE62}"/>
  <tableColumns count="5">
    <tableColumn id="1" xr3:uid="{F02E544B-B53E-454E-BE42-62228D308430}" name="soil_layers_ndyn_id" dataDxfId="425"/>
    <tableColumn id="11" xr3:uid="{9B245A00-E7A2-45DD-AFD2-6F82A66630B9}" name="soil_sample_id" dataDxfId="426"/>
    <tableColumn id="12" xr3:uid="{4E7BC84A-42EF-4BEC-BE65-426A896651E5}" name="me_soil_layer_top_depth" dataDxfId="658"/>
    <tableColumn id="14" xr3:uid="{2190FE38-52D1-45F7-881A-43E06E7E05A8}" name="me_soil_layer_bot_depth" dataDxfId="405"/>
    <tableColumn id="2" xr3:uid="{9BC16A4D-4A31-441F-B37C-AE9A007A62A0}" name="date_of_measurement" dataDxfId="404"/>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37C0C5C2-AF52-443B-B385-78634A916034}" name="soilLyrPdyn" displayName="soilLyrPdyn" ref="A4:E9" totalsRowShown="0" headerRowDxfId="422">
  <autoFilter ref="A4:E9" xr:uid="{7326F1A7-917C-48E7-8ED5-785564BFAE62}"/>
  <tableColumns count="5">
    <tableColumn id="1" xr3:uid="{591CDFC6-4483-48BD-96EE-82CEF899A0F3}" name="soil_layers_pdyn_id" dataDxfId="423"/>
    <tableColumn id="11" xr3:uid="{949071B3-AA54-45D9-AEDA-24C681295309}" name="soil_sample_id" dataDxfId="424"/>
    <tableColumn id="12" xr3:uid="{62468CFD-CBEB-485A-AD15-47EBE26116A3}" name="me_soil_layer_top_depth" dataDxfId="657"/>
    <tableColumn id="14" xr3:uid="{44D21C45-2AF7-47AD-9B9E-4738BF2358E7}" name="me_soil_layer_bot_depth" dataDxfId="403"/>
    <tableColumn id="2" xr3:uid="{819D0A2F-5F19-428C-A87A-071C1B85A0A9}" name="date_of_measurement" dataDxfId="402"/>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753BC025-DD37-4AEA-9788-9AD0668B2F48}" name="soilLyrWater" displayName="soilLyrWater" ref="A4:E8" totalsRowShown="0" headerRowDxfId="419">
  <autoFilter ref="A4:E8" xr:uid="{7326F1A7-917C-48E7-8ED5-785564BFAE62}"/>
  <tableColumns count="5">
    <tableColumn id="1" xr3:uid="{F6AC4B15-D4E3-4316-92DE-D6D54255A6F3}" name="soil_layers_water_id" dataDxfId="420"/>
    <tableColumn id="11" xr3:uid="{1636F716-3F30-4007-B179-8E1F22E06502}" name="soil_sample_id" dataDxfId="421"/>
    <tableColumn id="12" xr3:uid="{3C3FD996-7DB5-4B3E-B046-81C4DF93CD1A}" name="me_soil_layer_top_depth" dataDxfId="656"/>
    <tableColumn id="14" xr3:uid="{2F04082E-077F-4246-A1A4-F55CBAAC40D9}" name="me_soil_layer_bot_depth" dataDxfId="401"/>
    <tableColumn id="2" xr3:uid="{35B83B57-2060-4EF2-8910-D6E2F8D1E886}" name="date_of_measurement" dataDxfId="400"/>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954DF70-F63C-4F53-83F6-10431FFB828E}" name="soilLyrRoots" displayName="soilLyrRoots" ref="A4:E8" totalsRowShown="0" headerRowDxfId="418">
  <autoFilter ref="A4:E8" xr:uid="{7326F1A7-917C-48E7-8ED5-785564BFAE62}"/>
  <tableColumns count="5">
    <tableColumn id="1" xr3:uid="{88D5A517-43AA-4F92-9A88-82AA769B2FB7}" name="soil_layers_roots_id" dataDxfId="416"/>
    <tableColumn id="11" xr3:uid="{C1821B38-C1A2-4050-A456-DB782DB03CAF}" name="soil_sample_id" dataDxfId="417"/>
    <tableColumn id="12" xr3:uid="{25B255FD-0C88-4564-A91D-4EB09A9405ED}" name="me_soil_layer_top_depth" dataDxfId="655"/>
    <tableColumn id="14" xr3:uid="{97846976-A885-434F-8070-3C6C36739057}" name="me_soil_layer_bot_depth" dataDxfId="399"/>
    <tableColumn id="2" xr3:uid="{6D9E3A0B-1AED-49C8-95CD-CBCA62136177}" name="date_of_measurement" dataDxfId="398"/>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CD20F2E-997C-45C6-848D-5A91AF4C4441}" name="soilLyrTemp" displayName="soilLyrTemp" ref="A4:E8" totalsRowShown="0" headerRowDxfId="415">
  <autoFilter ref="A4:E8" xr:uid="{7326F1A7-917C-48E7-8ED5-785564BFAE62}"/>
  <tableColumns count="5">
    <tableColumn id="1" xr3:uid="{230A5361-1826-41AB-996F-8312371879C2}" name="soil_layers_temp_id" dataDxfId="504"/>
    <tableColumn id="11" xr3:uid="{49FED658-66E8-4F31-8C8F-4F8A9DD8B282}" name="soil_data_id" dataDxfId="505"/>
    <tableColumn id="12" xr3:uid="{6BAB99AB-E810-49B6-9D0E-77CA2D4DB482}" name="me_soil_layer_top_depth" dataDxfId="665"/>
    <tableColumn id="14" xr3:uid="{E8393E8D-42E0-46C4-A1F0-3A0BA9E47C83}" name="me_soil_layer_bot_depth" dataDxfId="397"/>
    <tableColumn id="2" xr3:uid="{2CCB2176-E665-4EA8-A63E-62FC8ED50D61}" name="date_of_measurement" dataDxfId="396"/>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plantSmGrowth" displayName="plantSmGrowth" ref="A4:B6" totalsRowShown="0" headerRowDxfId="503">
  <autoFilter ref="A4:B6" xr:uid="{637C23B0-AA44-4AA6-9E36-40568E969208}"/>
  <tableColumns count="2">
    <tableColumn id="1" xr3:uid="{DE0A8CFB-86B1-46C2-B611-583E5EEA8561}" name="plant_sm_growth_id" dataDxfId="501"/>
    <tableColumn id="7" xr3:uid="{563854A2-C7A8-4F97-A0CC-793ABCD68755}" name="plant_data_id" dataDxfId="502"/>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6C0BB42-ED07-4EB4-A8A3-AF8DA799287D}" name="plantSmDev" displayName="plantSmDev" ref="A4:B6" totalsRowShown="0" headerRowDxfId="500" dataDxfId="494">
  <autoFilter ref="A4:B6" xr:uid="{637C23B0-AA44-4AA6-9E36-40568E969208}"/>
  <tableColumns count="2">
    <tableColumn id="1" xr3:uid="{967C5B2D-0CA8-4D42-973D-1E303B2536D3}" name="plant_sm_development_id" dataDxfId="496"/>
    <tableColumn id="7" xr3:uid="{195D1AB8-A020-4D6B-A032-7046944456DB}" name="plant_data_id" dataDxfId="495"/>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EA97C4F-6E71-43B0-8CEC-0A68BD2DB565}" name="plantSmNutrients" displayName="plantSmNutrients" ref="A4:B6" totalsRowShown="0" headerRowDxfId="499">
  <autoFilter ref="A4:B6" xr:uid="{637C23B0-AA44-4AA6-9E36-40568E969208}"/>
  <tableColumns count="2">
    <tableColumn id="1" xr3:uid="{9427EE73-8507-49FE-8798-FC333C608CAA}" name="plant_sm_nutrients_id" dataDxfId="498"/>
    <tableColumn id="7" xr3:uid="{26905CF3-8E40-486B-8FFC-43902A054ECC}" name="plant_data_id" dataDxfId="497"/>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D16B223-2772-469F-A401-7A59C01AA3BD}" name="plantTsGrowthDev" displayName="plantTsGrowthDev" ref="A4:C5" totalsRowShown="0" headerRowDxfId="493" dataDxfId="491">
  <autoFilter ref="A4:C5" xr:uid="{637C23B0-AA44-4AA6-9E36-40568E969208}"/>
  <tableColumns count="3">
    <tableColumn id="1" xr3:uid="{919DBE6D-271F-4BE8-B3E2-0AB4DD4E60A3}" name="plant_ts_growthdev_id" dataDxfId="492"/>
    <tableColumn id="7" xr3:uid="{4BFA001D-3F3F-48AE-B075-C6F2ADB44274}" name="plant_data_id" dataDxfId="490"/>
    <tableColumn id="2" xr3:uid="{E0745B64-E52D-4D92-A533-184325F9CBD4}" name="date_of_measurement" dataDxfId="489"/>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6E43AAD-D051-4AD4-95F9-F591540091FA}" name="plantTsNutrients" displayName="plantTsNutrients" ref="A4:C5" totalsRowShown="0" headerRowDxfId="488" dataDxfId="487">
  <autoFilter ref="A4:C5" xr:uid="{637C23B0-AA44-4AA6-9E36-40568E969208}"/>
  <tableColumns count="3">
    <tableColumn id="1" xr3:uid="{9CA57FFC-B652-41AA-9792-9A5D873CF5E8}" name="plant_ts_nutrients_id" dataDxfId="486"/>
    <tableColumn id="7" xr3:uid="{23709F0B-D7E4-4678-AE96-10916455BD64}" name="plant_data_id" dataDxfId="485"/>
    <tableColumn id="2" xr3:uid="{9E3CEB33-17B2-4CE3-A086-909738BFCFAA}" name="date_of_measurement" dataDxfId="484"/>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855EBC1-41F1-41D1-B4DA-43B0934C42FE}" name="plantTsPnD" displayName="plantTsPnD" ref="A4:C5" totalsRowShown="0" headerRowDxfId="483" dataDxfId="482">
  <autoFilter ref="A4:C5" xr:uid="{637C23B0-AA44-4AA6-9E36-40568E969208}"/>
  <tableColumns count="3">
    <tableColumn id="1" xr3:uid="{AF5C395B-EC39-4CE5-913E-4C9ED94F97A6}" name="plant_ts_pnd_id" dataDxfId="481"/>
    <tableColumn id="7" xr3:uid="{84A7E4B3-60B7-4C17-8EA8-B08245A72936}" name="plant_data_id" dataDxfId="480"/>
    <tableColumn id="2" xr3:uid="{9D1F394C-0815-4620-A4BB-E83FDC20E0AB}" name="date_of_measurement" dataDxfId="479"/>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BB601C3-AA66-4DF3-8C78-539E0C319A0E}" name="envSmWaterDynamics" displayName="envSmWaterDynamics" ref="A4:B6" totalsRowShown="0" headerRowDxfId="478" dataDxfId="477">
  <autoFilter ref="A4:B6" xr:uid="{637C23B0-AA44-4AA6-9E36-40568E969208}"/>
  <tableColumns count="2">
    <tableColumn id="1" xr3:uid="{0BBAAD03-FEA4-4C50-8600-65743E3C6CE4}" name="env_sm_water_id" dataDxfId="476"/>
    <tableColumn id="7" xr3:uid="{8028A792-C933-4A58-970C-F23DEF7196FC}" name="env_data_id" dataDxfId="475"/>
  </tableColumns>
  <tableStyleInfo name="TableStyleMedium7"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503D5FA-9BCE-4E24-8830-162345C8D5DE}" name="envTsWaterDynamics" displayName="envTsWaterDynamics" ref="A4:C5" totalsRowShown="0" headerRowDxfId="474" dataDxfId="473">
  <autoFilter ref="A4:C5" xr:uid="{637C23B0-AA44-4AA6-9E36-40568E969208}"/>
  <tableColumns count="3">
    <tableColumn id="1" xr3:uid="{9FED75FE-0F82-41D1-A95C-70105EB0E6C8}" name="env_ts_water_id" dataDxfId="472"/>
    <tableColumn id="7" xr3:uid="{D6F30A65-FB0C-4FED-A69B-47D0B2E1F301}" name="env_data_id" dataDxfId="471"/>
    <tableColumn id="2" xr3:uid="{C5B20E47-5CE7-4EC7-90FB-10CDFCB05E6B}" name="date_of_measurement" dataDxfId="470"/>
  </tableColumns>
  <tableStyleInfo name="TableStyleMedium7"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CB378D7-FE2F-4ADE-9F66-AE46C31DD33D}" name="envTsPlanSoilAtmos" displayName="envTsPlanSoilAtmos" ref="A4:C5" totalsRowShown="0" headerRowDxfId="469" dataDxfId="468">
  <autoFilter ref="A4:C5" xr:uid="{637C23B0-AA44-4AA6-9E36-40568E969208}"/>
  <tableColumns count="3">
    <tableColumn id="1" xr3:uid="{05BC20A9-B54C-4044-96DB-FCF1F96B6078}" name="env_ts_psa_id" dataDxfId="467"/>
    <tableColumn id="7" xr3:uid="{F023DFCD-8ECE-43AF-9740-CC4A5CD05594}" name="env_data_id" dataDxfId="466"/>
    <tableColumn id="2" xr3:uid="{5CAAB2A5-0B27-4CD2-AC01-AE3B13E2221A}" name="date_of_measurement" dataDxfId="46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72.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73.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74.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5.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6.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_rels/sheet77.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drawing" Target="../drawings/drawing50.xml"/></Relationships>
</file>

<file path=xl/worksheets/_rels/sheet78.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drawing" Target="../drawings/drawing51.xml"/></Relationships>
</file>

<file path=xl/worksheets/_rels/sheet79.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drawing" Target="../drawings/drawing52.xml"/></Relationships>
</file>

<file path=xl/worksheets/_rels/sheet80.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drawing" Target="../drawings/drawing53.xml"/></Relationships>
</file>

<file path=xl/worksheets/_rels/sheet81.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drawing" Target="../drawings/drawing54.xml"/></Relationships>
</file>

<file path=xl/worksheets/_rels/sheet82.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drawing" Target="../drawings/drawing55.xml"/></Relationships>
</file>

<file path=xl/worksheets/_rels/sheet83.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drawing" Target="../drawings/drawing56.xml"/></Relationships>
</file>

<file path=xl/worksheets/_rels/sheet84.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10" customFormat="1" x14ac:dyDescent="0.35">
      <c r="A1" s="109" t="s">
        <v>7397</v>
      </c>
      <c r="I1" s="111"/>
    </row>
    <row r="2" spans="1:9" x14ac:dyDescent="0.35">
      <c r="A2" t="str" cm="1">
        <f t="array" ref="A2">_xlfn._xlws.SORT(_xlfn.UNIQUE(_xlfn._xlws.FILTER(mulches[experiment_id],mulches[experiment_id] &lt;&gt; "")))</f>
        <v>TEST EXP 3</v>
      </c>
      <c r="B2" t="str" cm="1">
        <f t="array" ref="B2">TRANSPOSE(_xlfn._xlws.SORT(_xlfn._xlws.FILTER(mulches[growing_season_id]&amp;" | "&amp;mulches[treatment_number],mulches[experiment_id]=A2)))</f>
        <v>1|2011-Tomato | 1|TREATMENT #1</v>
      </c>
    </row>
    <row r="3" spans="1:9" x14ac:dyDescent="0.35">
      <c r="B3" t="str" cm="1">
        <f t="array" ref="B3">TRANSPOSE(_xlfn._xlws.SORT(_xlfn._xlws.FILTER(mulches[growing_season_id]&amp;" | "&amp;mulches[treatment_number],mulches[experiment_id]=A3)))</f>
        <v xml:space="preserve"> | </v>
      </c>
    </row>
    <row r="4" spans="1:9" x14ac:dyDescent="0.35">
      <c r="B4" t="str" cm="1">
        <f t="array" ref="B4">TRANSPOSE(_xlfn._xlws.SORT(_xlfn._xlws.FILTER(mulches[growing_season_id]&amp;" | "&amp;mulches[treatment_number],mulches[experiment_id]=A4)))</f>
        <v xml:space="preserve"> | </v>
      </c>
    </row>
    <row r="5" spans="1:9" x14ac:dyDescent="0.35">
      <c r="B5" t="str" cm="1">
        <f t="array" ref="B5">TRANSPOSE(_xlfn._xlws.SORT(_xlfn._xlws.FILTER(mulches[growing_season_id]&amp;" | "&amp;mulches[treatment_number],mulches[experiment_id]=A5)))</f>
        <v xml:space="preserve"> | </v>
      </c>
    </row>
    <row r="6" spans="1:9" x14ac:dyDescent="0.35">
      <c r="B6" t="str" cm="1">
        <f t="array" ref="B6">TRANSPOSE(_xlfn._xlws.SORT(_xlfn._xlws.FILTER(mulches[growing_season_id]&amp;" | "&amp;mulches[treatment_number],mulches[experiment_id]=A6)))</f>
        <v xml:space="preserve"> | </v>
      </c>
    </row>
    <row r="7" spans="1:9" x14ac:dyDescent="0.35">
      <c r="B7" t="str" cm="1">
        <f t="array" ref="B7">TRANSPOSE(_xlfn._xlws.SORT(_xlfn._xlws.FILTER(mulches[growing_season_id]&amp;" | "&amp;mulches[treatment_number],mulches[experiment_id]=A7)))</f>
        <v xml:space="preserve"> | </v>
      </c>
    </row>
    <row r="8" spans="1:9" x14ac:dyDescent="0.35">
      <c r="B8" t="str" cm="1">
        <f t="array" ref="B8">TRANSPOSE(_xlfn._xlws.SORT(_xlfn._xlws.FILTER(mulches[growing_season_id]&amp;" | "&amp;mulches[treatment_number],mulches[experiment_id]=A8)))</f>
        <v xml:space="preserve"> | </v>
      </c>
    </row>
    <row r="9" spans="1:9" x14ac:dyDescent="0.35">
      <c r="B9" t="str" cm="1">
        <f t="array" ref="B9">TRANSPOSE(_xlfn._xlws.SORT(_xlfn._xlws.FILTER(mulches[growing_season_id]&amp;" | "&amp;mulches[treatment_number],mulches[experiment_id]=A9)))</f>
        <v xml:space="preserve"> | </v>
      </c>
    </row>
    <row r="10" spans="1:9" x14ac:dyDescent="0.35">
      <c r="B10" t="str" cm="1">
        <f t="array" ref="B10">TRANSPOSE(_xlfn._xlws.SORT(_xlfn._xlws.FILTER(mulches[growing_season_id]&amp;" | "&amp;mulches[treatment_number],mulches[experiment_id]=A10)))</f>
        <v xml:space="preserve"> | </v>
      </c>
    </row>
    <row r="11" spans="1:9" x14ac:dyDescent="0.35">
      <c r="B11" t="str" cm="1">
        <f t="array" ref="B11">TRANSPOSE(_xlfn._xlws.SORT(_xlfn._xlws.FILTER(mulches[growing_season_id]&amp;" | "&amp;mulches[treatment_number],mulches[experiment_id]=A11)))</f>
        <v xml:space="preserve"> | </v>
      </c>
    </row>
    <row r="12" spans="1:9" x14ac:dyDescent="0.35">
      <c r="B12" t="str" cm="1">
        <f t="array" ref="B12">TRANSPOSE(_xlfn._xlws.SORT(_xlfn._xlws.FILTER(mulches[growing_season_id]&amp;" | "&amp;mulches[treatment_number],mulches[experiment_id]=A12)))</f>
        <v xml:space="preserve"> | </v>
      </c>
    </row>
    <row r="13" spans="1:9" x14ac:dyDescent="0.35">
      <c r="B13" t="str" cm="1">
        <f t="array" ref="B13">TRANSPOSE(_xlfn._xlws.SORT(_xlfn._xlws.FILTER(mulches[growing_season_id]&amp;" | "&amp;mulches[treatment_number],mulches[experiment_id]=A13)))</f>
        <v xml:space="preserve"> | </v>
      </c>
    </row>
    <row r="14" spans="1:9" x14ac:dyDescent="0.35">
      <c r="B14" t="str" cm="1">
        <f t="array" ref="B14">TRANSPOSE(_xlfn._xlws.SORT(_xlfn._xlws.FILTER(mulches[growing_season_id]&amp;" | "&amp;mulches[treatment_number],mulches[experiment_id]=A14)))</f>
        <v xml:space="preserve"> | </v>
      </c>
    </row>
    <row r="15" spans="1:9" x14ac:dyDescent="0.35">
      <c r="B15" t="str" cm="1">
        <f t="array" ref="B15">TRANSPOSE(_xlfn._xlws.SORT(_xlfn._xlws.FILTER(mulches[growing_season_id]&amp;" | "&amp;mulches[treatment_number],mulches[experiment_id]=A15)))</f>
        <v xml:space="preserve"> | </v>
      </c>
    </row>
    <row r="16" spans="1:9" x14ac:dyDescent="0.35">
      <c r="B16" t="str" cm="1">
        <f t="array" ref="B16">TRANSPOSE(_xlfn._xlws.SORT(_xlfn._xlws.FILTER(mulches[growing_season_id]&amp;" | "&amp;mulches[treatment_number],mulches[experiment_id]=A16)))</f>
        <v xml:space="preserve"> | </v>
      </c>
    </row>
    <row r="17" spans="2:2" x14ac:dyDescent="0.35">
      <c r="B17" t="str" cm="1">
        <f t="array" ref="B17">TRANSPOSE(_xlfn._xlws.SORT(_xlfn._xlws.FILTER(mulches[growing_season_id]&amp;" | "&amp;mulches[treatment_number],mulches[experiment_id]=A17)))</f>
        <v xml:space="preserve"> | </v>
      </c>
    </row>
    <row r="18" spans="2:2" x14ac:dyDescent="0.35">
      <c r="B18" t="str" cm="1">
        <f t="array" ref="B18">TRANSPOSE(_xlfn._xlws.SORT(_xlfn._xlws.FILTER(mulches[growing_season_id]&amp;" | "&amp;mulches[treatment_number],mulches[experiment_id]=A18)))</f>
        <v xml:space="preserve"> | </v>
      </c>
    </row>
    <row r="19" spans="2:2" x14ac:dyDescent="0.35">
      <c r="B19" t="str" cm="1">
        <f t="array" ref="B19">TRANSPOSE(_xlfn._xlws.SORT(_xlfn._xlws.FILTER(mulches[growing_season_id]&amp;" | "&amp;mulches[treatment_number],mulches[experiment_id]=A19)))</f>
        <v xml:space="preserve"> | </v>
      </c>
    </row>
    <row r="20" spans="2:2" x14ac:dyDescent="0.35">
      <c r="B20" t="str" cm="1">
        <f t="array" ref="B20">TRANSPOSE(_xlfn._xlws.SORT(_xlfn._xlws.FILTER(mulches[growing_season_id]&amp;" | "&amp;mulches[treatment_number],mulches[experiment_id]=A20)))</f>
        <v xml:space="preserve"> | </v>
      </c>
    </row>
    <row r="21" spans="2:2" x14ac:dyDescent="0.35">
      <c r="B21" t="str" cm="1">
        <f t="array" ref="B21">TRANSPOSE(_xlfn._xlws.SORT(_xlfn._xlws.FILTER(mulches[growing_season_id]&amp;" | "&amp;mulches[treatment_number],mulches[experiment_id]=A21)))</f>
        <v xml:space="preserve"> | </v>
      </c>
    </row>
    <row r="22" spans="2:2" x14ac:dyDescent="0.35">
      <c r="B22" t="str" cm="1">
        <f t="array" ref="B22">TRANSPOSE(_xlfn._xlws.SORT(_xlfn._xlws.FILTER(mulches[growing_season_id]&amp;" | "&amp;mulches[treatment_number],mulches[experiment_id]=A22)))</f>
        <v xml:space="preserve"> | </v>
      </c>
    </row>
    <row r="23" spans="2:2" x14ac:dyDescent="0.35">
      <c r="B23" t="str" cm="1">
        <f t="array" ref="B23">TRANSPOSE(_xlfn._xlws.SORT(_xlfn._xlws.FILTER(mulches[growing_season_id]&amp;" | "&amp;mulches[treatment_number],mulches[experiment_id]=A23)))</f>
        <v xml:space="preserve"> | </v>
      </c>
    </row>
    <row r="24" spans="2:2" x14ac:dyDescent="0.35">
      <c r="B24" t="str" cm="1">
        <f t="array" ref="B24">TRANSPOSE(_xlfn._xlws.SORT(_xlfn._xlws.FILTER(mulches[growing_season_id]&amp;" | "&amp;mulches[treatment_number],mulches[experiment_id]=A24)))</f>
        <v xml:space="preserve"> | </v>
      </c>
    </row>
    <row r="25" spans="2:2" x14ac:dyDescent="0.35">
      <c r="B25" t="str" cm="1">
        <f t="array" ref="B25">TRANSPOSE(_xlfn._xlws.SORT(_xlfn._xlws.FILTER(mulches[growing_season_id]&amp;" | "&amp;mulches[treatment_number],mulches[experiment_id]=A25)))</f>
        <v xml:space="preserve"> | </v>
      </c>
    </row>
    <row r="26" spans="2:2" x14ac:dyDescent="0.35">
      <c r="B26" t="str" cm="1">
        <f t="array" ref="B26">TRANSPOSE(_xlfn._xlws.SORT(_xlfn._xlws.FILTER(mulches[growing_season_id]&amp;" | "&amp;mulches[treatment_number],mulches[experiment_id]=A26)))</f>
        <v xml:space="preserve"> | </v>
      </c>
    </row>
    <row r="27" spans="2:2" x14ac:dyDescent="0.35">
      <c r="B27" t="str" cm="1">
        <f t="array" ref="B27">TRANSPOSE(_xlfn._xlws.SORT(_xlfn._xlws.FILTER(mulches[growing_season_id]&amp;" | "&amp;mulches[treatment_number],mulches[experiment_id]=A27)))</f>
        <v xml:space="preserve"> | </v>
      </c>
    </row>
    <row r="28" spans="2:2" x14ac:dyDescent="0.35">
      <c r="B28" t="str" cm="1">
        <f t="array" ref="B28">TRANSPOSE(_xlfn._xlws.SORT(_xlfn._xlws.FILTER(mulches[growing_season_id]&amp;" | "&amp;mulches[treatment_number],mulches[experiment_id]=A28)))</f>
        <v xml:space="preserve"> | </v>
      </c>
    </row>
    <row r="29" spans="2:2" x14ac:dyDescent="0.35">
      <c r="B29" t="str" cm="1">
        <f t="array" ref="B29">TRANSPOSE(_xlfn._xlws.SORT(_xlfn._xlws.FILTER(mulches[growing_season_id]&amp;" | "&amp;mulches[treatment_number],mulches[experiment_id]=A29)))</f>
        <v xml:space="preserve"> | </v>
      </c>
    </row>
    <row r="30" spans="2:2" x14ac:dyDescent="0.35">
      <c r="B30" t="str" cm="1">
        <f t="array" ref="B30">TRANSPOSE(_xlfn._xlws.SORT(_xlfn._xlws.FILTER(mulches[growing_season_id]&amp;" | "&amp;mulches[treatment_number],mulches[experiment_id]=A30)))</f>
        <v xml:space="preserve"> | </v>
      </c>
    </row>
    <row r="31" spans="2:2" x14ac:dyDescent="0.35">
      <c r="B31" t="str" cm="1">
        <f t="array" ref="B31">TRANSPOSE(_xlfn._xlws.SORT(_xlfn._xlws.FILTER(mulches[growing_season_id]&amp;" | "&amp;mulches[treatment_number],mulches[experiment_id]=A31)))</f>
        <v xml:space="preserve"> | </v>
      </c>
    </row>
    <row r="32" spans="2:2" x14ac:dyDescent="0.35">
      <c r="B32" t="str" cm="1">
        <f t="array" ref="B32">TRANSPOSE(_xlfn._xlws.SORT(_xlfn._xlws.FILTER(mulches[growing_season_id]&amp;" | "&amp;mulches[treatment_number],mulches[experiment_id]=A32)))</f>
        <v xml:space="preserve"> | </v>
      </c>
    </row>
    <row r="33" spans="2:2" x14ac:dyDescent="0.35">
      <c r="B33" t="str" cm="1">
        <f t="array" ref="B33">TRANSPOSE(_xlfn._xlws.SORT(_xlfn._xlws.FILTER(mulches[growing_season_id]&amp;" | "&amp;mulches[treatment_number],mulches[experiment_id]=A33)))</f>
        <v xml:space="preserve"> | </v>
      </c>
    </row>
    <row r="34" spans="2:2" x14ac:dyDescent="0.35">
      <c r="B34" t="str" cm="1">
        <f t="array" ref="B34">TRANSPOSE(_xlfn._xlws.SORT(_xlfn._xlws.FILTER(mulches[growing_season_id]&amp;" | "&amp;mulches[treatment_number],mulches[experiment_id]=A34)))</f>
        <v xml:space="preserve"> | </v>
      </c>
    </row>
    <row r="35" spans="2:2" x14ac:dyDescent="0.35">
      <c r="B35" t="str" cm="1">
        <f t="array" ref="B35">TRANSPOSE(_xlfn._xlws.SORT(_xlfn._xlws.FILTER(mulches[growing_season_id]&amp;" | "&amp;mulches[treatment_number],mulches[experiment_id]=A35)))</f>
        <v xml:space="preserve"> | </v>
      </c>
    </row>
    <row r="36" spans="2:2" x14ac:dyDescent="0.35">
      <c r="B36" t="str" cm="1">
        <f t="array" ref="B36">TRANSPOSE(_xlfn._xlws.SORT(_xlfn._xlws.FILTER(mulches[growing_season_id]&amp;" | "&amp;mulches[treatment_number],mulches[experiment_id]=A36)))</f>
        <v xml:space="preserve"> | </v>
      </c>
    </row>
    <row r="37" spans="2:2" x14ac:dyDescent="0.35">
      <c r="B37" t="str" cm="1">
        <f t="array" ref="B37">TRANSPOSE(_xlfn._xlws.SORT(_xlfn._xlws.FILTER(mulches[growing_season_id]&amp;" | "&amp;mulches[treatment_number],mulches[experiment_id]=A37)))</f>
        <v xml:space="preserve"> | </v>
      </c>
    </row>
    <row r="38" spans="2:2" x14ac:dyDescent="0.35">
      <c r="B38" t="str" cm="1">
        <f t="array" ref="B38">TRANSPOSE(_xlfn._xlws.SORT(_xlfn._xlws.FILTER(mulches[growing_season_id]&amp;" | "&amp;mulches[treatment_number],mulches[experiment_id]=A38)))</f>
        <v xml:space="preserve"> | </v>
      </c>
    </row>
    <row r="39" spans="2:2" x14ac:dyDescent="0.35">
      <c r="B39" t="str" cm="1">
        <f t="array" ref="B39">TRANSPOSE(_xlfn._xlws.SORT(_xlfn._xlws.FILTER(mulches[growing_season_id]&amp;" | "&amp;mulches[treatment_number],mulches[experiment_id]=A39)))</f>
        <v xml:space="preserve"> | </v>
      </c>
    </row>
    <row r="40" spans="2:2" x14ac:dyDescent="0.35">
      <c r="B40" t="str" cm="1">
        <f t="array" ref="B40">TRANSPOSE(_xlfn._xlws.SORT(_xlfn._xlws.FILTER(mulches[growing_season_id]&amp;" | "&amp;mulches[treatment_number],mulches[experiment_id]=A40)))</f>
        <v xml:space="preserve"> | </v>
      </c>
    </row>
    <row r="41" spans="2:2" x14ac:dyDescent="0.35">
      <c r="B41" t="str" cm="1">
        <f t="array" ref="B41">TRANSPOSE(_xlfn._xlws.SORT(_xlfn._xlws.FILTER(mulches[growing_season_id]&amp;" | "&amp;mulches[treatment_number],mulches[experiment_id]=A41)))</f>
        <v xml:space="preserve"> | </v>
      </c>
    </row>
    <row r="42" spans="2:2" x14ac:dyDescent="0.35">
      <c r="B42" t="str" cm="1">
        <f t="array" ref="B42">TRANSPOSE(_xlfn._xlws.SORT(_xlfn._xlws.FILTER(mulches[growing_season_id]&amp;" | "&amp;mulches[treatment_number],mulches[experiment_id]=A42)))</f>
        <v xml:space="preserve"> | </v>
      </c>
    </row>
    <row r="43" spans="2:2" x14ac:dyDescent="0.35">
      <c r="B43" t="str" cm="1">
        <f t="array" ref="B43">TRANSPOSE(_xlfn._xlws.SORT(_xlfn._xlws.FILTER(mulches[growing_season_id]&amp;" | "&amp;mulches[treatment_number],mulches[experiment_id]=A43)))</f>
        <v xml:space="preserve"> | </v>
      </c>
    </row>
    <row r="44" spans="2:2" x14ac:dyDescent="0.35">
      <c r="B44" t="str" cm="1">
        <f t="array" ref="B44">TRANSPOSE(_xlfn._xlws.SORT(_xlfn._xlws.FILTER(mulches[growing_season_id]&amp;" | "&amp;mulches[treatment_number],mulches[experiment_id]=A44)))</f>
        <v xml:space="preserve"> | </v>
      </c>
    </row>
    <row r="45" spans="2:2" x14ac:dyDescent="0.35">
      <c r="B45" t="str" cm="1">
        <f t="array" ref="B45">TRANSPOSE(_xlfn._xlws.SORT(_xlfn._xlws.FILTER(mulches[growing_season_id]&amp;" | "&amp;mulches[treatment_number],mulches[experiment_id]=A45)))</f>
        <v xml:space="preserve"> | </v>
      </c>
    </row>
    <row r="46" spans="2:2" x14ac:dyDescent="0.35">
      <c r="B46" t="str" cm="1">
        <f t="array" ref="B46">TRANSPOSE(_xlfn._xlws.SORT(_xlfn._xlws.FILTER(mulches[growing_season_id]&amp;" | "&amp;mulches[treatment_number],mulches[experiment_id]=A46)))</f>
        <v xml:space="preserve"> | </v>
      </c>
    </row>
    <row r="47" spans="2:2" x14ac:dyDescent="0.35">
      <c r="B47" t="str" cm="1">
        <f t="array" ref="B47">TRANSPOSE(_xlfn._xlws.SORT(_xlfn._xlws.FILTER(mulches[growing_season_id]&amp;" | "&amp;mulches[treatment_number],mulches[experiment_id]=A47)))</f>
        <v xml:space="preserve"> | </v>
      </c>
    </row>
    <row r="48" spans="2:2" x14ac:dyDescent="0.35">
      <c r="B48" t="str" cm="1">
        <f t="array" ref="B48">TRANSPOSE(_xlfn._xlws.SORT(_xlfn._xlws.FILTER(mulches[growing_season_id]&amp;" | "&amp;mulches[treatment_number],mulches[experiment_id]=A48)))</f>
        <v xml:space="preserve"> | </v>
      </c>
    </row>
    <row r="49" spans="2:2" x14ac:dyDescent="0.35">
      <c r="B49" t="str" cm="1">
        <f t="array" ref="B49">TRANSPOSE(_xlfn._xlws.SORT(_xlfn._xlws.FILTER(mulches[growing_season_id]&amp;" | "&amp;mulches[treatment_number],mulches[experiment_id]=A49)))</f>
        <v xml:space="preserve"> | </v>
      </c>
    </row>
    <row r="50" spans="2:2" x14ac:dyDescent="0.35">
      <c r="B50" t="str" cm="1">
        <f t="array" ref="B50">TRANSPOSE(_xlfn._xlws.SORT(_xlfn._xlws.FILTER(mulches[growing_season_id]&amp;" | "&amp;mulches[treatment_number],mulches[experiment_id]=A50)))</f>
        <v xml:space="preserve"> | </v>
      </c>
    </row>
    <row r="51" spans="2:2" x14ac:dyDescent="0.35">
      <c r="B51" t="str" cm="1">
        <f t="array" ref="B51">TRANSPOSE(_xlfn._xlws.SORT(_xlfn._xlws.FILTER(mulches[growing_season_id]&amp;" | "&amp;mulches[treatment_number],mulches[experiment_id]=A51)))</f>
        <v xml:space="preserve"> | </v>
      </c>
    </row>
    <row r="52" spans="2:2" x14ac:dyDescent="0.35">
      <c r="B52" t="str" cm="1">
        <f t="array" ref="B52">TRANSPOSE(_xlfn._xlws.SORT(_xlfn._xlws.FILTER(mulches[growing_season_id]&amp;" | "&amp;mulches[treatment_number],mulches[experiment_id]=A52)))</f>
        <v xml:space="preserve"> | </v>
      </c>
    </row>
    <row r="53" spans="2:2" x14ac:dyDescent="0.35">
      <c r="B53" t="str" cm="1">
        <f t="array" ref="B53">TRANSPOSE(_xlfn._xlws.SORT(_xlfn._xlws.FILTER(mulches[growing_season_id]&amp;" | "&amp;mulches[treatment_number],mulches[experiment_id]=A53)))</f>
        <v xml:space="preserve"> | </v>
      </c>
    </row>
    <row r="54" spans="2:2" x14ac:dyDescent="0.35">
      <c r="B54" t="str" cm="1">
        <f t="array" ref="B54">TRANSPOSE(_xlfn._xlws.SORT(_xlfn._xlws.FILTER(mulches[growing_season_id]&amp;" | "&amp;mulches[treatment_number],mulches[experiment_id]=A54)))</f>
        <v xml:space="preserve"> | </v>
      </c>
    </row>
    <row r="55" spans="2:2" x14ac:dyDescent="0.35">
      <c r="B55" t="str" cm="1">
        <f t="array" ref="B55">TRANSPOSE(_xlfn._xlws.SORT(_xlfn._xlws.FILTER(mulches[growing_season_id]&amp;" | "&amp;mulches[treatment_number],mulches[experiment_id]=A55)))</f>
        <v xml:space="preserve"> | </v>
      </c>
    </row>
    <row r="56" spans="2:2" x14ac:dyDescent="0.35">
      <c r="B56" t="str" cm="1">
        <f t="array" ref="B56">TRANSPOSE(_xlfn._xlws.SORT(_xlfn._xlws.FILTER(mulches[growing_season_id]&amp;" | "&amp;mulches[treatment_number],mulches[experiment_id]=A56)))</f>
        <v xml:space="preserve"> | </v>
      </c>
    </row>
    <row r="57" spans="2:2" x14ac:dyDescent="0.35">
      <c r="B57" t="str" cm="1">
        <f t="array" ref="B57">TRANSPOSE(_xlfn._xlws.SORT(_xlfn._xlws.FILTER(mulches[growing_season_id]&amp;" | "&amp;mulches[treatment_number],mulches[experiment_id]=A57)))</f>
        <v xml:space="preserve"> | </v>
      </c>
    </row>
    <row r="58" spans="2:2" x14ac:dyDescent="0.35">
      <c r="B58" t="str" cm="1">
        <f t="array" ref="B58">TRANSPOSE(_xlfn._xlws.SORT(_xlfn._xlws.FILTER(mulches[growing_season_id]&amp;" | "&amp;mulches[treatment_number],mulches[experiment_id]=A58)))</f>
        <v xml:space="preserve"> | </v>
      </c>
    </row>
    <row r="59" spans="2:2" x14ac:dyDescent="0.35">
      <c r="B59" t="str" cm="1">
        <f t="array" ref="B59">TRANSPOSE(_xlfn._xlws.SORT(_xlfn._xlws.FILTER(mulches[growing_season_id]&amp;" | "&amp;mulches[treatment_number],mulches[experiment_id]=A59)))</f>
        <v xml:space="preserve"> | </v>
      </c>
    </row>
    <row r="60" spans="2:2" x14ac:dyDescent="0.35">
      <c r="B60" t="str" cm="1">
        <f t="array" ref="B60">TRANSPOSE(_xlfn._xlws.SORT(_xlfn._xlws.FILTER(mulches[growing_season_id]&amp;" | "&amp;mulches[treatment_number],mulches[experiment_id]=A60)))</f>
        <v xml:space="preserve"> | </v>
      </c>
    </row>
    <row r="61" spans="2:2" x14ac:dyDescent="0.35">
      <c r="B61" t="str" cm="1">
        <f t="array" ref="B61">TRANSPOSE(_xlfn._xlws.SORT(_xlfn._xlws.FILTER(mulches[growing_season_id]&amp;" | "&amp;mulches[treatment_number],mulches[experiment_id]=A61)))</f>
        <v xml:space="preserve"> | </v>
      </c>
    </row>
    <row r="62" spans="2:2" x14ac:dyDescent="0.35">
      <c r="B62" t="str" cm="1">
        <f t="array" ref="B62">TRANSPOSE(_xlfn._xlws.SORT(_xlfn._xlws.FILTER(mulches[growing_season_id]&amp;" | "&amp;mulches[treatment_number],mulches[experiment_id]=A62)))</f>
        <v xml:space="preserve"> | </v>
      </c>
    </row>
    <row r="63" spans="2:2" x14ac:dyDescent="0.35">
      <c r="B63" t="str" cm="1">
        <f t="array" ref="B63">TRANSPOSE(_xlfn._xlws.SORT(_xlfn._xlws.FILTER(mulches[growing_season_id]&amp;" | "&amp;mulches[treatment_number],mulches[experiment_id]=A63)))</f>
        <v xml:space="preserve"> | </v>
      </c>
    </row>
    <row r="64" spans="2:2" x14ac:dyDescent="0.35">
      <c r="B64" t="str" cm="1">
        <f t="array" ref="B64">TRANSPOSE(_xlfn._xlws.SORT(_xlfn._xlws.FILTER(mulches[growing_season_id]&amp;" | "&amp;mulches[treatment_number],mulches[experiment_id]=A64)))</f>
        <v xml:space="preserve"> | </v>
      </c>
    </row>
    <row r="65" spans="2:2" x14ac:dyDescent="0.35">
      <c r="B65" t="str" cm="1">
        <f t="array" ref="B65">TRANSPOSE(_xlfn._xlws.SORT(_xlfn._xlws.FILTER(mulches[growing_season_id]&amp;" | "&amp;mulches[treatment_number],mulches[experiment_id]=A65)))</f>
        <v xml:space="preserve"> | </v>
      </c>
    </row>
    <row r="66" spans="2:2" x14ac:dyDescent="0.35">
      <c r="B66" t="str" cm="1">
        <f t="array" ref="B66">TRANSPOSE(_xlfn._xlws.SORT(_xlfn._xlws.FILTER(mulches[growing_season_id]&amp;" | "&amp;mulches[treatment_number],mulches[experiment_id]=A66)))</f>
        <v xml:space="preserve"> | </v>
      </c>
    </row>
    <row r="67" spans="2:2" x14ac:dyDescent="0.35">
      <c r="B67" t="str" cm="1">
        <f t="array" ref="B67">TRANSPOSE(_xlfn._xlws.SORT(_xlfn._xlws.FILTER(mulches[growing_season_id]&amp;" | "&amp;mulches[treatment_number],mulches[experiment_id]=A67)))</f>
        <v xml:space="preserve"> | </v>
      </c>
    </row>
    <row r="68" spans="2:2" x14ac:dyDescent="0.35">
      <c r="B68" t="str" cm="1">
        <f t="array" ref="B68">TRANSPOSE(_xlfn._xlws.SORT(_xlfn._xlws.FILTER(mulches[growing_season_id]&amp;" | "&amp;mulches[treatment_number],mulches[experiment_id]=A68)))</f>
        <v xml:space="preserve"> | </v>
      </c>
    </row>
    <row r="69" spans="2:2" x14ac:dyDescent="0.35">
      <c r="B69" t="str" cm="1">
        <f t="array" ref="B69">TRANSPOSE(_xlfn._xlws.SORT(_xlfn._xlws.FILTER(mulches[growing_season_id]&amp;" | "&amp;mulches[treatment_number],mulches[experiment_id]=A69)))</f>
        <v xml:space="preserve"> | </v>
      </c>
    </row>
    <row r="70" spans="2:2" x14ac:dyDescent="0.35">
      <c r="B70" t="str" cm="1">
        <f t="array" ref="B70">TRANSPOSE(_xlfn._xlws.SORT(_xlfn._xlws.FILTER(mulches[growing_season_id]&amp;" | "&amp;mulches[treatment_number],mulches[experiment_id]=A70)))</f>
        <v xml:space="preserve"> | </v>
      </c>
    </row>
    <row r="71" spans="2:2" x14ac:dyDescent="0.35">
      <c r="B71" t="str" cm="1">
        <f t="array" ref="B71">TRANSPOSE(_xlfn._xlws.SORT(_xlfn._xlws.FILTER(mulches[growing_season_id]&amp;" | "&amp;mulches[treatment_number],mulches[experiment_id]=A71)))</f>
        <v xml:space="preserve"> | </v>
      </c>
    </row>
    <row r="72" spans="2:2" x14ac:dyDescent="0.35">
      <c r="B72" t="str" cm="1">
        <f t="array" ref="B72">TRANSPOSE(_xlfn._xlws.SORT(_xlfn._xlws.FILTER(mulches[growing_season_id]&amp;" | "&amp;mulches[treatment_number],mulches[experiment_id]=A72)))</f>
        <v xml:space="preserve"> | </v>
      </c>
    </row>
    <row r="73" spans="2:2" x14ac:dyDescent="0.35">
      <c r="B73" t="str" cm="1">
        <f t="array" ref="B73">TRANSPOSE(_xlfn._xlws.SORT(_xlfn._xlws.FILTER(mulches[growing_season_id]&amp;" | "&amp;mulches[treatment_number],mulches[experiment_id]=A73)))</f>
        <v xml:space="preserve"> | </v>
      </c>
    </row>
    <row r="74" spans="2:2" x14ac:dyDescent="0.35">
      <c r="B74" t="str" cm="1">
        <f t="array" ref="B74">TRANSPOSE(_xlfn._xlws.SORT(_xlfn._xlws.FILTER(mulches[growing_season_id]&amp;" | "&amp;mulches[treatment_number],mulches[experiment_id]=A74)))</f>
        <v xml:space="preserve"> | </v>
      </c>
    </row>
    <row r="75" spans="2:2" x14ac:dyDescent="0.35">
      <c r="B75" t="str" cm="1">
        <f t="array" ref="B75">TRANSPOSE(_xlfn._xlws.SORT(_xlfn._xlws.FILTER(mulches[growing_season_id]&amp;" | "&amp;mulches[treatment_number],mulches[experiment_id]=A75)))</f>
        <v xml:space="preserve"> | </v>
      </c>
    </row>
    <row r="76" spans="2:2" x14ac:dyDescent="0.35">
      <c r="B76" t="str" cm="1">
        <f t="array" ref="B76">TRANSPOSE(_xlfn._xlws.SORT(_xlfn._xlws.FILTER(mulches[growing_season_id]&amp;" | "&amp;mulches[treatment_number],mulches[experiment_id]=A76)))</f>
        <v xml:space="preserve"> | </v>
      </c>
    </row>
    <row r="77" spans="2:2" x14ac:dyDescent="0.35">
      <c r="B77" t="str" cm="1">
        <f t="array" ref="B77">TRANSPOSE(_xlfn._xlws.SORT(_xlfn._xlws.FILTER(mulches[growing_season_id]&amp;" | "&amp;mulches[treatment_number],mulches[experiment_id]=A77)))</f>
        <v xml:space="preserve"> | </v>
      </c>
    </row>
    <row r="78" spans="2:2" x14ac:dyDescent="0.35">
      <c r="B78" t="str" cm="1">
        <f t="array" ref="B78">TRANSPOSE(_xlfn._xlws.SORT(_xlfn._xlws.FILTER(mulches[growing_season_id]&amp;" | "&amp;mulches[treatment_number],mulches[experiment_id]=A78)))</f>
        <v xml:space="preserve"> | </v>
      </c>
    </row>
    <row r="79" spans="2:2" x14ac:dyDescent="0.35">
      <c r="B79" t="str" cm="1">
        <f t="array" ref="B79">TRANSPOSE(_xlfn._xlws.SORT(_xlfn._xlws.FILTER(mulches[growing_season_id]&amp;" | "&amp;mulches[treatment_number],mulches[experiment_id]=A79)))</f>
        <v xml:space="preserve"> | </v>
      </c>
    </row>
    <row r="80" spans="2:2" x14ac:dyDescent="0.35">
      <c r="B80" t="str" cm="1">
        <f t="array" ref="B80">TRANSPOSE(_xlfn._xlws.SORT(_xlfn._xlws.FILTER(mulches[growing_season_id]&amp;" | "&amp;mulches[treatment_number],mulches[experiment_id]=A80)))</f>
        <v xml:space="preserve"> | </v>
      </c>
    </row>
    <row r="81" spans="2:2" x14ac:dyDescent="0.35">
      <c r="B81" t="str" cm="1">
        <f t="array" ref="B81">TRANSPOSE(_xlfn._xlws.SORT(_xlfn._xlws.FILTER(mulches[growing_season_id]&amp;" | "&amp;mulches[treatment_number],mulches[experiment_id]=A81)))</f>
        <v xml:space="preserve"> | </v>
      </c>
    </row>
    <row r="82" spans="2:2" x14ac:dyDescent="0.35">
      <c r="B82" t="str" cm="1">
        <f t="array" ref="B82">TRANSPOSE(_xlfn._xlws.SORT(_xlfn._xlws.FILTER(mulches[growing_season_id]&amp;" | "&amp;mulches[treatment_number],mulches[experiment_id]=A82)))</f>
        <v xml:space="preserve"> | </v>
      </c>
    </row>
    <row r="83" spans="2:2" x14ac:dyDescent="0.35">
      <c r="B83" t="str" cm="1">
        <f t="array" ref="B83">TRANSPOSE(_xlfn._xlws.SORT(_xlfn._xlws.FILTER(mulches[growing_season_id]&amp;" | "&amp;mulches[treatment_number],mulches[experiment_id]=A83)))</f>
        <v xml:space="preserve"> | </v>
      </c>
    </row>
    <row r="84" spans="2:2" x14ac:dyDescent="0.35">
      <c r="B84" t="str" cm="1">
        <f t="array" ref="B84">TRANSPOSE(_xlfn._xlws.SORT(_xlfn._xlws.FILTER(mulches[growing_season_id]&amp;" | "&amp;mulches[treatment_number],mulches[experiment_id]=A84)))</f>
        <v xml:space="preserve"> | </v>
      </c>
    </row>
    <row r="85" spans="2:2" x14ac:dyDescent="0.35">
      <c r="B85" t="str" cm="1">
        <f t="array" ref="B85">TRANSPOSE(_xlfn._xlws.SORT(_xlfn._xlws.FILTER(mulches[growing_season_id]&amp;" | "&amp;mulches[treatment_number],mulches[experiment_id]=A85)))</f>
        <v xml:space="preserve"> | </v>
      </c>
    </row>
    <row r="86" spans="2:2" x14ac:dyDescent="0.35">
      <c r="B86" t="str" cm="1">
        <f t="array" ref="B86">TRANSPOSE(_xlfn._xlws.SORT(_xlfn._xlws.FILTER(mulches[growing_season_id]&amp;" | "&amp;mulches[treatment_number],mulches[experiment_id]=A86)))</f>
        <v xml:space="preserve"> | </v>
      </c>
    </row>
    <row r="87" spans="2:2" x14ac:dyDescent="0.35">
      <c r="B87" t="str" cm="1">
        <f t="array" ref="B87">TRANSPOSE(_xlfn._xlws.SORT(_xlfn._xlws.FILTER(mulches[growing_season_id]&amp;" | "&amp;mulches[treatment_number],mulches[experiment_id]=A87)))</f>
        <v xml:space="preserve"> | </v>
      </c>
    </row>
    <row r="88" spans="2:2" x14ac:dyDescent="0.35">
      <c r="B88" t="str" cm="1">
        <f t="array" ref="B88">TRANSPOSE(_xlfn._xlws.SORT(_xlfn._xlws.FILTER(mulches[growing_season_id]&amp;" | "&amp;mulches[treatment_number],mulches[experiment_id]=A88)))</f>
        <v xml:space="preserve"> | </v>
      </c>
    </row>
    <row r="89" spans="2:2" x14ac:dyDescent="0.35">
      <c r="B89" t="str" cm="1">
        <f t="array" ref="B89">TRANSPOSE(_xlfn._xlws.SORT(_xlfn._xlws.FILTER(mulches[growing_season_id]&amp;" | "&amp;mulches[treatment_number],mulches[experiment_id]=A89)))</f>
        <v xml:space="preserve"> | </v>
      </c>
    </row>
    <row r="90" spans="2:2" x14ac:dyDescent="0.35">
      <c r="B90" t="str" cm="1">
        <f t="array" ref="B90">TRANSPOSE(_xlfn._xlws.SORT(_xlfn._xlws.FILTER(mulches[growing_season_id]&amp;" | "&amp;mulches[treatment_number],mulches[experiment_id]=A90)))</f>
        <v xml:space="preserve"> | </v>
      </c>
    </row>
    <row r="91" spans="2:2" x14ac:dyDescent="0.35">
      <c r="B91" t="str" cm="1">
        <f t="array" ref="B91">TRANSPOSE(_xlfn._xlws.SORT(_xlfn._xlws.FILTER(mulches[growing_season_id]&amp;" | "&amp;mulches[treatment_number],mulches[experiment_id]=A91)))</f>
        <v xml:space="preserve"> | </v>
      </c>
    </row>
    <row r="92" spans="2:2" x14ac:dyDescent="0.35">
      <c r="B92" t="str" cm="1">
        <f t="array" ref="B92">TRANSPOSE(_xlfn._xlws.SORT(_xlfn._xlws.FILTER(mulches[growing_season_id]&amp;" | "&amp;mulches[treatment_number],mulches[experiment_id]=A92)))</f>
        <v xml:space="preserve"> | </v>
      </c>
    </row>
    <row r="93" spans="2:2" x14ac:dyDescent="0.35">
      <c r="B93" t="str" cm="1">
        <f t="array" ref="B93">TRANSPOSE(_xlfn._xlws.SORT(_xlfn._xlws.FILTER(mulches[growing_season_id]&amp;" | "&amp;mulches[treatment_number],mulches[experiment_id]=A93)))</f>
        <v xml:space="preserve"> | </v>
      </c>
    </row>
    <row r="94" spans="2:2" x14ac:dyDescent="0.35">
      <c r="B94" t="str" cm="1">
        <f t="array" ref="B94">TRANSPOSE(_xlfn._xlws.SORT(_xlfn._xlws.FILTER(mulches[growing_season_id]&amp;" | "&amp;mulches[treatment_number],mulches[experiment_id]=A94)))</f>
        <v xml:space="preserve"> | </v>
      </c>
    </row>
    <row r="95" spans="2:2" x14ac:dyDescent="0.35">
      <c r="B95" t="str" cm="1">
        <f t="array" ref="B95">TRANSPOSE(_xlfn._xlws.SORT(_xlfn._xlws.FILTER(mulches[growing_season_id]&amp;" | "&amp;mulches[treatment_number],mulches[experiment_id]=A95)))</f>
        <v xml:space="preserve"> | </v>
      </c>
    </row>
    <row r="96" spans="2:2" x14ac:dyDescent="0.35">
      <c r="B96" t="str" cm="1">
        <f t="array" ref="B96">TRANSPOSE(_xlfn._xlws.SORT(_xlfn._xlws.FILTER(mulches[growing_season_id]&amp;" | "&amp;mulches[treatment_number],mulches[experiment_id]=A96)))</f>
        <v xml:space="preserve"> | </v>
      </c>
    </row>
    <row r="97" spans="2:2" x14ac:dyDescent="0.35">
      <c r="B97" t="str" cm="1">
        <f t="array" ref="B97">TRANSPOSE(_xlfn._xlws.SORT(_xlfn._xlws.FILTER(mulches[growing_season_id]&amp;" | "&amp;mulches[treatment_number],mulches[experiment_id]=A97)))</f>
        <v xml:space="preserve"> | </v>
      </c>
    </row>
    <row r="98" spans="2:2" x14ac:dyDescent="0.35">
      <c r="B98" t="str" cm="1">
        <f t="array" ref="B98">TRANSPOSE(_xlfn._xlws.SORT(_xlfn._xlws.FILTER(mulches[growing_season_id]&amp;" | "&amp;mulches[treatment_number],mulches[experiment_id]=A98)))</f>
        <v xml:space="preserve"> | </v>
      </c>
    </row>
    <row r="99" spans="2:2" x14ac:dyDescent="0.35">
      <c r="B99" t="str" cm="1">
        <f t="array" ref="B99">TRANSPOSE(_xlfn._xlws.SORT(_xlfn._xlws.FILTER(mulches[growing_season_id]&amp;" | "&amp;mulches[treatment_number],mulches[experiment_id]=A99)))</f>
        <v xml:space="preserve"> | </v>
      </c>
    </row>
    <row r="100" spans="2:2" x14ac:dyDescent="0.35">
      <c r="B100" t="str" cm="1">
        <f t="array" ref="B100">TRANSPOSE(_xlfn._xlws.SORT(_xlfn._xlws.FILTER(mulches[growing_season_id]&amp;" | "&amp;mulches[treatment_number],mulches[experiment_id]=A100)))</f>
        <v xml:space="preserve"> | </v>
      </c>
    </row>
    <row r="101" spans="2:2" x14ac:dyDescent="0.35">
      <c r="B101" t="str" cm="1">
        <f t="array" ref="B101">TRANSPOSE(_xlfn._xlws.SORT(_xlfn._xlws.FILTER(mulches[growing_season_id]&amp;" | "&amp;mulches[treatment_number],mulches[experiment_id]=A101)))</f>
        <v xml:space="preserve"> | </v>
      </c>
    </row>
    <row r="102" spans="2:2" x14ac:dyDescent="0.35">
      <c r="B102" t="str" cm="1">
        <f t="array" ref="B102">TRANSPOSE(_xlfn._xlws.SORT(_xlfn._xlws.FILTER(mulches[growing_season_id]&amp;" | "&amp;mulches[treatment_number],mulches[experiment_id]=A102)))</f>
        <v xml:space="preserve"> | </v>
      </c>
    </row>
    <row r="103" spans="2:2" x14ac:dyDescent="0.35">
      <c r="B103" t="str" cm="1">
        <f t="array" ref="B103">TRANSPOSE(_xlfn._xlws.SORT(_xlfn._xlws.FILTER(mulches[growing_season_id]&amp;" | "&amp;mulches[treatment_number],mulches[experiment_id]=A103)))</f>
        <v xml:space="preserve"> | </v>
      </c>
    </row>
    <row r="104" spans="2:2" x14ac:dyDescent="0.35">
      <c r="B104" t="str" cm="1">
        <f t="array" ref="B104">TRANSPOSE(_xlfn._xlws.SORT(_xlfn._xlws.FILTER(mulches[growing_season_id]&amp;" | "&amp;mulches[treatment_number],mulches[experiment_id]=A104)))</f>
        <v xml:space="preserve"> | </v>
      </c>
    </row>
    <row r="105" spans="2:2" x14ac:dyDescent="0.35">
      <c r="B105" t="str" cm="1">
        <f t="array" ref="B105">TRANSPOSE(_xlfn._xlws.SORT(_xlfn._xlws.FILTER(mulches[growing_season_id]&amp;" | "&amp;mulches[treatment_number],mulches[experiment_id]=A105)))</f>
        <v xml:space="preserve"> | </v>
      </c>
    </row>
    <row r="106" spans="2:2" x14ac:dyDescent="0.35">
      <c r="B106" t="str" cm="1">
        <f t="array" ref="B106">TRANSPOSE(_xlfn._xlws.SORT(_xlfn._xlws.FILTER(mulches[growing_season_id]&amp;" | "&amp;mulches[treatment_number],mulches[experiment_id]=A106)))</f>
        <v xml:space="preserve"> | </v>
      </c>
    </row>
    <row r="107" spans="2:2" x14ac:dyDescent="0.35">
      <c r="B107" t="str" cm="1">
        <f t="array" ref="B107">TRANSPOSE(_xlfn._xlws.SORT(_xlfn._xlws.FILTER(mulches[growing_season_id]&amp;" | "&amp;mulches[treatment_number],mulches[experiment_id]=A107)))</f>
        <v xml:space="preserve"> | </v>
      </c>
    </row>
    <row r="108" spans="2:2" x14ac:dyDescent="0.35">
      <c r="B108" t="str" cm="1">
        <f t="array" ref="B108">TRANSPOSE(_xlfn._xlws.SORT(_xlfn._xlws.FILTER(mulches[growing_season_id]&amp;" | "&amp;mulches[treatment_number],mulches[experiment_id]=A108)))</f>
        <v xml:space="preserve"> | </v>
      </c>
    </row>
    <row r="109" spans="2:2" x14ac:dyDescent="0.35">
      <c r="B109" t="str" cm="1">
        <f t="array" ref="B109">TRANSPOSE(_xlfn._xlws.SORT(_xlfn._xlws.FILTER(mulches[growing_season_id]&amp;" | "&amp;mulches[treatment_number],mulches[experiment_id]=A109)))</f>
        <v xml:space="preserve"> | </v>
      </c>
    </row>
    <row r="110" spans="2:2" x14ac:dyDescent="0.35">
      <c r="B110" t="str" cm="1">
        <f t="array" ref="B110">TRANSPOSE(_xlfn._xlws.SORT(_xlfn._xlws.FILTER(mulches[growing_season_id]&amp;" | "&amp;mulches[treatment_number],mulches[experiment_id]=A110)))</f>
        <v xml:space="preserve"> | </v>
      </c>
    </row>
    <row r="111" spans="2:2" x14ac:dyDescent="0.35">
      <c r="B111" t="str" cm="1">
        <f t="array" ref="B111">TRANSPOSE(_xlfn._xlws.SORT(_xlfn._xlws.FILTER(mulches[growing_season_id]&amp;" | "&amp;mulches[treatment_number],mulches[experiment_id]=A111)))</f>
        <v xml:space="preserve"> | </v>
      </c>
    </row>
    <row r="112" spans="2:2" x14ac:dyDescent="0.35">
      <c r="B112" t="str" cm="1">
        <f t="array" ref="B112">TRANSPOSE(_xlfn._xlws.SORT(_xlfn._xlws.FILTER(mulches[growing_season_id]&amp;" | "&amp;mulches[treatment_number],mulches[experiment_id]=A112)))</f>
        <v xml:space="preserve"> | </v>
      </c>
    </row>
    <row r="113" spans="2:2" x14ac:dyDescent="0.35">
      <c r="B113" t="str" cm="1">
        <f t="array" ref="B113">TRANSPOSE(_xlfn._xlws.SORT(_xlfn._xlws.FILTER(mulches[growing_season_id]&amp;" | "&amp;mulches[treatment_number],mulches[experiment_id]=A113)))</f>
        <v xml:space="preserve"> | </v>
      </c>
    </row>
    <row r="114" spans="2:2" x14ac:dyDescent="0.35">
      <c r="B114" t="str" cm="1">
        <f t="array" ref="B114">TRANSPOSE(_xlfn._xlws.SORT(_xlfn._xlws.FILTER(mulches[growing_season_id]&amp;" | "&amp;mulches[treatment_number],mulches[experiment_id]=A114)))</f>
        <v xml:space="preserve"> | </v>
      </c>
    </row>
    <row r="115" spans="2:2" x14ac:dyDescent="0.35">
      <c r="B115" t="str" cm="1">
        <f t="array" ref="B115">TRANSPOSE(_xlfn._xlws.SORT(_xlfn._xlws.FILTER(mulches[growing_season_id]&amp;" | "&amp;mulches[treatment_number],mulches[experiment_id]=A115)))</f>
        <v xml:space="preserve"> | </v>
      </c>
    </row>
    <row r="116" spans="2:2" x14ac:dyDescent="0.35">
      <c r="B116" t="str" cm="1">
        <f t="array" ref="B116">TRANSPOSE(_xlfn._xlws.SORT(_xlfn._xlws.FILTER(mulches[growing_season_id]&amp;" | "&amp;mulches[treatment_number],mulches[experiment_id]=A116)))</f>
        <v xml:space="preserve"> | </v>
      </c>
    </row>
    <row r="117" spans="2:2" x14ac:dyDescent="0.35">
      <c r="B117" t="str" cm="1">
        <f t="array" ref="B117">TRANSPOSE(_xlfn._xlws.SORT(_xlfn._xlws.FILTER(mulches[growing_season_id]&amp;" | "&amp;mulches[treatment_number],mulches[experiment_id]=A117)))</f>
        <v xml:space="preserve"> | </v>
      </c>
    </row>
    <row r="118" spans="2:2" x14ac:dyDescent="0.35">
      <c r="B118" t="str" cm="1">
        <f t="array" ref="B118">TRANSPOSE(_xlfn._xlws.SORT(_xlfn._xlws.FILTER(mulches[growing_season_id]&amp;" | "&amp;mulches[treatment_number],mulches[experiment_id]=A118)))</f>
        <v xml:space="preserve"> | </v>
      </c>
    </row>
    <row r="119" spans="2:2" x14ac:dyDescent="0.35">
      <c r="B119" t="str" cm="1">
        <f t="array" ref="B119">TRANSPOSE(_xlfn._xlws.SORT(_xlfn._xlws.FILTER(mulches[growing_season_id]&amp;" | "&amp;mulches[treatment_number],mulches[experiment_id]=A119)))</f>
        <v xml:space="preserve"> | </v>
      </c>
    </row>
    <row r="120" spans="2:2" x14ac:dyDescent="0.35">
      <c r="B120" t="str" cm="1">
        <f t="array" ref="B120">TRANSPOSE(_xlfn._xlws.SORT(_xlfn._xlws.FILTER(mulches[growing_season_id]&amp;" | "&amp;mulches[treatment_number],mulches[experiment_id]=A120)))</f>
        <v xml:space="preserve"> | </v>
      </c>
    </row>
    <row r="121" spans="2:2" x14ac:dyDescent="0.35">
      <c r="B121" t="str" cm="1">
        <f t="array" ref="B121">TRANSPOSE(_xlfn._xlws.SORT(_xlfn._xlws.FILTER(mulches[growing_season_id]&amp;" | "&amp;mulches[treatment_number],mulches[experiment_id]=A121)))</f>
        <v xml:space="preserve"> | </v>
      </c>
    </row>
    <row r="122" spans="2:2" x14ac:dyDescent="0.35">
      <c r="B122" t="str" cm="1">
        <f t="array" ref="B122">TRANSPOSE(_xlfn._xlws.SORT(_xlfn._xlws.FILTER(mulches[growing_season_id]&amp;" | "&amp;mulches[treatment_number],mulches[experiment_id]=A122)))</f>
        <v xml:space="preserve"> | </v>
      </c>
    </row>
    <row r="123" spans="2:2" x14ac:dyDescent="0.35">
      <c r="B123" t="str" cm="1">
        <f t="array" ref="B123">TRANSPOSE(_xlfn._xlws.SORT(_xlfn._xlws.FILTER(mulches[growing_season_id]&amp;" | "&amp;mulches[treatment_number],mulches[experiment_id]=A123)))</f>
        <v xml:space="preserve"> | </v>
      </c>
    </row>
    <row r="124" spans="2:2" x14ac:dyDescent="0.35">
      <c r="B124" t="str" cm="1">
        <f t="array" ref="B124">TRANSPOSE(_xlfn._xlws.SORT(_xlfn._xlws.FILTER(mulches[growing_season_id]&amp;" | "&amp;mulches[treatment_number],mulches[experiment_id]=A124)))</f>
        <v xml:space="preserve"> | </v>
      </c>
    </row>
    <row r="125" spans="2:2" x14ac:dyDescent="0.35">
      <c r="B125" t="str" cm="1">
        <f t="array" ref="B125">TRANSPOSE(_xlfn._xlws.SORT(_xlfn._xlws.FILTER(mulches[growing_season_id]&amp;" | "&amp;mulches[treatment_number],mulches[experiment_id]=A125)))</f>
        <v xml:space="preserve"> | </v>
      </c>
    </row>
    <row r="126" spans="2:2" x14ac:dyDescent="0.35">
      <c r="B126" t="str" cm="1">
        <f t="array" ref="B126">TRANSPOSE(_xlfn._xlws.SORT(_xlfn._xlws.FILTER(mulches[growing_season_id]&amp;" | "&amp;mulches[treatment_number],mulches[experiment_id]=A126)))</f>
        <v xml:space="preserve"> | </v>
      </c>
    </row>
    <row r="127" spans="2:2" x14ac:dyDescent="0.35">
      <c r="B127" t="str" cm="1">
        <f t="array" ref="B127">TRANSPOSE(_xlfn._xlws.SORT(_xlfn._xlws.FILTER(mulches[growing_season_id]&amp;" | "&amp;mulches[treatment_number],mulches[experiment_id]=A127)))</f>
        <v xml:space="preserve"> | </v>
      </c>
    </row>
    <row r="128" spans="2:2" x14ac:dyDescent="0.35">
      <c r="B128" t="str" cm="1">
        <f t="array" ref="B128">TRANSPOSE(_xlfn._xlws.SORT(_xlfn._xlws.FILTER(mulches[growing_season_id]&amp;" | "&amp;mulches[treatment_number],mulches[experiment_id]=A128)))</f>
        <v xml:space="preserve"> | </v>
      </c>
    </row>
    <row r="129" spans="2:2" x14ac:dyDescent="0.35">
      <c r="B129" t="str" cm="1">
        <f t="array" ref="B129">TRANSPOSE(_xlfn._xlws.SORT(_xlfn._xlws.FILTER(mulches[growing_season_id]&amp;" | "&amp;mulches[treatment_number],mulches[experiment_id]=A129)))</f>
        <v xml:space="preserve"> | </v>
      </c>
    </row>
    <row r="130" spans="2:2" x14ac:dyDescent="0.35">
      <c r="B130" t="str" cm="1">
        <f t="array" ref="B130">TRANSPOSE(_xlfn._xlws.SORT(_xlfn._xlws.FILTER(mulches[growing_season_id]&amp;" | "&amp;mulches[treatment_number],mulches[experiment_id]=A130)))</f>
        <v xml:space="preserve"> | </v>
      </c>
    </row>
    <row r="131" spans="2:2" x14ac:dyDescent="0.35">
      <c r="B131" t="str" cm="1">
        <f t="array" ref="B131">TRANSPOSE(_xlfn._xlws.SORT(_xlfn._xlws.FILTER(mulches[growing_season_id]&amp;" | "&amp;mulches[treatment_number],mulches[experiment_id]=A131)))</f>
        <v xml:space="preserve"> | </v>
      </c>
    </row>
    <row r="132" spans="2:2" x14ac:dyDescent="0.35">
      <c r="B132" t="str" cm="1">
        <f t="array" ref="B132">TRANSPOSE(_xlfn._xlws.SORT(_xlfn._xlws.FILTER(mulches[growing_season_id]&amp;" | "&amp;mulches[treatment_number],mulches[experiment_id]=A132)))</f>
        <v xml:space="preserve"> | </v>
      </c>
    </row>
    <row r="133" spans="2:2" x14ac:dyDescent="0.35">
      <c r="B133" t="str" cm="1">
        <f t="array" ref="B133">TRANSPOSE(_xlfn._xlws.SORT(_xlfn._xlws.FILTER(mulches[growing_season_id]&amp;" | "&amp;mulches[treatment_number],mulches[experiment_id]=A133)))</f>
        <v xml:space="preserve"> | </v>
      </c>
    </row>
    <row r="134" spans="2:2" x14ac:dyDescent="0.35">
      <c r="B134" t="str" cm="1">
        <f t="array" ref="B134">TRANSPOSE(_xlfn._xlws.SORT(_xlfn._xlws.FILTER(mulches[growing_season_id]&amp;" | "&amp;mulches[treatment_number],mulches[experiment_id]=A134)))</f>
        <v xml:space="preserve"> | </v>
      </c>
    </row>
    <row r="135" spans="2:2" x14ac:dyDescent="0.35">
      <c r="B135" t="str" cm="1">
        <f t="array" ref="B135">TRANSPOSE(_xlfn._xlws.SORT(_xlfn._xlws.FILTER(mulches[growing_season_id]&amp;" | "&amp;mulches[treatment_number],mulches[experiment_id]=A135)))</f>
        <v xml:space="preserve"> | </v>
      </c>
    </row>
    <row r="136" spans="2:2" x14ac:dyDescent="0.35">
      <c r="B136" t="str" cm="1">
        <f t="array" ref="B136">TRANSPOSE(_xlfn._xlws.SORT(_xlfn._xlws.FILTER(mulches[growing_season_id]&amp;" | "&amp;mulches[treatment_number],mulches[experiment_id]=A136)))</f>
        <v xml:space="preserve"> | </v>
      </c>
    </row>
    <row r="137" spans="2:2" x14ac:dyDescent="0.35">
      <c r="B137" t="str" cm="1">
        <f t="array" ref="B137">TRANSPOSE(_xlfn._xlws.SORT(_xlfn._xlws.FILTER(mulches[growing_season_id]&amp;" | "&amp;mulches[treatment_number],mulches[experiment_id]=A137)))</f>
        <v xml:space="preserve"> | </v>
      </c>
    </row>
    <row r="138" spans="2:2" x14ac:dyDescent="0.35">
      <c r="B138" t="str" cm="1">
        <f t="array" ref="B138">TRANSPOSE(_xlfn._xlws.SORT(_xlfn._xlws.FILTER(mulches[growing_season_id]&amp;" | "&amp;mulches[treatment_number],mulches[experiment_id]=A138)))</f>
        <v xml:space="preserve"> | </v>
      </c>
    </row>
    <row r="139" spans="2:2" x14ac:dyDescent="0.35">
      <c r="B139" t="str" cm="1">
        <f t="array" ref="B139">TRANSPOSE(_xlfn._xlws.SORT(_xlfn._xlws.FILTER(mulches[growing_season_id]&amp;" | "&amp;mulches[treatment_number],mulches[experiment_id]=A139)))</f>
        <v xml:space="preserve"> | </v>
      </c>
    </row>
    <row r="140" spans="2:2" x14ac:dyDescent="0.35">
      <c r="B140" t="str" cm="1">
        <f t="array" ref="B140">TRANSPOSE(_xlfn._xlws.SORT(_xlfn._xlws.FILTER(mulches[growing_season_id]&amp;" | "&amp;mulches[treatment_number],mulches[experiment_id]=A140)))</f>
        <v xml:space="preserve"> | </v>
      </c>
    </row>
    <row r="141" spans="2:2" x14ac:dyDescent="0.35">
      <c r="B141" t="str" cm="1">
        <f t="array" ref="B141">TRANSPOSE(_xlfn._xlws.SORT(_xlfn._xlws.FILTER(mulches[growing_season_id]&amp;" | "&amp;mulches[treatment_number],mulches[experiment_id]=A141)))</f>
        <v xml:space="preserve"> | </v>
      </c>
    </row>
    <row r="142" spans="2:2" x14ac:dyDescent="0.35">
      <c r="B142" t="str" cm="1">
        <f t="array" ref="B142">TRANSPOSE(_xlfn._xlws.SORT(_xlfn._xlws.FILTER(mulches[growing_season_id]&amp;" | "&amp;mulches[treatment_number],mulches[experiment_id]=A142)))</f>
        <v xml:space="preserve"> | </v>
      </c>
    </row>
    <row r="143" spans="2:2" x14ac:dyDescent="0.35">
      <c r="B143" t="str" cm="1">
        <f t="array" ref="B143">TRANSPOSE(_xlfn._xlws.SORT(_xlfn._xlws.FILTER(mulches[growing_season_id]&amp;" | "&amp;mulches[treatment_number],mulches[experiment_id]=A143)))</f>
        <v xml:space="preserve"> | </v>
      </c>
    </row>
    <row r="144" spans="2:2" x14ac:dyDescent="0.35">
      <c r="B144" t="str" cm="1">
        <f t="array" ref="B144">TRANSPOSE(_xlfn._xlws.SORT(_xlfn._xlws.FILTER(mulches[growing_season_id]&amp;" | "&amp;mulches[treatment_number],mulches[experiment_id]=A144)))</f>
        <v xml:space="preserve"> | </v>
      </c>
    </row>
    <row r="145" spans="2:2" x14ac:dyDescent="0.35">
      <c r="B145" t="str" cm="1">
        <f t="array" ref="B145">TRANSPOSE(_xlfn._xlws.SORT(_xlfn._xlws.FILTER(mulches[growing_season_id]&amp;" | "&amp;mulches[treatment_number],mulches[experiment_id]=A145)))</f>
        <v xml:space="preserve"> | </v>
      </c>
    </row>
    <row r="146" spans="2:2" x14ac:dyDescent="0.35">
      <c r="B146" t="str" cm="1">
        <f t="array" ref="B146">TRANSPOSE(_xlfn._xlws.SORT(_xlfn._xlws.FILTER(mulches[growing_season_id]&amp;" | "&amp;mulches[treatment_number],mulches[experiment_id]=A146)))</f>
        <v xml:space="preserve"> | </v>
      </c>
    </row>
    <row r="147" spans="2:2" x14ac:dyDescent="0.35">
      <c r="B147" t="str" cm="1">
        <f t="array" ref="B147">TRANSPOSE(_xlfn._xlws.SORT(_xlfn._xlws.FILTER(mulches[growing_season_id]&amp;" | "&amp;mulches[treatment_number],mulches[experiment_id]=A147)))</f>
        <v xml:space="preserve"> | </v>
      </c>
    </row>
    <row r="148" spans="2:2" x14ac:dyDescent="0.35">
      <c r="B148" t="str" cm="1">
        <f t="array" ref="B148">TRANSPOSE(_xlfn._xlws.SORT(_xlfn._xlws.FILTER(mulches[growing_season_id]&amp;" | "&amp;mulches[treatment_number],mulches[experiment_id]=A148)))</f>
        <v xml:space="preserve"> | </v>
      </c>
    </row>
    <row r="149" spans="2:2" x14ac:dyDescent="0.35">
      <c r="B149" t="str" cm="1">
        <f t="array" ref="B149">TRANSPOSE(_xlfn._xlws.SORT(_xlfn._xlws.FILTER(mulches[growing_season_id]&amp;" | "&amp;mulches[treatment_number],mulches[experiment_id]=A149)))</f>
        <v xml:space="preserve"> | </v>
      </c>
    </row>
    <row r="150" spans="2:2" x14ac:dyDescent="0.35">
      <c r="B150" t="str" cm="1">
        <f t="array" ref="B150">TRANSPOSE(_xlfn._xlws.SORT(_xlfn._xlws.FILTER(mulches[growing_season_id]&amp;" | "&amp;mulches[treatment_number],mulches[experiment_id]=A150)))</f>
        <v xml:space="preserve"> | </v>
      </c>
    </row>
    <row r="151" spans="2:2" x14ac:dyDescent="0.35">
      <c r="B151" t="str" cm="1">
        <f t="array" ref="B151">TRANSPOSE(_xlfn._xlws.SORT(_xlfn._xlws.FILTER(mulches[growing_season_id]&amp;" | "&amp;mulches[treatment_number],mulches[experiment_id]=A151)))</f>
        <v xml:space="preserve"> | </v>
      </c>
    </row>
    <row r="152" spans="2:2" x14ac:dyDescent="0.35">
      <c r="B152" t="str" cm="1">
        <f t="array" ref="B152">TRANSPOSE(_xlfn._xlws.SORT(_xlfn._xlws.FILTER(mulches[growing_season_id]&amp;" | "&amp;mulches[treatment_number],mulches[experiment_id]=A152)))</f>
        <v xml:space="preserve"> | </v>
      </c>
    </row>
    <row r="153" spans="2:2" x14ac:dyDescent="0.35">
      <c r="B153" t="str" cm="1">
        <f t="array" ref="B153">TRANSPOSE(_xlfn._xlws.SORT(_xlfn._xlws.FILTER(mulches[growing_season_id]&amp;" | "&amp;mulches[treatment_number],mulches[experiment_id]=A153)))</f>
        <v xml:space="preserve"> | </v>
      </c>
    </row>
    <row r="154" spans="2:2" x14ac:dyDescent="0.35">
      <c r="B154" t="str" cm="1">
        <f t="array" ref="B154">TRANSPOSE(_xlfn._xlws.SORT(_xlfn._xlws.FILTER(mulches[growing_season_id]&amp;" | "&amp;mulches[treatment_number],mulches[experiment_id]=A154)))</f>
        <v xml:space="preserve"> | </v>
      </c>
    </row>
    <row r="155" spans="2:2" x14ac:dyDescent="0.35">
      <c r="B155" t="str" cm="1">
        <f t="array" ref="B155">TRANSPOSE(_xlfn._xlws.SORT(_xlfn._xlws.FILTER(mulches[growing_season_id]&amp;" | "&amp;mulches[treatment_number],mulches[experiment_id]=A155)))</f>
        <v xml:space="preserve"> | </v>
      </c>
    </row>
    <row r="156" spans="2:2" x14ac:dyDescent="0.35">
      <c r="B156" t="str" cm="1">
        <f t="array" ref="B156">TRANSPOSE(_xlfn._xlws.SORT(_xlfn._xlws.FILTER(mulches[growing_season_id]&amp;" | "&amp;mulches[treatment_number],mulches[experiment_id]=A156)))</f>
        <v xml:space="preserve"> | </v>
      </c>
    </row>
    <row r="157" spans="2:2" x14ac:dyDescent="0.35">
      <c r="B157" t="str" cm="1">
        <f t="array" ref="B157">TRANSPOSE(_xlfn._xlws.SORT(_xlfn._xlws.FILTER(mulches[growing_season_id]&amp;" | "&amp;mulches[treatment_number],mulches[experiment_id]=A157)))</f>
        <v xml:space="preserve"> | </v>
      </c>
    </row>
    <row r="158" spans="2:2" x14ac:dyDescent="0.35">
      <c r="B158" t="str" cm="1">
        <f t="array" ref="B158">TRANSPOSE(_xlfn._xlws.SORT(_xlfn._xlws.FILTER(mulches[growing_season_id]&amp;" | "&amp;mulches[treatment_number],mulches[experiment_id]=A158)))</f>
        <v xml:space="preserve"> | </v>
      </c>
    </row>
    <row r="159" spans="2:2" x14ac:dyDescent="0.35">
      <c r="B159" t="str" cm="1">
        <f t="array" ref="B159">TRANSPOSE(_xlfn._xlws.SORT(_xlfn._xlws.FILTER(mulches[growing_season_id]&amp;" | "&amp;mulches[treatment_number],mulches[experiment_id]=A159)))</f>
        <v xml:space="preserve"> | </v>
      </c>
    </row>
    <row r="160" spans="2:2" x14ac:dyDescent="0.35">
      <c r="B160" t="str" cm="1">
        <f t="array" ref="B160">TRANSPOSE(_xlfn._xlws.SORT(_xlfn._xlws.FILTER(mulches[growing_season_id]&amp;" | "&amp;mulches[treatment_number],mulches[experiment_id]=A160)))</f>
        <v xml:space="preserve"> | </v>
      </c>
    </row>
    <row r="161" spans="2:2" x14ac:dyDescent="0.35">
      <c r="B161" t="str" cm="1">
        <f t="array" ref="B161">TRANSPOSE(_xlfn._xlws.SORT(_xlfn._xlws.FILTER(mulches[growing_season_id]&amp;" | "&amp;mulches[treatment_number],mulches[experiment_id]=A161)))</f>
        <v xml:space="preserve"> | </v>
      </c>
    </row>
    <row r="162" spans="2:2" x14ac:dyDescent="0.35">
      <c r="B162" t="str" cm="1">
        <f t="array" ref="B162">TRANSPOSE(_xlfn._xlws.SORT(_xlfn._xlws.FILTER(mulches[growing_season_id]&amp;" | "&amp;mulches[treatment_number],mulches[experiment_id]=A162)))</f>
        <v xml:space="preserve"> | </v>
      </c>
    </row>
    <row r="163" spans="2:2" x14ac:dyDescent="0.35">
      <c r="B163" t="str" cm="1">
        <f t="array" ref="B163">TRANSPOSE(_xlfn._xlws.SORT(_xlfn._xlws.FILTER(mulches[growing_season_id]&amp;" | "&amp;mulches[treatment_number],mulches[experiment_id]=A163)))</f>
        <v xml:space="preserve"> | </v>
      </c>
    </row>
    <row r="164" spans="2:2" x14ac:dyDescent="0.35">
      <c r="B164" t="str" cm="1">
        <f t="array" ref="B164">TRANSPOSE(_xlfn._xlws.SORT(_xlfn._xlws.FILTER(mulches[growing_season_id]&amp;" | "&amp;mulches[treatment_number],mulches[experiment_id]=A164)))</f>
        <v xml:space="preserve"> | </v>
      </c>
    </row>
    <row r="165" spans="2:2" x14ac:dyDescent="0.35">
      <c r="B165" t="str" cm="1">
        <f t="array" ref="B165">TRANSPOSE(_xlfn._xlws.SORT(_xlfn._xlws.FILTER(mulches[growing_season_id]&amp;" | "&amp;mulches[treatment_number],mulches[experiment_id]=A165)))</f>
        <v xml:space="preserve"> | </v>
      </c>
    </row>
    <row r="166" spans="2:2" x14ac:dyDescent="0.35">
      <c r="B166" t="str" cm="1">
        <f t="array" ref="B166">TRANSPOSE(_xlfn._xlws.SORT(_xlfn._xlws.FILTER(mulches[growing_season_id]&amp;" | "&amp;mulches[treatment_number],mulches[experiment_id]=A166)))</f>
        <v xml:space="preserve"> | </v>
      </c>
    </row>
    <row r="167" spans="2:2" x14ac:dyDescent="0.35">
      <c r="B167" t="str" cm="1">
        <f t="array" ref="B167">TRANSPOSE(_xlfn._xlws.SORT(_xlfn._xlws.FILTER(mulches[growing_season_id]&amp;" | "&amp;mulches[treatment_number],mulches[experiment_id]=A167)))</f>
        <v xml:space="preserve"> | </v>
      </c>
    </row>
    <row r="168" spans="2:2" x14ac:dyDescent="0.35">
      <c r="B168" t="str" cm="1">
        <f t="array" ref="B168">TRANSPOSE(_xlfn._xlws.SORT(_xlfn._xlws.FILTER(mulches[growing_season_id]&amp;" | "&amp;mulches[treatment_number],mulches[experiment_id]=A168)))</f>
        <v xml:space="preserve"> | </v>
      </c>
    </row>
    <row r="169" spans="2:2" x14ac:dyDescent="0.35">
      <c r="B169" t="str" cm="1">
        <f t="array" ref="B169">TRANSPOSE(_xlfn._xlws.SORT(_xlfn._xlws.FILTER(mulches[growing_season_id]&amp;" | "&amp;mulches[treatment_number],mulches[experiment_id]=A169)))</f>
        <v xml:space="preserve"> | </v>
      </c>
    </row>
    <row r="170" spans="2:2" x14ac:dyDescent="0.35">
      <c r="B170" t="str" cm="1">
        <f t="array" ref="B170">TRANSPOSE(_xlfn._xlws.SORT(_xlfn._xlws.FILTER(mulches[growing_season_id]&amp;" | "&amp;mulches[treatment_number],mulches[experiment_id]=A170)))</f>
        <v xml:space="preserve"> | </v>
      </c>
    </row>
    <row r="171" spans="2:2" x14ac:dyDescent="0.35">
      <c r="B171" t="str" cm="1">
        <f t="array" ref="B171">TRANSPOSE(_xlfn._xlws.SORT(_xlfn._xlws.FILTER(mulches[growing_season_id]&amp;" | "&amp;mulches[treatment_number],mulches[experiment_id]=A171)))</f>
        <v xml:space="preserve"> | </v>
      </c>
    </row>
    <row r="172" spans="2:2" x14ac:dyDescent="0.35">
      <c r="B172" t="str" cm="1">
        <f t="array" ref="B172">TRANSPOSE(_xlfn._xlws.SORT(_xlfn._xlws.FILTER(mulches[growing_season_id]&amp;" | "&amp;mulches[treatment_number],mulches[experiment_id]=A172)))</f>
        <v xml:space="preserve"> | </v>
      </c>
    </row>
    <row r="173" spans="2:2" x14ac:dyDescent="0.35">
      <c r="B173" t="str" cm="1">
        <f t="array" ref="B173">TRANSPOSE(_xlfn._xlws.SORT(_xlfn._xlws.FILTER(mulches[growing_season_id]&amp;" | "&amp;mulches[treatment_number],mulches[experiment_id]=A173)))</f>
        <v xml:space="preserve"> | </v>
      </c>
    </row>
    <row r="174" spans="2:2" x14ac:dyDescent="0.35">
      <c r="B174" t="str" cm="1">
        <f t="array" ref="B174">TRANSPOSE(_xlfn._xlws.SORT(_xlfn._xlws.FILTER(mulches[growing_season_id]&amp;" | "&amp;mulches[treatment_number],mulches[experiment_id]=A174)))</f>
        <v xml:space="preserve"> | </v>
      </c>
    </row>
    <row r="175" spans="2:2" x14ac:dyDescent="0.35">
      <c r="B175" t="str" cm="1">
        <f t="array" ref="B175">TRANSPOSE(_xlfn._xlws.SORT(_xlfn._xlws.FILTER(mulches[growing_season_id]&amp;" | "&amp;mulches[treatment_number],mulches[experiment_id]=A175)))</f>
        <v xml:space="preserve"> | </v>
      </c>
    </row>
    <row r="176" spans="2:2" x14ac:dyDescent="0.35">
      <c r="B176" t="str" cm="1">
        <f t="array" ref="B176">TRANSPOSE(_xlfn._xlws.SORT(_xlfn._xlws.FILTER(mulches[growing_season_id]&amp;" | "&amp;mulches[treatment_number],mulches[experiment_id]=A176)))</f>
        <v xml:space="preserve"> | </v>
      </c>
    </row>
    <row r="177" spans="2:2" x14ac:dyDescent="0.35">
      <c r="B177" t="str" cm="1">
        <f t="array" ref="B177">TRANSPOSE(_xlfn._xlws.SORT(_xlfn._xlws.FILTER(mulches[growing_season_id]&amp;" | "&amp;mulches[treatment_number],mulches[experiment_id]=A177)))</f>
        <v xml:space="preserve"> | </v>
      </c>
    </row>
    <row r="178" spans="2:2" x14ac:dyDescent="0.35">
      <c r="B178" t="str" cm="1">
        <f t="array" ref="B178">TRANSPOSE(_xlfn._xlws.SORT(_xlfn._xlws.FILTER(mulches[growing_season_id]&amp;" | "&amp;mulches[treatment_number],mulches[experiment_id]=A178)))</f>
        <v xml:space="preserve"> | </v>
      </c>
    </row>
    <row r="179" spans="2:2" x14ac:dyDescent="0.35">
      <c r="B179" t="str" cm="1">
        <f t="array" ref="B179">TRANSPOSE(_xlfn._xlws.SORT(_xlfn._xlws.FILTER(mulches[growing_season_id]&amp;" | "&amp;mulches[treatment_number],mulches[experiment_id]=A179)))</f>
        <v xml:space="preserve"> | </v>
      </c>
    </row>
    <row r="180" spans="2:2" x14ac:dyDescent="0.35">
      <c r="B180" t="str" cm="1">
        <f t="array" ref="B180">TRANSPOSE(_xlfn._xlws.SORT(_xlfn._xlws.FILTER(mulches[growing_season_id]&amp;" | "&amp;mulches[treatment_number],mulches[experiment_id]=A180)))</f>
        <v xml:space="preserve"> | </v>
      </c>
    </row>
    <row r="181" spans="2:2" x14ac:dyDescent="0.35">
      <c r="B181" t="str" cm="1">
        <f t="array" ref="B181">TRANSPOSE(_xlfn._xlws.SORT(_xlfn._xlws.FILTER(mulches[growing_season_id]&amp;" | "&amp;mulches[treatment_number],mulches[experiment_id]=A181)))</f>
        <v xml:space="preserve"> | </v>
      </c>
    </row>
    <row r="182" spans="2:2" x14ac:dyDescent="0.35">
      <c r="B182" t="str" cm="1">
        <f t="array" ref="B182">TRANSPOSE(_xlfn._xlws.SORT(_xlfn._xlws.FILTER(mulches[growing_season_id]&amp;" | "&amp;mulches[treatment_number],mulches[experiment_id]=A182)))</f>
        <v xml:space="preserve"> | </v>
      </c>
    </row>
    <row r="183" spans="2:2" x14ac:dyDescent="0.35">
      <c r="B183" t="str" cm="1">
        <f t="array" ref="B183">TRANSPOSE(_xlfn._xlws.SORT(_xlfn._xlws.FILTER(mulches[growing_season_id]&amp;" | "&amp;mulches[treatment_number],mulches[experiment_id]=A183)))</f>
        <v xml:space="preserve"> | </v>
      </c>
    </row>
    <row r="184" spans="2:2" x14ac:dyDescent="0.35">
      <c r="B184" t="str" cm="1">
        <f t="array" ref="B184">TRANSPOSE(_xlfn._xlws.SORT(_xlfn._xlws.FILTER(mulches[growing_season_id]&amp;" | "&amp;mulches[treatment_number],mulches[experiment_id]=A184)))</f>
        <v xml:space="preserve"> | </v>
      </c>
    </row>
    <row r="185" spans="2:2" x14ac:dyDescent="0.35">
      <c r="B185" t="str" cm="1">
        <f t="array" ref="B185">TRANSPOSE(_xlfn._xlws.SORT(_xlfn._xlws.FILTER(mulches[growing_season_id]&amp;" | "&amp;mulches[treatment_number],mulches[experiment_id]=A185)))</f>
        <v xml:space="preserve"> | </v>
      </c>
    </row>
    <row r="186" spans="2:2" x14ac:dyDescent="0.35">
      <c r="B186" t="str" cm="1">
        <f t="array" ref="B186">TRANSPOSE(_xlfn._xlws.SORT(_xlfn._xlws.FILTER(mulches[growing_season_id]&amp;" | "&amp;mulches[treatment_number],mulches[experiment_id]=A186)))</f>
        <v xml:space="preserve"> | </v>
      </c>
    </row>
    <row r="187" spans="2:2" x14ac:dyDescent="0.35">
      <c r="B187" t="str" cm="1">
        <f t="array" ref="B187">TRANSPOSE(_xlfn._xlws.SORT(_xlfn._xlws.FILTER(mulches[growing_season_id]&amp;" | "&amp;mulches[treatment_number],mulches[experiment_id]=A187)))</f>
        <v xml:space="preserve"> | </v>
      </c>
    </row>
    <row r="188" spans="2:2" x14ac:dyDescent="0.35">
      <c r="B188" t="str" cm="1">
        <f t="array" ref="B188">TRANSPOSE(_xlfn._xlws.SORT(_xlfn._xlws.FILTER(mulches[growing_season_id]&amp;" | "&amp;mulches[treatment_number],mulches[experiment_id]=A188)))</f>
        <v xml:space="preserve"> | </v>
      </c>
    </row>
    <row r="189" spans="2:2" x14ac:dyDescent="0.35">
      <c r="B189" t="str" cm="1">
        <f t="array" ref="B189">TRANSPOSE(_xlfn._xlws.SORT(_xlfn._xlws.FILTER(mulches[growing_season_id]&amp;" | "&amp;mulches[treatment_number],mulches[experiment_id]=A189)))</f>
        <v xml:space="preserve"> | </v>
      </c>
    </row>
    <row r="190" spans="2:2" x14ac:dyDescent="0.35">
      <c r="B190" t="str" cm="1">
        <f t="array" ref="B190">TRANSPOSE(_xlfn._xlws.SORT(_xlfn._xlws.FILTER(mulches[growing_season_id]&amp;" | "&amp;mulches[treatment_number],mulches[experiment_id]=A190)))</f>
        <v xml:space="preserve"> | </v>
      </c>
    </row>
    <row r="191" spans="2:2" x14ac:dyDescent="0.35">
      <c r="B191" t="str" cm="1">
        <f t="array" ref="B191">TRANSPOSE(_xlfn._xlws.SORT(_xlfn._xlws.FILTER(mulches[growing_season_id]&amp;" | "&amp;mulches[treatment_number],mulches[experiment_id]=A191)))</f>
        <v xml:space="preserve"> | </v>
      </c>
    </row>
    <row r="192" spans="2:2" x14ac:dyDescent="0.35">
      <c r="B192" t="str" cm="1">
        <f t="array" ref="B192">TRANSPOSE(_xlfn._xlws.SORT(_xlfn._xlws.FILTER(mulches[growing_season_id]&amp;" | "&amp;mulches[treatment_number],mulches[experiment_id]=A192)))</f>
        <v xml:space="preserve"> | </v>
      </c>
    </row>
    <row r="193" spans="2:2" x14ac:dyDescent="0.35">
      <c r="B193" t="str" cm="1">
        <f t="array" ref="B193">TRANSPOSE(_xlfn._xlws.SORT(_xlfn._xlws.FILTER(mulches[growing_season_id]&amp;" | "&amp;mulches[treatment_number],mulches[experiment_id]=A193)))</f>
        <v xml:space="preserve"> | </v>
      </c>
    </row>
    <row r="194" spans="2:2" x14ac:dyDescent="0.35">
      <c r="B194" t="str" cm="1">
        <f t="array" ref="B194">TRANSPOSE(_xlfn._xlws.SORT(_xlfn._xlws.FILTER(mulches[growing_season_id]&amp;" | "&amp;mulches[treatment_number],mulches[experiment_id]=A194)))</f>
        <v xml:space="preserve"> | </v>
      </c>
    </row>
    <row r="195" spans="2:2" x14ac:dyDescent="0.35">
      <c r="B195" t="str" cm="1">
        <f t="array" ref="B195">TRANSPOSE(_xlfn._xlws.SORT(_xlfn._xlws.FILTER(mulches[growing_season_id]&amp;" | "&amp;mulches[treatment_number],mulches[experiment_id]=A195)))</f>
        <v xml:space="preserve"> | </v>
      </c>
    </row>
    <row r="196" spans="2:2" x14ac:dyDescent="0.35">
      <c r="B196" t="str" cm="1">
        <f t="array" ref="B196">TRANSPOSE(_xlfn._xlws.SORT(_xlfn._xlws.FILTER(mulches[growing_season_id]&amp;" | "&amp;mulches[treatment_number],mulches[experiment_id]=A196)))</f>
        <v xml:space="preserve"> | </v>
      </c>
    </row>
    <row r="197" spans="2:2" x14ac:dyDescent="0.35">
      <c r="B197" t="str" cm="1">
        <f t="array" ref="B197">TRANSPOSE(_xlfn._xlws.SORT(_xlfn._xlws.FILTER(mulches[growing_season_id]&amp;" | "&amp;mulches[treatment_number],mulches[experiment_id]=A197)))</f>
        <v xml:space="preserve"> | </v>
      </c>
    </row>
    <row r="198" spans="2:2" x14ac:dyDescent="0.35">
      <c r="B198" t="str" cm="1">
        <f t="array" ref="B198">TRANSPOSE(_xlfn._xlws.SORT(_xlfn._xlws.FILTER(mulches[growing_season_id]&amp;" | "&amp;mulches[treatment_number],mulches[experiment_id]=A198)))</f>
        <v xml:space="preserve"> | </v>
      </c>
    </row>
    <row r="199" spans="2:2" x14ac:dyDescent="0.35">
      <c r="B199" t="str" cm="1">
        <f t="array" ref="B199">TRANSPOSE(_xlfn._xlws.SORT(_xlfn._xlws.FILTER(mulches[growing_season_id]&amp;" | "&amp;mulches[treatment_number],mulches[experiment_id]=A199)))</f>
        <v xml:space="preserve"> | </v>
      </c>
    </row>
    <row r="200" spans="2:2" x14ac:dyDescent="0.35">
      <c r="B200" t="str" cm="1">
        <f t="array" ref="B200">TRANSPOSE(_xlfn._xlws.SORT(_xlfn._xlws.FILTER(mulches[growing_season_id]&amp;" | "&amp;mulches[treatment_number],mulches[experiment_id]=A200)))</f>
        <v xml:space="preserve"> | </v>
      </c>
    </row>
    <row r="201" spans="2:2" x14ac:dyDescent="0.35">
      <c r="B201" t="str" cm="1">
        <f t="array" ref="B201">TRANSPOSE(_xlfn._xlws.SORT(_xlfn._xlws.FILTER(mulches[growing_season_id]&amp;" | "&amp;mulches[treatment_number],mulches[experiment_id]=A201)))</f>
        <v xml:space="preserve"> | </v>
      </c>
    </row>
    <row r="202" spans="2:2" x14ac:dyDescent="0.35">
      <c r="B202" t="str" cm="1">
        <f t="array" ref="B202">TRANSPOSE(_xlfn._xlws.SORT(_xlfn._xlws.FILTER(mulches[growing_season_id]&amp;" | "&amp;mulches[treatment_number],mulches[experiment_id]=A202)))</f>
        <v xml:space="preserve"> | </v>
      </c>
    </row>
    <row r="203" spans="2:2" x14ac:dyDescent="0.35">
      <c r="B203" t="str" cm="1">
        <f t="array" ref="B203">TRANSPOSE(_xlfn._xlws.SORT(_xlfn._xlws.FILTER(mulches[growing_season_id]&amp;" | "&amp;mulches[treatment_number],mulches[experiment_id]=A203)))</f>
        <v xml:space="preserve"> | </v>
      </c>
    </row>
    <row r="204" spans="2:2" x14ac:dyDescent="0.35">
      <c r="B204" t="str" cm="1">
        <f t="array" ref="B204">TRANSPOSE(_xlfn._xlws.SORT(_xlfn._xlws.FILTER(mulches[growing_season_id]&amp;" | "&amp;mulches[treatment_number],mulches[experiment_id]=A204)))</f>
        <v xml:space="preserve"> | </v>
      </c>
    </row>
    <row r="205" spans="2:2" x14ac:dyDescent="0.35">
      <c r="B205" t="str" cm="1">
        <f t="array" ref="B205">TRANSPOSE(_xlfn._xlws.SORT(_xlfn._xlws.FILTER(mulches[growing_season_id]&amp;" | "&amp;mulches[treatment_number],mulches[experiment_id]=A205)))</f>
        <v xml:space="preserve"> | </v>
      </c>
    </row>
    <row r="206" spans="2:2" x14ac:dyDescent="0.35">
      <c r="B206" t="str" cm="1">
        <f t="array" ref="B206">TRANSPOSE(_xlfn._xlws.SORT(_xlfn._xlws.FILTER(mulches[growing_season_id]&amp;" | "&amp;mulches[treatment_number],mulches[experiment_id]=A206)))</f>
        <v xml:space="preserve"> | </v>
      </c>
    </row>
    <row r="207" spans="2:2" x14ac:dyDescent="0.35">
      <c r="B207" t="str" cm="1">
        <f t="array" ref="B207">TRANSPOSE(_xlfn._xlws.SORT(_xlfn._xlws.FILTER(mulches[growing_season_id]&amp;" | "&amp;mulches[treatment_number],mulches[experiment_id]=A207)))</f>
        <v xml:space="preserve"> | </v>
      </c>
    </row>
    <row r="208" spans="2:2" x14ac:dyDescent="0.35">
      <c r="B208" t="str" cm="1">
        <f t="array" ref="B208">TRANSPOSE(_xlfn._xlws.SORT(_xlfn._xlws.FILTER(mulches[growing_season_id]&amp;" | "&amp;mulches[treatment_number],mulches[experiment_id]=A208)))</f>
        <v xml:space="preserve"> | </v>
      </c>
    </row>
    <row r="209" spans="2:2" x14ac:dyDescent="0.35">
      <c r="B209" t="str" cm="1">
        <f t="array" ref="B209">TRANSPOSE(_xlfn._xlws.SORT(_xlfn._xlws.FILTER(mulches[growing_season_id]&amp;" | "&amp;mulches[treatment_number],mulches[experiment_id]=A209)))</f>
        <v xml:space="preserve"> | </v>
      </c>
    </row>
    <row r="210" spans="2:2" x14ac:dyDescent="0.35">
      <c r="B210" t="str" cm="1">
        <f t="array" ref="B210">TRANSPOSE(_xlfn._xlws.SORT(_xlfn._xlws.FILTER(mulches[growing_season_id]&amp;" | "&amp;mulches[treatment_number],mulches[experiment_id]=A210)))</f>
        <v xml:space="preserve"> | </v>
      </c>
    </row>
    <row r="211" spans="2:2" x14ac:dyDescent="0.35">
      <c r="B211" t="str" cm="1">
        <f t="array" ref="B211">TRANSPOSE(_xlfn._xlws.SORT(_xlfn._xlws.FILTER(mulches[growing_season_id]&amp;" | "&amp;mulches[treatment_number],mulches[experiment_id]=A211)))</f>
        <v xml:space="preserve"> | </v>
      </c>
    </row>
    <row r="212" spans="2:2" x14ac:dyDescent="0.35">
      <c r="B212" t="str" cm="1">
        <f t="array" ref="B212">TRANSPOSE(_xlfn._xlws.SORT(_xlfn._xlws.FILTER(mulches[growing_season_id]&amp;" | "&amp;mulches[treatment_number],mulches[experiment_id]=A212)))</f>
        <v xml:space="preserve"> | </v>
      </c>
    </row>
    <row r="213" spans="2:2" x14ac:dyDescent="0.35">
      <c r="B213" t="str" cm="1">
        <f t="array" ref="B213">TRANSPOSE(_xlfn._xlws.SORT(_xlfn._xlws.FILTER(mulches[growing_season_id]&amp;" | "&amp;mulches[treatment_number],mulches[experiment_id]=A213)))</f>
        <v xml:space="preserve"> | </v>
      </c>
    </row>
    <row r="214" spans="2:2" x14ac:dyDescent="0.35">
      <c r="B214" t="str" cm="1">
        <f t="array" ref="B214">TRANSPOSE(_xlfn._xlws.SORT(_xlfn._xlws.FILTER(mulches[growing_season_id]&amp;" | "&amp;mulches[treatment_number],mulches[experiment_id]=A214)))</f>
        <v xml:space="preserve"> | </v>
      </c>
    </row>
    <row r="215" spans="2:2" x14ac:dyDescent="0.35">
      <c r="B215" t="str" cm="1">
        <f t="array" ref="B215">TRANSPOSE(_xlfn._xlws.SORT(_xlfn._xlws.FILTER(mulches[growing_season_id]&amp;" | "&amp;mulches[treatment_number],mulches[experiment_id]=A215)))</f>
        <v xml:space="preserve"> | </v>
      </c>
    </row>
    <row r="216" spans="2:2" x14ac:dyDescent="0.35">
      <c r="B216" t="str" cm="1">
        <f t="array" ref="B216">TRANSPOSE(_xlfn._xlws.SORT(_xlfn._xlws.FILTER(mulches[growing_season_id]&amp;" | "&amp;mulches[treatment_number],mulches[experiment_id]=A216)))</f>
        <v xml:space="preserve"> | </v>
      </c>
    </row>
    <row r="217" spans="2:2" x14ac:dyDescent="0.35">
      <c r="B217" t="str" cm="1">
        <f t="array" ref="B217">TRANSPOSE(_xlfn._xlws.SORT(_xlfn._xlws.FILTER(mulches[growing_season_id]&amp;" | "&amp;mulches[treatment_number],mulches[experiment_id]=A217)))</f>
        <v xml:space="preserve"> | </v>
      </c>
    </row>
    <row r="218" spans="2:2" x14ac:dyDescent="0.35">
      <c r="B218" t="str" cm="1">
        <f t="array" ref="B218">TRANSPOSE(_xlfn._xlws.SORT(_xlfn._xlws.FILTER(mulches[growing_season_id]&amp;" | "&amp;mulches[treatment_number],mulches[experiment_id]=A218)))</f>
        <v xml:space="preserve"> | </v>
      </c>
    </row>
    <row r="219" spans="2:2" x14ac:dyDescent="0.35">
      <c r="B219" t="str" cm="1">
        <f t="array" ref="B219">TRANSPOSE(_xlfn._xlws.SORT(_xlfn._xlws.FILTER(mulches[growing_season_id]&amp;" | "&amp;mulches[treatment_number],mulches[experiment_id]=A219)))</f>
        <v xml:space="preserve"> | </v>
      </c>
    </row>
    <row r="220" spans="2:2" x14ac:dyDescent="0.35">
      <c r="B220" t="str" cm="1">
        <f t="array" ref="B220">TRANSPOSE(_xlfn._xlws.SORT(_xlfn._xlws.FILTER(mulches[growing_season_id]&amp;" | "&amp;mulches[treatment_number],mulches[experiment_id]=A220)))</f>
        <v xml:space="preserve"> | </v>
      </c>
    </row>
    <row r="221" spans="2:2" x14ac:dyDescent="0.35">
      <c r="B221" t="str" cm="1">
        <f t="array" ref="B221">TRANSPOSE(_xlfn._xlws.SORT(_xlfn._xlws.FILTER(mulches[growing_season_id]&amp;" | "&amp;mulches[treatment_number],mulches[experiment_id]=A221)))</f>
        <v xml:space="preserve"> | </v>
      </c>
    </row>
    <row r="222" spans="2:2" x14ac:dyDescent="0.35">
      <c r="B222" t="str" cm="1">
        <f t="array" ref="B222">TRANSPOSE(_xlfn._xlws.SORT(_xlfn._xlws.FILTER(mulches[growing_season_id]&amp;" | "&amp;mulches[treatment_number],mulches[experiment_id]=A222)))</f>
        <v xml:space="preserve"> | </v>
      </c>
    </row>
    <row r="223" spans="2:2" x14ac:dyDescent="0.35">
      <c r="B223" t="str" cm="1">
        <f t="array" ref="B223">TRANSPOSE(_xlfn._xlws.SORT(_xlfn._xlws.FILTER(mulches[growing_season_id]&amp;" | "&amp;mulches[treatment_number],mulches[experiment_id]=A223)))</f>
        <v xml:space="preserve"> | </v>
      </c>
    </row>
    <row r="224" spans="2:2" x14ac:dyDescent="0.35">
      <c r="B224" t="str" cm="1">
        <f t="array" ref="B224">TRANSPOSE(_xlfn._xlws.SORT(_xlfn._xlws.FILTER(mulches[growing_season_id]&amp;" | "&amp;mulches[treatment_number],mulches[experiment_id]=A224)))</f>
        <v xml:space="preserve"> | </v>
      </c>
    </row>
    <row r="225" spans="2:2" x14ac:dyDescent="0.35">
      <c r="B225" t="str" cm="1">
        <f t="array" ref="B225">TRANSPOSE(_xlfn._xlws.SORT(_xlfn._xlws.FILTER(mulches[growing_season_id]&amp;" | "&amp;mulches[treatment_number],mulches[experiment_id]=A225)))</f>
        <v xml:space="preserve"> | </v>
      </c>
    </row>
    <row r="226" spans="2:2" x14ac:dyDescent="0.35">
      <c r="B226" t="str" cm="1">
        <f t="array" ref="B226">TRANSPOSE(_xlfn._xlws.SORT(_xlfn._xlws.FILTER(mulches[growing_season_id]&amp;" | "&amp;mulches[treatment_number],mulches[experiment_id]=A226)))</f>
        <v xml:space="preserve"> | </v>
      </c>
    </row>
    <row r="227" spans="2:2" x14ac:dyDescent="0.35">
      <c r="B227" t="str" cm="1">
        <f t="array" ref="B227">TRANSPOSE(_xlfn._xlws.SORT(_xlfn._xlws.FILTER(mulches[growing_season_id]&amp;" | "&amp;mulches[treatment_number],mulches[experiment_id]=A227)))</f>
        <v xml:space="preserve"> | </v>
      </c>
    </row>
    <row r="228" spans="2:2" x14ac:dyDescent="0.35">
      <c r="B228" t="str" cm="1">
        <f t="array" ref="B228">TRANSPOSE(_xlfn._xlws.SORT(_xlfn._xlws.FILTER(mulches[growing_season_id]&amp;" | "&amp;mulches[treatment_number],mulches[experiment_id]=A228)))</f>
        <v xml:space="preserve"> | </v>
      </c>
    </row>
    <row r="229" spans="2:2" x14ac:dyDescent="0.35">
      <c r="B229" t="str" cm="1">
        <f t="array" ref="B229">TRANSPOSE(_xlfn._xlws.SORT(_xlfn._xlws.FILTER(mulches[growing_season_id]&amp;" | "&amp;mulches[treatment_number],mulches[experiment_id]=A229)))</f>
        <v xml:space="preserve"> | </v>
      </c>
    </row>
    <row r="230" spans="2:2" x14ac:dyDescent="0.35">
      <c r="B230" t="str" cm="1">
        <f t="array" ref="B230">TRANSPOSE(_xlfn._xlws.SORT(_xlfn._xlws.FILTER(mulches[growing_season_id]&amp;" | "&amp;mulches[treatment_number],mulches[experiment_id]=A230)))</f>
        <v xml:space="preserve"> | </v>
      </c>
    </row>
    <row r="231" spans="2:2" x14ac:dyDescent="0.35">
      <c r="B231" t="str" cm="1">
        <f t="array" ref="B231">TRANSPOSE(_xlfn._xlws.SORT(_xlfn._xlws.FILTER(mulches[growing_season_id]&amp;" | "&amp;mulches[treatment_number],mulches[experiment_id]=A231)))</f>
        <v xml:space="preserve"> | </v>
      </c>
    </row>
    <row r="232" spans="2:2" x14ac:dyDescent="0.35">
      <c r="B232" t="str" cm="1">
        <f t="array" ref="B232">TRANSPOSE(_xlfn._xlws.SORT(_xlfn._xlws.FILTER(mulches[growing_season_id]&amp;" | "&amp;mulches[treatment_number],mulches[experiment_id]=A232)))</f>
        <v xml:space="preserve"> | </v>
      </c>
    </row>
    <row r="233" spans="2:2" x14ac:dyDescent="0.35">
      <c r="B233" t="str" cm="1">
        <f t="array" ref="B233">TRANSPOSE(_xlfn._xlws.SORT(_xlfn._xlws.FILTER(mulches[growing_season_id]&amp;" | "&amp;mulches[treatment_number],mulches[experiment_id]=A233)))</f>
        <v xml:space="preserve"> | </v>
      </c>
    </row>
    <row r="234" spans="2:2" x14ac:dyDescent="0.35">
      <c r="B234" t="str" cm="1">
        <f t="array" ref="B234">TRANSPOSE(_xlfn._xlws.SORT(_xlfn._xlws.FILTER(mulches[growing_season_id]&amp;" | "&amp;mulches[treatment_number],mulches[experiment_id]=A234)))</f>
        <v xml:space="preserve"> | </v>
      </c>
    </row>
    <row r="235" spans="2:2" x14ac:dyDescent="0.35">
      <c r="B235" t="str" cm="1">
        <f t="array" ref="B235">TRANSPOSE(_xlfn._xlws.SORT(_xlfn._xlws.FILTER(mulches[growing_season_id]&amp;" | "&amp;mulches[treatment_number],mulches[experiment_id]=A235)))</f>
        <v xml:space="preserve"> | </v>
      </c>
    </row>
    <row r="236" spans="2:2" x14ac:dyDescent="0.35">
      <c r="B236" t="str" cm="1">
        <f t="array" ref="B236">TRANSPOSE(_xlfn._xlws.SORT(_xlfn._xlws.FILTER(mulches[growing_season_id]&amp;" | "&amp;mulches[treatment_number],mulches[experiment_id]=A236)))</f>
        <v xml:space="preserve"> | </v>
      </c>
    </row>
    <row r="237" spans="2:2" x14ac:dyDescent="0.35">
      <c r="B237" t="str" cm="1">
        <f t="array" ref="B237">TRANSPOSE(_xlfn._xlws.SORT(_xlfn._xlws.FILTER(mulches[growing_season_id]&amp;" | "&amp;mulches[treatment_number],mulches[experiment_id]=A237)))</f>
        <v xml:space="preserve"> | </v>
      </c>
    </row>
    <row r="238" spans="2:2" x14ac:dyDescent="0.35">
      <c r="B238" t="str" cm="1">
        <f t="array" ref="B238">TRANSPOSE(_xlfn._xlws.SORT(_xlfn._xlws.FILTER(mulches[growing_season_id]&amp;" | "&amp;mulches[treatment_number],mulches[experiment_id]=A238)))</f>
        <v xml:space="preserve"> | </v>
      </c>
    </row>
    <row r="239" spans="2:2" x14ac:dyDescent="0.35">
      <c r="B239" t="str" cm="1">
        <f t="array" ref="B239">TRANSPOSE(_xlfn._xlws.SORT(_xlfn._xlws.FILTER(mulches[growing_season_id]&amp;" | "&amp;mulches[treatment_number],mulches[experiment_id]=A239)))</f>
        <v xml:space="preserve"> | </v>
      </c>
    </row>
    <row r="240" spans="2:2" x14ac:dyDescent="0.35">
      <c r="B240" t="str" cm="1">
        <f t="array" ref="B240">TRANSPOSE(_xlfn._xlws.SORT(_xlfn._xlws.FILTER(mulches[growing_season_id]&amp;" | "&amp;mulches[treatment_number],mulches[experiment_id]=A240)))</f>
        <v xml:space="preserve"> | </v>
      </c>
    </row>
    <row r="241" spans="2:2" x14ac:dyDescent="0.35">
      <c r="B241" t="str" cm="1">
        <f t="array" ref="B241">TRANSPOSE(_xlfn._xlws.SORT(_xlfn._xlws.FILTER(mulches[growing_season_id]&amp;" | "&amp;mulches[treatment_number],mulches[experiment_id]=A241)))</f>
        <v xml:space="preserve"> | </v>
      </c>
    </row>
    <row r="242" spans="2:2" x14ac:dyDescent="0.35">
      <c r="B242" t="str" cm="1">
        <f t="array" ref="B242">TRANSPOSE(_xlfn._xlws.SORT(_xlfn._xlws.FILTER(mulches[growing_season_id]&amp;" | "&amp;mulches[treatment_number],mulches[experiment_id]=A242)))</f>
        <v xml:space="preserve"> | </v>
      </c>
    </row>
    <row r="243" spans="2:2" x14ac:dyDescent="0.35">
      <c r="B243" t="str" cm="1">
        <f t="array" ref="B243">TRANSPOSE(_xlfn._xlws.SORT(_xlfn._xlws.FILTER(mulches[growing_season_id]&amp;" | "&amp;mulches[treatment_number],mulches[experiment_id]=A243)))</f>
        <v xml:space="preserve"> | </v>
      </c>
    </row>
    <row r="244" spans="2:2" x14ac:dyDescent="0.35">
      <c r="B244" t="str" cm="1">
        <f t="array" ref="B244">TRANSPOSE(_xlfn._xlws.SORT(_xlfn._xlws.FILTER(mulches[growing_season_id]&amp;" | "&amp;mulches[treatment_number],mulches[experiment_id]=A244)))</f>
        <v xml:space="preserve"> | </v>
      </c>
    </row>
    <row r="245" spans="2:2" x14ac:dyDescent="0.35">
      <c r="B245" t="str" cm="1">
        <f t="array" ref="B245">TRANSPOSE(_xlfn._xlws.SORT(_xlfn._xlws.FILTER(mulches[growing_season_id]&amp;" | "&amp;mulches[treatment_number],mulches[experiment_id]=A245)))</f>
        <v xml:space="preserve"> | </v>
      </c>
    </row>
    <row r="246" spans="2:2" x14ac:dyDescent="0.35">
      <c r="B246" t="str" cm="1">
        <f t="array" ref="B246">TRANSPOSE(_xlfn._xlws.SORT(_xlfn._xlws.FILTER(mulches[growing_season_id]&amp;" | "&amp;mulches[treatment_number],mulches[experiment_id]=A246)))</f>
        <v xml:space="preserve"> | </v>
      </c>
    </row>
    <row r="247" spans="2:2" x14ac:dyDescent="0.35">
      <c r="B247" t="str" cm="1">
        <f t="array" ref="B247">TRANSPOSE(_xlfn._xlws.SORT(_xlfn._xlws.FILTER(mulches[growing_season_id]&amp;" | "&amp;mulches[treatment_number],mulches[experiment_id]=A247)))</f>
        <v xml:space="preserve"> | </v>
      </c>
    </row>
    <row r="248" spans="2:2" x14ac:dyDescent="0.35">
      <c r="B248" t="str" cm="1">
        <f t="array" ref="B248">TRANSPOSE(_xlfn._xlws.SORT(_xlfn._xlws.FILTER(mulches[growing_season_id]&amp;" | "&amp;mulches[treatment_number],mulches[experiment_id]=A248)))</f>
        <v xml:space="preserve"> | </v>
      </c>
    </row>
    <row r="249" spans="2:2" x14ac:dyDescent="0.35">
      <c r="B249" t="str" cm="1">
        <f t="array" ref="B249">TRANSPOSE(_xlfn._xlws.SORT(_xlfn._xlws.FILTER(mulches[growing_season_id]&amp;" | "&amp;mulches[treatment_number],mulches[experiment_id]=A249)))</f>
        <v xml:space="preserve"> | </v>
      </c>
    </row>
    <row r="250" spans="2:2" x14ac:dyDescent="0.35">
      <c r="B250" t="str" cm="1">
        <f t="array" ref="B250">TRANSPOSE(_xlfn._xlws.SORT(_xlfn._xlws.FILTER(mulches[growing_season_id]&amp;" | "&amp;mulches[treatment_number],mulches[experiment_id]=A250)))</f>
        <v xml:space="preserve"> | </v>
      </c>
    </row>
    <row r="251" spans="2:2" x14ac:dyDescent="0.35">
      <c r="B251" t="str" cm="1">
        <f t="array" ref="B251">TRANSPOSE(_xlfn._xlws.SORT(_xlfn._xlws.FILTER(mulches[growing_season_id]&amp;" | "&amp;mulches[treatment_number],mulches[experiment_id]=A251)))</f>
        <v xml:space="preserve"> | </v>
      </c>
    </row>
    <row r="252" spans="2:2" x14ac:dyDescent="0.35">
      <c r="B252" t="str" cm="1">
        <f t="array" ref="B252">TRANSPOSE(_xlfn._xlws.SORT(_xlfn._xlws.FILTER(mulches[growing_season_id]&amp;" | "&amp;mulches[treatment_number],mulches[experiment_id]=A252)))</f>
        <v xml:space="preserve"> | </v>
      </c>
    </row>
    <row r="253" spans="2:2" x14ac:dyDescent="0.35">
      <c r="B253" t="str" cm="1">
        <f t="array" ref="B253">TRANSPOSE(_xlfn._xlws.SORT(_xlfn._xlws.FILTER(mulches[growing_season_id]&amp;" | "&amp;mulches[treatment_number],mulches[experiment_id]=A253)))</f>
        <v xml:space="preserve"> | </v>
      </c>
    </row>
    <row r="254" spans="2:2" x14ac:dyDescent="0.35">
      <c r="B254" t="str" cm="1">
        <f t="array" ref="B254">TRANSPOSE(_xlfn._xlws.SORT(_xlfn._xlws.FILTER(mulches[growing_season_id]&amp;" | "&amp;mulches[treatment_number],mulches[experiment_id]=A254)))</f>
        <v xml:space="preserve"> | </v>
      </c>
    </row>
    <row r="255" spans="2:2" x14ac:dyDescent="0.35">
      <c r="B255" t="str" cm="1">
        <f t="array" ref="B255">TRANSPOSE(_xlfn._xlws.SORT(_xlfn._xlws.FILTER(mulches[growing_season_id]&amp;" | "&amp;mulches[treatment_number],mulches[experiment_id]=A255)))</f>
        <v xml:space="preserve"> | </v>
      </c>
    </row>
    <row r="256" spans="2:2" x14ac:dyDescent="0.35">
      <c r="B256" t="str" cm="1">
        <f t="array" ref="B256">TRANSPOSE(_xlfn._xlws.SORT(_xlfn._xlws.FILTER(mulches[growing_season_id]&amp;" | "&amp;mulches[treatment_number],mulches[experiment_id]=A256)))</f>
        <v xml:space="preserve"> | </v>
      </c>
    </row>
    <row r="257" spans="2:2" x14ac:dyDescent="0.35">
      <c r="B257" t="str" cm="1">
        <f t="array" ref="B257">TRANSPOSE(_xlfn._xlws.SORT(_xlfn._xlws.FILTER(mulches[growing_season_id]&amp;" | "&amp;mulches[treatment_number],mulches[experiment_id]=A257)))</f>
        <v xml:space="preserve"> | </v>
      </c>
    </row>
    <row r="258" spans="2:2" x14ac:dyDescent="0.35">
      <c r="B258" t="str" cm="1">
        <f t="array" ref="B258">TRANSPOSE(_xlfn._xlws.SORT(_xlfn._xlws.FILTER(mulches[growing_season_id]&amp;" | "&amp;mulches[treatment_number],mulches[experiment_id]=A258)))</f>
        <v xml:space="preserve"> | </v>
      </c>
    </row>
    <row r="259" spans="2:2" x14ac:dyDescent="0.35">
      <c r="B259" t="str" cm="1">
        <f t="array" ref="B259">TRANSPOSE(_xlfn._xlws.SORT(_xlfn._xlws.FILTER(mulches[growing_season_id]&amp;" | "&amp;mulches[treatment_number],mulches[experiment_id]=A259)))</f>
        <v xml:space="preserve"> | </v>
      </c>
    </row>
    <row r="260" spans="2:2" x14ac:dyDescent="0.35">
      <c r="B260" t="str" cm="1">
        <f t="array" ref="B260">TRANSPOSE(_xlfn._xlws.SORT(_xlfn._xlws.FILTER(mulches[growing_season_id]&amp;" | "&amp;mulches[treatment_number],mulches[experiment_id]=A260)))</f>
        <v xml:space="preserve"> | </v>
      </c>
    </row>
    <row r="261" spans="2:2" x14ac:dyDescent="0.35">
      <c r="B261" t="str" cm="1">
        <f t="array" ref="B261">TRANSPOSE(_xlfn._xlws.SORT(_xlfn._xlws.FILTER(mulches[growing_season_id]&amp;" | "&amp;mulches[treatment_number],mulches[experiment_id]=A261)))</f>
        <v xml:space="preserve"> | </v>
      </c>
    </row>
    <row r="262" spans="2:2" x14ac:dyDescent="0.35">
      <c r="B262" t="str" cm="1">
        <f t="array" ref="B262">TRANSPOSE(_xlfn._xlws.SORT(_xlfn._xlws.FILTER(mulches[growing_season_id]&amp;" | "&amp;mulches[treatment_number],mulches[experiment_id]=A262)))</f>
        <v xml:space="preserve"> | </v>
      </c>
    </row>
    <row r="263" spans="2:2" x14ac:dyDescent="0.35">
      <c r="B263" t="str" cm="1">
        <f t="array" ref="B263">TRANSPOSE(_xlfn._xlws.SORT(_xlfn._xlws.FILTER(mulches[growing_season_id]&amp;" | "&amp;mulches[treatment_number],mulches[experiment_id]=A263)))</f>
        <v xml:space="preserve"> | </v>
      </c>
    </row>
    <row r="264" spans="2:2" x14ac:dyDescent="0.35">
      <c r="B264" t="str" cm="1">
        <f t="array" ref="B264">TRANSPOSE(_xlfn._xlws.SORT(_xlfn._xlws.FILTER(mulches[growing_season_id]&amp;" | "&amp;mulches[treatment_number],mulches[experiment_id]=A264)))</f>
        <v xml:space="preserve"> | </v>
      </c>
    </row>
    <row r="265" spans="2:2" x14ac:dyDescent="0.35">
      <c r="B265" t="str" cm="1">
        <f t="array" ref="B265">TRANSPOSE(_xlfn._xlws.SORT(_xlfn._xlws.FILTER(mulches[growing_season_id]&amp;" | "&amp;mulches[treatment_number],mulches[experiment_id]=A265)))</f>
        <v xml:space="preserve"> | </v>
      </c>
    </row>
    <row r="266" spans="2:2" x14ac:dyDescent="0.35">
      <c r="B266" t="str" cm="1">
        <f t="array" ref="B266">TRANSPOSE(_xlfn._xlws.SORT(_xlfn._xlws.FILTER(mulches[growing_season_id]&amp;" | "&amp;mulches[treatment_number],mulches[experiment_id]=A266)))</f>
        <v xml:space="preserve"> | </v>
      </c>
    </row>
    <row r="267" spans="2:2" x14ac:dyDescent="0.35">
      <c r="B267" t="str" cm="1">
        <f t="array" ref="B267">TRANSPOSE(_xlfn._xlws.SORT(_xlfn._xlws.FILTER(mulches[growing_season_id]&amp;" | "&amp;mulches[treatment_number],mulches[experiment_id]=A267)))</f>
        <v xml:space="preserve"> | </v>
      </c>
    </row>
    <row r="268" spans="2:2" x14ac:dyDescent="0.35">
      <c r="B268" t="str" cm="1">
        <f t="array" ref="B268">TRANSPOSE(_xlfn._xlws.SORT(_xlfn._xlws.FILTER(mulches[growing_season_id]&amp;" | "&amp;mulches[treatment_number],mulches[experiment_id]=A268)))</f>
        <v xml:space="preserve"> | </v>
      </c>
    </row>
    <row r="269" spans="2:2" x14ac:dyDescent="0.35">
      <c r="B269" t="str" cm="1">
        <f t="array" ref="B269">TRANSPOSE(_xlfn._xlws.SORT(_xlfn._xlws.FILTER(mulches[growing_season_id]&amp;" | "&amp;mulches[treatment_number],mulches[experiment_id]=A269)))</f>
        <v xml:space="preserve"> | </v>
      </c>
    </row>
    <row r="270" spans="2:2" x14ac:dyDescent="0.35">
      <c r="B270" t="str" cm="1">
        <f t="array" ref="B270">TRANSPOSE(_xlfn._xlws.SORT(_xlfn._xlws.FILTER(mulches[growing_season_id]&amp;" | "&amp;mulches[treatment_number],mulches[experiment_id]=A270)))</f>
        <v xml:space="preserve"> | </v>
      </c>
    </row>
    <row r="271" spans="2:2" x14ac:dyDescent="0.35">
      <c r="B271" t="str" cm="1">
        <f t="array" ref="B271">TRANSPOSE(_xlfn._xlws.SORT(_xlfn._xlws.FILTER(mulches[growing_season_id]&amp;" | "&amp;mulches[treatment_number],mulches[experiment_id]=A271)))</f>
        <v xml:space="preserve"> | </v>
      </c>
    </row>
    <row r="272" spans="2:2" x14ac:dyDescent="0.35">
      <c r="B272" t="str" cm="1">
        <f t="array" ref="B272">TRANSPOSE(_xlfn._xlws.SORT(_xlfn._xlws.FILTER(mulches[growing_season_id]&amp;" | "&amp;mulches[treatment_number],mulches[experiment_id]=A272)))</f>
        <v xml:space="preserve"> | </v>
      </c>
    </row>
    <row r="273" spans="2:2" x14ac:dyDescent="0.35">
      <c r="B273" t="str" cm="1">
        <f t="array" ref="B273">TRANSPOSE(_xlfn._xlws.SORT(_xlfn._xlws.FILTER(mulches[growing_season_id]&amp;" | "&amp;mulches[treatment_number],mulches[experiment_id]=A273)))</f>
        <v xml:space="preserve"> | </v>
      </c>
    </row>
    <row r="274" spans="2:2" x14ac:dyDescent="0.35">
      <c r="B274" t="str" cm="1">
        <f t="array" ref="B274">TRANSPOSE(_xlfn._xlws.SORT(_xlfn._xlws.FILTER(mulches[growing_season_id]&amp;" | "&amp;mulches[treatment_number],mulches[experiment_id]=A274)))</f>
        <v xml:space="preserve"> | </v>
      </c>
    </row>
    <row r="275" spans="2:2" x14ac:dyDescent="0.35">
      <c r="B275" t="str" cm="1">
        <f t="array" ref="B275">TRANSPOSE(_xlfn._xlws.SORT(_xlfn._xlws.FILTER(mulches[growing_season_id]&amp;" | "&amp;mulches[treatment_number],mulches[experiment_id]=A275)))</f>
        <v xml:space="preserve"> | </v>
      </c>
    </row>
    <row r="276" spans="2:2" x14ac:dyDescent="0.35">
      <c r="B276" t="str" cm="1">
        <f t="array" ref="B276">TRANSPOSE(_xlfn._xlws.SORT(_xlfn._xlws.FILTER(mulches[growing_season_id]&amp;" | "&amp;mulches[treatment_number],mulches[experiment_id]=A276)))</f>
        <v xml:space="preserve"> | </v>
      </c>
    </row>
    <row r="277" spans="2:2" x14ac:dyDescent="0.35">
      <c r="B277" t="str" cm="1">
        <f t="array" ref="B277">TRANSPOSE(_xlfn._xlws.SORT(_xlfn._xlws.FILTER(mulches[growing_season_id]&amp;" | "&amp;mulches[treatment_number],mulches[experiment_id]=A277)))</f>
        <v xml:space="preserve"> | </v>
      </c>
    </row>
    <row r="278" spans="2:2" x14ac:dyDescent="0.35">
      <c r="B278" t="str" cm="1">
        <f t="array" ref="B278">TRANSPOSE(_xlfn._xlws.SORT(_xlfn._xlws.FILTER(mulches[growing_season_id]&amp;" | "&amp;mulches[treatment_number],mulches[experiment_id]=A278)))</f>
        <v xml:space="preserve"> | </v>
      </c>
    </row>
    <row r="279" spans="2:2" x14ac:dyDescent="0.35">
      <c r="B279" t="str" cm="1">
        <f t="array" ref="B279">TRANSPOSE(_xlfn._xlws.SORT(_xlfn._xlws.FILTER(mulches[growing_season_id]&amp;" | "&amp;mulches[treatment_number],mulches[experiment_id]=A279)))</f>
        <v xml:space="preserve"> | </v>
      </c>
    </row>
    <row r="280" spans="2:2" x14ac:dyDescent="0.35">
      <c r="B280" t="str" cm="1">
        <f t="array" ref="B280">TRANSPOSE(_xlfn._xlws.SORT(_xlfn._xlws.FILTER(mulches[growing_season_id]&amp;" | "&amp;mulches[treatment_number],mulches[experiment_id]=A280)))</f>
        <v xml:space="preserve"> | </v>
      </c>
    </row>
    <row r="281" spans="2:2" x14ac:dyDescent="0.35">
      <c r="B281" t="str" cm="1">
        <f t="array" ref="B281">TRANSPOSE(_xlfn._xlws.SORT(_xlfn._xlws.FILTER(mulches[growing_season_id]&amp;" | "&amp;mulches[treatment_number],mulches[experiment_id]=A281)))</f>
        <v xml:space="preserve"> | </v>
      </c>
    </row>
    <row r="282" spans="2:2" x14ac:dyDescent="0.35">
      <c r="B282" t="str" cm="1">
        <f t="array" ref="B282">TRANSPOSE(_xlfn._xlws.SORT(_xlfn._xlws.FILTER(mulches[growing_season_id]&amp;" | "&amp;mulches[treatment_number],mulches[experiment_id]=A282)))</f>
        <v xml:space="preserve"> | </v>
      </c>
    </row>
    <row r="283" spans="2:2" x14ac:dyDescent="0.35">
      <c r="B283" t="str" cm="1">
        <f t="array" ref="B283">TRANSPOSE(_xlfn._xlws.SORT(_xlfn._xlws.FILTER(mulches[growing_season_id]&amp;" | "&amp;mulches[treatment_number],mulches[experiment_id]=A283)))</f>
        <v xml:space="preserve"> | </v>
      </c>
    </row>
    <row r="284" spans="2:2" x14ac:dyDescent="0.35">
      <c r="B284" t="str" cm="1">
        <f t="array" ref="B284">TRANSPOSE(_xlfn._xlws.SORT(_xlfn._xlws.FILTER(mulches[growing_season_id]&amp;" | "&amp;mulches[treatment_number],mulches[experiment_id]=A284)))</f>
        <v xml:space="preserve"> | </v>
      </c>
    </row>
    <row r="285" spans="2:2" x14ac:dyDescent="0.35">
      <c r="B285" t="str" cm="1">
        <f t="array" ref="B285">TRANSPOSE(_xlfn._xlws.SORT(_xlfn._xlws.FILTER(mulches[growing_season_id]&amp;" | "&amp;mulches[treatment_number],mulches[experiment_id]=A285)))</f>
        <v xml:space="preserve"> | </v>
      </c>
    </row>
    <row r="286" spans="2:2" x14ac:dyDescent="0.35">
      <c r="B286" t="str" cm="1">
        <f t="array" ref="B286">TRANSPOSE(_xlfn._xlws.SORT(_xlfn._xlws.FILTER(mulches[growing_season_id]&amp;" | "&amp;mulches[treatment_number],mulches[experiment_id]=A286)))</f>
        <v xml:space="preserve"> | </v>
      </c>
    </row>
    <row r="287" spans="2:2" x14ac:dyDescent="0.35">
      <c r="B287" t="str" cm="1">
        <f t="array" ref="B287">TRANSPOSE(_xlfn._xlws.SORT(_xlfn._xlws.FILTER(mulches[growing_season_id]&amp;" | "&amp;mulches[treatment_number],mulches[experiment_id]=A287)))</f>
        <v xml:space="preserve"> | </v>
      </c>
    </row>
    <row r="288" spans="2:2" x14ac:dyDescent="0.35">
      <c r="B288" t="str" cm="1">
        <f t="array" ref="B288">TRANSPOSE(_xlfn._xlws.SORT(_xlfn._xlws.FILTER(mulches[growing_season_id]&amp;" | "&amp;mulches[treatment_number],mulches[experiment_id]=A288)))</f>
        <v xml:space="preserve"> | </v>
      </c>
    </row>
    <row r="289" spans="2:2" x14ac:dyDescent="0.35">
      <c r="B289" t="str" cm="1">
        <f t="array" ref="B289">TRANSPOSE(_xlfn._xlws.SORT(_xlfn._xlws.FILTER(mulches[growing_season_id]&amp;" | "&amp;mulches[treatment_number],mulches[experiment_id]=A289)))</f>
        <v xml:space="preserve"> | </v>
      </c>
    </row>
    <row r="290" spans="2:2" x14ac:dyDescent="0.35">
      <c r="B290" t="str" cm="1">
        <f t="array" ref="B290">TRANSPOSE(_xlfn._xlws.SORT(_xlfn._xlws.FILTER(mulches[growing_season_id]&amp;" | "&amp;mulches[treatment_number],mulches[experiment_id]=A290)))</f>
        <v xml:space="preserve"> | </v>
      </c>
    </row>
    <row r="291" spans="2:2" x14ac:dyDescent="0.35">
      <c r="B291" t="str" cm="1">
        <f t="array" ref="B291">TRANSPOSE(_xlfn._xlws.SORT(_xlfn._xlws.FILTER(mulches[growing_season_id]&amp;" | "&amp;mulches[treatment_number],mulches[experiment_id]=A291)))</f>
        <v xml:space="preserve"> | </v>
      </c>
    </row>
    <row r="292" spans="2:2" x14ac:dyDescent="0.35">
      <c r="B292" t="str" cm="1">
        <f t="array" ref="B292">TRANSPOSE(_xlfn._xlws.SORT(_xlfn._xlws.FILTER(mulches[growing_season_id]&amp;" | "&amp;mulches[treatment_number],mulches[experiment_id]=A292)))</f>
        <v xml:space="preserve"> | </v>
      </c>
    </row>
    <row r="293" spans="2:2" x14ac:dyDescent="0.35">
      <c r="B293" t="str" cm="1">
        <f t="array" ref="B293">TRANSPOSE(_xlfn._xlws.SORT(_xlfn._xlws.FILTER(mulches[growing_season_id]&amp;" | "&amp;mulches[treatment_number],mulches[experiment_id]=A293)))</f>
        <v xml:space="preserve"> | </v>
      </c>
    </row>
    <row r="294" spans="2:2" x14ac:dyDescent="0.35">
      <c r="B294" t="str" cm="1">
        <f t="array" ref="B294">TRANSPOSE(_xlfn._xlws.SORT(_xlfn._xlws.FILTER(mulches[growing_season_id]&amp;" | "&amp;mulches[treatment_number],mulches[experiment_id]=A294)))</f>
        <v xml:space="preserve"> | </v>
      </c>
    </row>
    <row r="295" spans="2:2" x14ac:dyDescent="0.35">
      <c r="B295" t="str" cm="1">
        <f t="array" ref="B295">TRANSPOSE(_xlfn._xlws.SORT(_xlfn._xlws.FILTER(mulches[growing_season_id]&amp;" | "&amp;mulches[treatment_number],mulches[experiment_id]=A295)))</f>
        <v xml:space="preserve"> | </v>
      </c>
    </row>
    <row r="296" spans="2:2" x14ac:dyDescent="0.35">
      <c r="B296" t="str" cm="1">
        <f t="array" ref="B296">TRANSPOSE(_xlfn._xlws.SORT(_xlfn._xlws.FILTER(mulches[growing_season_id]&amp;" | "&amp;mulches[treatment_number],mulches[experiment_id]=A296)))</f>
        <v xml:space="preserve"> | </v>
      </c>
    </row>
    <row r="297" spans="2:2" x14ac:dyDescent="0.35">
      <c r="B297" t="str" cm="1">
        <f t="array" ref="B297">TRANSPOSE(_xlfn._xlws.SORT(_xlfn._xlws.FILTER(mulches[growing_season_id]&amp;" | "&amp;mulches[treatment_number],mulches[experiment_id]=A297)))</f>
        <v xml:space="preserve"> | </v>
      </c>
    </row>
    <row r="298" spans="2:2" x14ac:dyDescent="0.35">
      <c r="B298" t="str" cm="1">
        <f t="array" ref="B298">TRANSPOSE(_xlfn._xlws.SORT(_xlfn._xlws.FILTER(mulches[growing_season_id]&amp;" | "&amp;mulches[treatment_number],mulches[experiment_id]=A298)))</f>
        <v xml:space="preserve"> | </v>
      </c>
    </row>
    <row r="299" spans="2:2" x14ac:dyDescent="0.35">
      <c r="B299" t="str" cm="1">
        <f t="array" ref="B299">TRANSPOSE(_xlfn._xlws.SORT(_xlfn._xlws.FILTER(mulches[growing_season_id]&amp;" | "&amp;mulches[treatment_number],mulches[experiment_id]=A299)))</f>
        <v xml:space="preserve"> | </v>
      </c>
    </row>
    <row r="300" spans="2:2" x14ac:dyDescent="0.35">
      <c r="B300" t="str" cm="1">
        <f t="array" ref="B300">TRANSPOSE(_xlfn._xlws.SORT(_xlfn._xlws.FILTER(mulches[growing_season_id]&amp;" | "&amp;mulches[treatment_number],mulches[experiment_id]=A300)))</f>
        <v xml:space="preserve"> | </v>
      </c>
    </row>
    <row r="301" spans="2:2" x14ac:dyDescent="0.35">
      <c r="B301" t="str" cm="1">
        <f t="array" ref="B301">TRANSPOSE(_xlfn._xlws.SORT(_xlfn._xlws.FILTER(mulches[growing_season_id]&amp;" | "&amp;mulches[treatment_number],mulches[experiment_id]=A301)))</f>
        <v xml:space="preserve"> | </v>
      </c>
    </row>
    <row r="302" spans="2:2" x14ac:dyDescent="0.35">
      <c r="B302" t="str" cm="1">
        <f t="array" ref="B302">TRANSPOSE(_xlfn._xlws.SORT(_xlfn._xlws.FILTER(mulches[growing_season_id]&amp;" | "&amp;mulches[treatment_number],mulches[experiment_id]=A302)))</f>
        <v xml:space="preserve"> | </v>
      </c>
    </row>
    <row r="303" spans="2:2" x14ac:dyDescent="0.35">
      <c r="B303" t="str" cm="1">
        <f t="array" ref="B303">TRANSPOSE(_xlfn._xlws.SORT(_xlfn._xlws.FILTER(mulches[growing_season_id]&amp;" | "&amp;mulches[treatment_number],mulches[experiment_id]=A303)))</f>
        <v xml:space="preserve"> | </v>
      </c>
    </row>
    <row r="304" spans="2:2" x14ac:dyDescent="0.35">
      <c r="B304" t="str" cm="1">
        <f t="array" ref="B304">TRANSPOSE(_xlfn._xlws.SORT(_xlfn._xlws.FILTER(mulches[growing_season_id]&amp;" | "&amp;mulches[treatment_number],mulches[experiment_id]=A304)))</f>
        <v xml:space="preserve"> | </v>
      </c>
    </row>
    <row r="305" spans="2:2" x14ac:dyDescent="0.35">
      <c r="B305" t="str" cm="1">
        <f t="array" ref="B305">TRANSPOSE(_xlfn._xlws.SORT(_xlfn._xlws.FILTER(mulches[growing_season_id]&amp;" | "&amp;mulches[treatment_number],mulches[experiment_id]=A305)))</f>
        <v xml:space="preserve"> | </v>
      </c>
    </row>
    <row r="306" spans="2:2" x14ac:dyDescent="0.35">
      <c r="B306" t="str" cm="1">
        <f t="array" ref="B306">TRANSPOSE(_xlfn._xlws.SORT(_xlfn._xlws.FILTER(mulches[growing_season_id]&amp;" | "&amp;mulches[treatment_number],mulches[experiment_id]=A306)))</f>
        <v xml:space="preserve"> | </v>
      </c>
    </row>
    <row r="307" spans="2:2" x14ac:dyDescent="0.35">
      <c r="B307" t="str" cm="1">
        <f t="array" ref="B307">TRANSPOSE(_xlfn._xlws.SORT(_xlfn._xlws.FILTER(mulches[growing_season_id]&amp;" | "&amp;mulches[treatment_number],mulches[experiment_id]=A307)))</f>
        <v xml:space="preserve"> | </v>
      </c>
    </row>
    <row r="308" spans="2:2" x14ac:dyDescent="0.35">
      <c r="B308" t="str" cm="1">
        <f t="array" ref="B308">TRANSPOSE(_xlfn._xlws.SORT(_xlfn._xlws.FILTER(mulches[growing_season_id]&amp;" | "&amp;mulches[treatment_number],mulches[experiment_id]=A308)))</f>
        <v xml:space="preserve"> | </v>
      </c>
    </row>
    <row r="309" spans="2:2" x14ac:dyDescent="0.35">
      <c r="B309" t="str" cm="1">
        <f t="array" ref="B309">TRANSPOSE(_xlfn._xlws.SORT(_xlfn._xlws.FILTER(mulches[growing_season_id]&amp;" | "&amp;mulches[treatment_number],mulches[experiment_id]=A309)))</f>
        <v xml:space="preserve"> | </v>
      </c>
    </row>
    <row r="310" spans="2:2" x14ac:dyDescent="0.35">
      <c r="B310" t="str" cm="1">
        <f t="array" ref="B310">TRANSPOSE(_xlfn._xlws.SORT(_xlfn._xlws.FILTER(mulches[growing_season_id]&amp;" | "&amp;mulches[treatment_number],mulches[experiment_id]=A310)))</f>
        <v xml:space="preserve"> | </v>
      </c>
    </row>
    <row r="311" spans="2:2" x14ac:dyDescent="0.35">
      <c r="B311" t="str" cm="1">
        <f t="array" ref="B311">TRANSPOSE(_xlfn._xlws.SORT(_xlfn._xlws.FILTER(mulches[growing_season_id]&amp;" | "&amp;mulches[treatment_number],mulches[experiment_id]=A311)))</f>
        <v xml:space="preserve"> | </v>
      </c>
    </row>
    <row r="312" spans="2:2" x14ac:dyDescent="0.35">
      <c r="B312" t="str" cm="1">
        <f t="array" ref="B312">TRANSPOSE(_xlfn._xlws.SORT(_xlfn._xlws.FILTER(mulches[growing_season_id]&amp;" | "&amp;mulches[treatment_number],mulches[experiment_id]=A312)))</f>
        <v xml:space="preserve"> | </v>
      </c>
    </row>
    <row r="313" spans="2:2" x14ac:dyDescent="0.35">
      <c r="B313" t="str" cm="1">
        <f t="array" ref="B313">TRANSPOSE(_xlfn._xlws.SORT(_xlfn._xlws.FILTER(mulches[growing_season_id]&amp;" | "&amp;mulches[treatment_number],mulches[experiment_id]=A313)))</f>
        <v xml:space="preserve"> | </v>
      </c>
    </row>
    <row r="314" spans="2:2" x14ac:dyDescent="0.35">
      <c r="B314" t="str" cm="1">
        <f t="array" ref="B314">TRANSPOSE(_xlfn._xlws.SORT(_xlfn._xlws.FILTER(mulches[growing_season_id]&amp;" | "&amp;mulches[treatment_number],mulches[experiment_id]=A314)))</f>
        <v xml:space="preserve"> | </v>
      </c>
    </row>
    <row r="315" spans="2:2" x14ac:dyDescent="0.35">
      <c r="B315" t="str" cm="1">
        <f t="array" ref="B315">TRANSPOSE(_xlfn._xlws.SORT(_xlfn._xlws.FILTER(mulches[growing_season_id]&amp;" | "&amp;mulches[treatment_number],mulches[experiment_id]=A315)))</f>
        <v xml:space="preserve"> | </v>
      </c>
    </row>
    <row r="316" spans="2:2" x14ac:dyDescent="0.35">
      <c r="B316" t="str" cm="1">
        <f t="array" ref="B316">TRANSPOSE(_xlfn._xlws.SORT(_xlfn._xlws.FILTER(mulches[growing_season_id]&amp;" | "&amp;mulches[treatment_number],mulches[experiment_id]=A316)))</f>
        <v xml:space="preserve"> | </v>
      </c>
    </row>
    <row r="317" spans="2:2" x14ac:dyDescent="0.35">
      <c r="B317" t="str" cm="1">
        <f t="array" ref="B317">TRANSPOSE(_xlfn._xlws.SORT(_xlfn._xlws.FILTER(mulches[growing_season_id]&amp;" | "&amp;mulches[treatment_number],mulches[experiment_id]=A317)))</f>
        <v xml:space="preserve"> | </v>
      </c>
    </row>
    <row r="318" spans="2:2" x14ac:dyDescent="0.35">
      <c r="B318" t="str" cm="1">
        <f t="array" ref="B318">TRANSPOSE(_xlfn._xlws.SORT(_xlfn._xlws.FILTER(mulches[growing_season_id]&amp;" | "&amp;mulches[treatment_number],mulches[experiment_id]=A318)))</f>
        <v xml:space="preserve"> | </v>
      </c>
    </row>
    <row r="319" spans="2:2" x14ac:dyDescent="0.35">
      <c r="B319" t="str" cm="1">
        <f t="array" ref="B319">TRANSPOSE(_xlfn._xlws.SORT(_xlfn._xlws.FILTER(mulches[growing_season_id]&amp;" | "&amp;mulches[treatment_number],mulches[experiment_id]=A319)))</f>
        <v xml:space="preserve"> | </v>
      </c>
    </row>
    <row r="320" spans="2:2" x14ac:dyDescent="0.35">
      <c r="B320" t="str" cm="1">
        <f t="array" ref="B320">TRANSPOSE(_xlfn._xlws.SORT(_xlfn._xlws.FILTER(mulches[growing_season_id]&amp;" | "&amp;mulches[treatment_number],mulches[experiment_id]=A320)))</f>
        <v xml:space="preserve"> | </v>
      </c>
    </row>
    <row r="321" spans="2:2" x14ac:dyDescent="0.35">
      <c r="B321" t="str" cm="1">
        <f t="array" ref="B321">TRANSPOSE(_xlfn._xlws.SORT(_xlfn._xlws.FILTER(mulches[growing_season_id]&amp;" | "&amp;mulches[treatment_number],mulches[experiment_id]=A321)))</f>
        <v xml:space="preserve"> | </v>
      </c>
    </row>
    <row r="322" spans="2:2" x14ac:dyDescent="0.35">
      <c r="B322" t="str" cm="1">
        <f t="array" ref="B322">TRANSPOSE(_xlfn._xlws.SORT(_xlfn._xlws.FILTER(mulches[growing_season_id]&amp;" | "&amp;mulches[treatment_number],mulches[experiment_id]=A322)))</f>
        <v xml:space="preserve"> | </v>
      </c>
    </row>
    <row r="323" spans="2:2" x14ac:dyDescent="0.35">
      <c r="B323" t="str" cm="1">
        <f t="array" ref="B323">TRANSPOSE(_xlfn._xlws.SORT(_xlfn._xlws.FILTER(mulches[growing_season_id]&amp;" | "&amp;mulches[treatment_number],mulches[experiment_id]=A323)))</f>
        <v xml:space="preserve"> | </v>
      </c>
    </row>
    <row r="324" spans="2:2" x14ac:dyDescent="0.35">
      <c r="B324" t="str" cm="1">
        <f t="array" ref="B324">TRANSPOSE(_xlfn._xlws.SORT(_xlfn._xlws.FILTER(mulches[growing_season_id]&amp;" | "&amp;mulches[treatment_number],mulches[experiment_id]=A324)))</f>
        <v xml:space="preserve"> | </v>
      </c>
    </row>
    <row r="325" spans="2:2" x14ac:dyDescent="0.35">
      <c r="B325" t="str" cm="1">
        <f t="array" ref="B325">TRANSPOSE(_xlfn._xlws.SORT(_xlfn._xlws.FILTER(mulches[growing_season_id]&amp;" | "&amp;mulches[treatment_number],mulches[experiment_id]=A325)))</f>
        <v xml:space="preserve"> | </v>
      </c>
    </row>
    <row r="326" spans="2:2" x14ac:dyDescent="0.35">
      <c r="B326" t="str" cm="1">
        <f t="array" ref="B326">TRANSPOSE(_xlfn._xlws.SORT(_xlfn._xlws.FILTER(mulches[growing_season_id]&amp;" | "&amp;mulches[treatment_number],mulches[experiment_id]=A326)))</f>
        <v xml:space="preserve"> | </v>
      </c>
    </row>
    <row r="327" spans="2:2" x14ac:dyDescent="0.35">
      <c r="B327" t="str" cm="1">
        <f t="array" ref="B327">TRANSPOSE(_xlfn._xlws.SORT(_xlfn._xlws.FILTER(mulches[growing_season_id]&amp;" | "&amp;mulches[treatment_number],mulches[experiment_id]=A327)))</f>
        <v xml:space="preserve"> | </v>
      </c>
    </row>
    <row r="328" spans="2:2" x14ac:dyDescent="0.35">
      <c r="B328" t="str" cm="1">
        <f t="array" ref="B328">TRANSPOSE(_xlfn._xlws.SORT(_xlfn._xlws.FILTER(mulches[growing_season_id]&amp;" | "&amp;mulches[treatment_number],mulches[experiment_id]=A328)))</f>
        <v xml:space="preserve"> | </v>
      </c>
    </row>
    <row r="329" spans="2:2" x14ac:dyDescent="0.35">
      <c r="B329" t="str" cm="1">
        <f t="array" ref="B329">TRANSPOSE(_xlfn._xlws.SORT(_xlfn._xlws.FILTER(mulches[growing_season_id]&amp;" | "&amp;mulches[treatment_number],mulches[experiment_id]=A329)))</f>
        <v xml:space="preserve"> | </v>
      </c>
    </row>
    <row r="330" spans="2:2" x14ac:dyDescent="0.35">
      <c r="B330" t="str" cm="1">
        <f t="array" ref="B330">TRANSPOSE(_xlfn._xlws.SORT(_xlfn._xlws.FILTER(mulches[growing_season_id]&amp;" | "&amp;mulches[treatment_number],mulches[experiment_id]=A330)))</f>
        <v xml:space="preserve"> | </v>
      </c>
    </row>
    <row r="331" spans="2:2" x14ac:dyDescent="0.35">
      <c r="B331" t="str" cm="1">
        <f t="array" ref="B331">TRANSPOSE(_xlfn._xlws.SORT(_xlfn._xlws.FILTER(mulches[growing_season_id]&amp;" | "&amp;mulches[treatment_number],mulches[experiment_id]=A331)))</f>
        <v xml:space="preserve"> | </v>
      </c>
    </row>
    <row r="332" spans="2:2" x14ac:dyDescent="0.35">
      <c r="B332" t="str" cm="1">
        <f t="array" ref="B332">TRANSPOSE(_xlfn._xlws.SORT(_xlfn._xlws.FILTER(mulches[growing_season_id]&amp;" | "&amp;mulches[treatment_number],mulches[experiment_id]=A332)))</f>
        <v xml:space="preserve"> | </v>
      </c>
    </row>
    <row r="333" spans="2:2" x14ac:dyDescent="0.35">
      <c r="B333" t="str" cm="1">
        <f t="array" ref="B333">TRANSPOSE(_xlfn._xlws.SORT(_xlfn._xlws.FILTER(mulches[growing_season_id]&amp;" | "&amp;mulches[treatment_number],mulches[experiment_id]=A333)))</f>
        <v xml:space="preserve"> | </v>
      </c>
    </row>
    <row r="334" spans="2:2" x14ac:dyDescent="0.35">
      <c r="B334" t="str" cm="1">
        <f t="array" ref="B334">TRANSPOSE(_xlfn._xlws.SORT(_xlfn._xlws.FILTER(mulches[growing_season_id]&amp;" | "&amp;mulches[treatment_number],mulches[experiment_id]=A334)))</f>
        <v xml:space="preserve"> | </v>
      </c>
    </row>
    <row r="335" spans="2:2" x14ac:dyDescent="0.35">
      <c r="B335" t="str" cm="1">
        <f t="array" ref="B335">TRANSPOSE(_xlfn._xlws.SORT(_xlfn._xlws.FILTER(mulches[growing_season_id]&amp;" | "&amp;mulches[treatment_number],mulches[experiment_id]=A335)))</f>
        <v xml:space="preserve"> | </v>
      </c>
    </row>
    <row r="336" spans="2:2" x14ac:dyDescent="0.35">
      <c r="B336" t="str" cm="1">
        <f t="array" ref="B336">TRANSPOSE(_xlfn._xlws.SORT(_xlfn._xlws.FILTER(mulches[growing_season_id]&amp;" | "&amp;mulches[treatment_number],mulches[experiment_id]=A336)))</f>
        <v xml:space="preserve"> | </v>
      </c>
    </row>
    <row r="337" spans="2:2" x14ac:dyDescent="0.35">
      <c r="B337" t="str" cm="1">
        <f t="array" ref="B337">TRANSPOSE(_xlfn._xlws.SORT(_xlfn._xlws.FILTER(mulches[growing_season_id]&amp;" | "&amp;mulches[treatment_number],mulches[experiment_id]=A337)))</f>
        <v xml:space="preserve"> | </v>
      </c>
    </row>
    <row r="338" spans="2:2" x14ac:dyDescent="0.35">
      <c r="B338" t="str" cm="1">
        <f t="array" ref="B338">TRANSPOSE(_xlfn._xlws.SORT(_xlfn._xlws.FILTER(mulches[growing_season_id]&amp;" | "&amp;mulches[treatment_number],mulches[experiment_id]=A338)))</f>
        <v xml:space="preserve"> | </v>
      </c>
    </row>
    <row r="339" spans="2:2" x14ac:dyDescent="0.35">
      <c r="B339" t="str" cm="1">
        <f t="array" ref="B339">TRANSPOSE(_xlfn._xlws.SORT(_xlfn._xlws.FILTER(mulches[growing_season_id]&amp;" | "&amp;mulches[treatment_number],mulches[experiment_id]=A339)))</f>
        <v xml:space="preserve"> | </v>
      </c>
    </row>
    <row r="340" spans="2:2" x14ac:dyDescent="0.35">
      <c r="B340" t="str" cm="1">
        <f t="array" ref="B340">TRANSPOSE(_xlfn._xlws.SORT(_xlfn._xlws.FILTER(mulches[growing_season_id]&amp;" | "&amp;mulches[treatment_number],mulches[experiment_id]=A340)))</f>
        <v xml:space="preserve"> | </v>
      </c>
    </row>
    <row r="341" spans="2:2" x14ac:dyDescent="0.35">
      <c r="B341" t="str" cm="1">
        <f t="array" ref="B341">TRANSPOSE(_xlfn._xlws.SORT(_xlfn._xlws.FILTER(mulches[growing_season_id]&amp;" | "&amp;mulches[treatment_number],mulches[experiment_id]=A341)))</f>
        <v xml:space="preserve"> | </v>
      </c>
    </row>
    <row r="342" spans="2:2" x14ac:dyDescent="0.35">
      <c r="B342" t="str" cm="1">
        <f t="array" ref="B342">TRANSPOSE(_xlfn._xlws.SORT(_xlfn._xlws.FILTER(mulches[growing_season_id]&amp;" | "&amp;mulches[treatment_number],mulches[experiment_id]=A342)))</f>
        <v xml:space="preserve"> | </v>
      </c>
    </row>
    <row r="343" spans="2:2" x14ac:dyDescent="0.35">
      <c r="B343" t="str" cm="1">
        <f t="array" ref="B343">TRANSPOSE(_xlfn._xlws.SORT(_xlfn._xlws.FILTER(mulches[growing_season_id]&amp;" | "&amp;mulches[treatment_number],mulches[experiment_id]=A343)))</f>
        <v xml:space="preserve"> | </v>
      </c>
    </row>
    <row r="344" spans="2:2" x14ac:dyDescent="0.35">
      <c r="B344" t="str" cm="1">
        <f t="array" ref="B344">TRANSPOSE(_xlfn._xlws.SORT(_xlfn._xlws.FILTER(mulches[growing_season_id]&amp;" | "&amp;mulches[treatment_number],mulches[experiment_id]=A344)))</f>
        <v xml:space="preserve"> | </v>
      </c>
    </row>
    <row r="345" spans="2:2" x14ac:dyDescent="0.35">
      <c r="B345" t="str" cm="1">
        <f t="array" ref="B345">TRANSPOSE(_xlfn._xlws.SORT(_xlfn._xlws.FILTER(mulches[growing_season_id]&amp;" | "&amp;mulches[treatment_number],mulches[experiment_id]=A345)))</f>
        <v xml:space="preserve"> | </v>
      </c>
    </row>
    <row r="346" spans="2:2" x14ac:dyDescent="0.35">
      <c r="B346" t="str" cm="1">
        <f t="array" ref="B346">TRANSPOSE(_xlfn._xlws.SORT(_xlfn._xlws.FILTER(mulches[growing_season_id]&amp;" | "&amp;mulches[treatment_number],mulches[experiment_id]=A346)))</f>
        <v xml:space="preserve"> | </v>
      </c>
    </row>
    <row r="347" spans="2:2" x14ac:dyDescent="0.35">
      <c r="B347" t="str" cm="1">
        <f t="array" ref="B347">TRANSPOSE(_xlfn._xlws.SORT(_xlfn._xlws.FILTER(mulches[growing_season_id]&amp;" | "&amp;mulches[treatment_number],mulches[experiment_id]=A347)))</f>
        <v xml:space="preserve"> | </v>
      </c>
    </row>
    <row r="348" spans="2:2" x14ac:dyDescent="0.35">
      <c r="B348" t="str" cm="1">
        <f t="array" ref="B348">TRANSPOSE(_xlfn._xlws.SORT(_xlfn._xlws.FILTER(mulches[growing_season_id]&amp;" | "&amp;mulches[treatment_number],mulches[experiment_id]=A348)))</f>
        <v xml:space="preserve"> | </v>
      </c>
    </row>
    <row r="349" spans="2:2" x14ac:dyDescent="0.35">
      <c r="B349" t="str" cm="1">
        <f t="array" ref="B349">TRANSPOSE(_xlfn._xlws.SORT(_xlfn._xlws.FILTER(mulches[growing_season_id]&amp;" | "&amp;mulches[treatment_number],mulches[experiment_id]=A349)))</f>
        <v xml:space="preserve"> | </v>
      </c>
    </row>
    <row r="350" spans="2:2" x14ac:dyDescent="0.35">
      <c r="B350" t="str" cm="1">
        <f t="array" ref="B350">TRANSPOSE(_xlfn._xlws.SORT(_xlfn._xlws.FILTER(mulches[growing_season_id]&amp;" | "&amp;mulches[treatment_number],mulches[experiment_id]=A350)))</f>
        <v xml:space="preserve"> | </v>
      </c>
    </row>
    <row r="351" spans="2:2" x14ac:dyDescent="0.35">
      <c r="B351" t="str" cm="1">
        <f t="array" ref="B351">TRANSPOSE(_xlfn._xlws.SORT(_xlfn._xlws.FILTER(mulches[growing_season_id]&amp;" | "&amp;mulches[treatment_number],mulches[experiment_id]=A351)))</f>
        <v xml:space="preserve"> | </v>
      </c>
    </row>
    <row r="352" spans="2:2" x14ac:dyDescent="0.35">
      <c r="B352" t="str" cm="1">
        <f t="array" ref="B352">TRANSPOSE(_xlfn._xlws.SORT(_xlfn._xlws.FILTER(mulches[growing_season_id]&amp;" | "&amp;mulches[treatment_number],mulches[experiment_id]=A352)))</f>
        <v xml:space="preserve"> | </v>
      </c>
    </row>
    <row r="353" spans="2:2" x14ac:dyDescent="0.35">
      <c r="B353" t="str" cm="1">
        <f t="array" ref="B353">TRANSPOSE(_xlfn._xlws.SORT(_xlfn._xlws.FILTER(mulches[growing_season_id]&amp;" | "&amp;mulches[treatment_number],mulches[experiment_id]=A353)))</f>
        <v xml:space="preserve"> | </v>
      </c>
    </row>
    <row r="354" spans="2:2" x14ac:dyDescent="0.35">
      <c r="B354" t="str" cm="1">
        <f t="array" ref="B354">TRANSPOSE(_xlfn._xlws.SORT(_xlfn._xlws.FILTER(mulches[growing_season_id]&amp;" | "&amp;mulches[treatment_number],mulches[experiment_id]=A354)))</f>
        <v xml:space="preserve"> | </v>
      </c>
    </row>
    <row r="355" spans="2:2" x14ac:dyDescent="0.35">
      <c r="B355" t="str" cm="1">
        <f t="array" ref="B355">TRANSPOSE(_xlfn._xlws.SORT(_xlfn._xlws.FILTER(mulches[growing_season_id]&amp;" | "&amp;mulches[treatment_number],mulches[experiment_id]=A355)))</f>
        <v xml:space="preserve"> | </v>
      </c>
    </row>
    <row r="356" spans="2:2" x14ac:dyDescent="0.35">
      <c r="B356" t="str" cm="1">
        <f t="array" ref="B356">TRANSPOSE(_xlfn._xlws.SORT(_xlfn._xlws.FILTER(mulches[growing_season_id]&amp;" | "&amp;mulches[treatment_number],mulches[experiment_id]=A356)))</f>
        <v xml:space="preserve"> | </v>
      </c>
    </row>
    <row r="357" spans="2:2" x14ac:dyDescent="0.35">
      <c r="B357" t="str" cm="1">
        <f t="array" ref="B357">TRANSPOSE(_xlfn._xlws.SORT(_xlfn._xlws.FILTER(mulches[growing_season_id]&amp;" | "&amp;mulches[treatment_number],mulches[experiment_id]=A357)))</f>
        <v xml:space="preserve"> | </v>
      </c>
    </row>
    <row r="358" spans="2:2" x14ac:dyDescent="0.35">
      <c r="B358" t="str" cm="1">
        <f t="array" ref="B358">TRANSPOSE(_xlfn._xlws.SORT(_xlfn._xlws.FILTER(mulches[growing_season_id]&amp;" | "&amp;mulches[treatment_number],mulches[experiment_id]=A358)))</f>
        <v xml:space="preserve"> | </v>
      </c>
    </row>
    <row r="359" spans="2:2" x14ac:dyDescent="0.35">
      <c r="B359" t="str" cm="1">
        <f t="array" ref="B359">TRANSPOSE(_xlfn._xlws.SORT(_xlfn._xlws.FILTER(mulches[growing_season_id]&amp;" | "&amp;mulches[treatment_number],mulches[experiment_id]=A359)))</f>
        <v xml:space="preserve"> | </v>
      </c>
    </row>
    <row r="360" spans="2:2" x14ac:dyDescent="0.35">
      <c r="B360" t="str" cm="1">
        <f t="array" ref="B360">TRANSPOSE(_xlfn._xlws.SORT(_xlfn._xlws.FILTER(mulches[growing_season_id]&amp;" | "&amp;mulches[treatment_number],mulches[experiment_id]=A360)))</f>
        <v xml:space="preserve"> | </v>
      </c>
    </row>
    <row r="361" spans="2:2" x14ac:dyDescent="0.35">
      <c r="B361" t="str" cm="1">
        <f t="array" ref="B361">TRANSPOSE(_xlfn._xlws.SORT(_xlfn._xlws.FILTER(mulches[growing_season_id]&amp;" | "&amp;mulches[treatment_number],mulches[experiment_id]=A361)))</f>
        <v xml:space="preserve"> | </v>
      </c>
    </row>
    <row r="362" spans="2:2" x14ac:dyDescent="0.35">
      <c r="B362" t="str" cm="1">
        <f t="array" ref="B362">TRANSPOSE(_xlfn._xlws.SORT(_xlfn._xlws.FILTER(mulches[growing_season_id]&amp;" | "&amp;mulches[treatment_number],mulches[experiment_id]=A362)))</f>
        <v xml:space="preserve"> | </v>
      </c>
    </row>
    <row r="363" spans="2:2" x14ac:dyDescent="0.35">
      <c r="B363" t="str" cm="1">
        <f t="array" ref="B363">TRANSPOSE(_xlfn._xlws.SORT(_xlfn._xlws.FILTER(mulches[growing_season_id]&amp;" | "&amp;mulches[treatment_number],mulches[experiment_id]=A363)))</f>
        <v xml:space="preserve"> | </v>
      </c>
    </row>
    <row r="364" spans="2:2" x14ac:dyDescent="0.35">
      <c r="B364" t="str" cm="1">
        <f t="array" ref="B364">TRANSPOSE(_xlfn._xlws.SORT(_xlfn._xlws.FILTER(mulches[growing_season_id]&amp;" | "&amp;mulches[treatment_number],mulches[experiment_id]=A364)))</f>
        <v xml:space="preserve"> | </v>
      </c>
    </row>
    <row r="365" spans="2:2" x14ac:dyDescent="0.35">
      <c r="B365" t="str" cm="1">
        <f t="array" ref="B365">TRANSPOSE(_xlfn._xlws.SORT(_xlfn._xlws.FILTER(mulches[growing_season_id]&amp;" | "&amp;mulches[treatment_number],mulches[experiment_id]=A365)))</f>
        <v xml:space="preserve"> | </v>
      </c>
    </row>
    <row r="366" spans="2:2" x14ac:dyDescent="0.35">
      <c r="B366" t="str" cm="1">
        <f t="array" ref="B366">TRANSPOSE(_xlfn._xlws.SORT(_xlfn._xlws.FILTER(mulches[growing_season_id]&amp;" | "&amp;mulches[treatment_number],mulches[experiment_id]=A366)))</f>
        <v xml:space="preserve"> | </v>
      </c>
    </row>
    <row r="367" spans="2:2" x14ac:dyDescent="0.35">
      <c r="B367" t="str" cm="1">
        <f t="array" ref="B367">TRANSPOSE(_xlfn._xlws.SORT(_xlfn._xlws.FILTER(mulches[growing_season_id]&amp;" | "&amp;mulches[treatment_number],mulches[experiment_id]=A367)))</f>
        <v xml:space="preserve"> | </v>
      </c>
    </row>
    <row r="368" spans="2:2" x14ac:dyDescent="0.35">
      <c r="B368" t="str" cm="1">
        <f t="array" ref="B368">TRANSPOSE(_xlfn._xlws.SORT(_xlfn._xlws.FILTER(mulches[growing_season_id]&amp;" | "&amp;mulches[treatment_number],mulches[experiment_id]=A368)))</f>
        <v xml:space="preserve"> | </v>
      </c>
    </row>
    <row r="369" spans="2:2" x14ac:dyDescent="0.35">
      <c r="B369" t="str" cm="1">
        <f t="array" ref="B369">TRANSPOSE(_xlfn._xlws.SORT(_xlfn._xlws.FILTER(mulches[growing_season_id]&amp;" | "&amp;mulches[treatment_number],mulches[experiment_id]=A369)))</f>
        <v xml:space="preserve"> | </v>
      </c>
    </row>
    <row r="370" spans="2:2" x14ac:dyDescent="0.35">
      <c r="B370" t="str" cm="1">
        <f t="array" ref="B370">TRANSPOSE(_xlfn._xlws.SORT(_xlfn._xlws.FILTER(mulches[growing_season_id]&amp;" | "&amp;mulches[treatment_number],mulches[experiment_id]=A370)))</f>
        <v xml:space="preserve"> | </v>
      </c>
    </row>
    <row r="371" spans="2:2" x14ac:dyDescent="0.35">
      <c r="B371" t="str" cm="1">
        <f t="array" ref="B371">TRANSPOSE(_xlfn._xlws.SORT(_xlfn._xlws.FILTER(mulches[growing_season_id]&amp;" | "&amp;mulches[treatment_number],mulches[experiment_id]=A371)))</f>
        <v xml:space="preserve"> | </v>
      </c>
    </row>
    <row r="372" spans="2:2" x14ac:dyDescent="0.35">
      <c r="B372" t="str" cm="1">
        <f t="array" ref="B372">TRANSPOSE(_xlfn._xlws.SORT(_xlfn._xlws.FILTER(mulches[growing_season_id]&amp;" | "&amp;mulches[treatment_number],mulches[experiment_id]=A372)))</f>
        <v xml:space="preserve"> | </v>
      </c>
    </row>
    <row r="373" spans="2:2" x14ac:dyDescent="0.35">
      <c r="B373" t="str" cm="1">
        <f t="array" ref="B373">TRANSPOSE(_xlfn._xlws.SORT(_xlfn._xlws.FILTER(mulches[growing_season_id]&amp;" | "&amp;mulches[treatment_number],mulches[experiment_id]=A373)))</f>
        <v xml:space="preserve"> | </v>
      </c>
    </row>
    <row r="374" spans="2:2" x14ac:dyDescent="0.35">
      <c r="B374" t="str" cm="1">
        <f t="array" ref="B374">TRANSPOSE(_xlfn._xlws.SORT(_xlfn._xlws.FILTER(mulches[growing_season_id]&amp;" | "&amp;mulches[treatment_number],mulches[experiment_id]=A374)))</f>
        <v xml:space="preserve"> | </v>
      </c>
    </row>
    <row r="375" spans="2:2" x14ac:dyDescent="0.35">
      <c r="B375" t="str" cm="1">
        <f t="array" ref="B375">TRANSPOSE(_xlfn._xlws.SORT(_xlfn._xlws.FILTER(mulches[growing_season_id]&amp;" | "&amp;mulches[treatment_number],mulches[experiment_id]=A375)))</f>
        <v xml:space="preserve"> | </v>
      </c>
    </row>
    <row r="376" spans="2:2" x14ac:dyDescent="0.35">
      <c r="B376" t="str" cm="1">
        <f t="array" ref="B376">TRANSPOSE(_xlfn._xlws.SORT(_xlfn._xlws.FILTER(mulches[growing_season_id]&amp;" | "&amp;mulches[treatment_number],mulches[experiment_id]=A376)))</f>
        <v xml:space="preserve"> | </v>
      </c>
    </row>
    <row r="377" spans="2:2" x14ac:dyDescent="0.35">
      <c r="B377" t="str" cm="1">
        <f t="array" ref="B377">TRANSPOSE(_xlfn._xlws.SORT(_xlfn._xlws.FILTER(mulches[growing_season_id]&amp;" | "&amp;mulches[treatment_number],mulches[experiment_id]=A377)))</f>
        <v xml:space="preserve"> | </v>
      </c>
    </row>
    <row r="378" spans="2:2" x14ac:dyDescent="0.35">
      <c r="B378" t="str" cm="1">
        <f t="array" ref="B378">TRANSPOSE(_xlfn._xlws.SORT(_xlfn._xlws.FILTER(mulches[growing_season_id]&amp;" | "&amp;mulches[treatment_number],mulches[experiment_id]=A378)))</f>
        <v xml:space="preserve"> | </v>
      </c>
    </row>
    <row r="379" spans="2:2" x14ac:dyDescent="0.35">
      <c r="B379" t="str" cm="1">
        <f t="array" ref="B379">TRANSPOSE(_xlfn._xlws.SORT(_xlfn._xlws.FILTER(mulches[growing_season_id]&amp;" | "&amp;mulches[treatment_number],mulches[experiment_id]=A379)))</f>
        <v xml:space="preserve"> | </v>
      </c>
    </row>
    <row r="380" spans="2:2" x14ac:dyDescent="0.35">
      <c r="B380" t="str" cm="1">
        <f t="array" ref="B380">TRANSPOSE(_xlfn._xlws.SORT(_xlfn._xlws.FILTER(mulches[growing_season_id]&amp;" | "&amp;mulches[treatment_number],mulches[experiment_id]=A380)))</f>
        <v xml:space="preserve"> | </v>
      </c>
    </row>
    <row r="381" spans="2:2" x14ac:dyDescent="0.35">
      <c r="B381" t="str" cm="1">
        <f t="array" ref="B381">TRANSPOSE(_xlfn._xlws.SORT(_xlfn._xlws.FILTER(mulches[growing_season_id]&amp;" | "&amp;mulches[treatment_number],mulches[experiment_id]=A381)))</f>
        <v xml:space="preserve"> | </v>
      </c>
    </row>
    <row r="382" spans="2:2" x14ac:dyDescent="0.35">
      <c r="B382" t="str" cm="1">
        <f t="array" ref="B382">TRANSPOSE(_xlfn._xlws.SORT(_xlfn._xlws.FILTER(mulches[growing_season_id]&amp;" | "&amp;mulches[treatment_number],mulches[experiment_id]=A382)))</f>
        <v xml:space="preserve"> | </v>
      </c>
    </row>
    <row r="383" spans="2:2" x14ac:dyDescent="0.35">
      <c r="B383" t="str" cm="1">
        <f t="array" ref="B383">TRANSPOSE(_xlfn._xlws.SORT(_xlfn._xlws.FILTER(mulches[growing_season_id]&amp;" | "&amp;mulches[treatment_number],mulches[experiment_id]=A383)))</f>
        <v xml:space="preserve"> | </v>
      </c>
    </row>
    <row r="384" spans="2:2" x14ac:dyDescent="0.35">
      <c r="B384" t="str" cm="1">
        <f t="array" ref="B384">TRANSPOSE(_xlfn._xlws.SORT(_xlfn._xlws.FILTER(mulches[growing_season_id]&amp;" | "&amp;mulches[treatment_number],mulches[experiment_id]=A384)))</f>
        <v xml:space="preserve"> | </v>
      </c>
    </row>
    <row r="385" spans="2:2" x14ac:dyDescent="0.35">
      <c r="B385" t="str" cm="1">
        <f t="array" ref="B385">TRANSPOSE(_xlfn._xlws.SORT(_xlfn._xlws.FILTER(mulches[growing_season_id]&amp;" | "&amp;mulches[treatment_number],mulches[experiment_id]=A385)))</f>
        <v xml:space="preserve"> | </v>
      </c>
    </row>
    <row r="386" spans="2:2" x14ac:dyDescent="0.35">
      <c r="B386" t="str" cm="1">
        <f t="array" ref="B386">TRANSPOSE(_xlfn._xlws.SORT(_xlfn._xlws.FILTER(mulches[growing_season_id]&amp;" | "&amp;mulches[treatment_number],mulches[experiment_id]=A386)))</f>
        <v xml:space="preserve"> | </v>
      </c>
    </row>
    <row r="387" spans="2:2" x14ac:dyDescent="0.35">
      <c r="B387" t="str" cm="1">
        <f t="array" ref="B387">TRANSPOSE(_xlfn._xlws.SORT(_xlfn._xlws.FILTER(mulches[growing_season_id]&amp;" | "&amp;mulches[treatment_number],mulches[experiment_id]=A387)))</f>
        <v xml:space="preserve"> | </v>
      </c>
    </row>
    <row r="388" spans="2:2" x14ac:dyDescent="0.35">
      <c r="B388" t="str" cm="1">
        <f t="array" ref="B388">TRANSPOSE(_xlfn._xlws.SORT(_xlfn._xlws.FILTER(mulches[growing_season_id]&amp;" | "&amp;mulches[treatment_number],mulches[experiment_id]=A388)))</f>
        <v xml:space="preserve"> | </v>
      </c>
    </row>
    <row r="389" spans="2:2" x14ac:dyDescent="0.35">
      <c r="B389" t="str" cm="1">
        <f t="array" ref="B389">TRANSPOSE(_xlfn._xlws.SORT(_xlfn._xlws.FILTER(mulches[growing_season_id]&amp;" | "&amp;mulches[treatment_number],mulches[experiment_id]=A389)))</f>
        <v xml:space="preserve"> | </v>
      </c>
    </row>
    <row r="390" spans="2:2" x14ac:dyDescent="0.35">
      <c r="B390" t="str" cm="1">
        <f t="array" ref="B390">TRANSPOSE(_xlfn._xlws.SORT(_xlfn._xlws.FILTER(mulches[growing_season_id]&amp;" | "&amp;mulches[treatment_number],mulches[experiment_id]=A390)))</f>
        <v xml:space="preserve"> | </v>
      </c>
    </row>
    <row r="391" spans="2:2" x14ac:dyDescent="0.35">
      <c r="B391" t="str" cm="1">
        <f t="array" ref="B391">TRANSPOSE(_xlfn._xlws.SORT(_xlfn._xlws.FILTER(mulches[growing_season_id]&amp;" | "&amp;mulches[treatment_number],mulches[experiment_id]=A391)))</f>
        <v xml:space="preserve"> | </v>
      </c>
    </row>
    <row r="392" spans="2:2" x14ac:dyDescent="0.35">
      <c r="B392" t="str" cm="1">
        <f t="array" ref="B392">TRANSPOSE(_xlfn._xlws.SORT(_xlfn._xlws.FILTER(mulches[growing_season_id]&amp;" | "&amp;mulches[treatment_number],mulches[experiment_id]=A392)))</f>
        <v xml:space="preserve"> | </v>
      </c>
    </row>
    <row r="393" spans="2:2" x14ac:dyDescent="0.35">
      <c r="B393" t="str" cm="1">
        <f t="array" ref="B393">TRANSPOSE(_xlfn._xlws.SORT(_xlfn._xlws.FILTER(mulches[growing_season_id]&amp;" | "&amp;mulches[treatment_number],mulches[experiment_id]=A393)))</f>
        <v xml:space="preserve"> | </v>
      </c>
    </row>
    <row r="394" spans="2:2" x14ac:dyDescent="0.35">
      <c r="B394" t="str" cm="1">
        <f t="array" ref="B394">TRANSPOSE(_xlfn._xlws.SORT(_xlfn._xlws.FILTER(mulches[growing_season_id]&amp;" | "&amp;mulches[treatment_number],mulches[experiment_id]=A394)))</f>
        <v xml:space="preserve"> | </v>
      </c>
    </row>
    <row r="395" spans="2:2" x14ac:dyDescent="0.35">
      <c r="B395" t="str" cm="1">
        <f t="array" ref="B395">TRANSPOSE(_xlfn._xlws.SORT(_xlfn._xlws.FILTER(mulches[growing_season_id]&amp;" | "&amp;mulches[treatment_number],mulches[experiment_id]=A395)))</f>
        <v xml:space="preserve"> | </v>
      </c>
    </row>
    <row r="396" spans="2:2" x14ac:dyDescent="0.35">
      <c r="B396" t="str" cm="1">
        <f t="array" ref="B396">TRANSPOSE(_xlfn._xlws.SORT(_xlfn._xlws.FILTER(mulches[growing_season_id]&amp;" | "&amp;mulches[treatment_number],mulches[experiment_id]=A396)))</f>
        <v xml:space="preserve"> | </v>
      </c>
    </row>
    <row r="397" spans="2:2" x14ac:dyDescent="0.35">
      <c r="B397" t="str" cm="1">
        <f t="array" ref="B397">TRANSPOSE(_xlfn._xlws.SORT(_xlfn._xlws.FILTER(mulches[growing_season_id]&amp;" | "&amp;mulches[treatment_number],mulches[experiment_id]=A397)))</f>
        <v xml:space="preserve"> | </v>
      </c>
    </row>
    <row r="398" spans="2:2" x14ac:dyDescent="0.35">
      <c r="B398" t="str" cm="1">
        <f t="array" ref="B398">TRANSPOSE(_xlfn._xlws.SORT(_xlfn._xlws.FILTER(mulches[growing_season_id]&amp;" | "&amp;mulches[treatment_number],mulches[experiment_id]=A398)))</f>
        <v xml:space="preserve"> | </v>
      </c>
    </row>
    <row r="399" spans="2:2" x14ac:dyDescent="0.35">
      <c r="B399" t="str" cm="1">
        <f t="array" ref="B399">TRANSPOSE(_xlfn._xlws.SORT(_xlfn._xlws.FILTER(mulches[growing_season_id]&amp;" | "&amp;mulches[treatment_number],mulches[experiment_id]=A399)))</f>
        <v xml:space="preserve"> | </v>
      </c>
    </row>
    <row r="400" spans="2:2" x14ac:dyDescent="0.35">
      <c r="B400" t="str" cm="1">
        <f t="array" ref="B400">TRANSPOSE(_xlfn._xlws.SORT(_xlfn._xlws.FILTER(mulches[growing_season_id]&amp;" | "&amp;mulches[treatment_number],mulches[experiment_id]=A400)))</f>
        <v xml:space="preserve"> | </v>
      </c>
    </row>
    <row r="401" spans="2:2" x14ac:dyDescent="0.35">
      <c r="B401" t="str" cm="1">
        <f t="array" ref="B401">TRANSPOSE(_xlfn._xlws.SORT(_xlfn._xlws.FILTER(mulches[growing_season_id]&amp;" | "&amp;mulches[treatment_number],mulches[experiment_id]=A401)))</f>
        <v xml:space="preserve"> | </v>
      </c>
    </row>
    <row r="402" spans="2:2" x14ac:dyDescent="0.35">
      <c r="B402" t="str" cm="1">
        <f t="array" ref="B402">TRANSPOSE(_xlfn._xlws.SORT(_xlfn._xlws.FILTER(mulches[growing_season_id]&amp;" | "&amp;mulches[treatment_number],mulches[experiment_id]=A402)))</f>
        <v xml:space="preserve"> | </v>
      </c>
    </row>
    <row r="403" spans="2:2" x14ac:dyDescent="0.35">
      <c r="B403" t="str" cm="1">
        <f t="array" ref="B403">TRANSPOSE(_xlfn._xlws.SORT(_xlfn._xlws.FILTER(mulches[growing_season_id]&amp;" | "&amp;mulches[treatment_number],mulches[experiment_id]=A403)))</f>
        <v xml:space="preserve"> | </v>
      </c>
    </row>
    <row r="404" spans="2:2" x14ac:dyDescent="0.35">
      <c r="B404" t="str" cm="1">
        <f t="array" ref="B404">TRANSPOSE(_xlfn._xlws.SORT(_xlfn._xlws.FILTER(mulches[growing_season_id]&amp;" | "&amp;mulches[treatment_number],mulches[experiment_id]=A404)))</f>
        <v xml:space="preserve"> | </v>
      </c>
    </row>
    <row r="405" spans="2:2" x14ac:dyDescent="0.35">
      <c r="B405" t="str" cm="1">
        <f t="array" ref="B405">TRANSPOSE(_xlfn._xlws.SORT(_xlfn._xlws.FILTER(mulches[growing_season_id]&amp;" | "&amp;mulches[treatment_number],mulches[experiment_id]=A405)))</f>
        <v xml:space="preserve"> | </v>
      </c>
    </row>
    <row r="406" spans="2:2" x14ac:dyDescent="0.35">
      <c r="B406" t="str" cm="1">
        <f t="array" ref="B406">TRANSPOSE(_xlfn._xlws.SORT(_xlfn._xlws.FILTER(mulches[growing_season_id]&amp;" | "&amp;mulches[treatment_number],mulches[experiment_id]=A406)))</f>
        <v xml:space="preserve"> | </v>
      </c>
    </row>
    <row r="407" spans="2:2" x14ac:dyDescent="0.35">
      <c r="B407" t="str" cm="1">
        <f t="array" ref="B407">TRANSPOSE(_xlfn._xlws.SORT(_xlfn._xlws.FILTER(mulches[growing_season_id]&amp;" | "&amp;mulches[treatment_number],mulches[experiment_id]=A407)))</f>
        <v xml:space="preserve"> | </v>
      </c>
    </row>
    <row r="408" spans="2:2" x14ac:dyDescent="0.35">
      <c r="B408" t="str" cm="1">
        <f t="array" ref="B408">TRANSPOSE(_xlfn._xlws.SORT(_xlfn._xlws.FILTER(mulches[growing_season_id]&amp;" | "&amp;mulches[treatment_number],mulches[experiment_id]=A408)))</f>
        <v xml:space="preserve"> | </v>
      </c>
    </row>
    <row r="409" spans="2:2" x14ac:dyDescent="0.35">
      <c r="B409" t="str" cm="1">
        <f t="array" ref="B409">TRANSPOSE(_xlfn._xlws.SORT(_xlfn._xlws.FILTER(mulches[growing_season_id]&amp;" | "&amp;mulches[treatment_number],mulches[experiment_id]=A409)))</f>
        <v xml:space="preserve"> | </v>
      </c>
    </row>
    <row r="410" spans="2:2" x14ac:dyDescent="0.35">
      <c r="B410" t="str" cm="1">
        <f t="array" ref="B410">TRANSPOSE(_xlfn._xlws.SORT(_xlfn._xlws.FILTER(mulches[growing_season_id]&amp;" | "&amp;mulches[treatment_number],mulches[experiment_id]=A410)))</f>
        <v xml:space="preserve"> | </v>
      </c>
    </row>
    <row r="411" spans="2:2" x14ac:dyDescent="0.35">
      <c r="B411" t="str" cm="1">
        <f t="array" ref="B411">TRANSPOSE(_xlfn._xlws.SORT(_xlfn._xlws.FILTER(mulches[growing_season_id]&amp;" | "&amp;mulches[treatment_number],mulches[experiment_id]=A411)))</f>
        <v xml:space="preserve"> | </v>
      </c>
    </row>
    <row r="412" spans="2:2" x14ac:dyDescent="0.35">
      <c r="B412" t="str" cm="1">
        <f t="array" ref="B412">TRANSPOSE(_xlfn._xlws.SORT(_xlfn._xlws.FILTER(mulches[growing_season_id]&amp;" | "&amp;mulches[treatment_number],mulches[experiment_id]=A412)))</f>
        <v xml:space="preserve"> | </v>
      </c>
    </row>
    <row r="413" spans="2:2" x14ac:dyDescent="0.35">
      <c r="B413" t="str" cm="1">
        <f t="array" ref="B413">TRANSPOSE(_xlfn._xlws.SORT(_xlfn._xlws.FILTER(mulches[growing_season_id]&amp;" | "&amp;mulches[treatment_number],mulches[experiment_id]=A413)))</f>
        <v xml:space="preserve"> | </v>
      </c>
    </row>
    <row r="414" spans="2:2" x14ac:dyDescent="0.35">
      <c r="B414" t="str" cm="1">
        <f t="array" ref="B414">TRANSPOSE(_xlfn._xlws.SORT(_xlfn._xlws.FILTER(mulches[growing_season_id]&amp;" | "&amp;mulches[treatment_number],mulches[experiment_id]=A414)))</f>
        <v xml:space="preserve"> | </v>
      </c>
    </row>
    <row r="415" spans="2:2" x14ac:dyDescent="0.35">
      <c r="B415" t="str" cm="1">
        <f t="array" ref="B415">TRANSPOSE(_xlfn._xlws.SORT(_xlfn._xlws.FILTER(mulches[growing_season_id]&amp;" | "&amp;mulches[treatment_number],mulches[experiment_id]=A415)))</f>
        <v xml:space="preserve"> | </v>
      </c>
    </row>
    <row r="416" spans="2:2" x14ac:dyDescent="0.35">
      <c r="B416" t="str" cm="1">
        <f t="array" ref="B416">TRANSPOSE(_xlfn._xlws.SORT(_xlfn._xlws.FILTER(mulches[growing_season_id]&amp;" | "&amp;mulches[treatment_number],mulches[experiment_id]=A416)))</f>
        <v xml:space="preserve"> | </v>
      </c>
    </row>
    <row r="417" spans="2:2" x14ac:dyDescent="0.35">
      <c r="B417" t="str" cm="1">
        <f t="array" ref="B417">TRANSPOSE(_xlfn._xlws.SORT(_xlfn._xlws.FILTER(mulches[growing_season_id]&amp;" | "&amp;mulches[treatment_number],mulches[experiment_id]=A417)))</f>
        <v xml:space="preserve"> | </v>
      </c>
    </row>
    <row r="418" spans="2:2" x14ac:dyDescent="0.35">
      <c r="B418" t="str" cm="1">
        <f t="array" ref="B418">TRANSPOSE(_xlfn._xlws.SORT(_xlfn._xlws.FILTER(mulches[growing_season_id]&amp;" | "&amp;mulches[treatment_number],mulches[experiment_id]=A418)))</f>
        <v xml:space="preserve"> | </v>
      </c>
    </row>
    <row r="419" spans="2:2" x14ac:dyDescent="0.35">
      <c r="B419" t="str" cm="1">
        <f t="array" ref="B419">TRANSPOSE(_xlfn._xlws.SORT(_xlfn._xlws.FILTER(mulches[growing_season_id]&amp;" | "&amp;mulches[treatment_number],mulches[experiment_id]=A419)))</f>
        <v xml:space="preserve"> | </v>
      </c>
    </row>
    <row r="420" spans="2:2" x14ac:dyDescent="0.35">
      <c r="B420" t="str" cm="1">
        <f t="array" ref="B420">TRANSPOSE(_xlfn._xlws.SORT(_xlfn._xlws.FILTER(mulches[growing_season_id]&amp;" | "&amp;mulches[treatment_number],mulches[experiment_id]=A420)))</f>
        <v xml:space="preserve"> | </v>
      </c>
    </row>
    <row r="421" spans="2:2" x14ac:dyDescent="0.35">
      <c r="B421" t="str" cm="1">
        <f t="array" ref="B421">TRANSPOSE(_xlfn._xlws.SORT(_xlfn._xlws.FILTER(mulches[growing_season_id]&amp;" | "&amp;mulches[treatment_number],mulches[experiment_id]=A421)))</f>
        <v xml:space="preserve"> | </v>
      </c>
    </row>
    <row r="422" spans="2:2" x14ac:dyDescent="0.35">
      <c r="B422" t="str" cm="1">
        <f t="array" ref="B422">TRANSPOSE(_xlfn._xlws.SORT(_xlfn._xlws.FILTER(mulches[growing_season_id]&amp;" | "&amp;mulches[treatment_number],mulches[experiment_id]=A422)))</f>
        <v xml:space="preserve"> | </v>
      </c>
    </row>
    <row r="423" spans="2:2" x14ac:dyDescent="0.35">
      <c r="B423" t="str" cm="1">
        <f t="array" ref="B423">TRANSPOSE(_xlfn._xlws.SORT(_xlfn._xlws.FILTER(mulches[growing_season_id]&amp;" | "&amp;mulches[treatment_number],mulches[experiment_id]=A423)))</f>
        <v xml:space="preserve"> | </v>
      </c>
    </row>
    <row r="424" spans="2:2" x14ac:dyDescent="0.35">
      <c r="B424" t="str" cm="1">
        <f t="array" ref="B424">TRANSPOSE(_xlfn._xlws.SORT(_xlfn._xlws.FILTER(mulches[growing_season_id]&amp;" | "&amp;mulches[treatment_number],mulches[experiment_id]=A424)))</f>
        <v xml:space="preserve"> | </v>
      </c>
    </row>
    <row r="425" spans="2:2" x14ac:dyDescent="0.35">
      <c r="B425" t="str" cm="1">
        <f t="array" ref="B425">TRANSPOSE(_xlfn._xlws.SORT(_xlfn._xlws.FILTER(mulches[growing_season_id]&amp;" | "&amp;mulches[treatment_number],mulches[experiment_id]=A425)))</f>
        <v xml:space="preserve"> | </v>
      </c>
    </row>
    <row r="426" spans="2:2" x14ac:dyDescent="0.35">
      <c r="B426" t="str" cm="1">
        <f t="array" ref="B426">TRANSPOSE(_xlfn._xlws.SORT(_xlfn._xlws.FILTER(mulches[growing_season_id]&amp;" | "&amp;mulches[treatment_number],mulches[experiment_id]=A426)))</f>
        <v xml:space="preserve"> | </v>
      </c>
    </row>
    <row r="427" spans="2:2" x14ac:dyDescent="0.35">
      <c r="B427" t="str" cm="1">
        <f t="array" ref="B427">TRANSPOSE(_xlfn._xlws.SORT(_xlfn._xlws.FILTER(mulches[growing_season_id]&amp;" | "&amp;mulches[treatment_number],mulches[experiment_id]=A427)))</f>
        <v xml:space="preserve"> | </v>
      </c>
    </row>
    <row r="428" spans="2:2" x14ac:dyDescent="0.35">
      <c r="B428" t="str" cm="1">
        <f t="array" ref="B428">TRANSPOSE(_xlfn._xlws.SORT(_xlfn._xlws.FILTER(mulches[growing_season_id]&amp;" | "&amp;mulches[treatment_number],mulches[experiment_id]=A428)))</f>
        <v xml:space="preserve"> | </v>
      </c>
    </row>
    <row r="429" spans="2:2" x14ac:dyDescent="0.35">
      <c r="B429" t="str" cm="1">
        <f t="array" ref="B429">TRANSPOSE(_xlfn._xlws.SORT(_xlfn._xlws.FILTER(mulches[growing_season_id]&amp;" | "&amp;mulches[treatment_number],mulches[experiment_id]=A429)))</f>
        <v xml:space="preserve"> | </v>
      </c>
    </row>
    <row r="430" spans="2:2" x14ac:dyDescent="0.35">
      <c r="B430" t="str" cm="1">
        <f t="array" ref="B430">TRANSPOSE(_xlfn._xlws.SORT(_xlfn._xlws.FILTER(mulches[growing_season_id]&amp;" | "&amp;mulches[treatment_number],mulches[experiment_id]=A430)))</f>
        <v xml:space="preserve"> | </v>
      </c>
    </row>
    <row r="431" spans="2:2" x14ac:dyDescent="0.35">
      <c r="B431" t="str" cm="1">
        <f t="array" ref="B431">TRANSPOSE(_xlfn._xlws.SORT(_xlfn._xlws.FILTER(mulches[growing_season_id]&amp;" | "&amp;mulches[treatment_number],mulches[experiment_id]=A431)))</f>
        <v xml:space="preserve"> | </v>
      </c>
    </row>
    <row r="432" spans="2:2" x14ac:dyDescent="0.35">
      <c r="B432" t="str" cm="1">
        <f t="array" ref="B432">TRANSPOSE(_xlfn._xlws.SORT(_xlfn._xlws.FILTER(mulches[growing_season_id]&amp;" | "&amp;mulches[treatment_number],mulches[experiment_id]=A432)))</f>
        <v xml:space="preserve"> | </v>
      </c>
    </row>
    <row r="433" spans="2:2" x14ac:dyDescent="0.35">
      <c r="B433" t="str" cm="1">
        <f t="array" ref="B433">TRANSPOSE(_xlfn._xlws.SORT(_xlfn._xlws.FILTER(mulches[growing_season_id]&amp;" | "&amp;mulches[treatment_number],mulches[experiment_id]=A433)))</f>
        <v xml:space="preserve"> | </v>
      </c>
    </row>
    <row r="434" spans="2:2" x14ac:dyDescent="0.35">
      <c r="B434" t="str" cm="1">
        <f t="array" ref="B434">TRANSPOSE(_xlfn._xlws.SORT(_xlfn._xlws.FILTER(mulches[growing_season_id]&amp;" | "&amp;mulches[treatment_number],mulches[experiment_id]=A434)))</f>
        <v xml:space="preserve"> | </v>
      </c>
    </row>
    <row r="435" spans="2:2" x14ac:dyDescent="0.35">
      <c r="B435" t="str" cm="1">
        <f t="array" ref="B435">TRANSPOSE(_xlfn._xlws.SORT(_xlfn._xlws.FILTER(mulches[growing_season_id]&amp;" | "&amp;mulches[treatment_number],mulches[experiment_id]=A435)))</f>
        <v xml:space="preserve"> | </v>
      </c>
    </row>
    <row r="436" spans="2:2" x14ac:dyDescent="0.35">
      <c r="B436" t="str" cm="1">
        <f t="array" ref="B436">TRANSPOSE(_xlfn._xlws.SORT(_xlfn._xlws.FILTER(mulches[growing_season_id]&amp;" | "&amp;mulches[treatment_number],mulches[experiment_id]=A436)))</f>
        <v xml:space="preserve"> | </v>
      </c>
    </row>
    <row r="437" spans="2:2" x14ac:dyDescent="0.35">
      <c r="B437" t="str" cm="1">
        <f t="array" ref="B437">TRANSPOSE(_xlfn._xlws.SORT(_xlfn._xlws.FILTER(mulches[growing_season_id]&amp;" | "&amp;mulches[treatment_number],mulches[experiment_id]=A437)))</f>
        <v xml:space="preserve"> | </v>
      </c>
    </row>
    <row r="438" spans="2:2" x14ac:dyDescent="0.35">
      <c r="B438" t="str" cm="1">
        <f t="array" ref="B438">TRANSPOSE(_xlfn._xlws.SORT(_xlfn._xlws.FILTER(mulches[growing_season_id]&amp;" | "&amp;mulches[treatment_number],mulches[experiment_id]=A438)))</f>
        <v xml:space="preserve"> | </v>
      </c>
    </row>
    <row r="439" spans="2:2" x14ac:dyDescent="0.35">
      <c r="B439" t="str" cm="1">
        <f t="array" ref="B439">TRANSPOSE(_xlfn._xlws.SORT(_xlfn._xlws.FILTER(mulches[growing_season_id]&amp;" | "&amp;mulches[treatment_number],mulches[experiment_id]=A439)))</f>
        <v xml:space="preserve"> | </v>
      </c>
    </row>
    <row r="440" spans="2:2" x14ac:dyDescent="0.35">
      <c r="B440" t="str" cm="1">
        <f t="array" ref="B440">TRANSPOSE(_xlfn._xlws.SORT(_xlfn._xlws.FILTER(mulches[growing_season_id]&amp;" | "&amp;mulches[treatment_number],mulches[experiment_id]=A440)))</f>
        <v xml:space="preserve"> | </v>
      </c>
    </row>
    <row r="441" spans="2:2" x14ac:dyDescent="0.35">
      <c r="B441" t="str" cm="1">
        <f t="array" ref="B441">TRANSPOSE(_xlfn._xlws.SORT(_xlfn._xlws.FILTER(mulches[growing_season_id]&amp;" | "&amp;mulches[treatment_number],mulches[experiment_id]=A441)))</f>
        <v xml:space="preserve"> | </v>
      </c>
    </row>
    <row r="442" spans="2:2" x14ac:dyDescent="0.35">
      <c r="B442" t="str" cm="1">
        <f t="array" ref="B442">TRANSPOSE(_xlfn._xlws.SORT(_xlfn._xlws.FILTER(mulches[growing_season_id]&amp;" | "&amp;mulches[treatment_number],mulches[experiment_id]=A442)))</f>
        <v xml:space="preserve"> | </v>
      </c>
    </row>
    <row r="443" spans="2:2" x14ac:dyDescent="0.35">
      <c r="B443" t="str" cm="1">
        <f t="array" ref="B443">TRANSPOSE(_xlfn._xlws.SORT(_xlfn._xlws.FILTER(mulches[growing_season_id]&amp;" | "&amp;mulches[treatment_number],mulches[experiment_id]=A443)))</f>
        <v xml:space="preserve"> | </v>
      </c>
    </row>
    <row r="444" spans="2:2" x14ac:dyDescent="0.35">
      <c r="B444" t="str" cm="1">
        <f t="array" ref="B444">TRANSPOSE(_xlfn._xlws.SORT(_xlfn._xlws.FILTER(mulches[growing_season_id]&amp;" | "&amp;mulches[treatment_number],mulches[experiment_id]=A444)))</f>
        <v xml:space="preserve"> | </v>
      </c>
    </row>
    <row r="445" spans="2:2" x14ac:dyDescent="0.35">
      <c r="B445" t="str" cm="1">
        <f t="array" ref="B445">TRANSPOSE(_xlfn._xlws.SORT(_xlfn._xlws.FILTER(mulches[growing_season_id]&amp;" | "&amp;mulches[treatment_number],mulches[experiment_id]=A445)))</f>
        <v xml:space="preserve"> | </v>
      </c>
    </row>
    <row r="446" spans="2:2" x14ac:dyDescent="0.35">
      <c r="B446" t="str" cm="1">
        <f t="array" ref="B446">TRANSPOSE(_xlfn._xlws.SORT(_xlfn._xlws.FILTER(mulches[growing_season_id]&amp;" | "&amp;mulches[treatment_number],mulches[experiment_id]=A446)))</f>
        <v xml:space="preserve"> | </v>
      </c>
    </row>
    <row r="447" spans="2:2" x14ac:dyDescent="0.35">
      <c r="B447" t="str" cm="1">
        <f t="array" ref="B447">TRANSPOSE(_xlfn._xlws.SORT(_xlfn._xlws.FILTER(mulches[growing_season_id]&amp;" | "&amp;mulches[treatment_number],mulches[experiment_id]=A447)))</f>
        <v xml:space="preserve"> | </v>
      </c>
    </row>
    <row r="448" spans="2:2" x14ac:dyDescent="0.35">
      <c r="B448" t="str" cm="1">
        <f t="array" ref="B448">TRANSPOSE(_xlfn._xlws.SORT(_xlfn._xlws.FILTER(mulches[growing_season_id]&amp;" | "&amp;mulches[treatment_number],mulches[experiment_id]=A448)))</f>
        <v xml:space="preserve"> | </v>
      </c>
    </row>
    <row r="449" spans="2:2" x14ac:dyDescent="0.35">
      <c r="B449" t="str" cm="1">
        <f t="array" ref="B449">TRANSPOSE(_xlfn._xlws.SORT(_xlfn._xlws.FILTER(mulches[growing_season_id]&amp;" | "&amp;mulches[treatment_number],mulches[experiment_id]=A449)))</f>
        <v xml:space="preserve"> | </v>
      </c>
    </row>
    <row r="450" spans="2:2" x14ac:dyDescent="0.35">
      <c r="B450" t="str" cm="1">
        <f t="array" ref="B450">TRANSPOSE(_xlfn._xlws.SORT(_xlfn._xlws.FILTER(mulches[growing_season_id]&amp;" | "&amp;mulches[treatment_number],mulches[experiment_id]=A450)))</f>
        <v xml:space="preserve"> | </v>
      </c>
    </row>
    <row r="451" spans="2:2" x14ac:dyDescent="0.35">
      <c r="B451" t="str" cm="1">
        <f t="array" ref="B451">TRANSPOSE(_xlfn._xlws.SORT(_xlfn._xlws.FILTER(mulches[growing_season_id]&amp;" | "&amp;mulches[treatment_number],mulches[experiment_id]=A451)))</f>
        <v xml:space="preserve"> | </v>
      </c>
    </row>
    <row r="452" spans="2:2" x14ac:dyDescent="0.35">
      <c r="B452" t="str" cm="1">
        <f t="array" ref="B452">TRANSPOSE(_xlfn._xlws.SORT(_xlfn._xlws.FILTER(mulches[growing_season_id]&amp;" | "&amp;mulches[treatment_number],mulches[experiment_id]=A452)))</f>
        <v xml:space="preserve"> | </v>
      </c>
    </row>
    <row r="453" spans="2:2" x14ac:dyDescent="0.35">
      <c r="B453" t="str" cm="1">
        <f t="array" ref="B453">TRANSPOSE(_xlfn._xlws.SORT(_xlfn._xlws.FILTER(mulches[growing_season_id]&amp;" | "&amp;mulches[treatment_number],mulches[experiment_id]=A453)))</f>
        <v xml:space="preserve"> | </v>
      </c>
    </row>
    <row r="454" spans="2:2" x14ac:dyDescent="0.35">
      <c r="B454" t="str" cm="1">
        <f t="array" ref="B454">TRANSPOSE(_xlfn._xlws.SORT(_xlfn._xlws.FILTER(mulches[growing_season_id]&amp;" | "&amp;mulches[treatment_number],mulches[experiment_id]=A454)))</f>
        <v xml:space="preserve"> | </v>
      </c>
    </row>
    <row r="455" spans="2:2" x14ac:dyDescent="0.35">
      <c r="B455" t="str" cm="1">
        <f t="array" ref="B455">TRANSPOSE(_xlfn._xlws.SORT(_xlfn._xlws.FILTER(mulches[growing_season_id]&amp;" | "&amp;mulches[treatment_number],mulches[experiment_id]=A455)))</f>
        <v xml:space="preserve"> | </v>
      </c>
    </row>
    <row r="456" spans="2:2" x14ac:dyDescent="0.35">
      <c r="B456" t="str" cm="1">
        <f t="array" ref="B456">TRANSPOSE(_xlfn._xlws.SORT(_xlfn._xlws.FILTER(mulches[growing_season_id]&amp;" | "&amp;mulches[treatment_number],mulches[experiment_id]=A456)))</f>
        <v xml:space="preserve"> | </v>
      </c>
    </row>
    <row r="457" spans="2:2" x14ac:dyDescent="0.35">
      <c r="B457" t="str" cm="1">
        <f t="array" ref="B457">TRANSPOSE(_xlfn._xlws.SORT(_xlfn._xlws.FILTER(mulches[growing_season_id]&amp;" | "&amp;mulches[treatment_number],mulches[experiment_id]=A457)))</f>
        <v xml:space="preserve"> | </v>
      </c>
    </row>
    <row r="458" spans="2:2" x14ac:dyDescent="0.35">
      <c r="B458" t="str" cm="1">
        <f t="array" ref="B458">TRANSPOSE(_xlfn._xlws.SORT(_xlfn._xlws.FILTER(mulches[growing_season_id]&amp;" | "&amp;mulches[treatment_number],mulches[experiment_id]=A458)))</f>
        <v xml:space="preserve"> | </v>
      </c>
    </row>
    <row r="459" spans="2:2" x14ac:dyDescent="0.35">
      <c r="B459" t="str" cm="1">
        <f t="array" ref="B459">TRANSPOSE(_xlfn._xlws.SORT(_xlfn._xlws.FILTER(mulches[growing_season_id]&amp;" | "&amp;mulches[treatment_number],mulches[experiment_id]=A459)))</f>
        <v xml:space="preserve"> | </v>
      </c>
    </row>
    <row r="460" spans="2:2" x14ac:dyDescent="0.35">
      <c r="B460" t="str" cm="1">
        <f t="array" ref="B460">TRANSPOSE(_xlfn._xlws.SORT(_xlfn._xlws.FILTER(mulches[growing_season_id]&amp;" | "&amp;mulches[treatment_number],mulches[experiment_id]=A460)))</f>
        <v xml:space="preserve"> | </v>
      </c>
    </row>
    <row r="461" spans="2:2" x14ac:dyDescent="0.35">
      <c r="B461" t="str" cm="1">
        <f t="array" ref="B461">TRANSPOSE(_xlfn._xlws.SORT(_xlfn._xlws.FILTER(mulches[growing_season_id]&amp;" | "&amp;mulches[treatment_number],mulches[experiment_id]=A461)))</f>
        <v xml:space="preserve"> | </v>
      </c>
    </row>
    <row r="462" spans="2:2" x14ac:dyDescent="0.35">
      <c r="B462" t="str" cm="1">
        <f t="array" ref="B462">TRANSPOSE(_xlfn._xlws.SORT(_xlfn._xlws.FILTER(mulches[growing_season_id]&amp;" | "&amp;mulches[treatment_number],mulches[experiment_id]=A462)))</f>
        <v xml:space="preserve"> | </v>
      </c>
    </row>
    <row r="463" spans="2:2" x14ac:dyDescent="0.35">
      <c r="B463" t="str" cm="1">
        <f t="array" ref="B463">TRANSPOSE(_xlfn._xlws.SORT(_xlfn._xlws.FILTER(mulches[growing_season_id]&amp;" | "&amp;mulches[treatment_number],mulches[experiment_id]=A463)))</f>
        <v xml:space="preserve"> | </v>
      </c>
    </row>
    <row r="464" spans="2:2" x14ac:dyDescent="0.35">
      <c r="B464" t="str" cm="1">
        <f t="array" ref="B464">TRANSPOSE(_xlfn._xlws.SORT(_xlfn._xlws.FILTER(mulches[growing_season_id]&amp;" | "&amp;mulches[treatment_number],mulches[experiment_id]=A464)))</f>
        <v xml:space="preserve"> | </v>
      </c>
    </row>
    <row r="465" spans="2:2" x14ac:dyDescent="0.35">
      <c r="B465" t="str" cm="1">
        <f t="array" ref="B465">TRANSPOSE(_xlfn._xlws.SORT(_xlfn._xlws.FILTER(mulches[growing_season_id]&amp;" | "&amp;mulches[treatment_number],mulches[experiment_id]=A465)))</f>
        <v xml:space="preserve"> | </v>
      </c>
    </row>
    <row r="466" spans="2:2" x14ac:dyDescent="0.35">
      <c r="B466" t="str" cm="1">
        <f t="array" ref="B466">TRANSPOSE(_xlfn._xlws.SORT(_xlfn._xlws.FILTER(mulches[growing_season_id]&amp;" | "&amp;mulches[treatment_number],mulches[experiment_id]=A466)))</f>
        <v xml:space="preserve"> | </v>
      </c>
    </row>
    <row r="467" spans="2:2" x14ac:dyDescent="0.35">
      <c r="B467" t="str" cm="1">
        <f t="array" ref="B467">TRANSPOSE(_xlfn._xlws.SORT(_xlfn._xlws.FILTER(mulches[growing_season_id]&amp;" | "&amp;mulches[treatment_number],mulches[experiment_id]=A467)))</f>
        <v xml:space="preserve"> | </v>
      </c>
    </row>
    <row r="468" spans="2:2" x14ac:dyDescent="0.35">
      <c r="B468" t="str" cm="1">
        <f t="array" ref="B468">TRANSPOSE(_xlfn._xlws.SORT(_xlfn._xlws.FILTER(mulches[growing_season_id]&amp;" | "&amp;mulches[treatment_number],mulches[experiment_id]=A468)))</f>
        <v xml:space="preserve"> | </v>
      </c>
    </row>
    <row r="469" spans="2:2" x14ac:dyDescent="0.35">
      <c r="B469" t="str" cm="1">
        <f t="array" ref="B469">TRANSPOSE(_xlfn._xlws.SORT(_xlfn._xlws.FILTER(mulches[growing_season_id]&amp;" | "&amp;mulches[treatment_number],mulches[experiment_id]=A469)))</f>
        <v xml:space="preserve"> | </v>
      </c>
    </row>
    <row r="470" spans="2:2" x14ac:dyDescent="0.35">
      <c r="B470" t="str" cm="1">
        <f t="array" ref="B470">TRANSPOSE(_xlfn._xlws.SORT(_xlfn._xlws.FILTER(mulches[growing_season_id]&amp;" | "&amp;mulches[treatment_number],mulches[experiment_id]=A470)))</f>
        <v xml:space="preserve"> | </v>
      </c>
    </row>
    <row r="471" spans="2:2" x14ac:dyDescent="0.35">
      <c r="B471" t="str" cm="1">
        <f t="array" ref="B471">TRANSPOSE(_xlfn._xlws.SORT(_xlfn._xlws.FILTER(mulches[growing_season_id]&amp;" | "&amp;mulches[treatment_number],mulches[experiment_id]=A471)))</f>
        <v xml:space="preserve"> | </v>
      </c>
    </row>
    <row r="472" spans="2:2" x14ac:dyDescent="0.35">
      <c r="B472" t="str" cm="1">
        <f t="array" ref="B472">TRANSPOSE(_xlfn._xlws.SORT(_xlfn._xlws.FILTER(mulches[growing_season_id]&amp;" | "&amp;mulches[treatment_number],mulches[experiment_id]=A472)))</f>
        <v xml:space="preserve"> | </v>
      </c>
    </row>
    <row r="473" spans="2:2" x14ac:dyDescent="0.35">
      <c r="B473" t="str" cm="1">
        <f t="array" ref="B473">TRANSPOSE(_xlfn._xlws.SORT(_xlfn._xlws.FILTER(mulches[growing_season_id]&amp;" | "&amp;mulches[treatment_number],mulches[experiment_id]=A473)))</f>
        <v xml:space="preserve"> | </v>
      </c>
    </row>
    <row r="474" spans="2:2" x14ac:dyDescent="0.35">
      <c r="B474" t="str" cm="1">
        <f t="array" ref="B474">TRANSPOSE(_xlfn._xlws.SORT(_xlfn._xlws.FILTER(mulches[growing_season_id]&amp;" | "&amp;mulches[treatment_number],mulches[experiment_id]=A474)))</f>
        <v xml:space="preserve"> | </v>
      </c>
    </row>
    <row r="475" spans="2:2" x14ac:dyDescent="0.35">
      <c r="B475" t="str" cm="1">
        <f t="array" ref="B475">TRANSPOSE(_xlfn._xlws.SORT(_xlfn._xlws.FILTER(mulches[growing_season_id]&amp;" | "&amp;mulches[treatment_number],mulches[experiment_id]=A475)))</f>
        <v xml:space="preserve"> | </v>
      </c>
    </row>
    <row r="476" spans="2:2" x14ac:dyDescent="0.35">
      <c r="B476" t="str" cm="1">
        <f t="array" ref="B476">TRANSPOSE(_xlfn._xlws.SORT(_xlfn._xlws.FILTER(mulches[growing_season_id]&amp;" | "&amp;mulches[treatment_number],mulches[experiment_id]=A476)))</f>
        <v xml:space="preserve"> | </v>
      </c>
    </row>
    <row r="477" spans="2:2" x14ac:dyDescent="0.35">
      <c r="B477" t="str" cm="1">
        <f t="array" ref="B477">TRANSPOSE(_xlfn._xlws.SORT(_xlfn._xlws.FILTER(mulches[growing_season_id]&amp;" | "&amp;mulches[treatment_number],mulches[experiment_id]=A477)))</f>
        <v xml:space="preserve"> | </v>
      </c>
    </row>
    <row r="478" spans="2:2" x14ac:dyDescent="0.35">
      <c r="B478" t="str" cm="1">
        <f t="array" ref="B478">TRANSPOSE(_xlfn._xlws.SORT(_xlfn._xlws.FILTER(mulches[growing_season_id]&amp;" | "&amp;mulches[treatment_number],mulches[experiment_id]=A478)))</f>
        <v xml:space="preserve"> | </v>
      </c>
    </row>
    <row r="479" spans="2:2" x14ac:dyDescent="0.35">
      <c r="B479" t="str" cm="1">
        <f t="array" ref="B479">TRANSPOSE(_xlfn._xlws.SORT(_xlfn._xlws.FILTER(mulches[growing_season_id]&amp;" | "&amp;mulches[treatment_number],mulches[experiment_id]=A479)))</f>
        <v xml:space="preserve"> | </v>
      </c>
    </row>
    <row r="480" spans="2:2" x14ac:dyDescent="0.35">
      <c r="B480" t="str" cm="1">
        <f t="array" ref="B480">TRANSPOSE(_xlfn._xlws.SORT(_xlfn._xlws.FILTER(mulches[growing_season_id]&amp;" | "&amp;mulches[treatment_number],mulches[experiment_id]=A480)))</f>
        <v xml:space="preserve"> | </v>
      </c>
    </row>
    <row r="481" spans="2:2" x14ac:dyDescent="0.35">
      <c r="B481" t="str" cm="1">
        <f t="array" ref="B481">TRANSPOSE(_xlfn._xlws.SORT(_xlfn._xlws.FILTER(mulches[growing_season_id]&amp;" | "&amp;mulches[treatment_number],mulches[experiment_id]=A481)))</f>
        <v xml:space="preserve"> | </v>
      </c>
    </row>
    <row r="482" spans="2:2" x14ac:dyDescent="0.35">
      <c r="B482" t="str" cm="1">
        <f t="array" ref="B482">TRANSPOSE(_xlfn._xlws.SORT(_xlfn._xlws.FILTER(mulches[growing_season_id]&amp;" | "&amp;mulches[treatment_number],mulches[experiment_id]=A482)))</f>
        <v xml:space="preserve"> | </v>
      </c>
    </row>
    <row r="483" spans="2:2" x14ac:dyDescent="0.35">
      <c r="B483" t="str" cm="1">
        <f t="array" ref="B483">TRANSPOSE(_xlfn._xlws.SORT(_xlfn._xlws.FILTER(mulches[growing_season_id]&amp;" | "&amp;mulches[treatment_number],mulches[experiment_id]=A483)))</f>
        <v xml:space="preserve"> | </v>
      </c>
    </row>
    <row r="484" spans="2:2" x14ac:dyDescent="0.35">
      <c r="B484" t="str" cm="1">
        <f t="array" ref="B484">TRANSPOSE(_xlfn._xlws.SORT(_xlfn._xlws.FILTER(mulches[growing_season_id]&amp;" | "&amp;mulches[treatment_number],mulches[experiment_id]=A484)))</f>
        <v xml:space="preserve"> | </v>
      </c>
    </row>
    <row r="485" spans="2:2" x14ac:dyDescent="0.35">
      <c r="B485" t="str" cm="1">
        <f t="array" ref="B485">TRANSPOSE(_xlfn._xlws.SORT(_xlfn._xlws.FILTER(mulches[growing_season_id]&amp;" | "&amp;mulches[treatment_number],mulches[experiment_id]=A485)))</f>
        <v xml:space="preserve"> | </v>
      </c>
    </row>
    <row r="486" spans="2:2" x14ac:dyDescent="0.35">
      <c r="B486" t="str" cm="1">
        <f t="array" ref="B486">TRANSPOSE(_xlfn._xlws.SORT(_xlfn._xlws.FILTER(mulches[growing_season_id]&amp;" | "&amp;mulches[treatment_number],mulches[experiment_id]=A486)))</f>
        <v xml:space="preserve"> | </v>
      </c>
    </row>
    <row r="487" spans="2:2" x14ac:dyDescent="0.35">
      <c r="B487" t="str" cm="1">
        <f t="array" ref="B487">TRANSPOSE(_xlfn._xlws.SORT(_xlfn._xlws.FILTER(mulches[growing_season_id]&amp;" | "&amp;mulches[treatment_number],mulches[experiment_id]=A487)))</f>
        <v xml:space="preserve"> | </v>
      </c>
    </row>
    <row r="488" spans="2:2" x14ac:dyDescent="0.35">
      <c r="B488" t="str" cm="1">
        <f t="array" ref="B488">TRANSPOSE(_xlfn._xlws.SORT(_xlfn._xlws.FILTER(mulches[growing_season_id]&amp;" | "&amp;mulches[treatment_number],mulches[experiment_id]=A488)))</f>
        <v xml:space="preserve"> | </v>
      </c>
    </row>
    <row r="489" spans="2:2" x14ac:dyDescent="0.35">
      <c r="B489" t="str" cm="1">
        <f t="array" ref="B489">TRANSPOSE(_xlfn._xlws.SORT(_xlfn._xlws.FILTER(mulches[growing_season_id]&amp;" | "&amp;mulches[treatment_number],mulches[experiment_id]=A489)))</f>
        <v xml:space="preserve"> | </v>
      </c>
    </row>
    <row r="490" spans="2:2" x14ac:dyDescent="0.35">
      <c r="B490" t="str" cm="1">
        <f t="array" ref="B490">TRANSPOSE(_xlfn._xlws.SORT(_xlfn._xlws.FILTER(mulches[growing_season_id]&amp;" | "&amp;mulches[treatment_number],mulches[experiment_id]=A490)))</f>
        <v xml:space="preserve"> | </v>
      </c>
    </row>
    <row r="491" spans="2:2" x14ac:dyDescent="0.35">
      <c r="B491" t="str" cm="1">
        <f t="array" ref="B491">TRANSPOSE(_xlfn._xlws.SORT(_xlfn._xlws.FILTER(mulches[growing_season_id]&amp;" | "&amp;mulches[treatment_number],mulches[experiment_id]=A491)))</f>
        <v xml:space="preserve"> | </v>
      </c>
    </row>
    <row r="492" spans="2:2" x14ac:dyDescent="0.35">
      <c r="B492" t="str" cm="1">
        <f t="array" ref="B492">TRANSPOSE(_xlfn._xlws.SORT(_xlfn._xlws.FILTER(mulches[growing_season_id]&amp;" | "&amp;mulches[treatment_number],mulches[experiment_id]=A492)))</f>
        <v xml:space="preserve"> | </v>
      </c>
    </row>
    <row r="493" spans="2:2" x14ac:dyDescent="0.35">
      <c r="B493" t="str" cm="1">
        <f t="array" ref="B493">TRANSPOSE(_xlfn._xlws.SORT(_xlfn._xlws.FILTER(mulches[growing_season_id]&amp;" | "&amp;mulches[treatment_number],mulches[experiment_id]=A493)))</f>
        <v xml:space="preserve"> | </v>
      </c>
    </row>
    <row r="494" spans="2:2" x14ac:dyDescent="0.35">
      <c r="B494" t="str" cm="1">
        <f t="array" ref="B494">TRANSPOSE(_xlfn._xlws.SORT(_xlfn._xlws.FILTER(mulches[growing_season_id]&amp;" | "&amp;mulches[treatment_number],mulches[experiment_id]=A494)))</f>
        <v xml:space="preserve"> | </v>
      </c>
    </row>
    <row r="495" spans="2:2" x14ac:dyDescent="0.35">
      <c r="B495" t="str" cm="1">
        <f t="array" ref="B495">TRANSPOSE(_xlfn._xlws.SORT(_xlfn._xlws.FILTER(mulches[growing_season_id]&amp;" | "&amp;mulches[treatment_number],mulches[experiment_id]=A495)))</f>
        <v xml:space="preserve"> | </v>
      </c>
    </row>
    <row r="496" spans="2:2" x14ac:dyDescent="0.35">
      <c r="B496" t="str" cm="1">
        <f t="array" ref="B496">TRANSPOSE(_xlfn._xlws.SORT(_xlfn._xlws.FILTER(mulches[growing_season_id]&amp;" | "&amp;mulches[treatment_number],mulches[experiment_id]=A496)))</f>
        <v xml:space="preserve"> | </v>
      </c>
    </row>
    <row r="497" spans="2:2" x14ac:dyDescent="0.35">
      <c r="B497" t="str" cm="1">
        <f t="array" ref="B497">TRANSPOSE(_xlfn._xlws.SORT(_xlfn._xlws.FILTER(mulches[growing_season_id]&amp;" | "&amp;mulches[treatment_number],mulches[experiment_id]=A497)))</f>
        <v xml:space="preserve"> | </v>
      </c>
    </row>
    <row r="498" spans="2:2" x14ac:dyDescent="0.35">
      <c r="B498" t="str" cm="1">
        <f t="array" ref="B498">TRANSPOSE(_xlfn._xlws.SORT(_xlfn._xlws.FILTER(mulches[growing_season_id]&amp;" | "&amp;mulches[treatment_number],mulches[experiment_id]=A498)))</f>
        <v xml:space="preserve"> | </v>
      </c>
    </row>
    <row r="499" spans="2:2" x14ac:dyDescent="0.35">
      <c r="B499" t="str" cm="1">
        <f t="array" ref="B499">TRANSPOSE(_xlfn._xlws.SORT(_xlfn._xlws.FILTER(mulches[growing_season_id]&amp;" | "&amp;mulches[treatment_number],mulches[experiment_id]=A499)))</f>
        <v xml:space="preserve"> | </v>
      </c>
    </row>
    <row r="500" spans="2:2" s="96" customFormat="1" x14ac:dyDescent="0.35">
      <c r="B500" s="96" t="str" cm="1">
        <f t="array" ref="B500">TRANSPOSE(_xlfn._xlws.SORT(_xlfn._xlws.FILTER(mulches[growing_season_id]&amp;" | "&amp;mulches[treatment_number],mulches[experiment_id]=A500)))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10" customFormat="1" x14ac:dyDescent="0.35">
      <c r="A1" s="109" t="s">
        <v>6553</v>
      </c>
      <c r="I1" s="111"/>
    </row>
    <row r="2" spans="1:9" x14ac:dyDescent="0.35">
      <c r="A2" t="e" cm="1">
        <f t="array" ref="A2">_xlfn._xlws.SORT(_xlfn.UNIQUE(_xlfn._xlws.FILTER(#REF!,#REF! &lt;&gt; "")))</f>
        <v>#REF!</v>
      </c>
      <c r="B2" t="e" cm="1">
        <f t="array" ref="B2">TRANSPOSE(_xlfn._xlws.SORT(_xlfn._xlws.FILTER(institutions[institute_id]&amp;" | "&amp;institutions[resource_id],#REF!=A2)))</f>
        <v>#REF!</v>
      </c>
    </row>
    <row r="3" spans="1:9" x14ac:dyDescent="0.35">
      <c r="B3" t="e" cm="1">
        <f t="array" ref="B3">TRANSPOSE(_xlfn._xlws.SORT(_xlfn._xlws.FILTER(institutions[institute_id]&amp;" | "&amp;institutions[resource_id],#REF!=A3)))</f>
        <v>#REF!</v>
      </c>
    </row>
    <row r="4" spans="1:9" x14ac:dyDescent="0.35">
      <c r="B4" t="e" cm="1">
        <f t="array" ref="B4">TRANSPOSE(_xlfn._xlws.SORT(_xlfn._xlws.FILTER(institutions[institute_id]&amp;" | "&amp;institutions[resource_id],#REF!=A4)))</f>
        <v>#REF!</v>
      </c>
    </row>
    <row r="5" spans="1:9" x14ac:dyDescent="0.35">
      <c r="B5" t="e" cm="1">
        <f t="array" ref="B5">TRANSPOSE(_xlfn._xlws.SORT(_xlfn._xlws.FILTER(institutions[institute_id]&amp;" | "&amp;institutions[resource_id],#REF!=A5)))</f>
        <v>#REF!</v>
      </c>
    </row>
    <row r="6" spans="1:9" x14ac:dyDescent="0.35">
      <c r="B6" t="e" cm="1">
        <f t="array" ref="B6">TRANSPOSE(_xlfn._xlws.SORT(_xlfn._xlws.FILTER(institutions[institute_id]&amp;" | "&amp;institutions[resource_id],#REF!=A6)))</f>
        <v>#REF!</v>
      </c>
    </row>
    <row r="7" spans="1:9" x14ac:dyDescent="0.35">
      <c r="B7" t="e" cm="1">
        <f t="array" ref="B7">TRANSPOSE(_xlfn._xlws.SORT(_xlfn._xlws.FILTER(institutions[institute_id]&amp;" | "&amp;institutions[resource_id],#REF!=A7)))</f>
        <v>#REF!</v>
      </c>
    </row>
    <row r="8" spans="1:9" x14ac:dyDescent="0.35">
      <c r="B8" t="e" cm="1">
        <f t="array" ref="B8">TRANSPOSE(_xlfn._xlws.SORT(_xlfn._xlws.FILTER(institutions[institute_id]&amp;" | "&amp;institutions[resource_id],#REF!=A8)))</f>
        <v>#REF!</v>
      </c>
    </row>
    <row r="9" spans="1:9" x14ac:dyDescent="0.35">
      <c r="B9" t="e" cm="1">
        <f t="array" ref="B9">TRANSPOSE(_xlfn._xlws.SORT(_xlfn._xlws.FILTER(institutions[institute_id]&amp;" | "&amp;institutions[resource_id],#REF!=A9)))</f>
        <v>#REF!</v>
      </c>
    </row>
    <row r="10" spans="1:9" x14ac:dyDescent="0.35">
      <c r="B10" t="e" cm="1">
        <f t="array" ref="B10">TRANSPOSE(_xlfn._xlws.SORT(_xlfn._xlws.FILTER(institutions[institute_id]&amp;" | "&amp;institutions[resource_id],#REF!=A10)))</f>
        <v>#REF!</v>
      </c>
    </row>
    <row r="11" spans="1:9" x14ac:dyDescent="0.35">
      <c r="B11" t="e" cm="1">
        <f t="array" ref="B11">TRANSPOSE(_xlfn._xlws.SORT(_xlfn._xlws.FILTER(institutions[institute_id]&amp;" | "&amp;institutions[resource_id],#REF!=A11)))</f>
        <v>#REF!</v>
      </c>
    </row>
    <row r="12" spans="1:9" x14ac:dyDescent="0.35">
      <c r="B12" t="e" cm="1">
        <f t="array" ref="B12">TRANSPOSE(_xlfn._xlws.SORT(_xlfn._xlws.FILTER(institutions[institute_id]&amp;" | "&amp;institutions[resource_id],#REF!=A12)))</f>
        <v>#REF!</v>
      </c>
    </row>
    <row r="13" spans="1:9" x14ac:dyDescent="0.35">
      <c r="B13" t="e" cm="1">
        <f t="array" ref="B13">TRANSPOSE(_xlfn._xlws.SORT(_xlfn._xlws.FILTER(institutions[institute_id]&amp;" | "&amp;institutions[resource_id],#REF!=A13)))</f>
        <v>#REF!</v>
      </c>
    </row>
    <row r="14" spans="1:9" x14ac:dyDescent="0.35">
      <c r="B14" t="e" cm="1">
        <f t="array" ref="B14">TRANSPOSE(_xlfn._xlws.SORT(_xlfn._xlws.FILTER(institutions[institute_id]&amp;" | "&amp;institutions[resource_id],#REF!=A14)))</f>
        <v>#REF!</v>
      </c>
    </row>
    <row r="15" spans="1:9" x14ac:dyDescent="0.35">
      <c r="B15" t="e" cm="1">
        <f t="array" ref="B15">TRANSPOSE(_xlfn._xlws.SORT(_xlfn._xlws.FILTER(institutions[institute_id]&amp;" | "&amp;institutions[resource_id],#REF!=A15)))</f>
        <v>#REF!</v>
      </c>
    </row>
    <row r="16" spans="1:9" x14ac:dyDescent="0.35">
      <c r="B16" t="e" cm="1">
        <f t="array" ref="B16">TRANSPOSE(_xlfn._xlws.SORT(_xlfn._xlws.FILTER(institutions[institute_id]&amp;" | "&amp;institutions[resource_id],#REF!=A16)))</f>
        <v>#REF!</v>
      </c>
    </row>
    <row r="17" spans="2:2" x14ac:dyDescent="0.35">
      <c r="B17" t="e" cm="1">
        <f t="array" ref="B17">TRANSPOSE(_xlfn._xlws.SORT(_xlfn._xlws.FILTER(institutions[institute_id]&amp;" | "&amp;institutions[resource_id],#REF!=A17)))</f>
        <v>#REF!</v>
      </c>
    </row>
    <row r="18" spans="2:2" x14ac:dyDescent="0.35">
      <c r="B18" t="e" cm="1">
        <f t="array" ref="B18">TRANSPOSE(_xlfn._xlws.SORT(_xlfn._xlws.FILTER(institutions[institute_id]&amp;" | "&amp;institutions[resource_id],#REF!=A18)))</f>
        <v>#REF!</v>
      </c>
    </row>
    <row r="19" spans="2:2" x14ac:dyDescent="0.35">
      <c r="B19" t="e" cm="1">
        <f t="array" ref="B19">TRANSPOSE(_xlfn._xlws.SORT(_xlfn._xlws.FILTER(institutions[institute_id]&amp;" | "&amp;institutions[resource_id],#REF!=A19)))</f>
        <v>#REF!</v>
      </c>
    </row>
    <row r="20" spans="2:2" x14ac:dyDescent="0.35">
      <c r="B20" t="e" cm="1">
        <f t="array" ref="B20">TRANSPOSE(_xlfn._xlws.SORT(_xlfn._xlws.FILTER(institutions[institute_id]&amp;" | "&amp;institutions[resource_id],#REF!=A20)))</f>
        <v>#REF!</v>
      </c>
    </row>
    <row r="21" spans="2:2" x14ac:dyDescent="0.35">
      <c r="B21" t="e" cm="1">
        <f t="array" ref="B21">TRANSPOSE(_xlfn._xlws.SORT(_xlfn._xlws.FILTER(institutions[institute_id]&amp;" | "&amp;institutions[resource_id],#REF!=A21)))</f>
        <v>#REF!</v>
      </c>
    </row>
    <row r="22" spans="2:2" x14ac:dyDescent="0.35">
      <c r="B22" t="e" cm="1">
        <f t="array" ref="B22">TRANSPOSE(_xlfn._xlws.SORT(_xlfn._xlws.FILTER(institutions[institute_id]&amp;" | "&amp;institutions[resource_id],#REF!=A22)))</f>
        <v>#REF!</v>
      </c>
    </row>
    <row r="23" spans="2:2" x14ac:dyDescent="0.35">
      <c r="B23" t="e" cm="1">
        <f t="array" ref="B23">TRANSPOSE(_xlfn._xlws.SORT(_xlfn._xlws.FILTER(institutions[institute_id]&amp;" | "&amp;institutions[resource_id],#REF!=A23)))</f>
        <v>#REF!</v>
      </c>
    </row>
    <row r="24" spans="2:2" x14ac:dyDescent="0.35">
      <c r="B24" t="e" cm="1">
        <f t="array" ref="B24">TRANSPOSE(_xlfn._xlws.SORT(_xlfn._xlws.FILTER(institutions[institute_id]&amp;" | "&amp;institutions[resource_id],#REF!=A24)))</f>
        <v>#REF!</v>
      </c>
    </row>
    <row r="25" spans="2:2" x14ac:dyDescent="0.35">
      <c r="B25" t="e" cm="1">
        <f t="array" ref="B25">TRANSPOSE(_xlfn._xlws.SORT(_xlfn._xlws.FILTER(institutions[institute_id]&amp;" | "&amp;institutions[resource_id],#REF!=A25)))</f>
        <v>#REF!</v>
      </c>
    </row>
    <row r="26" spans="2:2" x14ac:dyDescent="0.35">
      <c r="B26" t="e" cm="1">
        <f t="array" ref="B26">TRANSPOSE(_xlfn._xlws.SORT(_xlfn._xlws.FILTER(institutions[institute_id]&amp;" | "&amp;institutions[resource_id],#REF!=A26)))</f>
        <v>#REF!</v>
      </c>
    </row>
    <row r="27" spans="2:2" x14ac:dyDescent="0.35">
      <c r="B27" t="e" cm="1">
        <f t="array" ref="B27">TRANSPOSE(_xlfn._xlws.SORT(_xlfn._xlws.FILTER(institutions[institute_id]&amp;" | "&amp;institutions[resource_id],#REF!=A27)))</f>
        <v>#REF!</v>
      </c>
    </row>
    <row r="28" spans="2:2" x14ac:dyDescent="0.35">
      <c r="B28" t="e" cm="1">
        <f t="array" ref="B28">TRANSPOSE(_xlfn._xlws.SORT(_xlfn._xlws.FILTER(institutions[institute_id]&amp;" | "&amp;institutions[resource_id],#REF!=A28)))</f>
        <v>#REF!</v>
      </c>
    </row>
    <row r="29" spans="2:2" x14ac:dyDescent="0.35">
      <c r="B29" t="e" cm="1">
        <f t="array" ref="B29">TRANSPOSE(_xlfn._xlws.SORT(_xlfn._xlws.FILTER(institutions[institute_id]&amp;" | "&amp;institutions[resource_id],#REF!=A29)))</f>
        <v>#REF!</v>
      </c>
    </row>
    <row r="30" spans="2:2" x14ac:dyDescent="0.35">
      <c r="B30" t="e" cm="1">
        <f t="array" ref="B30">TRANSPOSE(_xlfn._xlws.SORT(_xlfn._xlws.FILTER(institutions[institute_id]&amp;" | "&amp;institutions[resource_id],#REF!=A30)))</f>
        <v>#REF!</v>
      </c>
    </row>
    <row r="31" spans="2:2" x14ac:dyDescent="0.35">
      <c r="B31" t="e" cm="1">
        <f t="array" ref="B31">TRANSPOSE(_xlfn._xlws.SORT(_xlfn._xlws.FILTER(institutions[institute_id]&amp;" | "&amp;institutions[resource_id],#REF!=A31)))</f>
        <v>#REF!</v>
      </c>
    </row>
    <row r="32" spans="2:2" x14ac:dyDescent="0.35">
      <c r="B32" t="e" cm="1">
        <f t="array" ref="B32">TRANSPOSE(_xlfn._xlws.SORT(_xlfn._xlws.FILTER(institutions[institute_id]&amp;" | "&amp;institutions[resource_id],#REF!=A32)))</f>
        <v>#REF!</v>
      </c>
    </row>
    <row r="33" spans="2:2" x14ac:dyDescent="0.35">
      <c r="B33" t="e" cm="1">
        <f t="array" ref="B33">TRANSPOSE(_xlfn._xlws.SORT(_xlfn._xlws.FILTER(institutions[institute_id]&amp;" | "&amp;institutions[resource_id],#REF!=A33)))</f>
        <v>#REF!</v>
      </c>
    </row>
    <row r="34" spans="2:2" x14ac:dyDescent="0.35">
      <c r="B34" t="e" cm="1">
        <f t="array" ref="B34">TRANSPOSE(_xlfn._xlws.SORT(_xlfn._xlws.FILTER(institutions[institute_id]&amp;" | "&amp;institutions[resource_id],#REF!=A34)))</f>
        <v>#REF!</v>
      </c>
    </row>
    <row r="35" spans="2:2" x14ac:dyDescent="0.35">
      <c r="B35" t="e" cm="1">
        <f t="array" ref="B35">TRANSPOSE(_xlfn._xlws.SORT(_xlfn._xlws.FILTER(institutions[institute_id]&amp;" | "&amp;institutions[resource_id],#REF!=A35)))</f>
        <v>#REF!</v>
      </c>
    </row>
    <row r="36" spans="2:2" x14ac:dyDescent="0.35">
      <c r="B36" t="e" cm="1">
        <f t="array" ref="B36">TRANSPOSE(_xlfn._xlws.SORT(_xlfn._xlws.FILTER(institutions[institute_id]&amp;" | "&amp;institutions[resource_id],#REF!=A36)))</f>
        <v>#REF!</v>
      </c>
    </row>
    <row r="37" spans="2:2" x14ac:dyDescent="0.35">
      <c r="B37" t="e" cm="1">
        <f t="array" ref="B37">TRANSPOSE(_xlfn._xlws.SORT(_xlfn._xlws.FILTER(institutions[institute_id]&amp;" | "&amp;institutions[resource_id],#REF!=A37)))</f>
        <v>#REF!</v>
      </c>
    </row>
    <row r="38" spans="2:2" x14ac:dyDescent="0.35">
      <c r="B38" t="e" cm="1">
        <f t="array" ref="B38">TRANSPOSE(_xlfn._xlws.SORT(_xlfn._xlws.FILTER(institutions[institute_id]&amp;" | "&amp;institutions[resource_id],#REF!=A38)))</f>
        <v>#REF!</v>
      </c>
    </row>
    <row r="39" spans="2:2" x14ac:dyDescent="0.35">
      <c r="B39" t="e" cm="1">
        <f t="array" ref="B39">TRANSPOSE(_xlfn._xlws.SORT(_xlfn._xlws.FILTER(institutions[institute_id]&amp;" | "&amp;institutions[resource_id],#REF!=A39)))</f>
        <v>#REF!</v>
      </c>
    </row>
    <row r="40" spans="2:2" x14ac:dyDescent="0.35">
      <c r="B40" t="e" cm="1">
        <f t="array" ref="B40">TRANSPOSE(_xlfn._xlws.SORT(_xlfn._xlws.FILTER(institutions[institute_id]&amp;" | "&amp;institutions[resource_id],#REF!=A40)))</f>
        <v>#REF!</v>
      </c>
    </row>
    <row r="41" spans="2:2" x14ac:dyDescent="0.35">
      <c r="B41" t="e" cm="1">
        <f t="array" ref="B41">TRANSPOSE(_xlfn._xlws.SORT(_xlfn._xlws.FILTER(institutions[institute_id]&amp;" | "&amp;institutions[resource_id],#REF!=A41)))</f>
        <v>#REF!</v>
      </c>
    </row>
    <row r="42" spans="2:2" x14ac:dyDescent="0.35">
      <c r="B42" t="e" cm="1">
        <f t="array" ref="B42">TRANSPOSE(_xlfn._xlws.SORT(_xlfn._xlws.FILTER(institutions[institute_id]&amp;" | "&amp;institutions[resource_id],#REF!=A42)))</f>
        <v>#REF!</v>
      </c>
    </row>
    <row r="43" spans="2:2" x14ac:dyDescent="0.35">
      <c r="B43" t="e" cm="1">
        <f t="array" ref="B43">TRANSPOSE(_xlfn._xlws.SORT(_xlfn._xlws.FILTER(institutions[institute_id]&amp;" | "&amp;institutions[resource_id],#REF!=A43)))</f>
        <v>#REF!</v>
      </c>
    </row>
    <row r="44" spans="2:2" x14ac:dyDescent="0.35">
      <c r="B44" t="e" cm="1">
        <f t="array" ref="B44">TRANSPOSE(_xlfn._xlws.SORT(_xlfn._xlws.FILTER(institutions[institute_id]&amp;" | "&amp;institutions[resource_id],#REF!=A44)))</f>
        <v>#REF!</v>
      </c>
    </row>
    <row r="45" spans="2:2" x14ac:dyDescent="0.35">
      <c r="B45" t="e" cm="1">
        <f t="array" ref="B45">TRANSPOSE(_xlfn._xlws.SORT(_xlfn._xlws.FILTER(institutions[institute_id]&amp;" | "&amp;institutions[resource_id],#REF!=A45)))</f>
        <v>#REF!</v>
      </c>
    </row>
    <row r="46" spans="2:2" x14ac:dyDescent="0.35">
      <c r="B46" t="e" cm="1">
        <f t="array" ref="B46">TRANSPOSE(_xlfn._xlws.SORT(_xlfn._xlws.FILTER(institutions[institute_id]&amp;" | "&amp;institutions[resource_id],#REF!=A46)))</f>
        <v>#REF!</v>
      </c>
    </row>
    <row r="47" spans="2:2" x14ac:dyDescent="0.35">
      <c r="B47" t="e" cm="1">
        <f t="array" ref="B47">TRANSPOSE(_xlfn._xlws.SORT(_xlfn._xlws.FILTER(institutions[institute_id]&amp;" | "&amp;institutions[resource_id],#REF!=A47)))</f>
        <v>#REF!</v>
      </c>
    </row>
    <row r="48" spans="2:2" x14ac:dyDescent="0.35">
      <c r="B48" t="e" cm="1">
        <f t="array" ref="B48">TRANSPOSE(_xlfn._xlws.SORT(_xlfn._xlws.FILTER(institutions[institute_id]&amp;" | "&amp;institutions[resource_id],#REF!=A48)))</f>
        <v>#REF!</v>
      </c>
    </row>
    <row r="49" spans="2:2" x14ac:dyDescent="0.35">
      <c r="B49" t="e" cm="1">
        <f t="array" ref="B49">TRANSPOSE(_xlfn._xlws.SORT(_xlfn._xlws.FILTER(institutions[institute_id]&amp;" | "&amp;institutions[resource_id],#REF!=A49)))</f>
        <v>#REF!</v>
      </c>
    </row>
    <row r="50" spans="2:2" x14ac:dyDescent="0.35">
      <c r="B50" t="e" cm="1">
        <f t="array" ref="B50">TRANSPOSE(_xlfn._xlws.SORT(_xlfn._xlws.FILTER(institutions[institute_id]&amp;" | "&amp;institutions[resource_id],#REF!=A50)))</f>
        <v>#REF!</v>
      </c>
    </row>
    <row r="51" spans="2:2" x14ac:dyDescent="0.35">
      <c r="B51" t="e" cm="1">
        <f t="array" ref="B51">TRANSPOSE(_xlfn._xlws.SORT(_xlfn._xlws.FILTER(institutions[institute_id]&amp;" | "&amp;institutions[resource_id],#REF!=A51)))</f>
        <v>#REF!</v>
      </c>
    </row>
    <row r="52" spans="2:2" x14ac:dyDescent="0.35">
      <c r="B52" t="e" cm="1">
        <f t="array" ref="B52">TRANSPOSE(_xlfn._xlws.SORT(_xlfn._xlws.FILTER(institutions[institute_id]&amp;" | "&amp;institutions[resource_id],#REF!=A52)))</f>
        <v>#REF!</v>
      </c>
    </row>
    <row r="53" spans="2:2" x14ac:dyDescent="0.35">
      <c r="B53" t="e" cm="1">
        <f t="array" ref="B53">TRANSPOSE(_xlfn._xlws.SORT(_xlfn._xlws.FILTER(institutions[institute_id]&amp;" | "&amp;institutions[resource_id],#REF!=A53)))</f>
        <v>#REF!</v>
      </c>
    </row>
    <row r="54" spans="2:2" x14ac:dyDescent="0.35">
      <c r="B54" t="e" cm="1">
        <f t="array" ref="B54">TRANSPOSE(_xlfn._xlws.SORT(_xlfn._xlws.FILTER(institutions[institute_id]&amp;" | "&amp;institutions[resource_id],#REF!=A54)))</f>
        <v>#REF!</v>
      </c>
    </row>
    <row r="55" spans="2:2" x14ac:dyDescent="0.35">
      <c r="B55" t="e" cm="1">
        <f t="array" ref="B55">TRANSPOSE(_xlfn._xlws.SORT(_xlfn._xlws.FILTER(institutions[institute_id]&amp;" | "&amp;institutions[resource_id],#REF!=A55)))</f>
        <v>#REF!</v>
      </c>
    </row>
    <row r="56" spans="2:2" x14ac:dyDescent="0.35">
      <c r="B56" t="e" cm="1">
        <f t="array" ref="B56">TRANSPOSE(_xlfn._xlws.SORT(_xlfn._xlws.FILTER(institutions[institute_id]&amp;" | "&amp;institutions[resource_id],#REF!=A56)))</f>
        <v>#REF!</v>
      </c>
    </row>
    <row r="57" spans="2:2" x14ac:dyDescent="0.35">
      <c r="B57" t="e" cm="1">
        <f t="array" ref="B57">TRANSPOSE(_xlfn._xlws.SORT(_xlfn._xlws.FILTER(institutions[institute_id]&amp;" | "&amp;institutions[resource_id],#REF!=A57)))</f>
        <v>#REF!</v>
      </c>
    </row>
    <row r="58" spans="2:2" x14ac:dyDescent="0.35">
      <c r="B58" t="e" cm="1">
        <f t="array" ref="B58">TRANSPOSE(_xlfn._xlws.SORT(_xlfn._xlws.FILTER(institutions[institute_id]&amp;" | "&amp;institutions[resource_id],#REF!=A58)))</f>
        <v>#REF!</v>
      </c>
    </row>
    <row r="59" spans="2:2" x14ac:dyDescent="0.35">
      <c r="B59" t="e" cm="1">
        <f t="array" ref="B59">TRANSPOSE(_xlfn._xlws.SORT(_xlfn._xlws.FILTER(institutions[institute_id]&amp;" | "&amp;institutions[resource_id],#REF!=A59)))</f>
        <v>#REF!</v>
      </c>
    </row>
    <row r="60" spans="2:2" x14ac:dyDescent="0.35">
      <c r="B60" t="e" cm="1">
        <f t="array" ref="B60">TRANSPOSE(_xlfn._xlws.SORT(_xlfn._xlws.FILTER(institutions[institute_id]&amp;" | "&amp;institutions[resource_id],#REF!=A60)))</f>
        <v>#REF!</v>
      </c>
    </row>
    <row r="61" spans="2:2" x14ac:dyDescent="0.35">
      <c r="B61" t="e" cm="1">
        <f t="array" ref="B61">TRANSPOSE(_xlfn._xlws.SORT(_xlfn._xlws.FILTER(institutions[institute_id]&amp;" | "&amp;institutions[resource_id],#REF!=A61)))</f>
        <v>#REF!</v>
      </c>
    </row>
    <row r="62" spans="2:2" x14ac:dyDescent="0.35">
      <c r="B62" t="e" cm="1">
        <f t="array" ref="B62">TRANSPOSE(_xlfn._xlws.SORT(_xlfn._xlws.FILTER(institutions[institute_id]&amp;" | "&amp;institutions[resource_id],#REF!=A62)))</f>
        <v>#REF!</v>
      </c>
    </row>
    <row r="63" spans="2:2" x14ac:dyDescent="0.35">
      <c r="B63" t="e" cm="1">
        <f t="array" ref="B63">TRANSPOSE(_xlfn._xlws.SORT(_xlfn._xlws.FILTER(institutions[institute_id]&amp;" | "&amp;institutions[resource_id],#REF!=A63)))</f>
        <v>#REF!</v>
      </c>
    </row>
    <row r="64" spans="2:2" x14ac:dyDescent="0.35">
      <c r="B64" t="e" cm="1">
        <f t="array" ref="B64">TRANSPOSE(_xlfn._xlws.SORT(_xlfn._xlws.FILTER(institutions[institute_id]&amp;" | "&amp;institutions[resource_id],#REF!=A64)))</f>
        <v>#REF!</v>
      </c>
    </row>
    <row r="65" spans="2:2" x14ac:dyDescent="0.35">
      <c r="B65" t="e" cm="1">
        <f t="array" ref="B65">TRANSPOSE(_xlfn._xlws.SORT(_xlfn._xlws.FILTER(institutions[institute_id]&amp;" | "&amp;institutions[resource_id],#REF!=A65)))</f>
        <v>#REF!</v>
      </c>
    </row>
    <row r="66" spans="2:2" x14ac:dyDescent="0.35">
      <c r="B66" t="e" cm="1">
        <f t="array" ref="B66">TRANSPOSE(_xlfn._xlws.SORT(_xlfn._xlws.FILTER(institutions[institute_id]&amp;" | "&amp;institutions[resource_id],#REF!=A66)))</f>
        <v>#REF!</v>
      </c>
    </row>
    <row r="67" spans="2:2" x14ac:dyDescent="0.35">
      <c r="B67" t="e" cm="1">
        <f t="array" ref="B67">TRANSPOSE(_xlfn._xlws.SORT(_xlfn._xlws.FILTER(institutions[institute_id]&amp;" | "&amp;institutions[resource_id],#REF!=A67)))</f>
        <v>#REF!</v>
      </c>
    </row>
    <row r="68" spans="2:2" x14ac:dyDescent="0.35">
      <c r="B68" t="e" cm="1">
        <f t="array" ref="B68">TRANSPOSE(_xlfn._xlws.SORT(_xlfn._xlws.FILTER(institutions[institute_id]&amp;" | "&amp;institutions[resource_id],#REF!=A68)))</f>
        <v>#REF!</v>
      </c>
    </row>
    <row r="69" spans="2:2" x14ac:dyDescent="0.35">
      <c r="B69" t="e" cm="1">
        <f t="array" ref="B69">TRANSPOSE(_xlfn._xlws.SORT(_xlfn._xlws.FILTER(institutions[institute_id]&amp;" | "&amp;institutions[resource_id],#REF!=A69)))</f>
        <v>#REF!</v>
      </c>
    </row>
    <row r="70" spans="2:2" x14ac:dyDescent="0.35">
      <c r="B70" t="e" cm="1">
        <f t="array" ref="B70">TRANSPOSE(_xlfn._xlws.SORT(_xlfn._xlws.FILTER(institutions[institute_id]&amp;" | "&amp;institutions[resource_id],#REF!=A70)))</f>
        <v>#REF!</v>
      </c>
    </row>
    <row r="71" spans="2:2" x14ac:dyDescent="0.35">
      <c r="B71" t="e" cm="1">
        <f t="array" ref="B71">TRANSPOSE(_xlfn._xlws.SORT(_xlfn._xlws.FILTER(institutions[institute_id]&amp;" | "&amp;institutions[resource_id],#REF!=A71)))</f>
        <v>#REF!</v>
      </c>
    </row>
    <row r="72" spans="2:2" x14ac:dyDescent="0.35">
      <c r="B72" t="e" cm="1">
        <f t="array" ref="B72">TRANSPOSE(_xlfn._xlws.SORT(_xlfn._xlws.FILTER(institutions[institute_id]&amp;" | "&amp;institutions[resource_id],#REF!=A72)))</f>
        <v>#REF!</v>
      </c>
    </row>
    <row r="73" spans="2:2" x14ac:dyDescent="0.35">
      <c r="B73" t="e" cm="1">
        <f t="array" ref="B73">TRANSPOSE(_xlfn._xlws.SORT(_xlfn._xlws.FILTER(institutions[institute_id]&amp;" | "&amp;institutions[resource_id],#REF!=A73)))</f>
        <v>#REF!</v>
      </c>
    </row>
    <row r="74" spans="2:2" x14ac:dyDescent="0.35">
      <c r="B74" t="e" cm="1">
        <f t="array" ref="B74">TRANSPOSE(_xlfn._xlws.SORT(_xlfn._xlws.FILTER(institutions[institute_id]&amp;" | "&amp;institutions[resource_id],#REF!=A74)))</f>
        <v>#REF!</v>
      </c>
    </row>
    <row r="75" spans="2:2" x14ac:dyDescent="0.35">
      <c r="B75" t="e" cm="1">
        <f t="array" ref="B75">TRANSPOSE(_xlfn._xlws.SORT(_xlfn._xlws.FILTER(institutions[institute_id]&amp;" | "&amp;institutions[resource_id],#REF!=A75)))</f>
        <v>#REF!</v>
      </c>
    </row>
    <row r="76" spans="2:2" x14ac:dyDescent="0.35">
      <c r="B76" t="e" cm="1">
        <f t="array" ref="B76">TRANSPOSE(_xlfn._xlws.SORT(_xlfn._xlws.FILTER(institutions[institute_id]&amp;" | "&amp;institutions[resource_id],#REF!=A76)))</f>
        <v>#REF!</v>
      </c>
    </row>
    <row r="77" spans="2:2" x14ac:dyDescent="0.35">
      <c r="B77" t="e" cm="1">
        <f t="array" ref="B77">TRANSPOSE(_xlfn._xlws.SORT(_xlfn._xlws.FILTER(institutions[institute_id]&amp;" | "&amp;institutions[resource_id],#REF!=A77)))</f>
        <v>#REF!</v>
      </c>
    </row>
    <row r="78" spans="2:2" x14ac:dyDescent="0.35">
      <c r="B78" t="e" cm="1">
        <f t="array" ref="B78">TRANSPOSE(_xlfn._xlws.SORT(_xlfn._xlws.FILTER(institutions[institute_id]&amp;" | "&amp;institutions[resource_id],#REF!=A78)))</f>
        <v>#REF!</v>
      </c>
    </row>
    <row r="79" spans="2:2" x14ac:dyDescent="0.35">
      <c r="B79" t="e" cm="1">
        <f t="array" ref="B79">TRANSPOSE(_xlfn._xlws.SORT(_xlfn._xlws.FILTER(institutions[institute_id]&amp;" | "&amp;institutions[resource_id],#REF!=A79)))</f>
        <v>#REF!</v>
      </c>
    </row>
    <row r="80" spans="2:2" x14ac:dyDescent="0.35">
      <c r="B80" t="e" cm="1">
        <f t="array" ref="B80">TRANSPOSE(_xlfn._xlws.SORT(_xlfn._xlws.FILTER(institutions[institute_id]&amp;" | "&amp;institutions[resource_id],#REF!=A80)))</f>
        <v>#REF!</v>
      </c>
    </row>
    <row r="81" spans="2:2" x14ac:dyDescent="0.35">
      <c r="B81" t="e" cm="1">
        <f t="array" ref="B81">TRANSPOSE(_xlfn._xlws.SORT(_xlfn._xlws.FILTER(institutions[institute_id]&amp;" | "&amp;institutions[resource_id],#REF!=A81)))</f>
        <v>#REF!</v>
      </c>
    </row>
    <row r="82" spans="2:2" x14ac:dyDescent="0.35">
      <c r="B82" t="e" cm="1">
        <f t="array" ref="B82">TRANSPOSE(_xlfn._xlws.SORT(_xlfn._xlws.FILTER(institutions[institute_id]&amp;" | "&amp;institutions[resource_id],#REF!=A82)))</f>
        <v>#REF!</v>
      </c>
    </row>
    <row r="83" spans="2:2" x14ac:dyDescent="0.35">
      <c r="B83" t="e" cm="1">
        <f t="array" ref="B83">TRANSPOSE(_xlfn._xlws.SORT(_xlfn._xlws.FILTER(institutions[institute_id]&amp;" | "&amp;institutions[resource_id],#REF!=A83)))</f>
        <v>#REF!</v>
      </c>
    </row>
    <row r="84" spans="2:2" x14ac:dyDescent="0.35">
      <c r="B84" t="e" cm="1">
        <f t="array" ref="B84">TRANSPOSE(_xlfn._xlws.SORT(_xlfn._xlws.FILTER(institutions[institute_id]&amp;" | "&amp;institutions[resource_id],#REF!=A84)))</f>
        <v>#REF!</v>
      </c>
    </row>
    <row r="85" spans="2:2" x14ac:dyDescent="0.35">
      <c r="B85" t="e" cm="1">
        <f t="array" ref="B85">TRANSPOSE(_xlfn._xlws.SORT(_xlfn._xlws.FILTER(institutions[institute_id]&amp;" | "&amp;institutions[resource_id],#REF!=A85)))</f>
        <v>#REF!</v>
      </c>
    </row>
    <row r="86" spans="2:2" x14ac:dyDescent="0.35">
      <c r="B86" t="e" cm="1">
        <f t="array" ref="B86">TRANSPOSE(_xlfn._xlws.SORT(_xlfn._xlws.FILTER(institutions[institute_id]&amp;" | "&amp;institutions[resource_id],#REF!=A86)))</f>
        <v>#REF!</v>
      </c>
    </row>
    <row r="87" spans="2:2" x14ac:dyDescent="0.35">
      <c r="B87" t="e" cm="1">
        <f t="array" ref="B87">TRANSPOSE(_xlfn._xlws.SORT(_xlfn._xlws.FILTER(institutions[institute_id]&amp;" | "&amp;institutions[resource_id],#REF!=A87)))</f>
        <v>#REF!</v>
      </c>
    </row>
    <row r="88" spans="2:2" x14ac:dyDescent="0.35">
      <c r="B88" t="e" cm="1">
        <f t="array" ref="B88">TRANSPOSE(_xlfn._xlws.SORT(_xlfn._xlws.FILTER(institutions[institute_id]&amp;" | "&amp;institutions[resource_id],#REF!=A88)))</f>
        <v>#REF!</v>
      </c>
    </row>
    <row r="89" spans="2:2" x14ac:dyDescent="0.35">
      <c r="B89" t="e" cm="1">
        <f t="array" ref="B89">TRANSPOSE(_xlfn._xlws.SORT(_xlfn._xlws.FILTER(institutions[institute_id]&amp;" | "&amp;institutions[resource_id],#REF!=A89)))</f>
        <v>#REF!</v>
      </c>
    </row>
    <row r="90" spans="2:2" x14ac:dyDescent="0.35">
      <c r="B90" t="e" cm="1">
        <f t="array" ref="B90">TRANSPOSE(_xlfn._xlws.SORT(_xlfn._xlws.FILTER(institutions[institute_id]&amp;" | "&amp;institutions[resource_id],#REF!=A90)))</f>
        <v>#REF!</v>
      </c>
    </row>
    <row r="91" spans="2:2" x14ac:dyDescent="0.35">
      <c r="B91" t="e" cm="1">
        <f t="array" ref="B91">TRANSPOSE(_xlfn._xlws.SORT(_xlfn._xlws.FILTER(institutions[institute_id]&amp;" | "&amp;institutions[resource_id],#REF!=A91)))</f>
        <v>#REF!</v>
      </c>
    </row>
    <row r="92" spans="2:2" x14ac:dyDescent="0.35">
      <c r="B92" t="e" cm="1">
        <f t="array" ref="B92">TRANSPOSE(_xlfn._xlws.SORT(_xlfn._xlws.FILTER(institutions[institute_id]&amp;" | "&amp;institutions[resource_id],#REF!=A92)))</f>
        <v>#REF!</v>
      </c>
    </row>
    <row r="93" spans="2:2" x14ac:dyDescent="0.35">
      <c r="B93" t="e" cm="1">
        <f t="array" ref="B93">TRANSPOSE(_xlfn._xlws.SORT(_xlfn._xlws.FILTER(institutions[institute_id]&amp;" | "&amp;institutions[resource_id],#REF!=A93)))</f>
        <v>#REF!</v>
      </c>
    </row>
    <row r="94" spans="2:2" x14ac:dyDescent="0.35">
      <c r="B94" t="e" cm="1">
        <f t="array" ref="B94">TRANSPOSE(_xlfn._xlws.SORT(_xlfn._xlws.FILTER(institutions[institute_id]&amp;" | "&amp;institutions[resource_id],#REF!=A94)))</f>
        <v>#REF!</v>
      </c>
    </row>
    <row r="95" spans="2:2" x14ac:dyDescent="0.35">
      <c r="B95" t="e" cm="1">
        <f t="array" ref="B95">TRANSPOSE(_xlfn._xlws.SORT(_xlfn._xlws.FILTER(institutions[institute_id]&amp;" | "&amp;institutions[resource_id],#REF!=A95)))</f>
        <v>#REF!</v>
      </c>
    </row>
    <row r="96" spans="2:2" x14ac:dyDescent="0.35">
      <c r="B96" t="e" cm="1">
        <f t="array" ref="B96">TRANSPOSE(_xlfn._xlws.SORT(_xlfn._xlws.FILTER(institutions[institute_id]&amp;" | "&amp;institutions[resource_id],#REF!=A96)))</f>
        <v>#REF!</v>
      </c>
    </row>
    <row r="97" spans="2:2" x14ac:dyDescent="0.35">
      <c r="B97" t="e" cm="1">
        <f t="array" ref="B97">TRANSPOSE(_xlfn._xlws.SORT(_xlfn._xlws.FILTER(institutions[institute_id]&amp;" | "&amp;institutions[resource_id],#REF!=A97)))</f>
        <v>#REF!</v>
      </c>
    </row>
    <row r="98" spans="2:2" x14ac:dyDescent="0.35">
      <c r="B98" t="e" cm="1">
        <f t="array" ref="B98">TRANSPOSE(_xlfn._xlws.SORT(_xlfn._xlws.FILTER(institutions[institute_id]&amp;" | "&amp;institutions[resource_id],#REF!=A98)))</f>
        <v>#REF!</v>
      </c>
    </row>
    <row r="99" spans="2:2" x14ac:dyDescent="0.35">
      <c r="B99" t="e" cm="1">
        <f t="array" ref="B99">TRANSPOSE(_xlfn._xlws.SORT(_xlfn._xlws.FILTER(institutions[institute_id]&amp;" | "&amp;institutions[resource_id],#REF!=A99)))</f>
        <v>#REF!</v>
      </c>
    </row>
    <row r="100" spans="2:2" x14ac:dyDescent="0.35">
      <c r="B100" t="e" cm="1">
        <f t="array" ref="B100">TRANSPOSE(_xlfn._xlws.SORT(_xlfn._xlws.FILTER(institutions[institute_id]&amp;" | "&amp;institutions[resource_id],#REF!=A100)))</f>
        <v>#REF!</v>
      </c>
    </row>
    <row r="101" spans="2:2" x14ac:dyDescent="0.35">
      <c r="B101" t="e" cm="1">
        <f t="array" ref="B101">TRANSPOSE(_xlfn._xlws.SORT(_xlfn._xlws.FILTER(institutions[institute_id]&amp;" | "&amp;institutions[resource_id],#REF!=A101)))</f>
        <v>#REF!</v>
      </c>
    </row>
    <row r="102" spans="2:2" x14ac:dyDescent="0.35">
      <c r="B102" t="e" cm="1">
        <f t="array" ref="B102">TRANSPOSE(_xlfn._xlws.SORT(_xlfn._xlws.FILTER(institutions[institute_id]&amp;" | "&amp;institutions[resource_id],#REF!=A102)))</f>
        <v>#REF!</v>
      </c>
    </row>
    <row r="103" spans="2:2" x14ac:dyDescent="0.35">
      <c r="B103" t="e" cm="1">
        <f t="array" ref="B103">TRANSPOSE(_xlfn._xlws.SORT(_xlfn._xlws.FILTER(institutions[institute_id]&amp;" | "&amp;institutions[resource_id],#REF!=A103)))</f>
        <v>#REF!</v>
      </c>
    </row>
    <row r="104" spans="2:2" x14ac:dyDescent="0.35">
      <c r="B104" t="e" cm="1">
        <f t="array" ref="B104">TRANSPOSE(_xlfn._xlws.SORT(_xlfn._xlws.FILTER(institutions[institute_id]&amp;" | "&amp;institutions[resource_id],#REF!=A104)))</f>
        <v>#REF!</v>
      </c>
    </row>
    <row r="105" spans="2:2" x14ac:dyDescent="0.35">
      <c r="B105" t="e" cm="1">
        <f t="array" ref="B105">TRANSPOSE(_xlfn._xlws.SORT(_xlfn._xlws.FILTER(institutions[institute_id]&amp;" | "&amp;institutions[resource_id],#REF!=A105)))</f>
        <v>#REF!</v>
      </c>
    </row>
    <row r="106" spans="2:2" x14ac:dyDescent="0.35">
      <c r="B106" t="e" cm="1">
        <f t="array" ref="B106">TRANSPOSE(_xlfn._xlws.SORT(_xlfn._xlws.FILTER(institutions[institute_id]&amp;" | "&amp;institutions[resource_id],#REF!=A106)))</f>
        <v>#REF!</v>
      </c>
    </row>
    <row r="107" spans="2:2" x14ac:dyDescent="0.35">
      <c r="B107" t="e" cm="1">
        <f t="array" ref="B107">TRANSPOSE(_xlfn._xlws.SORT(_xlfn._xlws.FILTER(institutions[institute_id]&amp;" | "&amp;institutions[resource_id],#REF!=A107)))</f>
        <v>#REF!</v>
      </c>
    </row>
    <row r="108" spans="2:2" x14ac:dyDescent="0.35">
      <c r="B108" t="e" cm="1">
        <f t="array" ref="B108">TRANSPOSE(_xlfn._xlws.SORT(_xlfn._xlws.FILTER(institutions[institute_id]&amp;" | "&amp;institutions[resource_id],#REF!=A108)))</f>
        <v>#REF!</v>
      </c>
    </row>
    <row r="109" spans="2:2" x14ac:dyDescent="0.35">
      <c r="B109" t="e" cm="1">
        <f t="array" ref="B109">TRANSPOSE(_xlfn._xlws.SORT(_xlfn._xlws.FILTER(institutions[institute_id]&amp;" | "&amp;institutions[resource_id],#REF!=A109)))</f>
        <v>#REF!</v>
      </c>
    </row>
    <row r="110" spans="2:2" x14ac:dyDescent="0.35">
      <c r="B110" t="e" cm="1">
        <f t="array" ref="B110">TRANSPOSE(_xlfn._xlws.SORT(_xlfn._xlws.FILTER(institutions[institute_id]&amp;" | "&amp;institutions[resource_id],#REF!=A110)))</f>
        <v>#REF!</v>
      </c>
    </row>
    <row r="111" spans="2:2" x14ac:dyDescent="0.35">
      <c r="B111" t="e" cm="1">
        <f t="array" ref="B111">TRANSPOSE(_xlfn._xlws.SORT(_xlfn._xlws.FILTER(institutions[institute_id]&amp;" | "&amp;institutions[resource_id],#REF!=A111)))</f>
        <v>#REF!</v>
      </c>
    </row>
    <row r="112" spans="2:2" x14ac:dyDescent="0.35">
      <c r="B112" t="e" cm="1">
        <f t="array" ref="B112">TRANSPOSE(_xlfn._xlws.SORT(_xlfn._xlws.FILTER(institutions[institute_id]&amp;" | "&amp;institutions[resource_id],#REF!=A112)))</f>
        <v>#REF!</v>
      </c>
    </row>
    <row r="113" spans="2:2" x14ac:dyDescent="0.35">
      <c r="B113" t="e" cm="1">
        <f t="array" ref="B113">TRANSPOSE(_xlfn._xlws.SORT(_xlfn._xlws.FILTER(institutions[institute_id]&amp;" | "&amp;institutions[resource_id],#REF!=A113)))</f>
        <v>#REF!</v>
      </c>
    </row>
    <row r="114" spans="2:2" x14ac:dyDescent="0.35">
      <c r="B114" t="e" cm="1">
        <f t="array" ref="B114">TRANSPOSE(_xlfn._xlws.SORT(_xlfn._xlws.FILTER(institutions[institute_id]&amp;" | "&amp;institutions[resource_id],#REF!=A114)))</f>
        <v>#REF!</v>
      </c>
    </row>
    <row r="115" spans="2:2" x14ac:dyDescent="0.35">
      <c r="B115" t="e" cm="1">
        <f t="array" ref="B115">TRANSPOSE(_xlfn._xlws.SORT(_xlfn._xlws.FILTER(institutions[institute_id]&amp;" | "&amp;institutions[resource_id],#REF!=A115)))</f>
        <v>#REF!</v>
      </c>
    </row>
    <row r="116" spans="2:2" x14ac:dyDescent="0.35">
      <c r="B116" t="e" cm="1">
        <f t="array" ref="B116">TRANSPOSE(_xlfn._xlws.SORT(_xlfn._xlws.FILTER(institutions[institute_id]&amp;" | "&amp;institutions[resource_id],#REF!=A116)))</f>
        <v>#REF!</v>
      </c>
    </row>
    <row r="117" spans="2:2" x14ac:dyDescent="0.35">
      <c r="B117" t="e" cm="1">
        <f t="array" ref="B117">TRANSPOSE(_xlfn._xlws.SORT(_xlfn._xlws.FILTER(institutions[institute_id]&amp;" | "&amp;institutions[resource_id],#REF!=A117)))</f>
        <v>#REF!</v>
      </c>
    </row>
    <row r="118" spans="2:2" x14ac:dyDescent="0.35">
      <c r="B118" t="e" cm="1">
        <f t="array" ref="B118">TRANSPOSE(_xlfn._xlws.SORT(_xlfn._xlws.FILTER(institutions[institute_id]&amp;" | "&amp;institutions[resource_id],#REF!=A118)))</f>
        <v>#REF!</v>
      </c>
    </row>
    <row r="119" spans="2:2" x14ac:dyDescent="0.35">
      <c r="B119" t="e" cm="1">
        <f t="array" ref="B119">TRANSPOSE(_xlfn._xlws.SORT(_xlfn._xlws.FILTER(institutions[institute_id]&amp;" | "&amp;institutions[resource_id],#REF!=A119)))</f>
        <v>#REF!</v>
      </c>
    </row>
    <row r="120" spans="2:2" x14ac:dyDescent="0.35">
      <c r="B120" t="e" cm="1">
        <f t="array" ref="B120">TRANSPOSE(_xlfn._xlws.SORT(_xlfn._xlws.FILTER(institutions[institute_id]&amp;" | "&amp;institutions[resource_id],#REF!=A120)))</f>
        <v>#REF!</v>
      </c>
    </row>
    <row r="121" spans="2:2" x14ac:dyDescent="0.35">
      <c r="B121" t="e" cm="1">
        <f t="array" ref="B121">TRANSPOSE(_xlfn._xlws.SORT(_xlfn._xlws.FILTER(institutions[institute_id]&amp;" | "&amp;institutions[resource_id],#REF!=A121)))</f>
        <v>#REF!</v>
      </c>
    </row>
    <row r="122" spans="2:2" x14ac:dyDescent="0.35">
      <c r="B122" t="e" cm="1">
        <f t="array" ref="B122">TRANSPOSE(_xlfn._xlws.SORT(_xlfn._xlws.FILTER(institutions[institute_id]&amp;" | "&amp;institutions[resource_id],#REF!=A122)))</f>
        <v>#REF!</v>
      </c>
    </row>
    <row r="123" spans="2:2" x14ac:dyDescent="0.35">
      <c r="B123" t="e" cm="1">
        <f t="array" ref="B123">TRANSPOSE(_xlfn._xlws.SORT(_xlfn._xlws.FILTER(institutions[institute_id]&amp;" | "&amp;institutions[resource_id],#REF!=A123)))</f>
        <v>#REF!</v>
      </c>
    </row>
    <row r="124" spans="2:2" x14ac:dyDescent="0.35">
      <c r="B124" t="e" cm="1">
        <f t="array" ref="B124">TRANSPOSE(_xlfn._xlws.SORT(_xlfn._xlws.FILTER(institutions[institute_id]&amp;" | "&amp;institutions[resource_id],#REF!=A124)))</f>
        <v>#REF!</v>
      </c>
    </row>
    <row r="125" spans="2:2" x14ac:dyDescent="0.35">
      <c r="B125" t="e" cm="1">
        <f t="array" ref="B125">TRANSPOSE(_xlfn._xlws.SORT(_xlfn._xlws.FILTER(institutions[institute_id]&amp;" | "&amp;institutions[resource_id],#REF!=A125)))</f>
        <v>#REF!</v>
      </c>
    </row>
    <row r="126" spans="2:2" x14ac:dyDescent="0.35">
      <c r="B126" t="e" cm="1">
        <f t="array" ref="B126">TRANSPOSE(_xlfn._xlws.SORT(_xlfn._xlws.FILTER(institutions[institute_id]&amp;" | "&amp;institutions[resource_id],#REF!=A126)))</f>
        <v>#REF!</v>
      </c>
    </row>
    <row r="127" spans="2:2" x14ac:dyDescent="0.35">
      <c r="B127" t="e" cm="1">
        <f t="array" ref="B127">TRANSPOSE(_xlfn._xlws.SORT(_xlfn._xlws.FILTER(institutions[institute_id]&amp;" | "&amp;institutions[resource_id],#REF!=A127)))</f>
        <v>#REF!</v>
      </c>
    </row>
    <row r="128" spans="2:2" x14ac:dyDescent="0.35">
      <c r="B128" t="e" cm="1">
        <f t="array" ref="B128">TRANSPOSE(_xlfn._xlws.SORT(_xlfn._xlws.FILTER(institutions[institute_id]&amp;" | "&amp;institutions[resource_id],#REF!=A128)))</f>
        <v>#REF!</v>
      </c>
    </row>
    <row r="129" spans="2:2" x14ac:dyDescent="0.35">
      <c r="B129" t="e" cm="1">
        <f t="array" ref="B129">TRANSPOSE(_xlfn._xlws.SORT(_xlfn._xlws.FILTER(institutions[institute_id]&amp;" | "&amp;institutions[resource_id],#REF!=A129)))</f>
        <v>#REF!</v>
      </c>
    </row>
    <row r="130" spans="2:2" x14ac:dyDescent="0.35">
      <c r="B130" t="e" cm="1">
        <f t="array" ref="B130">TRANSPOSE(_xlfn._xlws.SORT(_xlfn._xlws.FILTER(institutions[institute_id]&amp;" | "&amp;institutions[resource_id],#REF!=A130)))</f>
        <v>#REF!</v>
      </c>
    </row>
    <row r="131" spans="2:2" x14ac:dyDescent="0.35">
      <c r="B131" t="e" cm="1">
        <f t="array" ref="B131">TRANSPOSE(_xlfn._xlws.SORT(_xlfn._xlws.FILTER(institutions[institute_id]&amp;" | "&amp;institutions[resource_id],#REF!=A131)))</f>
        <v>#REF!</v>
      </c>
    </row>
    <row r="132" spans="2:2" x14ac:dyDescent="0.35">
      <c r="B132" t="e" cm="1">
        <f t="array" ref="B132">TRANSPOSE(_xlfn._xlws.SORT(_xlfn._xlws.FILTER(institutions[institute_id]&amp;" | "&amp;institutions[resource_id],#REF!=A132)))</f>
        <v>#REF!</v>
      </c>
    </row>
    <row r="133" spans="2:2" x14ac:dyDescent="0.35">
      <c r="B133" t="e" cm="1">
        <f t="array" ref="B133">TRANSPOSE(_xlfn._xlws.SORT(_xlfn._xlws.FILTER(institutions[institute_id]&amp;" | "&amp;institutions[resource_id],#REF!=A133)))</f>
        <v>#REF!</v>
      </c>
    </row>
    <row r="134" spans="2:2" x14ac:dyDescent="0.35">
      <c r="B134" t="e" cm="1">
        <f t="array" ref="B134">TRANSPOSE(_xlfn._xlws.SORT(_xlfn._xlws.FILTER(institutions[institute_id]&amp;" | "&amp;institutions[resource_id],#REF!=A134)))</f>
        <v>#REF!</v>
      </c>
    </row>
    <row r="135" spans="2:2" x14ac:dyDescent="0.35">
      <c r="B135" t="e" cm="1">
        <f t="array" ref="B135">TRANSPOSE(_xlfn._xlws.SORT(_xlfn._xlws.FILTER(institutions[institute_id]&amp;" | "&amp;institutions[resource_id],#REF!=A135)))</f>
        <v>#REF!</v>
      </c>
    </row>
    <row r="136" spans="2:2" x14ac:dyDescent="0.35">
      <c r="B136" t="e" cm="1">
        <f t="array" ref="B136">TRANSPOSE(_xlfn._xlws.SORT(_xlfn._xlws.FILTER(institutions[institute_id]&amp;" | "&amp;institutions[resource_id],#REF!=A136)))</f>
        <v>#REF!</v>
      </c>
    </row>
    <row r="137" spans="2:2" x14ac:dyDescent="0.35">
      <c r="B137" t="e" cm="1">
        <f t="array" ref="B137">TRANSPOSE(_xlfn._xlws.SORT(_xlfn._xlws.FILTER(institutions[institute_id]&amp;" | "&amp;institutions[resource_id],#REF!=A137)))</f>
        <v>#REF!</v>
      </c>
    </row>
    <row r="138" spans="2:2" x14ac:dyDescent="0.35">
      <c r="B138" t="e" cm="1">
        <f t="array" ref="B138">TRANSPOSE(_xlfn._xlws.SORT(_xlfn._xlws.FILTER(institutions[institute_id]&amp;" | "&amp;institutions[resource_id],#REF!=A138)))</f>
        <v>#REF!</v>
      </c>
    </row>
    <row r="139" spans="2:2" x14ac:dyDescent="0.35">
      <c r="B139" t="e" cm="1">
        <f t="array" ref="B139">TRANSPOSE(_xlfn._xlws.SORT(_xlfn._xlws.FILTER(institutions[institute_id]&amp;" | "&amp;institutions[resource_id],#REF!=A139)))</f>
        <v>#REF!</v>
      </c>
    </row>
    <row r="140" spans="2:2" x14ac:dyDescent="0.35">
      <c r="B140" t="e" cm="1">
        <f t="array" ref="B140">TRANSPOSE(_xlfn._xlws.SORT(_xlfn._xlws.FILTER(institutions[institute_id]&amp;" | "&amp;institutions[resource_id],#REF!=A140)))</f>
        <v>#REF!</v>
      </c>
    </row>
    <row r="141" spans="2:2" x14ac:dyDescent="0.35">
      <c r="B141" t="e" cm="1">
        <f t="array" ref="B141">TRANSPOSE(_xlfn._xlws.SORT(_xlfn._xlws.FILTER(institutions[institute_id]&amp;" | "&amp;institutions[resource_id],#REF!=A141)))</f>
        <v>#REF!</v>
      </c>
    </row>
    <row r="142" spans="2:2" x14ac:dyDescent="0.35">
      <c r="B142" t="e" cm="1">
        <f t="array" ref="B142">TRANSPOSE(_xlfn._xlws.SORT(_xlfn._xlws.FILTER(institutions[institute_id]&amp;" | "&amp;institutions[resource_id],#REF!=A142)))</f>
        <v>#REF!</v>
      </c>
    </row>
    <row r="143" spans="2:2" x14ac:dyDescent="0.35">
      <c r="B143" t="e" cm="1">
        <f t="array" ref="B143">TRANSPOSE(_xlfn._xlws.SORT(_xlfn._xlws.FILTER(institutions[institute_id]&amp;" | "&amp;institutions[resource_id],#REF!=A143)))</f>
        <v>#REF!</v>
      </c>
    </row>
    <row r="144" spans="2:2" x14ac:dyDescent="0.35">
      <c r="B144" t="e" cm="1">
        <f t="array" ref="B144">TRANSPOSE(_xlfn._xlws.SORT(_xlfn._xlws.FILTER(institutions[institute_id]&amp;" | "&amp;institutions[resource_id],#REF!=A144)))</f>
        <v>#REF!</v>
      </c>
    </row>
    <row r="145" spans="2:2" x14ac:dyDescent="0.35">
      <c r="B145" t="e" cm="1">
        <f t="array" ref="B145">TRANSPOSE(_xlfn._xlws.SORT(_xlfn._xlws.FILTER(institutions[institute_id]&amp;" | "&amp;institutions[resource_id],#REF!=A145)))</f>
        <v>#REF!</v>
      </c>
    </row>
    <row r="146" spans="2:2" x14ac:dyDescent="0.35">
      <c r="B146" t="e" cm="1">
        <f t="array" ref="B146">TRANSPOSE(_xlfn._xlws.SORT(_xlfn._xlws.FILTER(institutions[institute_id]&amp;" | "&amp;institutions[resource_id],#REF!=A146)))</f>
        <v>#REF!</v>
      </c>
    </row>
    <row r="147" spans="2:2" x14ac:dyDescent="0.35">
      <c r="B147" t="e" cm="1">
        <f t="array" ref="B147">TRANSPOSE(_xlfn._xlws.SORT(_xlfn._xlws.FILTER(institutions[institute_id]&amp;" | "&amp;institutions[resource_id],#REF!=A147)))</f>
        <v>#REF!</v>
      </c>
    </row>
    <row r="148" spans="2:2" x14ac:dyDescent="0.35">
      <c r="B148" t="e" cm="1">
        <f t="array" ref="B148">TRANSPOSE(_xlfn._xlws.SORT(_xlfn._xlws.FILTER(institutions[institute_id]&amp;" | "&amp;institutions[resource_id],#REF!=A148)))</f>
        <v>#REF!</v>
      </c>
    </row>
    <row r="149" spans="2:2" x14ac:dyDescent="0.35">
      <c r="B149" t="e" cm="1">
        <f t="array" ref="B149">TRANSPOSE(_xlfn._xlws.SORT(_xlfn._xlws.FILTER(institutions[institute_id]&amp;" | "&amp;institutions[resource_id],#REF!=A149)))</f>
        <v>#REF!</v>
      </c>
    </row>
    <row r="150" spans="2:2" x14ac:dyDescent="0.35">
      <c r="B150" t="e" cm="1">
        <f t="array" ref="B150">TRANSPOSE(_xlfn._xlws.SORT(_xlfn._xlws.FILTER(institutions[institute_id]&amp;" | "&amp;institutions[resource_id],#REF!=A150)))</f>
        <v>#REF!</v>
      </c>
    </row>
    <row r="151" spans="2:2" x14ac:dyDescent="0.35">
      <c r="B151" t="e" cm="1">
        <f t="array" ref="B151">TRANSPOSE(_xlfn._xlws.SORT(_xlfn._xlws.FILTER(institutions[institute_id]&amp;" | "&amp;institutions[resource_id],#REF!=A151)))</f>
        <v>#REF!</v>
      </c>
    </row>
    <row r="152" spans="2:2" x14ac:dyDescent="0.35">
      <c r="B152" t="e" cm="1">
        <f t="array" ref="B152">TRANSPOSE(_xlfn._xlws.SORT(_xlfn._xlws.FILTER(institutions[institute_id]&amp;" | "&amp;institutions[resource_id],#REF!=A152)))</f>
        <v>#REF!</v>
      </c>
    </row>
    <row r="153" spans="2:2" x14ac:dyDescent="0.35">
      <c r="B153" t="e" cm="1">
        <f t="array" ref="B153">TRANSPOSE(_xlfn._xlws.SORT(_xlfn._xlws.FILTER(institutions[institute_id]&amp;" | "&amp;institutions[resource_id],#REF!=A153)))</f>
        <v>#REF!</v>
      </c>
    </row>
    <row r="154" spans="2:2" x14ac:dyDescent="0.35">
      <c r="B154" t="e" cm="1">
        <f t="array" ref="B154">TRANSPOSE(_xlfn._xlws.SORT(_xlfn._xlws.FILTER(institutions[institute_id]&amp;" | "&amp;institutions[resource_id],#REF!=A154)))</f>
        <v>#REF!</v>
      </c>
    </row>
    <row r="155" spans="2:2" x14ac:dyDescent="0.35">
      <c r="B155" t="e" cm="1">
        <f t="array" ref="B155">TRANSPOSE(_xlfn._xlws.SORT(_xlfn._xlws.FILTER(institutions[institute_id]&amp;" | "&amp;institutions[resource_id],#REF!=A155)))</f>
        <v>#REF!</v>
      </c>
    </row>
    <row r="156" spans="2:2" x14ac:dyDescent="0.35">
      <c r="B156" t="e" cm="1">
        <f t="array" ref="B156">TRANSPOSE(_xlfn._xlws.SORT(_xlfn._xlws.FILTER(institutions[institute_id]&amp;" | "&amp;institutions[resource_id],#REF!=A156)))</f>
        <v>#REF!</v>
      </c>
    </row>
    <row r="157" spans="2:2" x14ac:dyDescent="0.35">
      <c r="B157" t="e" cm="1">
        <f t="array" ref="B157">TRANSPOSE(_xlfn._xlws.SORT(_xlfn._xlws.FILTER(institutions[institute_id]&amp;" | "&amp;institutions[resource_id],#REF!=A157)))</f>
        <v>#REF!</v>
      </c>
    </row>
    <row r="158" spans="2:2" x14ac:dyDescent="0.35">
      <c r="B158" t="e" cm="1">
        <f t="array" ref="B158">TRANSPOSE(_xlfn._xlws.SORT(_xlfn._xlws.FILTER(institutions[institute_id]&amp;" | "&amp;institutions[resource_id],#REF!=A158)))</f>
        <v>#REF!</v>
      </c>
    </row>
    <row r="159" spans="2:2" x14ac:dyDescent="0.35">
      <c r="B159" t="e" cm="1">
        <f t="array" ref="B159">TRANSPOSE(_xlfn._xlws.SORT(_xlfn._xlws.FILTER(institutions[institute_id]&amp;" | "&amp;institutions[resource_id],#REF!=A159)))</f>
        <v>#REF!</v>
      </c>
    </row>
    <row r="160" spans="2:2" x14ac:dyDescent="0.35">
      <c r="B160" t="e" cm="1">
        <f t="array" ref="B160">TRANSPOSE(_xlfn._xlws.SORT(_xlfn._xlws.FILTER(institutions[institute_id]&amp;" | "&amp;institutions[resource_id],#REF!=A160)))</f>
        <v>#REF!</v>
      </c>
    </row>
    <row r="161" spans="2:2" x14ac:dyDescent="0.35">
      <c r="B161" t="e" cm="1">
        <f t="array" ref="B161">TRANSPOSE(_xlfn._xlws.SORT(_xlfn._xlws.FILTER(institutions[institute_id]&amp;" | "&amp;institutions[resource_id],#REF!=A161)))</f>
        <v>#REF!</v>
      </c>
    </row>
    <row r="162" spans="2:2" x14ac:dyDescent="0.35">
      <c r="B162" t="e" cm="1">
        <f t="array" ref="B162">TRANSPOSE(_xlfn._xlws.SORT(_xlfn._xlws.FILTER(institutions[institute_id]&amp;" | "&amp;institutions[resource_id],#REF!=A162)))</f>
        <v>#REF!</v>
      </c>
    </row>
    <row r="163" spans="2:2" x14ac:dyDescent="0.35">
      <c r="B163" t="e" cm="1">
        <f t="array" ref="B163">TRANSPOSE(_xlfn._xlws.SORT(_xlfn._xlws.FILTER(institutions[institute_id]&amp;" | "&amp;institutions[resource_id],#REF!=A163)))</f>
        <v>#REF!</v>
      </c>
    </row>
    <row r="164" spans="2:2" x14ac:dyDescent="0.35">
      <c r="B164" t="e" cm="1">
        <f t="array" ref="B164">TRANSPOSE(_xlfn._xlws.SORT(_xlfn._xlws.FILTER(institutions[institute_id]&amp;" | "&amp;institutions[resource_id],#REF!=A164)))</f>
        <v>#REF!</v>
      </c>
    </row>
    <row r="165" spans="2:2" x14ac:dyDescent="0.35">
      <c r="B165" t="e" cm="1">
        <f t="array" ref="B165">TRANSPOSE(_xlfn._xlws.SORT(_xlfn._xlws.FILTER(institutions[institute_id]&amp;" | "&amp;institutions[resource_id],#REF!=A165)))</f>
        <v>#REF!</v>
      </c>
    </row>
    <row r="166" spans="2:2" x14ac:dyDescent="0.35">
      <c r="B166" t="e" cm="1">
        <f t="array" ref="B166">TRANSPOSE(_xlfn._xlws.SORT(_xlfn._xlws.FILTER(institutions[institute_id]&amp;" | "&amp;institutions[resource_id],#REF!=A166)))</f>
        <v>#REF!</v>
      </c>
    </row>
    <row r="167" spans="2:2" x14ac:dyDescent="0.35">
      <c r="B167" t="e" cm="1">
        <f t="array" ref="B167">TRANSPOSE(_xlfn._xlws.SORT(_xlfn._xlws.FILTER(institutions[institute_id]&amp;" | "&amp;institutions[resource_id],#REF!=A167)))</f>
        <v>#REF!</v>
      </c>
    </row>
    <row r="168" spans="2:2" x14ac:dyDescent="0.35">
      <c r="B168" t="e" cm="1">
        <f t="array" ref="B168">TRANSPOSE(_xlfn._xlws.SORT(_xlfn._xlws.FILTER(institutions[institute_id]&amp;" | "&amp;institutions[resource_id],#REF!=A168)))</f>
        <v>#REF!</v>
      </c>
    </row>
    <row r="169" spans="2:2" x14ac:dyDescent="0.35">
      <c r="B169" t="e" cm="1">
        <f t="array" ref="B169">TRANSPOSE(_xlfn._xlws.SORT(_xlfn._xlws.FILTER(institutions[institute_id]&amp;" | "&amp;institutions[resource_id],#REF!=A169)))</f>
        <v>#REF!</v>
      </c>
    </row>
    <row r="170" spans="2:2" x14ac:dyDescent="0.35">
      <c r="B170" t="e" cm="1">
        <f t="array" ref="B170">TRANSPOSE(_xlfn._xlws.SORT(_xlfn._xlws.FILTER(institutions[institute_id]&amp;" | "&amp;institutions[resource_id],#REF!=A170)))</f>
        <v>#REF!</v>
      </c>
    </row>
    <row r="171" spans="2:2" x14ac:dyDescent="0.35">
      <c r="B171" t="e" cm="1">
        <f t="array" ref="B171">TRANSPOSE(_xlfn._xlws.SORT(_xlfn._xlws.FILTER(institutions[institute_id]&amp;" | "&amp;institutions[resource_id],#REF!=A171)))</f>
        <v>#REF!</v>
      </c>
    </row>
    <row r="172" spans="2:2" x14ac:dyDescent="0.35">
      <c r="B172" t="e" cm="1">
        <f t="array" ref="B172">TRANSPOSE(_xlfn._xlws.SORT(_xlfn._xlws.FILTER(institutions[institute_id]&amp;" | "&amp;institutions[resource_id],#REF!=A172)))</f>
        <v>#REF!</v>
      </c>
    </row>
    <row r="173" spans="2:2" x14ac:dyDescent="0.35">
      <c r="B173" t="e" cm="1">
        <f t="array" ref="B173">TRANSPOSE(_xlfn._xlws.SORT(_xlfn._xlws.FILTER(institutions[institute_id]&amp;" | "&amp;institutions[resource_id],#REF!=A173)))</f>
        <v>#REF!</v>
      </c>
    </row>
    <row r="174" spans="2:2" x14ac:dyDescent="0.35">
      <c r="B174" t="e" cm="1">
        <f t="array" ref="B174">TRANSPOSE(_xlfn._xlws.SORT(_xlfn._xlws.FILTER(institutions[institute_id]&amp;" | "&amp;institutions[resource_id],#REF!=A174)))</f>
        <v>#REF!</v>
      </c>
    </row>
    <row r="175" spans="2:2" x14ac:dyDescent="0.35">
      <c r="B175" t="e" cm="1">
        <f t="array" ref="B175">TRANSPOSE(_xlfn._xlws.SORT(_xlfn._xlws.FILTER(institutions[institute_id]&amp;" | "&amp;institutions[resource_id],#REF!=A175)))</f>
        <v>#REF!</v>
      </c>
    </row>
    <row r="176" spans="2:2" x14ac:dyDescent="0.35">
      <c r="B176" t="e" cm="1">
        <f t="array" ref="B176">TRANSPOSE(_xlfn._xlws.SORT(_xlfn._xlws.FILTER(institutions[institute_id]&amp;" | "&amp;institutions[resource_id],#REF!=A176)))</f>
        <v>#REF!</v>
      </c>
    </row>
    <row r="177" spans="2:2" x14ac:dyDescent="0.35">
      <c r="B177" t="e" cm="1">
        <f t="array" ref="B177">TRANSPOSE(_xlfn._xlws.SORT(_xlfn._xlws.FILTER(institutions[institute_id]&amp;" | "&amp;institutions[resource_id],#REF!=A177)))</f>
        <v>#REF!</v>
      </c>
    </row>
    <row r="178" spans="2:2" x14ac:dyDescent="0.35">
      <c r="B178" t="e" cm="1">
        <f t="array" ref="B178">TRANSPOSE(_xlfn._xlws.SORT(_xlfn._xlws.FILTER(institutions[institute_id]&amp;" | "&amp;institutions[resource_id],#REF!=A178)))</f>
        <v>#REF!</v>
      </c>
    </row>
    <row r="179" spans="2:2" x14ac:dyDescent="0.35">
      <c r="B179" t="e" cm="1">
        <f t="array" ref="B179">TRANSPOSE(_xlfn._xlws.SORT(_xlfn._xlws.FILTER(institutions[institute_id]&amp;" | "&amp;institutions[resource_id],#REF!=A179)))</f>
        <v>#REF!</v>
      </c>
    </row>
    <row r="180" spans="2:2" x14ac:dyDescent="0.35">
      <c r="B180" t="e" cm="1">
        <f t="array" ref="B180">TRANSPOSE(_xlfn._xlws.SORT(_xlfn._xlws.FILTER(institutions[institute_id]&amp;" | "&amp;institutions[resource_id],#REF!=A180)))</f>
        <v>#REF!</v>
      </c>
    </row>
    <row r="181" spans="2:2" x14ac:dyDescent="0.35">
      <c r="B181" t="e" cm="1">
        <f t="array" ref="B181">TRANSPOSE(_xlfn._xlws.SORT(_xlfn._xlws.FILTER(institutions[institute_id]&amp;" | "&amp;institutions[resource_id],#REF!=A181)))</f>
        <v>#REF!</v>
      </c>
    </row>
    <row r="182" spans="2:2" x14ac:dyDescent="0.35">
      <c r="B182" t="e" cm="1">
        <f t="array" ref="B182">TRANSPOSE(_xlfn._xlws.SORT(_xlfn._xlws.FILTER(institutions[institute_id]&amp;" | "&amp;institutions[resource_id],#REF!=A182)))</f>
        <v>#REF!</v>
      </c>
    </row>
    <row r="183" spans="2:2" x14ac:dyDescent="0.35">
      <c r="B183" t="e" cm="1">
        <f t="array" ref="B183">TRANSPOSE(_xlfn._xlws.SORT(_xlfn._xlws.FILTER(institutions[institute_id]&amp;" | "&amp;institutions[resource_id],#REF!=A183)))</f>
        <v>#REF!</v>
      </c>
    </row>
    <row r="184" spans="2:2" x14ac:dyDescent="0.35">
      <c r="B184" t="e" cm="1">
        <f t="array" ref="B184">TRANSPOSE(_xlfn._xlws.SORT(_xlfn._xlws.FILTER(institutions[institute_id]&amp;" | "&amp;institutions[resource_id],#REF!=A184)))</f>
        <v>#REF!</v>
      </c>
    </row>
    <row r="185" spans="2:2" x14ac:dyDescent="0.35">
      <c r="B185" t="e" cm="1">
        <f t="array" ref="B185">TRANSPOSE(_xlfn._xlws.SORT(_xlfn._xlws.FILTER(institutions[institute_id]&amp;" | "&amp;institutions[resource_id],#REF!=A185)))</f>
        <v>#REF!</v>
      </c>
    </row>
    <row r="186" spans="2:2" x14ac:dyDescent="0.35">
      <c r="B186" t="e" cm="1">
        <f t="array" ref="B186">TRANSPOSE(_xlfn._xlws.SORT(_xlfn._xlws.FILTER(institutions[institute_id]&amp;" | "&amp;institutions[resource_id],#REF!=A186)))</f>
        <v>#REF!</v>
      </c>
    </row>
    <row r="187" spans="2:2" x14ac:dyDescent="0.35">
      <c r="B187" t="e" cm="1">
        <f t="array" ref="B187">TRANSPOSE(_xlfn._xlws.SORT(_xlfn._xlws.FILTER(institutions[institute_id]&amp;" | "&amp;institutions[resource_id],#REF!=A187)))</f>
        <v>#REF!</v>
      </c>
    </row>
    <row r="188" spans="2:2" x14ac:dyDescent="0.35">
      <c r="B188" t="e" cm="1">
        <f t="array" ref="B188">TRANSPOSE(_xlfn._xlws.SORT(_xlfn._xlws.FILTER(institutions[institute_id]&amp;" | "&amp;institutions[resource_id],#REF!=A188)))</f>
        <v>#REF!</v>
      </c>
    </row>
    <row r="189" spans="2:2" x14ac:dyDescent="0.35">
      <c r="B189" t="e" cm="1">
        <f t="array" ref="B189">TRANSPOSE(_xlfn._xlws.SORT(_xlfn._xlws.FILTER(institutions[institute_id]&amp;" | "&amp;institutions[resource_id],#REF!=A189)))</f>
        <v>#REF!</v>
      </c>
    </row>
    <row r="190" spans="2:2" x14ac:dyDescent="0.35">
      <c r="B190" t="e" cm="1">
        <f t="array" ref="B190">TRANSPOSE(_xlfn._xlws.SORT(_xlfn._xlws.FILTER(institutions[institute_id]&amp;" | "&amp;institutions[resource_id],#REF!=A190)))</f>
        <v>#REF!</v>
      </c>
    </row>
    <row r="191" spans="2:2" x14ac:dyDescent="0.35">
      <c r="B191" t="e" cm="1">
        <f t="array" ref="B191">TRANSPOSE(_xlfn._xlws.SORT(_xlfn._xlws.FILTER(institutions[institute_id]&amp;" | "&amp;institutions[resource_id],#REF!=A191)))</f>
        <v>#REF!</v>
      </c>
    </row>
    <row r="192" spans="2:2" x14ac:dyDescent="0.35">
      <c r="B192" t="e" cm="1">
        <f t="array" ref="B192">TRANSPOSE(_xlfn._xlws.SORT(_xlfn._xlws.FILTER(institutions[institute_id]&amp;" | "&amp;institutions[resource_id],#REF!=A192)))</f>
        <v>#REF!</v>
      </c>
    </row>
    <row r="193" spans="2:2" x14ac:dyDescent="0.35">
      <c r="B193" t="e" cm="1">
        <f t="array" ref="B193">TRANSPOSE(_xlfn._xlws.SORT(_xlfn._xlws.FILTER(institutions[institute_id]&amp;" | "&amp;institutions[resource_id],#REF!=A193)))</f>
        <v>#REF!</v>
      </c>
    </row>
    <row r="194" spans="2:2" x14ac:dyDescent="0.35">
      <c r="B194" t="e" cm="1">
        <f t="array" ref="B194">TRANSPOSE(_xlfn._xlws.SORT(_xlfn._xlws.FILTER(institutions[institute_id]&amp;" | "&amp;institutions[resource_id],#REF!=A194)))</f>
        <v>#REF!</v>
      </c>
    </row>
    <row r="195" spans="2:2" x14ac:dyDescent="0.35">
      <c r="B195" t="e" cm="1">
        <f t="array" ref="B195">TRANSPOSE(_xlfn._xlws.SORT(_xlfn._xlws.FILTER(institutions[institute_id]&amp;" | "&amp;institutions[resource_id],#REF!=A195)))</f>
        <v>#REF!</v>
      </c>
    </row>
    <row r="196" spans="2:2" x14ac:dyDescent="0.35">
      <c r="B196" t="e" cm="1">
        <f t="array" ref="B196">TRANSPOSE(_xlfn._xlws.SORT(_xlfn._xlws.FILTER(institutions[institute_id]&amp;" | "&amp;institutions[resource_id],#REF!=A196)))</f>
        <v>#REF!</v>
      </c>
    </row>
    <row r="197" spans="2:2" x14ac:dyDescent="0.35">
      <c r="B197" t="e" cm="1">
        <f t="array" ref="B197">TRANSPOSE(_xlfn._xlws.SORT(_xlfn._xlws.FILTER(institutions[institute_id]&amp;" | "&amp;institutions[resource_id],#REF!=A197)))</f>
        <v>#REF!</v>
      </c>
    </row>
    <row r="198" spans="2:2" x14ac:dyDescent="0.35">
      <c r="B198" t="e" cm="1">
        <f t="array" ref="B198">TRANSPOSE(_xlfn._xlws.SORT(_xlfn._xlws.FILTER(institutions[institute_id]&amp;" | "&amp;institutions[resource_id],#REF!=A198)))</f>
        <v>#REF!</v>
      </c>
    </row>
    <row r="199" spans="2:2" x14ac:dyDescent="0.35">
      <c r="B199" t="e" cm="1">
        <f t="array" ref="B199">TRANSPOSE(_xlfn._xlws.SORT(_xlfn._xlws.FILTER(institutions[institute_id]&amp;" | "&amp;institutions[resource_id],#REF!=A199)))</f>
        <v>#REF!</v>
      </c>
    </row>
    <row r="200" spans="2:2" x14ac:dyDescent="0.35">
      <c r="B200" t="e" cm="1">
        <f t="array" ref="B200">TRANSPOSE(_xlfn._xlws.SORT(_xlfn._xlws.FILTER(institutions[institute_id]&amp;" | "&amp;institutions[resource_id],#REF!=A200)))</f>
        <v>#REF!</v>
      </c>
    </row>
    <row r="201" spans="2:2" x14ac:dyDescent="0.35">
      <c r="B201" t="e" cm="1">
        <f t="array" ref="B201">TRANSPOSE(_xlfn._xlws.SORT(_xlfn._xlws.FILTER(institutions[institute_id]&amp;" | "&amp;institutions[resource_id],#REF!=A201)))</f>
        <v>#REF!</v>
      </c>
    </row>
    <row r="202" spans="2:2" x14ac:dyDescent="0.35">
      <c r="B202" t="e" cm="1">
        <f t="array" ref="B202">TRANSPOSE(_xlfn._xlws.SORT(_xlfn._xlws.FILTER(institutions[institute_id]&amp;" | "&amp;institutions[resource_id],#REF!=A202)))</f>
        <v>#REF!</v>
      </c>
    </row>
    <row r="203" spans="2:2" x14ac:dyDescent="0.35">
      <c r="B203" t="e" cm="1">
        <f t="array" ref="B203">TRANSPOSE(_xlfn._xlws.SORT(_xlfn._xlws.FILTER(institutions[institute_id]&amp;" | "&amp;institutions[resource_id],#REF!=A203)))</f>
        <v>#REF!</v>
      </c>
    </row>
    <row r="204" spans="2:2" x14ac:dyDescent="0.35">
      <c r="B204" t="e" cm="1">
        <f t="array" ref="B204">TRANSPOSE(_xlfn._xlws.SORT(_xlfn._xlws.FILTER(institutions[institute_id]&amp;" | "&amp;institutions[resource_id],#REF!=A204)))</f>
        <v>#REF!</v>
      </c>
    </row>
    <row r="205" spans="2:2" x14ac:dyDescent="0.35">
      <c r="B205" t="e" cm="1">
        <f t="array" ref="B205">TRANSPOSE(_xlfn._xlws.SORT(_xlfn._xlws.FILTER(institutions[institute_id]&amp;" | "&amp;institutions[resource_id],#REF!=A205)))</f>
        <v>#REF!</v>
      </c>
    </row>
    <row r="206" spans="2:2" x14ac:dyDescent="0.35">
      <c r="B206" t="e" cm="1">
        <f t="array" ref="B206">TRANSPOSE(_xlfn._xlws.SORT(_xlfn._xlws.FILTER(institutions[institute_id]&amp;" | "&amp;institutions[resource_id],#REF!=A206)))</f>
        <v>#REF!</v>
      </c>
    </row>
    <row r="207" spans="2:2" x14ac:dyDescent="0.35">
      <c r="B207" t="e" cm="1">
        <f t="array" ref="B207">TRANSPOSE(_xlfn._xlws.SORT(_xlfn._xlws.FILTER(institutions[institute_id]&amp;" | "&amp;institutions[resource_id],#REF!=A207)))</f>
        <v>#REF!</v>
      </c>
    </row>
    <row r="208" spans="2:2" x14ac:dyDescent="0.35">
      <c r="B208" t="e" cm="1">
        <f t="array" ref="B208">TRANSPOSE(_xlfn._xlws.SORT(_xlfn._xlws.FILTER(institutions[institute_id]&amp;" | "&amp;institutions[resource_id],#REF!=A208)))</f>
        <v>#REF!</v>
      </c>
    </row>
    <row r="209" spans="2:2" x14ac:dyDescent="0.35">
      <c r="B209" t="e" cm="1">
        <f t="array" ref="B209">TRANSPOSE(_xlfn._xlws.SORT(_xlfn._xlws.FILTER(institutions[institute_id]&amp;" | "&amp;institutions[resource_id],#REF!=A209)))</f>
        <v>#REF!</v>
      </c>
    </row>
    <row r="210" spans="2:2" x14ac:dyDescent="0.35">
      <c r="B210" t="e" cm="1">
        <f t="array" ref="B210">TRANSPOSE(_xlfn._xlws.SORT(_xlfn._xlws.FILTER(institutions[institute_id]&amp;" | "&amp;institutions[resource_id],#REF!=A210)))</f>
        <v>#REF!</v>
      </c>
    </row>
    <row r="211" spans="2:2" x14ac:dyDescent="0.35">
      <c r="B211" t="e" cm="1">
        <f t="array" ref="B211">TRANSPOSE(_xlfn._xlws.SORT(_xlfn._xlws.FILTER(institutions[institute_id]&amp;" | "&amp;institutions[resource_id],#REF!=A211)))</f>
        <v>#REF!</v>
      </c>
    </row>
    <row r="212" spans="2:2" x14ac:dyDescent="0.35">
      <c r="B212" t="e" cm="1">
        <f t="array" ref="B212">TRANSPOSE(_xlfn._xlws.SORT(_xlfn._xlws.FILTER(institutions[institute_id]&amp;" | "&amp;institutions[resource_id],#REF!=A212)))</f>
        <v>#REF!</v>
      </c>
    </row>
    <row r="213" spans="2:2" x14ac:dyDescent="0.35">
      <c r="B213" t="e" cm="1">
        <f t="array" ref="B213">TRANSPOSE(_xlfn._xlws.SORT(_xlfn._xlws.FILTER(institutions[institute_id]&amp;" | "&amp;institutions[resource_id],#REF!=A213)))</f>
        <v>#REF!</v>
      </c>
    </row>
    <row r="214" spans="2:2" x14ac:dyDescent="0.35">
      <c r="B214" t="e" cm="1">
        <f t="array" ref="B214">TRANSPOSE(_xlfn._xlws.SORT(_xlfn._xlws.FILTER(institutions[institute_id]&amp;" | "&amp;institutions[resource_id],#REF!=A214)))</f>
        <v>#REF!</v>
      </c>
    </row>
    <row r="215" spans="2:2" x14ac:dyDescent="0.35">
      <c r="B215" t="e" cm="1">
        <f t="array" ref="B215">TRANSPOSE(_xlfn._xlws.SORT(_xlfn._xlws.FILTER(institutions[institute_id]&amp;" | "&amp;institutions[resource_id],#REF!=A215)))</f>
        <v>#REF!</v>
      </c>
    </row>
    <row r="216" spans="2:2" x14ac:dyDescent="0.35">
      <c r="B216" t="e" cm="1">
        <f t="array" ref="B216">TRANSPOSE(_xlfn._xlws.SORT(_xlfn._xlws.FILTER(institutions[institute_id]&amp;" | "&amp;institutions[resource_id],#REF!=A216)))</f>
        <v>#REF!</v>
      </c>
    </row>
    <row r="217" spans="2:2" x14ac:dyDescent="0.35">
      <c r="B217" t="e" cm="1">
        <f t="array" ref="B217">TRANSPOSE(_xlfn._xlws.SORT(_xlfn._xlws.FILTER(institutions[institute_id]&amp;" | "&amp;institutions[resource_id],#REF!=A217)))</f>
        <v>#REF!</v>
      </c>
    </row>
    <row r="218" spans="2:2" x14ac:dyDescent="0.35">
      <c r="B218" t="e" cm="1">
        <f t="array" ref="B218">TRANSPOSE(_xlfn._xlws.SORT(_xlfn._xlws.FILTER(institutions[institute_id]&amp;" | "&amp;institutions[resource_id],#REF!=A218)))</f>
        <v>#REF!</v>
      </c>
    </row>
    <row r="219" spans="2:2" x14ac:dyDescent="0.35">
      <c r="B219" t="e" cm="1">
        <f t="array" ref="B219">TRANSPOSE(_xlfn._xlws.SORT(_xlfn._xlws.FILTER(institutions[institute_id]&amp;" | "&amp;institutions[resource_id],#REF!=A219)))</f>
        <v>#REF!</v>
      </c>
    </row>
    <row r="220" spans="2:2" x14ac:dyDescent="0.35">
      <c r="B220" t="e" cm="1">
        <f t="array" ref="B220">TRANSPOSE(_xlfn._xlws.SORT(_xlfn._xlws.FILTER(institutions[institute_id]&amp;" | "&amp;institutions[resource_id],#REF!=A220)))</f>
        <v>#REF!</v>
      </c>
    </row>
    <row r="221" spans="2:2" x14ac:dyDescent="0.35">
      <c r="B221" t="e" cm="1">
        <f t="array" ref="B221">TRANSPOSE(_xlfn._xlws.SORT(_xlfn._xlws.FILTER(institutions[institute_id]&amp;" | "&amp;institutions[resource_id],#REF!=A221)))</f>
        <v>#REF!</v>
      </c>
    </row>
    <row r="222" spans="2:2" x14ac:dyDescent="0.35">
      <c r="B222" t="e" cm="1">
        <f t="array" ref="B222">TRANSPOSE(_xlfn._xlws.SORT(_xlfn._xlws.FILTER(institutions[institute_id]&amp;" | "&amp;institutions[resource_id],#REF!=A222)))</f>
        <v>#REF!</v>
      </c>
    </row>
    <row r="223" spans="2:2" x14ac:dyDescent="0.35">
      <c r="B223" t="e" cm="1">
        <f t="array" ref="B223">TRANSPOSE(_xlfn._xlws.SORT(_xlfn._xlws.FILTER(institutions[institute_id]&amp;" | "&amp;institutions[resource_id],#REF!=A223)))</f>
        <v>#REF!</v>
      </c>
    </row>
    <row r="224" spans="2:2" x14ac:dyDescent="0.35">
      <c r="B224" t="e" cm="1">
        <f t="array" ref="B224">TRANSPOSE(_xlfn._xlws.SORT(_xlfn._xlws.FILTER(institutions[institute_id]&amp;" | "&amp;institutions[resource_id],#REF!=A224)))</f>
        <v>#REF!</v>
      </c>
    </row>
    <row r="225" spans="2:2" x14ac:dyDescent="0.35">
      <c r="B225" t="e" cm="1">
        <f t="array" ref="B225">TRANSPOSE(_xlfn._xlws.SORT(_xlfn._xlws.FILTER(institutions[institute_id]&amp;" | "&amp;institutions[resource_id],#REF!=A225)))</f>
        <v>#REF!</v>
      </c>
    </row>
    <row r="226" spans="2:2" x14ac:dyDescent="0.35">
      <c r="B226" t="e" cm="1">
        <f t="array" ref="B226">TRANSPOSE(_xlfn._xlws.SORT(_xlfn._xlws.FILTER(institutions[institute_id]&amp;" | "&amp;institutions[resource_id],#REF!=A226)))</f>
        <v>#REF!</v>
      </c>
    </row>
    <row r="227" spans="2:2" x14ac:dyDescent="0.35">
      <c r="B227" t="e" cm="1">
        <f t="array" ref="B227">TRANSPOSE(_xlfn._xlws.SORT(_xlfn._xlws.FILTER(institutions[institute_id]&amp;" | "&amp;institutions[resource_id],#REF!=A227)))</f>
        <v>#REF!</v>
      </c>
    </row>
    <row r="228" spans="2:2" x14ac:dyDescent="0.35">
      <c r="B228" t="e" cm="1">
        <f t="array" ref="B228">TRANSPOSE(_xlfn._xlws.SORT(_xlfn._xlws.FILTER(institutions[institute_id]&amp;" | "&amp;institutions[resource_id],#REF!=A228)))</f>
        <v>#REF!</v>
      </c>
    </row>
    <row r="229" spans="2:2" x14ac:dyDescent="0.35">
      <c r="B229" t="e" cm="1">
        <f t="array" ref="B229">TRANSPOSE(_xlfn._xlws.SORT(_xlfn._xlws.FILTER(institutions[institute_id]&amp;" | "&amp;institutions[resource_id],#REF!=A229)))</f>
        <v>#REF!</v>
      </c>
    </row>
    <row r="230" spans="2:2" x14ac:dyDescent="0.35">
      <c r="B230" t="e" cm="1">
        <f t="array" ref="B230">TRANSPOSE(_xlfn._xlws.SORT(_xlfn._xlws.FILTER(institutions[institute_id]&amp;" | "&amp;institutions[resource_id],#REF!=A230)))</f>
        <v>#REF!</v>
      </c>
    </row>
    <row r="231" spans="2:2" x14ac:dyDescent="0.35">
      <c r="B231" t="e" cm="1">
        <f t="array" ref="B231">TRANSPOSE(_xlfn._xlws.SORT(_xlfn._xlws.FILTER(institutions[institute_id]&amp;" | "&amp;institutions[resource_id],#REF!=A231)))</f>
        <v>#REF!</v>
      </c>
    </row>
    <row r="232" spans="2:2" x14ac:dyDescent="0.35">
      <c r="B232" t="e" cm="1">
        <f t="array" ref="B232">TRANSPOSE(_xlfn._xlws.SORT(_xlfn._xlws.FILTER(institutions[institute_id]&amp;" | "&amp;institutions[resource_id],#REF!=A232)))</f>
        <v>#REF!</v>
      </c>
    </row>
    <row r="233" spans="2:2" x14ac:dyDescent="0.35">
      <c r="B233" t="e" cm="1">
        <f t="array" ref="B233">TRANSPOSE(_xlfn._xlws.SORT(_xlfn._xlws.FILTER(institutions[institute_id]&amp;" | "&amp;institutions[resource_id],#REF!=A233)))</f>
        <v>#REF!</v>
      </c>
    </row>
    <row r="234" spans="2:2" x14ac:dyDescent="0.35">
      <c r="B234" t="e" cm="1">
        <f t="array" ref="B234">TRANSPOSE(_xlfn._xlws.SORT(_xlfn._xlws.FILTER(institutions[institute_id]&amp;" | "&amp;institutions[resource_id],#REF!=A234)))</f>
        <v>#REF!</v>
      </c>
    </row>
    <row r="235" spans="2:2" x14ac:dyDescent="0.35">
      <c r="B235" t="e" cm="1">
        <f t="array" ref="B235">TRANSPOSE(_xlfn._xlws.SORT(_xlfn._xlws.FILTER(institutions[institute_id]&amp;" | "&amp;institutions[resource_id],#REF!=A235)))</f>
        <v>#REF!</v>
      </c>
    </row>
    <row r="236" spans="2:2" x14ac:dyDescent="0.35">
      <c r="B236" t="e" cm="1">
        <f t="array" ref="B236">TRANSPOSE(_xlfn._xlws.SORT(_xlfn._xlws.FILTER(institutions[institute_id]&amp;" | "&amp;institutions[resource_id],#REF!=A236)))</f>
        <v>#REF!</v>
      </c>
    </row>
    <row r="237" spans="2:2" x14ac:dyDescent="0.35">
      <c r="B237" t="e" cm="1">
        <f t="array" ref="B237">TRANSPOSE(_xlfn._xlws.SORT(_xlfn._xlws.FILTER(institutions[institute_id]&amp;" | "&amp;institutions[resource_id],#REF!=A237)))</f>
        <v>#REF!</v>
      </c>
    </row>
    <row r="238" spans="2:2" x14ac:dyDescent="0.35">
      <c r="B238" t="e" cm="1">
        <f t="array" ref="B238">TRANSPOSE(_xlfn._xlws.SORT(_xlfn._xlws.FILTER(institutions[institute_id]&amp;" | "&amp;institutions[resource_id],#REF!=A238)))</f>
        <v>#REF!</v>
      </c>
    </row>
    <row r="239" spans="2:2" x14ac:dyDescent="0.35">
      <c r="B239" t="e" cm="1">
        <f t="array" ref="B239">TRANSPOSE(_xlfn._xlws.SORT(_xlfn._xlws.FILTER(institutions[institute_id]&amp;" | "&amp;institutions[resource_id],#REF!=A239)))</f>
        <v>#REF!</v>
      </c>
    </row>
    <row r="240" spans="2:2" x14ac:dyDescent="0.35">
      <c r="B240" t="e" cm="1">
        <f t="array" ref="B240">TRANSPOSE(_xlfn._xlws.SORT(_xlfn._xlws.FILTER(institutions[institute_id]&amp;" | "&amp;institutions[resource_id],#REF!=A240)))</f>
        <v>#REF!</v>
      </c>
    </row>
    <row r="241" spans="2:2" x14ac:dyDescent="0.35">
      <c r="B241" t="e" cm="1">
        <f t="array" ref="B241">TRANSPOSE(_xlfn._xlws.SORT(_xlfn._xlws.FILTER(institutions[institute_id]&amp;" | "&amp;institutions[resource_id],#REF!=A241)))</f>
        <v>#REF!</v>
      </c>
    </row>
    <row r="242" spans="2:2" x14ac:dyDescent="0.35">
      <c r="B242" t="e" cm="1">
        <f t="array" ref="B242">TRANSPOSE(_xlfn._xlws.SORT(_xlfn._xlws.FILTER(institutions[institute_id]&amp;" | "&amp;institutions[resource_id],#REF!=A242)))</f>
        <v>#REF!</v>
      </c>
    </row>
    <row r="243" spans="2:2" x14ac:dyDescent="0.35">
      <c r="B243" t="e" cm="1">
        <f t="array" ref="B243">TRANSPOSE(_xlfn._xlws.SORT(_xlfn._xlws.FILTER(institutions[institute_id]&amp;" | "&amp;institutions[resource_id],#REF!=A243)))</f>
        <v>#REF!</v>
      </c>
    </row>
    <row r="244" spans="2:2" x14ac:dyDescent="0.35">
      <c r="B244" t="e" cm="1">
        <f t="array" ref="B244">TRANSPOSE(_xlfn._xlws.SORT(_xlfn._xlws.FILTER(institutions[institute_id]&amp;" | "&amp;institutions[resource_id],#REF!=A244)))</f>
        <v>#REF!</v>
      </c>
    </row>
    <row r="245" spans="2:2" x14ac:dyDescent="0.35">
      <c r="B245" t="e" cm="1">
        <f t="array" ref="B245">TRANSPOSE(_xlfn._xlws.SORT(_xlfn._xlws.FILTER(institutions[institute_id]&amp;" | "&amp;institutions[resource_id],#REF!=A245)))</f>
        <v>#REF!</v>
      </c>
    </row>
    <row r="246" spans="2:2" x14ac:dyDescent="0.35">
      <c r="B246" t="e" cm="1">
        <f t="array" ref="B246">TRANSPOSE(_xlfn._xlws.SORT(_xlfn._xlws.FILTER(institutions[institute_id]&amp;" | "&amp;institutions[resource_id],#REF!=A246)))</f>
        <v>#REF!</v>
      </c>
    </row>
    <row r="247" spans="2:2" x14ac:dyDescent="0.35">
      <c r="B247" t="e" cm="1">
        <f t="array" ref="B247">TRANSPOSE(_xlfn._xlws.SORT(_xlfn._xlws.FILTER(institutions[institute_id]&amp;" | "&amp;institutions[resource_id],#REF!=A247)))</f>
        <v>#REF!</v>
      </c>
    </row>
    <row r="248" spans="2:2" x14ac:dyDescent="0.35">
      <c r="B248" t="e" cm="1">
        <f t="array" ref="B248">TRANSPOSE(_xlfn._xlws.SORT(_xlfn._xlws.FILTER(institutions[institute_id]&amp;" | "&amp;institutions[resource_id],#REF!=A248)))</f>
        <v>#REF!</v>
      </c>
    </row>
    <row r="249" spans="2:2" x14ac:dyDescent="0.35">
      <c r="B249" t="e" cm="1">
        <f t="array" ref="B249">TRANSPOSE(_xlfn._xlws.SORT(_xlfn._xlws.FILTER(institutions[institute_id]&amp;" | "&amp;institutions[resource_id],#REF!=A249)))</f>
        <v>#REF!</v>
      </c>
    </row>
    <row r="250" spans="2:2" x14ac:dyDescent="0.35">
      <c r="B250" t="e" cm="1">
        <f t="array" ref="B250">TRANSPOSE(_xlfn._xlws.SORT(_xlfn._xlws.FILTER(institutions[institute_id]&amp;" | "&amp;institutions[resource_id],#REF!=A250)))</f>
        <v>#REF!</v>
      </c>
    </row>
    <row r="251" spans="2:2" x14ac:dyDescent="0.35">
      <c r="B251" t="e" cm="1">
        <f t="array" ref="B251">TRANSPOSE(_xlfn._xlws.SORT(_xlfn._xlws.FILTER(institutions[institute_id]&amp;" | "&amp;institutions[resource_id],#REF!=A251)))</f>
        <v>#REF!</v>
      </c>
    </row>
    <row r="252" spans="2:2" x14ac:dyDescent="0.35">
      <c r="B252" t="e" cm="1">
        <f t="array" ref="B252">TRANSPOSE(_xlfn._xlws.SORT(_xlfn._xlws.FILTER(institutions[institute_id]&amp;" | "&amp;institutions[resource_id],#REF!=A252)))</f>
        <v>#REF!</v>
      </c>
    </row>
    <row r="253" spans="2:2" x14ac:dyDescent="0.35">
      <c r="B253" t="e" cm="1">
        <f t="array" ref="B253">TRANSPOSE(_xlfn._xlws.SORT(_xlfn._xlws.FILTER(institutions[institute_id]&amp;" | "&amp;institutions[resource_id],#REF!=A253)))</f>
        <v>#REF!</v>
      </c>
    </row>
    <row r="254" spans="2:2" x14ac:dyDescent="0.35">
      <c r="B254" t="e" cm="1">
        <f t="array" ref="B254">TRANSPOSE(_xlfn._xlws.SORT(_xlfn._xlws.FILTER(institutions[institute_id]&amp;" | "&amp;institutions[resource_id],#REF!=A254)))</f>
        <v>#REF!</v>
      </c>
    </row>
    <row r="255" spans="2:2" x14ac:dyDescent="0.35">
      <c r="B255" t="e" cm="1">
        <f t="array" ref="B255">TRANSPOSE(_xlfn._xlws.SORT(_xlfn._xlws.FILTER(institutions[institute_id]&amp;" | "&amp;institutions[resource_id],#REF!=A255)))</f>
        <v>#REF!</v>
      </c>
    </row>
    <row r="256" spans="2:2" x14ac:dyDescent="0.35">
      <c r="B256" t="e" cm="1">
        <f t="array" ref="B256">TRANSPOSE(_xlfn._xlws.SORT(_xlfn._xlws.FILTER(institutions[institute_id]&amp;" | "&amp;institutions[resource_id],#REF!=A256)))</f>
        <v>#REF!</v>
      </c>
    </row>
    <row r="257" spans="2:2" x14ac:dyDescent="0.35">
      <c r="B257" t="e" cm="1">
        <f t="array" ref="B257">TRANSPOSE(_xlfn._xlws.SORT(_xlfn._xlws.FILTER(institutions[institute_id]&amp;" | "&amp;institutions[resource_id],#REF!=A257)))</f>
        <v>#REF!</v>
      </c>
    </row>
    <row r="258" spans="2:2" x14ac:dyDescent="0.35">
      <c r="B258" t="e" cm="1">
        <f t="array" ref="B258">TRANSPOSE(_xlfn._xlws.SORT(_xlfn._xlws.FILTER(institutions[institute_id]&amp;" | "&amp;institutions[resource_id],#REF!=A258)))</f>
        <v>#REF!</v>
      </c>
    </row>
    <row r="259" spans="2:2" x14ac:dyDescent="0.35">
      <c r="B259" t="e" cm="1">
        <f t="array" ref="B259">TRANSPOSE(_xlfn._xlws.SORT(_xlfn._xlws.FILTER(institutions[institute_id]&amp;" | "&amp;institutions[resource_id],#REF!=A259)))</f>
        <v>#REF!</v>
      </c>
    </row>
    <row r="260" spans="2:2" x14ac:dyDescent="0.35">
      <c r="B260" t="e" cm="1">
        <f t="array" ref="B260">TRANSPOSE(_xlfn._xlws.SORT(_xlfn._xlws.FILTER(institutions[institute_id]&amp;" | "&amp;institutions[resource_id],#REF!=A260)))</f>
        <v>#REF!</v>
      </c>
    </row>
    <row r="261" spans="2:2" x14ac:dyDescent="0.35">
      <c r="B261" t="e" cm="1">
        <f t="array" ref="B261">TRANSPOSE(_xlfn._xlws.SORT(_xlfn._xlws.FILTER(institutions[institute_id]&amp;" | "&amp;institutions[resource_id],#REF!=A261)))</f>
        <v>#REF!</v>
      </c>
    </row>
    <row r="262" spans="2:2" x14ac:dyDescent="0.35">
      <c r="B262" t="e" cm="1">
        <f t="array" ref="B262">TRANSPOSE(_xlfn._xlws.SORT(_xlfn._xlws.FILTER(institutions[institute_id]&amp;" | "&amp;institutions[resource_id],#REF!=A262)))</f>
        <v>#REF!</v>
      </c>
    </row>
    <row r="263" spans="2:2" x14ac:dyDescent="0.35">
      <c r="B263" t="e" cm="1">
        <f t="array" ref="B263">TRANSPOSE(_xlfn._xlws.SORT(_xlfn._xlws.FILTER(institutions[institute_id]&amp;" | "&amp;institutions[resource_id],#REF!=A263)))</f>
        <v>#REF!</v>
      </c>
    </row>
    <row r="264" spans="2:2" x14ac:dyDescent="0.35">
      <c r="B264" t="e" cm="1">
        <f t="array" ref="B264">TRANSPOSE(_xlfn._xlws.SORT(_xlfn._xlws.FILTER(institutions[institute_id]&amp;" | "&amp;institutions[resource_id],#REF!=A264)))</f>
        <v>#REF!</v>
      </c>
    </row>
    <row r="265" spans="2:2" x14ac:dyDescent="0.35">
      <c r="B265" t="e" cm="1">
        <f t="array" ref="B265">TRANSPOSE(_xlfn._xlws.SORT(_xlfn._xlws.FILTER(institutions[institute_id]&amp;" | "&amp;institutions[resource_id],#REF!=A265)))</f>
        <v>#REF!</v>
      </c>
    </row>
    <row r="266" spans="2:2" x14ac:dyDescent="0.35">
      <c r="B266" t="e" cm="1">
        <f t="array" ref="B266">TRANSPOSE(_xlfn._xlws.SORT(_xlfn._xlws.FILTER(institutions[institute_id]&amp;" | "&amp;institutions[resource_id],#REF!=A266)))</f>
        <v>#REF!</v>
      </c>
    </row>
    <row r="267" spans="2:2" x14ac:dyDescent="0.35">
      <c r="B267" t="e" cm="1">
        <f t="array" ref="B267">TRANSPOSE(_xlfn._xlws.SORT(_xlfn._xlws.FILTER(institutions[institute_id]&amp;" | "&amp;institutions[resource_id],#REF!=A267)))</f>
        <v>#REF!</v>
      </c>
    </row>
    <row r="268" spans="2:2" x14ac:dyDescent="0.35">
      <c r="B268" t="e" cm="1">
        <f t="array" ref="B268">TRANSPOSE(_xlfn._xlws.SORT(_xlfn._xlws.FILTER(institutions[institute_id]&amp;" | "&amp;institutions[resource_id],#REF!=A268)))</f>
        <v>#REF!</v>
      </c>
    </row>
    <row r="269" spans="2:2" x14ac:dyDescent="0.35">
      <c r="B269" t="e" cm="1">
        <f t="array" ref="B269">TRANSPOSE(_xlfn._xlws.SORT(_xlfn._xlws.FILTER(institutions[institute_id]&amp;" | "&amp;institutions[resource_id],#REF!=A269)))</f>
        <v>#REF!</v>
      </c>
    </row>
    <row r="270" spans="2:2" x14ac:dyDescent="0.35">
      <c r="B270" t="e" cm="1">
        <f t="array" ref="B270">TRANSPOSE(_xlfn._xlws.SORT(_xlfn._xlws.FILTER(institutions[institute_id]&amp;" | "&amp;institutions[resource_id],#REF!=A270)))</f>
        <v>#REF!</v>
      </c>
    </row>
    <row r="271" spans="2:2" x14ac:dyDescent="0.35">
      <c r="B271" t="e" cm="1">
        <f t="array" ref="B271">TRANSPOSE(_xlfn._xlws.SORT(_xlfn._xlws.FILTER(institutions[institute_id]&amp;" | "&amp;institutions[resource_id],#REF!=A271)))</f>
        <v>#REF!</v>
      </c>
    </row>
    <row r="272" spans="2:2" x14ac:dyDescent="0.35">
      <c r="B272" t="e" cm="1">
        <f t="array" ref="B272">TRANSPOSE(_xlfn._xlws.SORT(_xlfn._xlws.FILTER(institutions[institute_id]&amp;" | "&amp;institutions[resource_id],#REF!=A272)))</f>
        <v>#REF!</v>
      </c>
    </row>
    <row r="273" spans="2:2" x14ac:dyDescent="0.35">
      <c r="B273" t="e" cm="1">
        <f t="array" ref="B273">TRANSPOSE(_xlfn._xlws.SORT(_xlfn._xlws.FILTER(institutions[institute_id]&amp;" | "&amp;institutions[resource_id],#REF!=A273)))</f>
        <v>#REF!</v>
      </c>
    </row>
    <row r="274" spans="2:2" x14ac:dyDescent="0.35">
      <c r="B274" t="e" cm="1">
        <f t="array" ref="B274">TRANSPOSE(_xlfn._xlws.SORT(_xlfn._xlws.FILTER(institutions[institute_id]&amp;" | "&amp;institutions[resource_id],#REF!=A274)))</f>
        <v>#REF!</v>
      </c>
    </row>
    <row r="275" spans="2:2" x14ac:dyDescent="0.35">
      <c r="B275" t="e" cm="1">
        <f t="array" ref="B275">TRANSPOSE(_xlfn._xlws.SORT(_xlfn._xlws.FILTER(institutions[institute_id]&amp;" | "&amp;institutions[resource_id],#REF!=A275)))</f>
        <v>#REF!</v>
      </c>
    </row>
    <row r="276" spans="2:2" x14ac:dyDescent="0.35">
      <c r="B276" t="e" cm="1">
        <f t="array" ref="B276">TRANSPOSE(_xlfn._xlws.SORT(_xlfn._xlws.FILTER(institutions[institute_id]&amp;" | "&amp;institutions[resource_id],#REF!=A276)))</f>
        <v>#REF!</v>
      </c>
    </row>
    <row r="277" spans="2:2" x14ac:dyDescent="0.35">
      <c r="B277" t="e" cm="1">
        <f t="array" ref="B277">TRANSPOSE(_xlfn._xlws.SORT(_xlfn._xlws.FILTER(institutions[institute_id]&amp;" | "&amp;institutions[resource_id],#REF!=A277)))</f>
        <v>#REF!</v>
      </c>
    </row>
    <row r="278" spans="2:2" x14ac:dyDescent="0.35">
      <c r="B278" t="e" cm="1">
        <f t="array" ref="B278">TRANSPOSE(_xlfn._xlws.SORT(_xlfn._xlws.FILTER(institutions[institute_id]&amp;" | "&amp;institutions[resource_id],#REF!=A278)))</f>
        <v>#REF!</v>
      </c>
    </row>
    <row r="279" spans="2:2" x14ac:dyDescent="0.35">
      <c r="B279" t="e" cm="1">
        <f t="array" ref="B279">TRANSPOSE(_xlfn._xlws.SORT(_xlfn._xlws.FILTER(institutions[institute_id]&amp;" | "&amp;institutions[resource_id],#REF!=A279)))</f>
        <v>#REF!</v>
      </c>
    </row>
    <row r="280" spans="2:2" x14ac:dyDescent="0.35">
      <c r="B280" t="e" cm="1">
        <f t="array" ref="B280">TRANSPOSE(_xlfn._xlws.SORT(_xlfn._xlws.FILTER(institutions[institute_id]&amp;" | "&amp;institutions[resource_id],#REF!=A280)))</f>
        <v>#REF!</v>
      </c>
    </row>
    <row r="281" spans="2:2" x14ac:dyDescent="0.35">
      <c r="B281" t="e" cm="1">
        <f t="array" ref="B281">TRANSPOSE(_xlfn._xlws.SORT(_xlfn._xlws.FILTER(institutions[institute_id]&amp;" | "&amp;institutions[resource_id],#REF!=A281)))</f>
        <v>#REF!</v>
      </c>
    </row>
    <row r="282" spans="2:2" x14ac:dyDescent="0.35">
      <c r="B282" t="e" cm="1">
        <f t="array" ref="B282">TRANSPOSE(_xlfn._xlws.SORT(_xlfn._xlws.FILTER(institutions[institute_id]&amp;" | "&amp;institutions[resource_id],#REF!=A282)))</f>
        <v>#REF!</v>
      </c>
    </row>
    <row r="283" spans="2:2" x14ac:dyDescent="0.35">
      <c r="B283" t="e" cm="1">
        <f t="array" ref="B283">TRANSPOSE(_xlfn._xlws.SORT(_xlfn._xlws.FILTER(institutions[institute_id]&amp;" | "&amp;institutions[resource_id],#REF!=A283)))</f>
        <v>#REF!</v>
      </c>
    </row>
    <row r="284" spans="2:2" x14ac:dyDescent="0.35">
      <c r="B284" t="e" cm="1">
        <f t="array" ref="B284">TRANSPOSE(_xlfn._xlws.SORT(_xlfn._xlws.FILTER(institutions[institute_id]&amp;" | "&amp;institutions[resource_id],#REF!=A284)))</f>
        <v>#REF!</v>
      </c>
    </row>
    <row r="285" spans="2:2" x14ac:dyDescent="0.35">
      <c r="B285" t="e" cm="1">
        <f t="array" ref="B285">TRANSPOSE(_xlfn._xlws.SORT(_xlfn._xlws.FILTER(institutions[institute_id]&amp;" | "&amp;institutions[resource_id],#REF!=A285)))</f>
        <v>#REF!</v>
      </c>
    </row>
    <row r="286" spans="2:2" x14ac:dyDescent="0.35">
      <c r="B286" t="e" cm="1">
        <f t="array" ref="B286">TRANSPOSE(_xlfn._xlws.SORT(_xlfn._xlws.FILTER(institutions[institute_id]&amp;" | "&amp;institutions[resource_id],#REF!=A286)))</f>
        <v>#REF!</v>
      </c>
    </row>
    <row r="287" spans="2:2" x14ac:dyDescent="0.35">
      <c r="B287" t="e" cm="1">
        <f t="array" ref="B287">TRANSPOSE(_xlfn._xlws.SORT(_xlfn._xlws.FILTER(institutions[institute_id]&amp;" | "&amp;institutions[resource_id],#REF!=A287)))</f>
        <v>#REF!</v>
      </c>
    </row>
    <row r="288" spans="2:2" x14ac:dyDescent="0.35">
      <c r="B288" t="e" cm="1">
        <f t="array" ref="B288">TRANSPOSE(_xlfn._xlws.SORT(_xlfn._xlws.FILTER(institutions[institute_id]&amp;" | "&amp;institutions[resource_id],#REF!=A288)))</f>
        <v>#REF!</v>
      </c>
    </row>
    <row r="289" spans="2:2" x14ac:dyDescent="0.35">
      <c r="B289" t="e" cm="1">
        <f t="array" ref="B289">TRANSPOSE(_xlfn._xlws.SORT(_xlfn._xlws.FILTER(institutions[institute_id]&amp;" | "&amp;institutions[resource_id],#REF!=A289)))</f>
        <v>#REF!</v>
      </c>
    </row>
    <row r="290" spans="2:2" x14ac:dyDescent="0.35">
      <c r="B290" t="e" cm="1">
        <f t="array" ref="B290">TRANSPOSE(_xlfn._xlws.SORT(_xlfn._xlws.FILTER(institutions[institute_id]&amp;" | "&amp;institutions[resource_id],#REF!=A290)))</f>
        <v>#REF!</v>
      </c>
    </row>
    <row r="291" spans="2:2" x14ac:dyDescent="0.35">
      <c r="B291" t="e" cm="1">
        <f t="array" ref="B291">TRANSPOSE(_xlfn._xlws.SORT(_xlfn._xlws.FILTER(institutions[institute_id]&amp;" | "&amp;institutions[resource_id],#REF!=A291)))</f>
        <v>#REF!</v>
      </c>
    </row>
    <row r="292" spans="2:2" x14ac:dyDescent="0.35">
      <c r="B292" t="e" cm="1">
        <f t="array" ref="B292">TRANSPOSE(_xlfn._xlws.SORT(_xlfn._xlws.FILTER(institutions[institute_id]&amp;" | "&amp;institutions[resource_id],#REF!=A292)))</f>
        <v>#REF!</v>
      </c>
    </row>
    <row r="293" spans="2:2" x14ac:dyDescent="0.35">
      <c r="B293" t="e" cm="1">
        <f t="array" ref="B293">TRANSPOSE(_xlfn._xlws.SORT(_xlfn._xlws.FILTER(institutions[institute_id]&amp;" | "&amp;institutions[resource_id],#REF!=A293)))</f>
        <v>#REF!</v>
      </c>
    </row>
    <row r="294" spans="2:2" x14ac:dyDescent="0.35">
      <c r="B294" t="e" cm="1">
        <f t="array" ref="B294">TRANSPOSE(_xlfn._xlws.SORT(_xlfn._xlws.FILTER(institutions[institute_id]&amp;" | "&amp;institutions[resource_id],#REF!=A294)))</f>
        <v>#REF!</v>
      </c>
    </row>
    <row r="295" spans="2:2" x14ac:dyDescent="0.35">
      <c r="B295" t="e" cm="1">
        <f t="array" ref="B295">TRANSPOSE(_xlfn._xlws.SORT(_xlfn._xlws.FILTER(institutions[institute_id]&amp;" | "&amp;institutions[resource_id],#REF!=A295)))</f>
        <v>#REF!</v>
      </c>
    </row>
    <row r="296" spans="2:2" x14ac:dyDescent="0.35">
      <c r="B296" t="e" cm="1">
        <f t="array" ref="B296">TRANSPOSE(_xlfn._xlws.SORT(_xlfn._xlws.FILTER(institutions[institute_id]&amp;" | "&amp;institutions[resource_id],#REF!=A296)))</f>
        <v>#REF!</v>
      </c>
    </row>
    <row r="297" spans="2:2" x14ac:dyDescent="0.35">
      <c r="B297" t="e" cm="1">
        <f t="array" ref="B297">TRANSPOSE(_xlfn._xlws.SORT(_xlfn._xlws.FILTER(institutions[institute_id]&amp;" | "&amp;institutions[resource_id],#REF!=A297)))</f>
        <v>#REF!</v>
      </c>
    </row>
    <row r="298" spans="2:2" x14ac:dyDescent="0.35">
      <c r="B298" t="e" cm="1">
        <f t="array" ref="B298">TRANSPOSE(_xlfn._xlws.SORT(_xlfn._xlws.FILTER(institutions[institute_id]&amp;" | "&amp;institutions[resource_id],#REF!=A298)))</f>
        <v>#REF!</v>
      </c>
    </row>
    <row r="299" spans="2:2" x14ac:dyDescent="0.35">
      <c r="B299" t="e" cm="1">
        <f t="array" ref="B299">TRANSPOSE(_xlfn._xlws.SORT(_xlfn._xlws.FILTER(institutions[institute_id]&amp;" | "&amp;institutions[resource_id],#REF!=A299)))</f>
        <v>#REF!</v>
      </c>
    </row>
    <row r="300" spans="2:2" x14ac:dyDescent="0.35">
      <c r="B300" t="e" cm="1">
        <f t="array" ref="B300">TRANSPOSE(_xlfn._xlws.SORT(_xlfn._xlws.FILTER(institutions[institute_id]&amp;" | "&amp;institutions[resource_id],#REF!=A300)))</f>
        <v>#REF!</v>
      </c>
    </row>
    <row r="301" spans="2:2" x14ac:dyDescent="0.35">
      <c r="B301" t="e" cm="1">
        <f t="array" ref="B301">TRANSPOSE(_xlfn._xlws.SORT(_xlfn._xlws.FILTER(institutions[institute_id]&amp;" | "&amp;institutions[resource_id],#REF!=A301)))</f>
        <v>#REF!</v>
      </c>
    </row>
    <row r="302" spans="2:2" x14ac:dyDescent="0.35">
      <c r="B302" t="e" cm="1">
        <f t="array" ref="B302">TRANSPOSE(_xlfn._xlws.SORT(_xlfn._xlws.FILTER(institutions[institute_id]&amp;" | "&amp;institutions[resource_id],#REF!=A302)))</f>
        <v>#REF!</v>
      </c>
    </row>
    <row r="303" spans="2:2" x14ac:dyDescent="0.35">
      <c r="B303" t="e" cm="1">
        <f t="array" ref="B303">TRANSPOSE(_xlfn._xlws.SORT(_xlfn._xlws.FILTER(institutions[institute_id]&amp;" | "&amp;institutions[resource_id],#REF!=A303)))</f>
        <v>#REF!</v>
      </c>
    </row>
    <row r="304" spans="2:2" x14ac:dyDescent="0.35">
      <c r="B304" t="e" cm="1">
        <f t="array" ref="B304">TRANSPOSE(_xlfn._xlws.SORT(_xlfn._xlws.FILTER(institutions[institute_id]&amp;" | "&amp;institutions[resource_id],#REF!=A304)))</f>
        <v>#REF!</v>
      </c>
    </row>
    <row r="305" spans="2:2" x14ac:dyDescent="0.35">
      <c r="B305" t="e" cm="1">
        <f t="array" ref="B305">TRANSPOSE(_xlfn._xlws.SORT(_xlfn._xlws.FILTER(institutions[institute_id]&amp;" | "&amp;institutions[resource_id],#REF!=A305)))</f>
        <v>#REF!</v>
      </c>
    </row>
    <row r="306" spans="2:2" x14ac:dyDescent="0.35">
      <c r="B306" t="e" cm="1">
        <f t="array" ref="B306">TRANSPOSE(_xlfn._xlws.SORT(_xlfn._xlws.FILTER(institutions[institute_id]&amp;" | "&amp;institutions[resource_id],#REF!=A306)))</f>
        <v>#REF!</v>
      </c>
    </row>
    <row r="307" spans="2:2" x14ac:dyDescent="0.35">
      <c r="B307" t="e" cm="1">
        <f t="array" ref="B307">TRANSPOSE(_xlfn._xlws.SORT(_xlfn._xlws.FILTER(institutions[institute_id]&amp;" | "&amp;institutions[resource_id],#REF!=A307)))</f>
        <v>#REF!</v>
      </c>
    </row>
    <row r="308" spans="2:2" x14ac:dyDescent="0.35">
      <c r="B308" t="e" cm="1">
        <f t="array" ref="B308">TRANSPOSE(_xlfn._xlws.SORT(_xlfn._xlws.FILTER(institutions[institute_id]&amp;" | "&amp;institutions[resource_id],#REF!=A308)))</f>
        <v>#REF!</v>
      </c>
    </row>
    <row r="309" spans="2:2" x14ac:dyDescent="0.35">
      <c r="B309" t="e" cm="1">
        <f t="array" ref="B309">TRANSPOSE(_xlfn._xlws.SORT(_xlfn._xlws.FILTER(institutions[institute_id]&amp;" | "&amp;institutions[resource_id],#REF!=A309)))</f>
        <v>#REF!</v>
      </c>
    </row>
    <row r="310" spans="2:2" x14ac:dyDescent="0.35">
      <c r="B310" t="e" cm="1">
        <f t="array" ref="B310">TRANSPOSE(_xlfn._xlws.SORT(_xlfn._xlws.FILTER(institutions[institute_id]&amp;" | "&amp;institutions[resource_id],#REF!=A310)))</f>
        <v>#REF!</v>
      </c>
    </row>
    <row r="311" spans="2:2" x14ac:dyDescent="0.35">
      <c r="B311" t="e" cm="1">
        <f t="array" ref="B311">TRANSPOSE(_xlfn._xlws.SORT(_xlfn._xlws.FILTER(institutions[institute_id]&amp;" | "&amp;institutions[resource_id],#REF!=A311)))</f>
        <v>#REF!</v>
      </c>
    </row>
    <row r="312" spans="2:2" x14ac:dyDescent="0.35">
      <c r="B312" t="e" cm="1">
        <f t="array" ref="B312">TRANSPOSE(_xlfn._xlws.SORT(_xlfn._xlws.FILTER(institutions[institute_id]&amp;" | "&amp;institutions[resource_id],#REF!=A312)))</f>
        <v>#REF!</v>
      </c>
    </row>
    <row r="313" spans="2:2" x14ac:dyDescent="0.35">
      <c r="B313" t="e" cm="1">
        <f t="array" ref="B313">TRANSPOSE(_xlfn._xlws.SORT(_xlfn._xlws.FILTER(institutions[institute_id]&amp;" | "&amp;institutions[resource_id],#REF!=A313)))</f>
        <v>#REF!</v>
      </c>
    </row>
    <row r="314" spans="2:2" x14ac:dyDescent="0.35">
      <c r="B314" t="e" cm="1">
        <f t="array" ref="B314">TRANSPOSE(_xlfn._xlws.SORT(_xlfn._xlws.FILTER(institutions[institute_id]&amp;" | "&amp;institutions[resource_id],#REF!=A314)))</f>
        <v>#REF!</v>
      </c>
    </row>
    <row r="315" spans="2:2" x14ac:dyDescent="0.35">
      <c r="B315" t="e" cm="1">
        <f t="array" ref="B315">TRANSPOSE(_xlfn._xlws.SORT(_xlfn._xlws.FILTER(institutions[institute_id]&amp;" | "&amp;institutions[resource_id],#REF!=A315)))</f>
        <v>#REF!</v>
      </c>
    </row>
    <row r="316" spans="2:2" x14ac:dyDescent="0.35">
      <c r="B316" t="e" cm="1">
        <f t="array" ref="B316">TRANSPOSE(_xlfn._xlws.SORT(_xlfn._xlws.FILTER(institutions[institute_id]&amp;" | "&amp;institutions[resource_id],#REF!=A316)))</f>
        <v>#REF!</v>
      </c>
    </row>
    <row r="317" spans="2:2" x14ac:dyDescent="0.35">
      <c r="B317" t="e" cm="1">
        <f t="array" ref="B317">TRANSPOSE(_xlfn._xlws.SORT(_xlfn._xlws.FILTER(institutions[institute_id]&amp;" | "&amp;institutions[resource_id],#REF!=A317)))</f>
        <v>#REF!</v>
      </c>
    </row>
    <row r="318" spans="2:2" x14ac:dyDescent="0.35">
      <c r="B318" t="e" cm="1">
        <f t="array" ref="B318">TRANSPOSE(_xlfn._xlws.SORT(_xlfn._xlws.FILTER(institutions[institute_id]&amp;" | "&amp;institutions[resource_id],#REF!=A318)))</f>
        <v>#REF!</v>
      </c>
    </row>
    <row r="319" spans="2:2" x14ac:dyDescent="0.35">
      <c r="B319" t="e" cm="1">
        <f t="array" ref="B319">TRANSPOSE(_xlfn._xlws.SORT(_xlfn._xlws.FILTER(institutions[institute_id]&amp;" | "&amp;institutions[resource_id],#REF!=A319)))</f>
        <v>#REF!</v>
      </c>
    </row>
    <row r="320" spans="2:2" x14ac:dyDescent="0.35">
      <c r="B320" t="e" cm="1">
        <f t="array" ref="B320">TRANSPOSE(_xlfn._xlws.SORT(_xlfn._xlws.FILTER(institutions[institute_id]&amp;" | "&amp;institutions[resource_id],#REF!=A320)))</f>
        <v>#REF!</v>
      </c>
    </row>
    <row r="321" spans="2:2" x14ac:dyDescent="0.35">
      <c r="B321" t="e" cm="1">
        <f t="array" ref="B321">TRANSPOSE(_xlfn._xlws.SORT(_xlfn._xlws.FILTER(institutions[institute_id]&amp;" | "&amp;institutions[resource_id],#REF!=A321)))</f>
        <v>#REF!</v>
      </c>
    </row>
    <row r="322" spans="2:2" x14ac:dyDescent="0.35">
      <c r="B322" t="e" cm="1">
        <f t="array" ref="B322">TRANSPOSE(_xlfn._xlws.SORT(_xlfn._xlws.FILTER(institutions[institute_id]&amp;" | "&amp;institutions[resource_id],#REF!=A322)))</f>
        <v>#REF!</v>
      </c>
    </row>
    <row r="323" spans="2:2" x14ac:dyDescent="0.35">
      <c r="B323" t="e" cm="1">
        <f t="array" ref="B323">TRANSPOSE(_xlfn._xlws.SORT(_xlfn._xlws.FILTER(institutions[institute_id]&amp;" | "&amp;institutions[resource_id],#REF!=A323)))</f>
        <v>#REF!</v>
      </c>
    </row>
    <row r="324" spans="2:2" x14ac:dyDescent="0.35">
      <c r="B324" t="e" cm="1">
        <f t="array" ref="B324">TRANSPOSE(_xlfn._xlws.SORT(_xlfn._xlws.FILTER(institutions[institute_id]&amp;" | "&amp;institutions[resource_id],#REF!=A324)))</f>
        <v>#REF!</v>
      </c>
    </row>
    <row r="325" spans="2:2" x14ac:dyDescent="0.35">
      <c r="B325" t="e" cm="1">
        <f t="array" ref="B325">TRANSPOSE(_xlfn._xlws.SORT(_xlfn._xlws.FILTER(institutions[institute_id]&amp;" | "&amp;institutions[resource_id],#REF!=A325)))</f>
        <v>#REF!</v>
      </c>
    </row>
    <row r="326" spans="2:2" x14ac:dyDescent="0.35">
      <c r="B326" t="e" cm="1">
        <f t="array" ref="B326">TRANSPOSE(_xlfn._xlws.SORT(_xlfn._xlws.FILTER(institutions[institute_id]&amp;" | "&amp;institutions[resource_id],#REF!=A326)))</f>
        <v>#REF!</v>
      </c>
    </row>
    <row r="327" spans="2:2" x14ac:dyDescent="0.35">
      <c r="B327" t="e" cm="1">
        <f t="array" ref="B327">TRANSPOSE(_xlfn._xlws.SORT(_xlfn._xlws.FILTER(institutions[institute_id]&amp;" | "&amp;institutions[resource_id],#REF!=A327)))</f>
        <v>#REF!</v>
      </c>
    </row>
    <row r="328" spans="2:2" x14ac:dyDescent="0.35">
      <c r="B328" t="e" cm="1">
        <f t="array" ref="B328">TRANSPOSE(_xlfn._xlws.SORT(_xlfn._xlws.FILTER(institutions[institute_id]&amp;" | "&amp;institutions[resource_id],#REF!=A328)))</f>
        <v>#REF!</v>
      </c>
    </row>
    <row r="329" spans="2:2" x14ac:dyDescent="0.35">
      <c r="B329" t="e" cm="1">
        <f t="array" ref="B329">TRANSPOSE(_xlfn._xlws.SORT(_xlfn._xlws.FILTER(institutions[institute_id]&amp;" | "&amp;institutions[resource_id],#REF!=A329)))</f>
        <v>#REF!</v>
      </c>
    </row>
    <row r="330" spans="2:2" x14ac:dyDescent="0.35">
      <c r="B330" t="e" cm="1">
        <f t="array" ref="B330">TRANSPOSE(_xlfn._xlws.SORT(_xlfn._xlws.FILTER(institutions[institute_id]&amp;" | "&amp;institutions[resource_id],#REF!=A330)))</f>
        <v>#REF!</v>
      </c>
    </row>
    <row r="331" spans="2:2" x14ac:dyDescent="0.35">
      <c r="B331" t="e" cm="1">
        <f t="array" ref="B331">TRANSPOSE(_xlfn._xlws.SORT(_xlfn._xlws.FILTER(institutions[institute_id]&amp;" | "&amp;institutions[resource_id],#REF!=A331)))</f>
        <v>#REF!</v>
      </c>
    </row>
    <row r="332" spans="2:2" x14ac:dyDescent="0.35">
      <c r="B332" t="e" cm="1">
        <f t="array" ref="B332">TRANSPOSE(_xlfn._xlws.SORT(_xlfn._xlws.FILTER(institutions[institute_id]&amp;" | "&amp;institutions[resource_id],#REF!=A332)))</f>
        <v>#REF!</v>
      </c>
    </row>
    <row r="333" spans="2:2" x14ac:dyDescent="0.35">
      <c r="B333" t="e" cm="1">
        <f t="array" ref="B333">TRANSPOSE(_xlfn._xlws.SORT(_xlfn._xlws.FILTER(institutions[institute_id]&amp;" | "&amp;institutions[resource_id],#REF!=A333)))</f>
        <v>#REF!</v>
      </c>
    </row>
    <row r="334" spans="2:2" x14ac:dyDescent="0.35">
      <c r="B334" t="e" cm="1">
        <f t="array" ref="B334">TRANSPOSE(_xlfn._xlws.SORT(_xlfn._xlws.FILTER(institutions[institute_id]&amp;" | "&amp;institutions[resource_id],#REF!=A334)))</f>
        <v>#REF!</v>
      </c>
    </row>
    <row r="335" spans="2:2" x14ac:dyDescent="0.35">
      <c r="B335" t="e" cm="1">
        <f t="array" ref="B335">TRANSPOSE(_xlfn._xlws.SORT(_xlfn._xlws.FILTER(institutions[institute_id]&amp;" | "&amp;institutions[resource_id],#REF!=A335)))</f>
        <v>#REF!</v>
      </c>
    </row>
    <row r="336" spans="2:2" x14ac:dyDescent="0.35">
      <c r="B336" t="e" cm="1">
        <f t="array" ref="B336">TRANSPOSE(_xlfn._xlws.SORT(_xlfn._xlws.FILTER(institutions[institute_id]&amp;" | "&amp;institutions[resource_id],#REF!=A336)))</f>
        <v>#REF!</v>
      </c>
    </row>
    <row r="337" spans="2:2" x14ac:dyDescent="0.35">
      <c r="B337" t="e" cm="1">
        <f t="array" ref="B337">TRANSPOSE(_xlfn._xlws.SORT(_xlfn._xlws.FILTER(institutions[institute_id]&amp;" | "&amp;institutions[resource_id],#REF!=A337)))</f>
        <v>#REF!</v>
      </c>
    </row>
    <row r="338" spans="2:2" x14ac:dyDescent="0.35">
      <c r="B338" t="e" cm="1">
        <f t="array" ref="B338">TRANSPOSE(_xlfn._xlws.SORT(_xlfn._xlws.FILTER(institutions[institute_id]&amp;" | "&amp;institutions[resource_id],#REF!=A338)))</f>
        <v>#REF!</v>
      </c>
    </row>
    <row r="339" spans="2:2" x14ac:dyDescent="0.35">
      <c r="B339" t="e" cm="1">
        <f t="array" ref="B339">TRANSPOSE(_xlfn._xlws.SORT(_xlfn._xlws.FILTER(institutions[institute_id]&amp;" | "&amp;institutions[resource_id],#REF!=A339)))</f>
        <v>#REF!</v>
      </c>
    </row>
    <row r="340" spans="2:2" x14ac:dyDescent="0.35">
      <c r="B340" t="e" cm="1">
        <f t="array" ref="B340">TRANSPOSE(_xlfn._xlws.SORT(_xlfn._xlws.FILTER(institutions[institute_id]&amp;" | "&amp;institutions[resource_id],#REF!=A340)))</f>
        <v>#REF!</v>
      </c>
    </row>
    <row r="341" spans="2:2" x14ac:dyDescent="0.35">
      <c r="B341" t="e" cm="1">
        <f t="array" ref="B341">TRANSPOSE(_xlfn._xlws.SORT(_xlfn._xlws.FILTER(institutions[institute_id]&amp;" | "&amp;institutions[resource_id],#REF!=A341)))</f>
        <v>#REF!</v>
      </c>
    </row>
    <row r="342" spans="2:2" x14ac:dyDescent="0.35">
      <c r="B342" t="e" cm="1">
        <f t="array" ref="B342">TRANSPOSE(_xlfn._xlws.SORT(_xlfn._xlws.FILTER(institutions[institute_id]&amp;" | "&amp;institutions[resource_id],#REF!=A342)))</f>
        <v>#REF!</v>
      </c>
    </row>
    <row r="343" spans="2:2" x14ac:dyDescent="0.35">
      <c r="B343" t="e" cm="1">
        <f t="array" ref="B343">TRANSPOSE(_xlfn._xlws.SORT(_xlfn._xlws.FILTER(institutions[institute_id]&amp;" | "&amp;institutions[resource_id],#REF!=A343)))</f>
        <v>#REF!</v>
      </c>
    </row>
    <row r="344" spans="2:2" x14ac:dyDescent="0.35">
      <c r="B344" t="e" cm="1">
        <f t="array" ref="B344">TRANSPOSE(_xlfn._xlws.SORT(_xlfn._xlws.FILTER(institutions[institute_id]&amp;" | "&amp;institutions[resource_id],#REF!=A344)))</f>
        <v>#REF!</v>
      </c>
    </row>
    <row r="345" spans="2:2" x14ac:dyDescent="0.35">
      <c r="B345" t="e" cm="1">
        <f t="array" ref="B345">TRANSPOSE(_xlfn._xlws.SORT(_xlfn._xlws.FILTER(institutions[institute_id]&amp;" | "&amp;institutions[resource_id],#REF!=A345)))</f>
        <v>#REF!</v>
      </c>
    </row>
    <row r="346" spans="2:2" x14ac:dyDescent="0.35">
      <c r="B346" t="e" cm="1">
        <f t="array" ref="B346">TRANSPOSE(_xlfn._xlws.SORT(_xlfn._xlws.FILTER(institutions[institute_id]&amp;" | "&amp;institutions[resource_id],#REF!=A346)))</f>
        <v>#REF!</v>
      </c>
    </row>
    <row r="347" spans="2:2" x14ac:dyDescent="0.35">
      <c r="B347" t="e" cm="1">
        <f t="array" ref="B347">TRANSPOSE(_xlfn._xlws.SORT(_xlfn._xlws.FILTER(institutions[institute_id]&amp;" | "&amp;institutions[resource_id],#REF!=A347)))</f>
        <v>#REF!</v>
      </c>
    </row>
    <row r="348" spans="2:2" x14ac:dyDescent="0.35">
      <c r="B348" t="e" cm="1">
        <f t="array" ref="B348">TRANSPOSE(_xlfn._xlws.SORT(_xlfn._xlws.FILTER(institutions[institute_id]&amp;" | "&amp;institutions[resource_id],#REF!=A348)))</f>
        <v>#REF!</v>
      </c>
    </row>
    <row r="349" spans="2:2" x14ac:dyDescent="0.35">
      <c r="B349" t="e" cm="1">
        <f t="array" ref="B349">TRANSPOSE(_xlfn._xlws.SORT(_xlfn._xlws.FILTER(institutions[institute_id]&amp;" | "&amp;institutions[resource_id],#REF!=A349)))</f>
        <v>#REF!</v>
      </c>
    </row>
    <row r="350" spans="2:2" x14ac:dyDescent="0.35">
      <c r="B350" t="e" cm="1">
        <f t="array" ref="B350">TRANSPOSE(_xlfn._xlws.SORT(_xlfn._xlws.FILTER(institutions[institute_id]&amp;" | "&amp;institutions[resource_id],#REF!=A350)))</f>
        <v>#REF!</v>
      </c>
    </row>
    <row r="351" spans="2:2" x14ac:dyDescent="0.35">
      <c r="B351" t="e" cm="1">
        <f t="array" ref="B351">TRANSPOSE(_xlfn._xlws.SORT(_xlfn._xlws.FILTER(institutions[institute_id]&amp;" | "&amp;institutions[resource_id],#REF!=A351)))</f>
        <v>#REF!</v>
      </c>
    </row>
    <row r="352" spans="2:2" x14ac:dyDescent="0.35">
      <c r="B352" t="e" cm="1">
        <f t="array" ref="B352">TRANSPOSE(_xlfn._xlws.SORT(_xlfn._xlws.FILTER(institutions[institute_id]&amp;" | "&amp;institutions[resource_id],#REF!=A352)))</f>
        <v>#REF!</v>
      </c>
    </row>
    <row r="353" spans="2:2" x14ac:dyDescent="0.35">
      <c r="B353" t="e" cm="1">
        <f t="array" ref="B353">TRANSPOSE(_xlfn._xlws.SORT(_xlfn._xlws.FILTER(institutions[institute_id]&amp;" | "&amp;institutions[resource_id],#REF!=A353)))</f>
        <v>#REF!</v>
      </c>
    </row>
    <row r="354" spans="2:2" x14ac:dyDescent="0.35">
      <c r="B354" t="e" cm="1">
        <f t="array" ref="B354">TRANSPOSE(_xlfn._xlws.SORT(_xlfn._xlws.FILTER(institutions[institute_id]&amp;" | "&amp;institutions[resource_id],#REF!=A354)))</f>
        <v>#REF!</v>
      </c>
    </row>
    <row r="355" spans="2:2" x14ac:dyDescent="0.35">
      <c r="B355" t="e" cm="1">
        <f t="array" ref="B355">TRANSPOSE(_xlfn._xlws.SORT(_xlfn._xlws.FILTER(institutions[institute_id]&amp;" | "&amp;institutions[resource_id],#REF!=A355)))</f>
        <v>#REF!</v>
      </c>
    </row>
    <row r="356" spans="2:2" x14ac:dyDescent="0.35">
      <c r="B356" t="e" cm="1">
        <f t="array" ref="B356">TRANSPOSE(_xlfn._xlws.SORT(_xlfn._xlws.FILTER(institutions[institute_id]&amp;" | "&amp;institutions[resource_id],#REF!=A356)))</f>
        <v>#REF!</v>
      </c>
    </row>
    <row r="357" spans="2:2" x14ac:dyDescent="0.35">
      <c r="B357" t="e" cm="1">
        <f t="array" ref="B357">TRANSPOSE(_xlfn._xlws.SORT(_xlfn._xlws.FILTER(institutions[institute_id]&amp;" | "&amp;institutions[resource_id],#REF!=A357)))</f>
        <v>#REF!</v>
      </c>
    </row>
    <row r="358" spans="2:2" x14ac:dyDescent="0.35">
      <c r="B358" t="e" cm="1">
        <f t="array" ref="B358">TRANSPOSE(_xlfn._xlws.SORT(_xlfn._xlws.FILTER(institutions[institute_id]&amp;" | "&amp;institutions[resource_id],#REF!=A358)))</f>
        <v>#REF!</v>
      </c>
    </row>
    <row r="359" spans="2:2" x14ac:dyDescent="0.35">
      <c r="B359" t="e" cm="1">
        <f t="array" ref="B359">TRANSPOSE(_xlfn._xlws.SORT(_xlfn._xlws.FILTER(institutions[institute_id]&amp;" | "&amp;institutions[resource_id],#REF!=A359)))</f>
        <v>#REF!</v>
      </c>
    </row>
    <row r="360" spans="2:2" x14ac:dyDescent="0.35">
      <c r="B360" t="e" cm="1">
        <f t="array" ref="B360">TRANSPOSE(_xlfn._xlws.SORT(_xlfn._xlws.FILTER(institutions[institute_id]&amp;" | "&amp;institutions[resource_id],#REF!=A360)))</f>
        <v>#REF!</v>
      </c>
    </row>
    <row r="361" spans="2:2" x14ac:dyDescent="0.35">
      <c r="B361" t="e" cm="1">
        <f t="array" ref="B361">TRANSPOSE(_xlfn._xlws.SORT(_xlfn._xlws.FILTER(institutions[institute_id]&amp;" | "&amp;institutions[resource_id],#REF!=A361)))</f>
        <v>#REF!</v>
      </c>
    </row>
    <row r="362" spans="2:2" x14ac:dyDescent="0.35">
      <c r="B362" t="e" cm="1">
        <f t="array" ref="B362">TRANSPOSE(_xlfn._xlws.SORT(_xlfn._xlws.FILTER(institutions[institute_id]&amp;" | "&amp;institutions[resource_id],#REF!=A362)))</f>
        <v>#REF!</v>
      </c>
    </row>
    <row r="363" spans="2:2" x14ac:dyDescent="0.35">
      <c r="B363" t="e" cm="1">
        <f t="array" ref="B363">TRANSPOSE(_xlfn._xlws.SORT(_xlfn._xlws.FILTER(institutions[institute_id]&amp;" | "&amp;institutions[resource_id],#REF!=A363)))</f>
        <v>#REF!</v>
      </c>
    </row>
    <row r="364" spans="2:2" x14ac:dyDescent="0.35">
      <c r="B364" t="e" cm="1">
        <f t="array" ref="B364">TRANSPOSE(_xlfn._xlws.SORT(_xlfn._xlws.FILTER(institutions[institute_id]&amp;" | "&amp;institutions[resource_id],#REF!=A364)))</f>
        <v>#REF!</v>
      </c>
    </row>
    <row r="365" spans="2:2" x14ac:dyDescent="0.35">
      <c r="B365" t="e" cm="1">
        <f t="array" ref="B365">TRANSPOSE(_xlfn._xlws.SORT(_xlfn._xlws.FILTER(institutions[institute_id]&amp;" | "&amp;institutions[resource_id],#REF!=A365)))</f>
        <v>#REF!</v>
      </c>
    </row>
    <row r="366" spans="2:2" x14ac:dyDescent="0.35">
      <c r="B366" t="e" cm="1">
        <f t="array" ref="B366">TRANSPOSE(_xlfn._xlws.SORT(_xlfn._xlws.FILTER(institutions[institute_id]&amp;" | "&amp;institutions[resource_id],#REF!=A366)))</f>
        <v>#REF!</v>
      </c>
    </row>
    <row r="367" spans="2:2" x14ac:dyDescent="0.35">
      <c r="B367" t="e" cm="1">
        <f t="array" ref="B367">TRANSPOSE(_xlfn._xlws.SORT(_xlfn._xlws.FILTER(institutions[institute_id]&amp;" | "&amp;institutions[resource_id],#REF!=A367)))</f>
        <v>#REF!</v>
      </c>
    </row>
    <row r="368" spans="2:2" x14ac:dyDescent="0.35">
      <c r="B368" t="e" cm="1">
        <f t="array" ref="B368">TRANSPOSE(_xlfn._xlws.SORT(_xlfn._xlws.FILTER(institutions[institute_id]&amp;" | "&amp;institutions[resource_id],#REF!=A368)))</f>
        <v>#REF!</v>
      </c>
    </row>
    <row r="369" spans="2:2" x14ac:dyDescent="0.35">
      <c r="B369" t="e" cm="1">
        <f t="array" ref="B369">TRANSPOSE(_xlfn._xlws.SORT(_xlfn._xlws.FILTER(institutions[institute_id]&amp;" | "&amp;institutions[resource_id],#REF!=A369)))</f>
        <v>#REF!</v>
      </c>
    </row>
    <row r="370" spans="2:2" x14ac:dyDescent="0.35">
      <c r="B370" t="e" cm="1">
        <f t="array" ref="B370">TRANSPOSE(_xlfn._xlws.SORT(_xlfn._xlws.FILTER(institutions[institute_id]&amp;" | "&amp;institutions[resource_id],#REF!=A370)))</f>
        <v>#REF!</v>
      </c>
    </row>
    <row r="371" spans="2:2" x14ac:dyDescent="0.35">
      <c r="B371" t="e" cm="1">
        <f t="array" ref="B371">TRANSPOSE(_xlfn._xlws.SORT(_xlfn._xlws.FILTER(institutions[institute_id]&amp;" | "&amp;institutions[resource_id],#REF!=A371)))</f>
        <v>#REF!</v>
      </c>
    </row>
    <row r="372" spans="2:2" x14ac:dyDescent="0.35">
      <c r="B372" t="e" cm="1">
        <f t="array" ref="B372">TRANSPOSE(_xlfn._xlws.SORT(_xlfn._xlws.FILTER(institutions[institute_id]&amp;" | "&amp;institutions[resource_id],#REF!=A372)))</f>
        <v>#REF!</v>
      </c>
    </row>
    <row r="373" spans="2:2" x14ac:dyDescent="0.35">
      <c r="B373" t="e" cm="1">
        <f t="array" ref="B373">TRANSPOSE(_xlfn._xlws.SORT(_xlfn._xlws.FILTER(institutions[institute_id]&amp;" | "&amp;institutions[resource_id],#REF!=A373)))</f>
        <v>#REF!</v>
      </c>
    </row>
    <row r="374" spans="2:2" x14ac:dyDescent="0.35">
      <c r="B374" t="e" cm="1">
        <f t="array" ref="B374">TRANSPOSE(_xlfn._xlws.SORT(_xlfn._xlws.FILTER(institutions[institute_id]&amp;" | "&amp;institutions[resource_id],#REF!=A374)))</f>
        <v>#REF!</v>
      </c>
    </row>
    <row r="375" spans="2:2" x14ac:dyDescent="0.35">
      <c r="B375" t="e" cm="1">
        <f t="array" ref="B375">TRANSPOSE(_xlfn._xlws.SORT(_xlfn._xlws.FILTER(institutions[institute_id]&amp;" | "&amp;institutions[resource_id],#REF!=A375)))</f>
        <v>#REF!</v>
      </c>
    </row>
    <row r="376" spans="2:2" x14ac:dyDescent="0.35">
      <c r="B376" t="e" cm="1">
        <f t="array" ref="B376">TRANSPOSE(_xlfn._xlws.SORT(_xlfn._xlws.FILTER(institutions[institute_id]&amp;" | "&amp;institutions[resource_id],#REF!=A376)))</f>
        <v>#REF!</v>
      </c>
    </row>
    <row r="377" spans="2:2" x14ac:dyDescent="0.35">
      <c r="B377" t="e" cm="1">
        <f t="array" ref="B377">TRANSPOSE(_xlfn._xlws.SORT(_xlfn._xlws.FILTER(institutions[institute_id]&amp;" | "&amp;institutions[resource_id],#REF!=A377)))</f>
        <v>#REF!</v>
      </c>
    </row>
    <row r="378" spans="2:2" x14ac:dyDescent="0.35">
      <c r="B378" t="e" cm="1">
        <f t="array" ref="B378">TRANSPOSE(_xlfn._xlws.SORT(_xlfn._xlws.FILTER(institutions[institute_id]&amp;" | "&amp;institutions[resource_id],#REF!=A378)))</f>
        <v>#REF!</v>
      </c>
    </row>
    <row r="379" spans="2:2" x14ac:dyDescent="0.35">
      <c r="B379" t="e" cm="1">
        <f t="array" ref="B379">TRANSPOSE(_xlfn._xlws.SORT(_xlfn._xlws.FILTER(institutions[institute_id]&amp;" | "&amp;institutions[resource_id],#REF!=A379)))</f>
        <v>#REF!</v>
      </c>
    </row>
    <row r="380" spans="2:2" x14ac:dyDescent="0.35">
      <c r="B380" t="e" cm="1">
        <f t="array" ref="B380">TRANSPOSE(_xlfn._xlws.SORT(_xlfn._xlws.FILTER(institutions[institute_id]&amp;" | "&amp;institutions[resource_id],#REF!=A380)))</f>
        <v>#REF!</v>
      </c>
    </row>
    <row r="381" spans="2:2" x14ac:dyDescent="0.35">
      <c r="B381" t="e" cm="1">
        <f t="array" ref="B381">TRANSPOSE(_xlfn._xlws.SORT(_xlfn._xlws.FILTER(institutions[institute_id]&amp;" | "&amp;institutions[resource_id],#REF!=A381)))</f>
        <v>#REF!</v>
      </c>
    </row>
    <row r="382" spans="2:2" x14ac:dyDescent="0.35">
      <c r="B382" t="e" cm="1">
        <f t="array" ref="B382">TRANSPOSE(_xlfn._xlws.SORT(_xlfn._xlws.FILTER(institutions[institute_id]&amp;" | "&amp;institutions[resource_id],#REF!=A382)))</f>
        <v>#REF!</v>
      </c>
    </row>
    <row r="383" spans="2:2" x14ac:dyDescent="0.35">
      <c r="B383" t="e" cm="1">
        <f t="array" ref="B383">TRANSPOSE(_xlfn._xlws.SORT(_xlfn._xlws.FILTER(institutions[institute_id]&amp;" | "&amp;institutions[resource_id],#REF!=A383)))</f>
        <v>#REF!</v>
      </c>
    </row>
    <row r="384" spans="2:2" x14ac:dyDescent="0.35">
      <c r="B384" t="e" cm="1">
        <f t="array" ref="B384">TRANSPOSE(_xlfn._xlws.SORT(_xlfn._xlws.FILTER(institutions[institute_id]&amp;" | "&amp;institutions[resource_id],#REF!=A384)))</f>
        <v>#REF!</v>
      </c>
    </row>
    <row r="385" spans="2:2" x14ac:dyDescent="0.35">
      <c r="B385" t="e" cm="1">
        <f t="array" ref="B385">TRANSPOSE(_xlfn._xlws.SORT(_xlfn._xlws.FILTER(institutions[institute_id]&amp;" | "&amp;institutions[resource_id],#REF!=A385)))</f>
        <v>#REF!</v>
      </c>
    </row>
    <row r="386" spans="2:2" x14ac:dyDescent="0.35">
      <c r="B386" t="e" cm="1">
        <f t="array" ref="B386">TRANSPOSE(_xlfn._xlws.SORT(_xlfn._xlws.FILTER(institutions[institute_id]&amp;" | "&amp;institutions[resource_id],#REF!=A386)))</f>
        <v>#REF!</v>
      </c>
    </row>
    <row r="387" spans="2:2" x14ac:dyDescent="0.35">
      <c r="B387" t="e" cm="1">
        <f t="array" ref="B387">TRANSPOSE(_xlfn._xlws.SORT(_xlfn._xlws.FILTER(institutions[institute_id]&amp;" | "&amp;institutions[resource_id],#REF!=A387)))</f>
        <v>#REF!</v>
      </c>
    </row>
    <row r="388" spans="2:2" x14ac:dyDescent="0.35">
      <c r="B388" t="e" cm="1">
        <f t="array" ref="B388">TRANSPOSE(_xlfn._xlws.SORT(_xlfn._xlws.FILTER(institutions[institute_id]&amp;" | "&amp;institutions[resource_id],#REF!=A388)))</f>
        <v>#REF!</v>
      </c>
    </row>
    <row r="389" spans="2:2" x14ac:dyDescent="0.35">
      <c r="B389" t="e" cm="1">
        <f t="array" ref="B389">TRANSPOSE(_xlfn._xlws.SORT(_xlfn._xlws.FILTER(institutions[institute_id]&amp;" | "&amp;institutions[resource_id],#REF!=A389)))</f>
        <v>#REF!</v>
      </c>
    </row>
    <row r="390" spans="2:2" x14ac:dyDescent="0.35">
      <c r="B390" t="e" cm="1">
        <f t="array" ref="B390">TRANSPOSE(_xlfn._xlws.SORT(_xlfn._xlws.FILTER(institutions[institute_id]&amp;" | "&amp;institutions[resource_id],#REF!=A390)))</f>
        <v>#REF!</v>
      </c>
    </row>
    <row r="391" spans="2:2" x14ac:dyDescent="0.35">
      <c r="B391" t="e" cm="1">
        <f t="array" ref="B391">TRANSPOSE(_xlfn._xlws.SORT(_xlfn._xlws.FILTER(institutions[institute_id]&amp;" | "&amp;institutions[resource_id],#REF!=A391)))</f>
        <v>#REF!</v>
      </c>
    </row>
    <row r="392" spans="2:2" x14ac:dyDescent="0.35">
      <c r="B392" t="e" cm="1">
        <f t="array" ref="B392">TRANSPOSE(_xlfn._xlws.SORT(_xlfn._xlws.FILTER(institutions[institute_id]&amp;" | "&amp;institutions[resource_id],#REF!=A392)))</f>
        <v>#REF!</v>
      </c>
    </row>
    <row r="393" spans="2:2" x14ac:dyDescent="0.35">
      <c r="B393" t="e" cm="1">
        <f t="array" ref="B393">TRANSPOSE(_xlfn._xlws.SORT(_xlfn._xlws.FILTER(institutions[institute_id]&amp;" | "&amp;institutions[resource_id],#REF!=A393)))</f>
        <v>#REF!</v>
      </c>
    </row>
    <row r="394" spans="2:2" x14ac:dyDescent="0.35">
      <c r="B394" t="e" cm="1">
        <f t="array" ref="B394">TRANSPOSE(_xlfn._xlws.SORT(_xlfn._xlws.FILTER(institutions[institute_id]&amp;" | "&amp;institutions[resource_id],#REF!=A394)))</f>
        <v>#REF!</v>
      </c>
    </row>
    <row r="395" spans="2:2" x14ac:dyDescent="0.35">
      <c r="B395" t="e" cm="1">
        <f t="array" ref="B395">TRANSPOSE(_xlfn._xlws.SORT(_xlfn._xlws.FILTER(institutions[institute_id]&amp;" | "&amp;institutions[resource_id],#REF!=A395)))</f>
        <v>#REF!</v>
      </c>
    </row>
    <row r="396" spans="2:2" x14ac:dyDescent="0.35">
      <c r="B396" t="e" cm="1">
        <f t="array" ref="B396">TRANSPOSE(_xlfn._xlws.SORT(_xlfn._xlws.FILTER(institutions[institute_id]&amp;" | "&amp;institutions[resource_id],#REF!=A396)))</f>
        <v>#REF!</v>
      </c>
    </row>
    <row r="397" spans="2:2" x14ac:dyDescent="0.35">
      <c r="B397" t="e" cm="1">
        <f t="array" ref="B397">TRANSPOSE(_xlfn._xlws.SORT(_xlfn._xlws.FILTER(institutions[institute_id]&amp;" | "&amp;institutions[resource_id],#REF!=A397)))</f>
        <v>#REF!</v>
      </c>
    </row>
    <row r="398" spans="2:2" x14ac:dyDescent="0.35">
      <c r="B398" t="e" cm="1">
        <f t="array" ref="B398">TRANSPOSE(_xlfn._xlws.SORT(_xlfn._xlws.FILTER(institutions[institute_id]&amp;" | "&amp;institutions[resource_id],#REF!=A398)))</f>
        <v>#REF!</v>
      </c>
    </row>
    <row r="399" spans="2:2" x14ac:dyDescent="0.35">
      <c r="B399" t="e" cm="1">
        <f t="array" ref="B399">TRANSPOSE(_xlfn._xlws.SORT(_xlfn._xlws.FILTER(institutions[institute_id]&amp;" | "&amp;institutions[resource_id],#REF!=A399)))</f>
        <v>#REF!</v>
      </c>
    </row>
    <row r="400" spans="2:2" x14ac:dyDescent="0.35">
      <c r="B400" t="e" cm="1">
        <f t="array" ref="B400">TRANSPOSE(_xlfn._xlws.SORT(_xlfn._xlws.FILTER(institutions[institute_id]&amp;" | "&amp;institutions[resource_id],#REF!=A400)))</f>
        <v>#REF!</v>
      </c>
    </row>
    <row r="401" spans="2:2" x14ac:dyDescent="0.35">
      <c r="B401" t="e" cm="1">
        <f t="array" ref="B401">TRANSPOSE(_xlfn._xlws.SORT(_xlfn._xlws.FILTER(institutions[institute_id]&amp;" | "&amp;institutions[resource_id],#REF!=A401)))</f>
        <v>#REF!</v>
      </c>
    </row>
    <row r="402" spans="2:2" x14ac:dyDescent="0.35">
      <c r="B402" t="e" cm="1">
        <f t="array" ref="B402">TRANSPOSE(_xlfn._xlws.SORT(_xlfn._xlws.FILTER(institutions[institute_id]&amp;" | "&amp;institutions[resource_id],#REF!=A402)))</f>
        <v>#REF!</v>
      </c>
    </row>
    <row r="403" spans="2:2" x14ac:dyDescent="0.35">
      <c r="B403" t="e" cm="1">
        <f t="array" ref="B403">TRANSPOSE(_xlfn._xlws.SORT(_xlfn._xlws.FILTER(institutions[institute_id]&amp;" | "&amp;institutions[resource_id],#REF!=A403)))</f>
        <v>#REF!</v>
      </c>
    </row>
    <row r="404" spans="2:2" x14ac:dyDescent="0.35">
      <c r="B404" t="e" cm="1">
        <f t="array" ref="B404">TRANSPOSE(_xlfn._xlws.SORT(_xlfn._xlws.FILTER(institutions[institute_id]&amp;" | "&amp;institutions[resource_id],#REF!=A404)))</f>
        <v>#REF!</v>
      </c>
    </row>
    <row r="405" spans="2:2" x14ac:dyDescent="0.35">
      <c r="B405" t="e" cm="1">
        <f t="array" ref="B405">TRANSPOSE(_xlfn._xlws.SORT(_xlfn._xlws.FILTER(institutions[institute_id]&amp;" | "&amp;institutions[resource_id],#REF!=A405)))</f>
        <v>#REF!</v>
      </c>
    </row>
    <row r="406" spans="2:2" x14ac:dyDescent="0.35">
      <c r="B406" t="e" cm="1">
        <f t="array" ref="B406">TRANSPOSE(_xlfn._xlws.SORT(_xlfn._xlws.FILTER(institutions[institute_id]&amp;" | "&amp;institutions[resource_id],#REF!=A406)))</f>
        <v>#REF!</v>
      </c>
    </row>
    <row r="407" spans="2:2" x14ac:dyDescent="0.35">
      <c r="B407" t="e" cm="1">
        <f t="array" ref="B407">TRANSPOSE(_xlfn._xlws.SORT(_xlfn._xlws.FILTER(institutions[institute_id]&amp;" | "&amp;institutions[resource_id],#REF!=A407)))</f>
        <v>#REF!</v>
      </c>
    </row>
    <row r="408" spans="2:2" x14ac:dyDescent="0.35">
      <c r="B408" t="e" cm="1">
        <f t="array" ref="B408">TRANSPOSE(_xlfn._xlws.SORT(_xlfn._xlws.FILTER(institutions[institute_id]&amp;" | "&amp;institutions[resource_id],#REF!=A408)))</f>
        <v>#REF!</v>
      </c>
    </row>
    <row r="409" spans="2:2" x14ac:dyDescent="0.35">
      <c r="B409" t="e" cm="1">
        <f t="array" ref="B409">TRANSPOSE(_xlfn._xlws.SORT(_xlfn._xlws.FILTER(institutions[institute_id]&amp;" | "&amp;institutions[resource_id],#REF!=A409)))</f>
        <v>#REF!</v>
      </c>
    </row>
    <row r="410" spans="2:2" x14ac:dyDescent="0.35">
      <c r="B410" t="e" cm="1">
        <f t="array" ref="B410">TRANSPOSE(_xlfn._xlws.SORT(_xlfn._xlws.FILTER(institutions[institute_id]&amp;" | "&amp;institutions[resource_id],#REF!=A410)))</f>
        <v>#REF!</v>
      </c>
    </row>
    <row r="411" spans="2:2" x14ac:dyDescent="0.35">
      <c r="B411" t="e" cm="1">
        <f t="array" ref="B411">TRANSPOSE(_xlfn._xlws.SORT(_xlfn._xlws.FILTER(institutions[institute_id]&amp;" | "&amp;institutions[resource_id],#REF!=A411)))</f>
        <v>#REF!</v>
      </c>
    </row>
    <row r="412" spans="2:2" x14ac:dyDescent="0.35">
      <c r="B412" t="e" cm="1">
        <f t="array" ref="B412">TRANSPOSE(_xlfn._xlws.SORT(_xlfn._xlws.FILTER(institutions[institute_id]&amp;" | "&amp;institutions[resource_id],#REF!=A412)))</f>
        <v>#REF!</v>
      </c>
    </row>
    <row r="413" spans="2:2" x14ac:dyDescent="0.35">
      <c r="B413" t="e" cm="1">
        <f t="array" ref="B413">TRANSPOSE(_xlfn._xlws.SORT(_xlfn._xlws.FILTER(institutions[institute_id]&amp;" | "&amp;institutions[resource_id],#REF!=A413)))</f>
        <v>#REF!</v>
      </c>
    </row>
    <row r="414" spans="2:2" x14ac:dyDescent="0.35">
      <c r="B414" t="e" cm="1">
        <f t="array" ref="B414">TRANSPOSE(_xlfn._xlws.SORT(_xlfn._xlws.FILTER(institutions[institute_id]&amp;" | "&amp;institutions[resource_id],#REF!=A414)))</f>
        <v>#REF!</v>
      </c>
    </row>
    <row r="415" spans="2:2" x14ac:dyDescent="0.35">
      <c r="B415" t="e" cm="1">
        <f t="array" ref="B415">TRANSPOSE(_xlfn._xlws.SORT(_xlfn._xlws.FILTER(institutions[institute_id]&amp;" | "&amp;institutions[resource_id],#REF!=A415)))</f>
        <v>#REF!</v>
      </c>
    </row>
    <row r="416" spans="2:2" x14ac:dyDescent="0.35">
      <c r="B416" t="e" cm="1">
        <f t="array" ref="B416">TRANSPOSE(_xlfn._xlws.SORT(_xlfn._xlws.FILTER(institutions[institute_id]&amp;" | "&amp;institutions[resource_id],#REF!=A416)))</f>
        <v>#REF!</v>
      </c>
    </row>
    <row r="417" spans="2:2" x14ac:dyDescent="0.35">
      <c r="B417" t="e" cm="1">
        <f t="array" ref="B417">TRANSPOSE(_xlfn._xlws.SORT(_xlfn._xlws.FILTER(institutions[institute_id]&amp;" | "&amp;institutions[resource_id],#REF!=A417)))</f>
        <v>#REF!</v>
      </c>
    </row>
    <row r="418" spans="2:2" x14ac:dyDescent="0.35">
      <c r="B418" t="e" cm="1">
        <f t="array" ref="B418">TRANSPOSE(_xlfn._xlws.SORT(_xlfn._xlws.FILTER(institutions[institute_id]&amp;" | "&amp;institutions[resource_id],#REF!=A418)))</f>
        <v>#REF!</v>
      </c>
    </row>
    <row r="419" spans="2:2" x14ac:dyDescent="0.35">
      <c r="B419" t="e" cm="1">
        <f t="array" ref="B419">TRANSPOSE(_xlfn._xlws.SORT(_xlfn._xlws.FILTER(institutions[institute_id]&amp;" | "&amp;institutions[resource_id],#REF!=A419)))</f>
        <v>#REF!</v>
      </c>
    </row>
    <row r="420" spans="2:2" x14ac:dyDescent="0.35">
      <c r="B420" t="e" cm="1">
        <f t="array" ref="B420">TRANSPOSE(_xlfn._xlws.SORT(_xlfn._xlws.FILTER(institutions[institute_id]&amp;" | "&amp;institutions[resource_id],#REF!=A420)))</f>
        <v>#REF!</v>
      </c>
    </row>
    <row r="421" spans="2:2" x14ac:dyDescent="0.35">
      <c r="B421" t="e" cm="1">
        <f t="array" ref="B421">TRANSPOSE(_xlfn._xlws.SORT(_xlfn._xlws.FILTER(institutions[institute_id]&amp;" | "&amp;institutions[resource_id],#REF!=A421)))</f>
        <v>#REF!</v>
      </c>
    </row>
    <row r="422" spans="2:2" x14ac:dyDescent="0.35">
      <c r="B422" t="e" cm="1">
        <f t="array" ref="B422">TRANSPOSE(_xlfn._xlws.SORT(_xlfn._xlws.FILTER(institutions[institute_id]&amp;" | "&amp;institutions[resource_id],#REF!=A422)))</f>
        <v>#REF!</v>
      </c>
    </row>
    <row r="423" spans="2:2" x14ac:dyDescent="0.35">
      <c r="B423" t="e" cm="1">
        <f t="array" ref="B423">TRANSPOSE(_xlfn._xlws.SORT(_xlfn._xlws.FILTER(institutions[institute_id]&amp;" | "&amp;institutions[resource_id],#REF!=A423)))</f>
        <v>#REF!</v>
      </c>
    </row>
    <row r="424" spans="2:2" x14ac:dyDescent="0.35">
      <c r="B424" t="e" cm="1">
        <f t="array" ref="B424">TRANSPOSE(_xlfn._xlws.SORT(_xlfn._xlws.FILTER(institutions[institute_id]&amp;" | "&amp;institutions[resource_id],#REF!=A424)))</f>
        <v>#REF!</v>
      </c>
    </row>
    <row r="425" spans="2:2" x14ac:dyDescent="0.35">
      <c r="B425" t="e" cm="1">
        <f t="array" ref="B425">TRANSPOSE(_xlfn._xlws.SORT(_xlfn._xlws.FILTER(institutions[institute_id]&amp;" | "&amp;institutions[resource_id],#REF!=A425)))</f>
        <v>#REF!</v>
      </c>
    </row>
    <row r="426" spans="2:2" x14ac:dyDescent="0.35">
      <c r="B426" t="e" cm="1">
        <f t="array" ref="B426">TRANSPOSE(_xlfn._xlws.SORT(_xlfn._xlws.FILTER(institutions[institute_id]&amp;" | "&amp;institutions[resource_id],#REF!=A426)))</f>
        <v>#REF!</v>
      </c>
    </row>
    <row r="427" spans="2:2" x14ac:dyDescent="0.35">
      <c r="B427" t="e" cm="1">
        <f t="array" ref="B427">TRANSPOSE(_xlfn._xlws.SORT(_xlfn._xlws.FILTER(institutions[institute_id]&amp;" | "&amp;institutions[resource_id],#REF!=A427)))</f>
        <v>#REF!</v>
      </c>
    </row>
    <row r="428" spans="2:2" x14ac:dyDescent="0.35">
      <c r="B428" t="e" cm="1">
        <f t="array" ref="B428">TRANSPOSE(_xlfn._xlws.SORT(_xlfn._xlws.FILTER(institutions[institute_id]&amp;" | "&amp;institutions[resource_id],#REF!=A428)))</f>
        <v>#REF!</v>
      </c>
    </row>
    <row r="429" spans="2:2" x14ac:dyDescent="0.35">
      <c r="B429" t="e" cm="1">
        <f t="array" ref="B429">TRANSPOSE(_xlfn._xlws.SORT(_xlfn._xlws.FILTER(institutions[institute_id]&amp;" | "&amp;institutions[resource_id],#REF!=A429)))</f>
        <v>#REF!</v>
      </c>
    </row>
    <row r="430" spans="2:2" x14ac:dyDescent="0.35">
      <c r="B430" t="e" cm="1">
        <f t="array" ref="B430">TRANSPOSE(_xlfn._xlws.SORT(_xlfn._xlws.FILTER(institutions[institute_id]&amp;" | "&amp;institutions[resource_id],#REF!=A430)))</f>
        <v>#REF!</v>
      </c>
    </row>
    <row r="431" spans="2:2" x14ac:dyDescent="0.35">
      <c r="B431" t="e" cm="1">
        <f t="array" ref="B431">TRANSPOSE(_xlfn._xlws.SORT(_xlfn._xlws.FILTER(institutions[institute_id]&amp;" | "&amp;institutions[resource_id],#REF!=A431)))</f>
        <v>#REF!</v>
      </c>
    </row>
    <row r="432" spans="2:2" x14ac:dyDescent="0.35">
      <c r="B432" t="e" cm="1">
        <f t="array" ref="B432">TRANSPOSE(_xlfn._xlws.SORT(_xlfn._xlws.FILTER(institutions[institute_id]&amp;" | "&amp;institutions[resource_id],#REF!=A432)))</f>
        <v>#REF!</v>
      </c>
    </row>
    <row r="433" spans="2:2" x14ac:dyDescent="0.35">
      <c r="B433" t="e" cm="1">
        <f t="array" ref="B433">TRANSPOSE(_xlfn._xlws.SORT(_xlfn._xlws.FILTER(institutions[institute_id]&amp;" | "&amp;institutions[resource_id],#REF!=A433)))</f>
        <v>#REF!</v>
      </c>
    </row>
    <row r="434" spans="2:2" x14ac:dyDescent="0.35">
      <c r="B434" t="e" cm="1">
        <f t="array" ref="B434">TRANSPOSE(_xlfn._xlws.SORT(_xlfn._xlws.FILTER(institutions[institute_id]&amp;" | "&amp;institutions[resource_id],#REF!=A434)))</f>
        <v>#REF!</v>
      </c>
    </row>
    <row r="435" spans="2:2" x14ac:dyDescent="0.35">
      <c r="B435" t="e" cm="1">
        <f t="array" ref="B435">TRANSPOSE(_xlfn._xlws.SORT(_xlfn._xlws.FILTER(institutions[institute_id]&amp;" | "&amp;institutions[resource_id],#REF!=A435)))</f>
        <v>#REF!</v>
      </c>
    </row>
    <row r="436" spans="2:2" x14ac:dyDescent="0.35">
      <c r="B436" t="e" cm="1">
        <f t="array" ref="B436">TRANSPOSE(_xlfn._xlws.SORT(_xlfn._xlws.FILTER(institutions[institute_id]&amp;" | "&amp;institutions[resource_id],#REF!=A436)))</f>
        <v>#REF!</v>
      </c>
    </row>
    <row r="437" spans="2:2" x14ac:dyDescent="0.35">
      <c r="B437" t="e" cm="1">
        <f t="array" ref="B437">TRANSPOSE(_xlfn._xlws.SORT(_xlfn._xlws.FILTER(institutions[institute_id]&amp;" | "&amp;institutions[resource_id],#REF!=A437)))</f>
        <v>#REF!</v>
      </c>
    </row>
    <row r="438" spans="2:2" x14ac:dyDescent="0.35">
      <c r="B438" t="e" cm="1">
        <f t="array" ref="B438">TRANSPOSE(_xlfn._xlws.SORT(_xlfn._xlws.FILTER(institutions[institute_id]&amp;" | "&amp;institutions[resource_id],#REF!=A438)))</f>
        <v>#REF!</v>
      </c>
    </row>
    <row r="439" spans="2:2" x14ac:dyDescent="0.35">
      <c r="B439" t="e" cm="1">
        <f t="array" ref="B439">TRANSPOSE(_xlfn._xlws.SORT(_xlfn._xlws.FILTER(institutions[institute_id]&amp;" | "&amp;institutions[resource_id],#REF!=A439)))</f>
        <v>#REF!</v>
      </c>
    </row>
    <row r="440" spans="2:2" x14ac:dyDescent="0.35">
      <c r="B440" t="e" cm="1">
        <f t="array" ref="B440">TRANSPOSE(_xlfn._xlws.SORT(_xlfn._xlws.FILTER(institutions[institute_id]&amp;" | "&amp;institutions[resource_id],#REF!=A440)))</f>
        <v>#REF!</v>
      </c>
    </row>
    <row r="441" spans="2:2" x14ac:dyDescent="0.35">
      <c r="B441" t="e" cm="1">
        <f t="array" ref="B441">TRANSPOSE(_xlfn._xlws.SORT(_xlfn._xlws.FILTER(institutions[institute_id]&amp;" | "&amp;institutions[resource_id],#REF!=A441)))</f>
        <v>#REF!</v>
      </c>
    </row>
    <row r="442" spans="2:2" x14ac:dyDescent="0.35">
      <c r="B442" t="e" cm="1">
        <f t="array" ref="B442">TRANSPOSE(_xlfn._xlws.SORT(_xlfn._xlws.FILTER(institutions[institute_id]&amp;" | "&amp;institutions[resource_id],#REF!=A442)))</f>
        <v>#REF!</v>
      </c>
    </row>
    <row r="443" spans="2:2" x14ac:dyDescent="0.35">
      <c r="B443" t="e" cm="1">
        <f t="array" ref="B443">TRANSPOSE(_xlfn._xlws.SORT(_xlfn._xlws.FILTER(institutions[institute_id]&amp;" | "&amp;institutions[resource_id],#REF!=A443)))</f>
        <v>#REF!</v>
      </c>
    </row>
    <row r="444" spans="2:2" x14ac:dyDescent="0.35">
      <c r="B444" t="e" cm="1">
        <f t="array" ref="B444">TRANSPOSE(_xlfn._xlws.SORT(_xlfn._xlws.FILTER(institutions[institute_id]&amp;" | "&amp;institutions[resource_id],#REF!=A444)))</f>
        <v>#REF!</v>
      </c>
    </row>
    <row r="445" spans="2:2" x14ac:dyDescent="0.35">
      <c r="B445" t="e" cm="1">
        <f t="array" ref="B445">TRANSPOSE(_xlfn._xlws.SORT(_xlfn._xlws.FILTER(institutions[institute_id]&amp;" | "&amp;institutions[resource_id],#REF!=A445)))</f>
        <v>#REF!</v>
      </c>
    </row>
    <row r="446" spans="2:2" x14ac:dyDescent="0.35">
      <c r="B446" t="e" cm="1">
        <f t="array" ref="B446">TRANSPOSE(_xlfn._xlws.SORT(_xlfn._xlws.FILTER(institutions[institute_id]&amp;" | "&amp;institutions[resource_id],#REF!=A446)))</f>
        <v>#REF!</v>
      </c>
    </row>
    <row r="447" spans="2:2" x14ac:dyDescent="0.35">
      <c r="B447" t="e" cm="1">
        <f t="array" ref="B447">TRANSPOSE(_xlfn._xlws.SORT(_xlfn._xlws.FILTER(institutions[institute_id]&amp;" | "&amp;institutions[resource_id],#REF!=A447)))</f>
        <v>#REF!</v>
      </c>
    </row>
    <row r="448" spans="2:2" x14ac:dyDescent="0.35">
      <c r="B448" t="e" cm="1">
        <f t="array" ref="B448">TRANSPOSE(_xlfn._xlws.SORT(_xlfn._xlws.FILTER(institutions[institute_id]&amp;" | "&amp;institutions[resource_id],#REF!=A448)))</f>
        <v>#REF!</v>
      </c>
    </row>
    <row r="449" spans="2:2" x14ac:dyDescent="0.35">
      <c r="B449" t="e" cm="1">
        <f t="array" ref="B449">TRANSPOSE(_xlfn._xlws.SORT(_xlfn._xlws.FILTER(institutions[institute_id]&amp;" | "&amp;institutions[resource_id],#REF!=A449)))</f>
        <v>#REF!</v>
      </c>
    </row>
    <row r="450" spans="2:2" x14ac:dyDescent="0.35">
      <c r="B450" t="e" cm="1">
        <f t="array" ref="B450">TRANSPOSE(_xlfn._xlws.SORT(_xlfn._xlws.FILTER(institutions[institute_id]&amp;" | "&amp;institutions[resource_id],#REF!=A450)))</f>
        <v>#REF!</v>
      </c>
    </row>
    <row r="451" spans="2:2" x14ac:dyDescent="0.35">
      <c r="B451" t="e" cm="1">
        <f t="array" ref="B451">TRANSPOSE(_xlfn._xlws.SORT(_xlfn._xlws.FILTER(institutions[institute_id]&amp;" | "&amp;institutions[resource_id],#REF!=A451)))</f>
        <v>#REF!</v>
      </c>
    </row>
    <row r="452" spans="2:2" x14ac:dyDescent="0.35">
      <c r="B452" t="e" cm="1">
        <f t="array" ref="B452">TRANSPOSE(_xlfn._xlws.SORT(_xlfn._xlws.FILTER(institutions[institute_id]&amp;" | "&amp;institutions[resource_id],#REF!=A452)))</f>
        <v>#REF!</v>
      </c>
    </row>
    <row r="453" spans="2:2" x14ac:dyDescent="0.35">
      <c r="B453" t="e" cm="1">
        <f t="array" ref="B453">TRANSPOSE(_xlfn._xlws.SORT(_xlfn._xlws.FILTER(institutions[institute_id]&amp;" | "&amp;institutions[resource_id],#REF!=A453)))</f>
        <v>#REF!</v>
      </c>
    </row>
    <row r="454" spans="2:2" x14ac:dyDescent="0.35">
      <c r="B454" t="e" cm="1">
        <f t="array" ref="B454">TRANSPOSE(_xlfn._xlws.SORT(_xlfn._xlws.FILTER(institutions[institute_id]&amp;" | "&amp;institutions[resource_id],#REF!=A454)))</f>
        <v>#REF!</v>
      </c>
    </row>
    <row r="455" spans="2:2" x14ac:dyDescent="0.35">
      <c r="B455" t="e" cm="1">
        <f t="array" ref="B455">TRANSPOSE(_xlfn._xlws.SORT(_xlfn._xlws.FILTER(institutions[institute_id]&amp;" | "&amp;institutions[resource_id],#REF!=A455)))</f>
        <v>#REF!</v>
      </c>
    </row>
    <row r="456" spans="2:2" x14ac:dyDescent="0.35">
      <c r="B456" t="e" cm="1">
        <f t="array" ref="B456">TRANSPOSE(_xlfn._xlws.SORT(_xlfn._xlws.FILTER(institutions[institute_id]&amp;" | "&amp;institutions[resource_id],#REF!=A456)))</f>
        <v>#REF!</v>
      </c>
    </row>
    <row r="457" spans="2:2" x14ac:dyDescent="0.35">
      <c r="B457" t="e" cm="1">
        <f t="array" ref="B457">TRANSPOSE(_xlfn._xlws.SORT(_xlfn._xlws.FILTER(institutions[institute_id]&amp;" | "&amp;institutions[resource_id],#REF!=A457)))</f>
        <v>#REF!</v>
      </c>
    </row>
    <row r="458" spans="2:2" x14ac:dyDescent="0.35">
      <c r="B458" t="e" cm="1">
        <f t="array" ref="B458">TRANSPOSE(_xlfn._xlws.SORT(_xlfn._xlws.FILTER(institutions[institute_id]&amp;" | "&amp;institutions[resource_id],#REF!=A458)))</f>
        <v>#REF!</v>
      </c>
    </row>
    <row r="459" spans="2:2" x14ac:dyDescent="0.35">
      <c r="B459" t="e" cm="1">
        <f t="array" ref="B459">TRANSPOSE(_xlfn._xlws.SORT(_xlfn._xlws.FILTER(institutions[institute_id]&amp;" | "&amp;institutions[resource_id],#REF!=A459)))</f>
        <v>#REF!</v>
      </c>
    </row>
    <row r="460" spans="2:2" x14ac:dyDescent="0.35">
      <c r="B460" t="e" cm="1">
        <f t="array" ref="B460">TRANSPOSE(_xlfn._xlws.SORT(_xlfn._xlws.FILTER(institutions[institute_id]&amp;" | "&amp;institutions[resource_id],#REF!=A460)))</f>
        <v>#REF!</v>
      </c>
    </row>
    <row r="461" spans="2:2" x14ac:dyDescent="0.35">
      <c r="B461" t="e" cm="1">
        <f t="array" ref="B461">TRANSPOSE(_xlfn._xlws.SORT(_xlfn._xlws.FILTER(institutions[institute_id]&amp;" | "&amp;institutions[resource_id],#REF!=A461)))</f>
        <v>#REF!</v>
      </c>
    </row>
    <row r="462" spans="2:2" x14ac:dyDescent="0.35">
      <c r="B462" t="e" cm="1">
        <f t="array" ref="B462">TRANSPOSE(_xlfn._xlws.SORT(_xlfn._xlws.FILTER(institutions[institute_id]&amp;" | "&amp;institutions[resource_id],#REF!=A462)))</f>
        <v>#REF!</v>
      </c>
    </row>
    <row r="463" spans="2:2" x14ac:dyDescent="0.35">
      <c r="B463" t="e" cm="1">
        <f t="array" ref="B463">TRANSPOSE(_xlfn._xlws.SORT(_xlfn._xlws.FILTER(institutions[institute_id]&amp;" | "&amp;institutions[resource_id],#REF!=A463)))</f>
        <v>#REF!</v>
      </c>
    </row>
    <row r="464" spans="2:2" x14ac:dyDescent="0.35">
      <c r="B464" t="e" cm="1">
        <f t="array" ref="B464">TRANSPOSE(_xlfn._xlws.SORT(_xlfn._xlws.FILTER(institutions[institute_id]&amp;" | "&amp;institutions[resource_id],#REF!=A464)))</f>
        <v>#REF!</v>
      </c>
    </row>
    <row r="465" spans="2:2" x14ac:dyDescent="0.35">
      <c r="B465" t="e" cm="1">
        <f t="array" ref="B465">TRANSPOSE(_xlfn._xlws.SORT(_xlfn._xlws.FILTER(institutions[institute_id]&amp;" | "&amp;institutions[resource_id],#REF!=A465)))</f>
        <v>#REF!</v>
      </c>
    </row>
    <row r="466" spans="2:2" x14ac:dyDescent="0.35">
      <c r="B466" t="e" cm="1">
        <f t="array" ref="B466">TRANSPOSE(_xlfn._xlws.SORT(_xlfn._xlws.FILTER(institutions[institute_id]&amp;" | "&amp;institutions[resource_id],#REF!=A466)))</f>
        <v>#REF!</v>
      </c>
    </row>
    <row r="467" spans="2:2" x14ac:dyDescent="0.35">
      <c r="B467" t="e" cm="1">
        <f t="array" ref="B467">TRANSPOSE(_xlfn._xlws.SORT(_xlfn._xlws.FILTER(institutions[institute_id]&amp;" | "&amp;institutions[resource_id],#REF!=A467)))</f>
        <v>#REF!</v>
      </c>
    </row>
    <row r="468" spans="2:2" x14ac:dyDescent="0.35">
      <c r="B468" t="e" cm="1">
        <f t="array" ref="B468">TRANSPOSE(_xlfn._xlws.SORT(_xlfn._xlws.FILTER(institutions[institute_id]&amp;" | "&amp;institutions[resource_id],#REF!=A468)))</f>
        <v>#REF!</v>
      </c>
    </row>
    <row r="469" spans="2:2" x14ac:dyDescent="0.35">
      <c r="B469" t="e" cm="1">
        <f t="array" ref="B469">TRANSPOSE(_xlfn._xlws.SORT(_xlfn._xlws.FILTER(institutions[institute_id]&amp;" | "&amp;institutions[resource_id],#REF!=A469)))</f>
        <v>#REF!</v>
      </c>
    </row>
    <row r="470" spans="2:2" x14ac:dyDescent="0.35">
      <c r="B470" t="e" cm="1">
        <f t="array" ref="B470">TRANSPOSE(_xlfn._xlws.SORT(_xlfn._xlws.FILTER(institutions[institute_id]&amp;" | "&amp;institutions[resource_id],#REF!=A470)))</f>
        <v>#REF!</v>
      </c>
    </row>
    <row r="471" spans="2:2" x14ac:dyDescent="0.35">
      <c r="B471" t="e" cm="1">
        <f t="array" ref="B471">TRANSPOSE(_xlfn._xlws.SORT(_xlfn._xlws.FILTER(institutions[institute_id]&amp;" | "&amp;institutions[resource_id],#REF!=A471)))</f>
        <v>#REF!</v>
      </c>
    </row>
    <row r="472" spans="2:2" x14ac:dyDescent="0.35">
      <c r="B472" t="e" cm="1">
        <f t="array" ref="B472">TRANSPOSE(_xlfn._xlws.SORT(_xlfn._xlws.FILTER(institutions[institute_id]&amp;" | "&amp;institutions[resource_id],#REF!=A472)))</f>
        <v>#REF!</v>
      </c>
    </row>
    <row r="473" spans="2:2" x14ac:dyDescent="0.35">
      <c r="B473" t="e" cm="1">
        <f t="array" ref="B473">TRANSPOSE(_xlfn._xlws.SORT(_xlfn._xlws.FILTER(institutions[institute_id]&amp;" | "&amp;institutions[resource_id],#REF!=A473)))</f>
        <v>#REF!</v>
      </c>
    </row>
    <row r="474" spans="2:2" x14ac:dyDescent="0.35">
      <c r="B474" t="e" cm="1">
        <f t="array" ref="B474">TRANSPOSE(_xlfn._xlws.SORT(_xlfn._xlws.FILTER(institutions[institute_id]&amp;" | "&amp;institutions[resource_id],#REF!=A474)))</f>
        <v>#REF!</v>
      </c>
    </row>
    <row r="475" spans="2:2" x14ac:dyDescent="0.35">
      <c r="B475" t="e" cm="1">
        <f t="array" ref="B475">TRANSPOSE(_xlfn._xlws.SORT(_xlfn._xlws.FILTER(institutions[institute_id]&amp;" | "&amp;institutions[resource_id],#REF!=A475)))</f>
        <v>#REF!</v>
      </c>
    </row>
    <row r="476" spans="2:2" x14ac:dyDescent="0.35">
      <c r="B476" t="e" cm="1">
        <f t="array" ref="B476">TRANSPOSE(_xlfn._xlws.SORT(_xlfn._xlws.FILTER(institutions[institute_id]&amp;" | "&amp;institutions[resource_id],#REF!=A476)))</f>
        <v>#REF!</v>
      </c>
    </row>
    <row r="477" spans="2:2" x14ac:dyDescent="0.35">
      <c r="B477" t="e" cm="1">
        <f t="array" ref="B477">TRANSPOSE(_xlfn._xlws.SORT(_xlfn._xlws.FILTER(institutions[institute_id]&amp;" | "&amp;institutions[resource_id],#REF!=A477)))</f>
        <v>#REF!</v>
      </c>
    </row>
    <row r="478" spans="2:2" x14ac:dyDescent="0.35">
      <c r="B478" t="e" cm="1">
        <f t="array" ref="B478">TRANSPOSE(_xlfn._xlws.SORT(_xlfn._xlws.FILTER(institutions[institute_id]&amp;" | "&amp;institutions[resource_id],#REF!=A478)))</f>
        <v>#REF!</v>
      </c>
    </row>
    <row r="479" spans="2:2" x14ac:dyDescent="0.35">
      <c r="B479" t="e" cm="1">
        <f t="array" ref="B479">TRANSPOSE(_xlfn._xlws.SORT(_xlfn._xlws.FILTER(institutions[institute_id]&amp;" | "&amp;institutions[resource_id],#REF!=A479)))</f>
        <v>#REF!</v>
      </c>
    </row>
    <row r="480" spans="2:2" x14ac:dyDescent="0.35">
      <c r="B480" t="e" cm="1">
        <f t="array" ref="B480">TRANSPOSE(_xlfn._xlws.SORT(_xlfn._xlws.FILTER(institutions[institute_id]&amp;" | "&amp;institutions[resource_id],#REF!=A480)))</f>
        <v>#REF!</v>
      </c>
    </row>
    <row r="481" spans="2:2" x14ac:dyDescent="0.35">
      <c r="B481" t="e" cm="1">
        <f t="array" ref="B481">TRANSPOSE(_xlfn._xlws.SORT(_xlfn._xlws.FILTER(institutions[institute_id]&amp;" | "&amp;institutions[resource_id],#REF!=A481)))</f>
        <v>#REF!</v>
      </c>
    </row>
    <row r="482" spans="2:2" x14ac:dyDescent="0.35">
      <c r="B482" t="e" cm="1">
        <f t="array" ref="B482">TRANSPOSE(_xlfn._xlws.SORT(_xlfn._xlws.FILTER(institutions[institute_id]&amp;" | "&amp;institutions[resource_id],#REF!=A482)))</f>
        <v>#REF!</v>
      </c>
    </row>
    <row r="483" spans="2:2" x14ac:dyDescent="0.35">
      <c r="B483" t="e" cm="1">
        <f t="array" ref="B483">TRANSPOSE(_xlfn._xlws.SORT(_xlfn._xlws.FILTER(institutions[institute_id]&amp;" | "&amp;institutions[resource_id],#REF!=A483)))</f>
        <v>#REF!</v>
      </c>
    </row>
    <row r="484" spans="2:2" x14ac:dyDescent="0.35">
      <c r="B484" t="e" cm="1">
        <f t="array" ref="B484">TRANSPOSE(_xlfn._xlws.SORT(_xlfn._xlws.FILTER(institutions[institute_id]&amp;" | "&amp;institutions[resource_id],#REF!=A484)))</f>
        <v>#REF!</v>
      </c>
    </row>
    <row r="485" spans="2:2" x14ac:dyDescent="0.35">
      <c r="B485" t="e" cm="1">
        <f t="array" ref="B485">TRANSPOSE(_xlfn._xlws.SORT(_xlfn._xlws.FILTER(institutions[institute_id]&amp;" | "&amp;institutions[resource_id],#REF!=A485)))</f>
        <v>#REF!</v>
      </c>
    </row>
    <row r="486" spans="2:2" x14ac:dyDescent="0.35">
      <c r="B486" t="e" cm="1">
        <f t="array" ref="B486">TRANSPOSE(_xlfn._xlws.SORT(_xlfn._xlws.FILTER(institutions[institute_id]&amp;" | "&amp;institutions[resource_id],#REF!=A486)))</f>
        <v>#REF!</v>
      </c>
    </row>
    <row r="487" spans="2:2" x14ac:dyDescent="0.35">
      <c r="B487" t="e" cm="1">
        <f t="array" ref="B487">TRANSPOSE(_xlfn._xlws.SORT(_xlfn._xlws.FILTER(institutions[institute_id]&amp;" | "&amp;institutions[resource_id],#REF!=A487)))</f>
        <v>#REF!</v>
      </c>
    </row>
    <row r="488" spans="2:2" x14ac:dyDescent="0.35">
      <c r="B488" t="e" cm="1">
        <f t="array" ref="B488">TRANSPOSE(_xlfn._xlws.SORT(_xlfn._xlws.FILTER(institutions[institute_id]&amp;" | "&amp;institutions[resource_id],#REF!=A488)))</f>
        <v>#REF!</v>
      </c>
    </row>
    <row r="489" spans="2:2" x14ac:dyDescent="0.35">
      <c r="B489" t="e" cm="1">
        <f t="array" ref="B489">TRANSPOSE(_xlfn._xlws.SORT(_xlfn._xlws.FILTER(institutions[institute_id]&amp;" | "&amp;institutions[resource_id],#REF!=A489)))</f>
        <v>#REF!</v>
      </c>
    </row>
    <row r="490" spans="2:2" x14ac:dyDescent="0.35">
      <c r="B490" t="e" cm="1">
        <f t="array" ref="B490">TRANSPOSE(_xlfn._xlws.SORT(_xlfn._xlws.FILTER(institutions[institute_id]&amp;" | "&amp;institutions[resource_id],#REF!=A490)))</f>
        <v>#REF!</v>
      </c>
    </row>
    <row r="491" spans="2:2" x14ac:dyDescent="0.35">
      <c r="B491" t="e" cm="1">
        <f t="array" ref="B491">TRANSPOSE(_xlfn._xlws.SORT(_xlfn._xlws.FILTER(institutions[institute_id]&amp;" | "&amp;institutions[resource_id],#REF!=A491)))</f>
        <v>#REF!</v>
      </c>
    </row>
    <row r="492" spans="2:2" x14ac:dyDescent="0.35">
      <c r="B492" t="e" cm="1">
        <f t="array" ref="B492">TRANSPOSE(_xlfn._xlws.SORT(_xlfn._xlws.FILTER(institutions[institute_id]&amp;" | "&amp;institutions[resource_id],#REF!=A492)))</f>
        <v>#REF!</v>
      </c>
    </row>
    <row r="493" spans="2:2" x14ac:dyDescent="0.35">
      <c r="B493" t="e" cm="1">
        <f t="array" ref="B493">TRANSPOSE(_xlfn._xlws.SORT(_xlfn._xlws.FILTER(institutions[institute_id]&amp;" | "&amp;institutions[resource_id],#REF!=A493)))</f>
        <v>#REF!</v>
      </c>
    </row>
    <row r="494" spans="2:2" x14ac:dyDescent="0.35">
      <c r="B494" t="e" cm="1">
        <f t="array" ref="B494">TRANSPOSE(_xlfn._xlws.SORT(_xlfn._xlws.FILTER(institutions[institute_id]&amp;" | "&amp;institutions[resource_id],#REF!=A494)))</f>
        <v>#REF!</v>
      </c>
    </row>
    <row r="495" spans="2:2" x14ac:dyDescent="0.35">
      <c r="B495" t="e" cm="1">
        <f t="array" ref="B495">TRANSPOSE(_xlfn._xlws.SORT(_xlfn._xlws.FILTER(institutions[institute_id]&amp;" | "&amp;institutions[resource_id],#REF!=A495)))</f>
        <v>#REF!</v>
      </c>
    </row>
    <row r="496" spans="2:2" x14ac:dyDescent="0.35">
      <c r="B496" t="e" cm="1">
        <f t="array" ref="B496">TRANSPOSE(_xlfn._xlws.SORT(_xlfn._xlws.FILTER(institutions[institute_id]&amp;" | "&amp;institutions[resource_id],#REF!=A496)))</f>
        <v>#REF!</v>
      </c>
    </row>
    <row r="497" spans="2:2" x14ac:dyDescent="0.35">
      <c r="B497" t="e" cm="1">
        <f t="array" ref="B497">TRANSPOSE(_xlfn._xlws.SORT(_xlfn._xlws.FILTER(institutions[institute_id]&amp;" | "&amp;institutions[resource_id],#REF!=A497)))</f>
        <v>#REF!</v>
      </c>
    </row>
    <row r="498" spans="2:2" x14ac:dyDescent="0.35">
      <c r="B498" t="e" cm="1">
        <f t="array" ref="B498">TRANSPOSE(_xlfn._xlws.SORT(_xlfn._xlws.FILTER(institutions[institute_id]&amp;" | "&amp;institutions[resource_id],#REF!=A498)))</f>
        <v>#REF!</v>
      </c>
    </row>
    <row r="499" spans="2:2" x14ac:dyDescent="0.35">
      <c r="B499" t="e" cm="1">
        <f t="array" ref="B499">TRANSPOSE(_xlfn._xlws.SORT(_xlfn._xlws.FILTER(institutions[institute_id]&amp;" | "&amp;institutions[resource_id],#REF!=A499)))</f>
        <v>#REF!</v>
      </c>
    </row>
    <row r="500" spans="2:2" s="96" customFormat="1" x14ac:dyDescent="0.35">
      <c r="B500" s="96" t="e" cm="1">
        <f t="array" ref="B500">TRANSPOSE(_xlfn._xlws.SORT(_xlfn._xlws.FILTER(institutions[institute_id]&amp;" | "&amp;institutions[resource_id],#REF!=A500)))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K10"/>
  <sheetViews>
    <sheetView topLeftCell="C1" workbookViewId="0">
      <selection activeCell="J3" sqref="J3"/>
    </sheetView>
  </sheetViews>
  <sheetFormatPr defaultRowHeight="14.5" x14ac:dyDescent="0.35"/>
  <cols>
    <col min="1" max="2" width="17.81640625" customWidth="1"/>
    <col min="3" max="3" width="19.7265625" bestFit="1" customWidth="1"/>
    <col min="4" max="8" width="17.81640625" customWidth="1"/>
    <col min="9" max="9" width="45" customWidth="1"/>
    <col min="10" max="10" width="40.1796875" customWidth="1"/>
    <col min="11" max="11" width="34.1796875" customWidth="1"/>
  </cols>
  <sheetData>
    <row r="2" spans="1:11" x14ac:dyDescent="0.35">
      <c r="A2" s="13" t="s">
        <v>1868</v>
      </c>
      <c r="B2" s="13" t="s">
        <v>1666</v>
      </c>
      <c r="C2" s="13" t="s">
        <v>8872</v>
      </c>
      <c r="D2" s="13" t="s">
        <v>6769</v>
      </c>
      <c r="E2" s="13" t="s">
        <v>1869</v>
      </c>
      <c r="F2" s="13" t="s">
        <v>1665</v>
      </c>
      <c r="G2" s="13" t="s">
        <v>7400</v>
      </c>
      <c r="H2" s="13" t="s">
        <v>6553</v>
      </c>
      <c r="I2" s="13" t="s">
        <v>9093</v>
      </c>
      <c r="J2" s="13" t="s">
        <v>9094</v>
      </c>
      <c r="K2" s="13" t="s">
        <v>9133</v>
      </c>
    </row>
    <row r="3" spans="1:11" x14ac:dyDescent="0.35">
      <c r="A3" t="str" cm="1">
        <f t="array" ref="A3:A5">_xlfn._xlws.SORT(_xlfn.UNIQUE(_xlfn._xlws.FILTER(expMetadata[experiment_id], expMetadata[experiment_id] &lt;&gt; "")))</f>
        <v>TEST EXP 3</v>
      </c>
      <c r="B3" t="str" cm="1">
        <f t="array" ref="B3:B4">_xlfn._xlws.SORT(_xlfn.UNIQUE(_xlfn._xlws.FILTER(fields[field_level]&amp;"|"&amp;fields[field_name], fields[field_level] &lt;&gt; "")))</f>
        <v>1|Ochsenwassen</v>
      </c>
      <c r="C3" t="str" cm="1">
        <f t="array" ref="C3:C7">_xlfn._xlws.SORT(_xlfn.UNIQUE(_xlfn._xlws.FILTER(cropSeason[crop_season_id]&amp;"|"&amp;cropSeason[experiment_year]&amp;"-"&amp;cropSeason[crop_name], cropSeason[crop_season_id] &lt;&gt; "")))</f>
        <v>1|2011-Tomato</v>
      </c>
      <c r="D3" t="str" cm="1">
        <f t="array" ref="D3:D5">IFERROR(_xlfn._xlws.SORT(_xlfn.UNIQUE(_xlfn._xlws.FILTER(soilMetadata[soil_profile_id], soilMetadata[soil_profile_id] &lt;&gt; ""))), "")</f>
        <v>GT1</v>
      </c>
      <c r="E3" t="str" cm="1">
        <f t="array" ref="E3">IFERROR(_xlfn._xlws.SORT(_xlfn.UNIQUE(_xlfn._xlws.FILTER(weatherMetadata[weather_station_id],weatherMetadata[weather_station_id] &lt;&gt; ""))), "")</f>
        <v>TUDU</v>
      </c>
      <c r="F3" t="str" cm="1">
        <f t="array" ref="F3">_xlfn._xlws.SORT(_xlfn.UNIQUE(_xlfn._xlws.FILTER(genotypes[genotype_level]&amp;"|"&amp;genotypes[genotype_name], genotypes[genotype_level] &lt;&gt; "")))</f>
        <v>1|SUPERMURGEMAN</v>
      </c>
      <c r="G3" t="str" cm="1">
        <f t="array" ref="G3:G10">_xlfn._xlws.FILTER(_xlfn.VSTACK(ddl_experiments, ddl_soilProfiles, ddl_weatherStations, ddl_genotypes), _xlfn.VSTACK(ddl_experiments, ddl_soilProfiles, ddl_weatherStations, ddl_genotypes) &lt;&gt; "")</f>
        <v>TEST EXP 3</v>
      </c>
      <c r="H3" t="str" cm="1">
        <f t="array" ref="H3:H5">IFERROR(_xlfn._xlws.SORT(_xlfn.UNIQUE(_xlfn._xlws.FILTER(institutions[institute_id]&amp;"|"&amp;institutions[institute_code],institutions[institute_id] &lt;&gt; ""))), "")</f>
        <v>1|TUM</v>
      </c>
      <c r="I3" t="str" cm="1">
        <f t="array" ref="I3:I4">_xlfn._xlws.SORT(_xlfn.UNIQUE(_xlfn._xlws.FILTER(soilData[soil_data_id]&amp;" | "&amp;soilData[experiment_id]&amp;"_"&amp;soilData[field_level]&amp;"_"&amp;soilData[crop_season_id]&amp;"_"&amp;soilData[obs_unit_type], soilData[soil_data_id] &lt;&gt; "")))</f>
        <v>1 | TEST EXP 3_1|Ochsenwassen_1|2011-Tomato_Plot</v>
      </c>
      <c r="J3" t="str" cm="1">
        <f t="array" ref="J3:J4">_xlfn._xlws.SORT(_xlfn.UNIQUE(_xlfn._xlws.FILTER(plantData[plant_data_id]&amp;" | "&amp;plantData[experiment_id]&amp;"_"&amp;plantData[field_level]&amp;"_"&amp;plantData[crop_season_id]&amp;"_"&amp;plantData[obs_unit_type], plantData[plant_data_id] &lt;&gt; "")))</f>
        <v>1 | TEST EXP 3_1|Ochsenwassen_1|2011-Tomato_Plot</v>
      </c>
      <c r="K3" t="str" cm="1">
        <f t="array" ref="K3:K4">_xlfn._xlws.SORT(_xlfn.UNIQUE(_xlfn._xlws.FILTER(envData[env_data_id]&amp;" | "&amp;envData[experiment_id]&amp;"_"&amp;envData[field_level]&amp;"_"&amp;envData[crop_season_id]&amp;"_"&amp;envData[obs_unit_type], envData[env_data_id] &lt;&gt; "")))</f>
        <v>1 | TEST EXP 3_1|Ochsenwassen_1|2011-Tomato_Plot</v>
      </c>
    </row>
    <row r="4" spans="1:11" x14ac:dyDescent="0.35">
      <c r="A4" t="str">
        <v>TESTEXP</v>
      </c>
      <c r="B4" t="str">
        <v>2|Goetheweg</v>
      </c>
      <c r="C4" t="str">
        <v>1|2019-Wheat</v>
      </c>
      <c r="D4" t="str">
        <v>GT2</v>
      </c>
      <c r="G4" t="str">
        <v>TESTEXP</v>
      </c>
      <c r="H4" t="str">
        <v>2|HSWT</v>
      </c>
      <c r="I4" t="str">
        <v>2 | TEST EXP 3_1|Ochsenwassen_1|2011-Tomato_Plot</v>
      </c>
      <c r="J4" t="str">
        <v>2 | TEST EXP 3_1|Ochsenwassen_1|2011-Tomato_Plot</v>
      </c>
      <c r="K4" t="str">
        <v>2 | TEST EXP 3_2|Goetheweg_1|2011-Tomato_Treatment</v>
      </c>
    </row>
    <row r="5" spans="1:11" x14ac:dyDescent="0.35">
      <c r="A5" t="str">
        <v>TESTEXP2</v>
      </c>
      <c r="C5" t="str">
        <v>1|2020-Maize</v>
      </c>
      <c r="D5" t="str">
        <v>OC1</v>
      </c>
      <c r="G5" t="str">
        <v>TESTEXP2</v>
      </c>
      <c r="H5" t="str">
        <v>3|</v>
      </c>
    </row>
    <row r="6" spans="1:11" x14ac:dyDescent="0.35">
      <c r="C6" t="str">
        <v>2|-</v>
      </c>
      <c r="G6" t="str">
        <v>GT1</v>
      </c>
      <c r="K6" s="295"/>
    </row>
    <row r="7" spans="1:11" x14ac:dyDescent="0.35">
      <c r="C7" t="str">
        <v>2|2019-Potato</v>
      </c>
      <c r="G7" t="str">
        <v>GT2</v>
      </c>
    </row>
    <row r="8" spans="1:11" x14ac:dyDescent="0.35">
      <c r="G8" t="str">
        <v>OC1</v>
      </c>
    </row>
    <row r="9" spans="1:11" x14ac:dyDescent="0.35">
      <c r="G9" t="str">
        <v>TUDU</v>
      </c>
    </row>
    <row r="10" spans="1:11" x14ac:dyDescent="0.35">
      <c r="G10" t="str">
        <v>1|SUPERMURGEMAN</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5287A-A959-4B5A-81AA-28570B5F0569}">
  <sheetPr codeName="Sheet94">
    <tabColor rgb="FF002060"/>
  </sheetPr>
  <dimension ref="A1:I500"/>
  <sheetViews>
    <sheetView workbookViewId="0">
      <selection activeCell="D12" sqref="D12"/>
    </sheetView>
  </sheetViews>
  <sheetFormatPr defaultRowHeight="14.5" x14ac:dyDescent="0.35"/>
  <cols>
    <col min="1" max="1" width="10.54296875" customWidth="1"/>
    <col min="2" max="2" width="22.26953125" bestFit="1" customWidth="1"/>
    <col min="3" max="200" width="3.1796875" customWidth="1"/>
    <col min="16383" max="16383" width="8.7265625" customWidth="1"/>
  </cols>
  <sheetData>
    <row r="1" spans="1:9" s="110" customFormat="1" ht="24" customHeight="1" x14ac:dyDescent="0.35">
      <c r="A1" s="264" t="s">
        <v>9039</v>
      </c>
      <c r="I1" s="111"/>
    </row>
    <row r="2" spans="1:9" x14ac:dyDescent="0.35">
      <c r="A2" t="str" cm="1">
        <f t="array" ref="A2">_xlfn._xlws.SORT(_xlfn.UNIQUE(_xlfn._xlws.FILTER(plotLayout[experiment_id], plotLayout[experiment_id] &lt;&gt; "")))</f>
        <v>TEST EXP 3</v>
      </c>
      <c r="B2" t="str" cm="1">
        <f t="array" ref="B2:C2">TRANSPOSE(_xlfn._xlws.SORT(_xlfn._xlws.FILTER(plotLayout[field_level],plotLayout[experiment_id]=A2)))</f>
        <v>1|Ochsenwassen</v>
      </c>
      <c r="C2" t="str">
        <v>2|Goetheweg</v>
      </c>
    </row>
    <row r="3" spans="1:9" x14ac:dyDescent="0.35">
      <c r="B3" t="str" cm="1">
        <f t="array" ref="B3">TRANSPOSE(_xlfn._xlws.SORT(_xlfn._xlws.FILTER(plotLayout[plot_layout_id]&amp;" | "&amp;plotLayout[plot_layout_name],plotLayout[experiment_id]=A3)))</f>
        <v xml:space="preserve"> | </v>
      </c>
    </row>
    <row r="4" spans="1:9" x14ac:dyDescent="0.35">
      <c r="B4" t="str" cm="1">
        <f t="array" ref="B4">TRANSPOSE(_xlfn._xlws.SORT(_xlfn._xlws.FILTER(plotLayout[plot_layout_id]&amp;" | "&amp;plotLayout[plot_layout_name],plotLayout[experiment_id]=A4)))</f>
        <v xml:space="preserve"> | </v>
      </c>
    </row>
    <row r="5" spans="1:9" x14ac:dyDescent="0.35">
      <c r="B5" t="str" cm="1">
        <f t="array" ref="B5">TRANSPOSE(_xlfn._xlws.SORT(_xlfn._xlws.FILTER(plotLayout[plot_layout_id]&amp;" | "&amp;plotLayout[plot_layout_name],plotLayout[experiment_id]=A5)))</f>
        <v xml:space="preserve"> | </v>
      </c>
    </row>
    <row r="6" spans="1:9" x14ac:dyDescent="0.35">
      <c r="B6" t="str" cm="1">
        <f t="array" ref="B6">TRANSPOSE(_xlfn._xlws.SORT(_xlfn._xlws.FILTER(plotLayout[plot_layout_id]&amp;" | "&amp;plotLayout[plot_layout_name],plotLayout[experiment_id]=A6)))</f>
        <v xml:space="preserve"> | </v>
      </c>
    </row>
    <row r="7" spans="1:9" x14ac:dyDescent="0.35">
      <c r="B7" t="str" cm="1">
        <f t="array" ref="B7">TRANSPOSE(_xlfn._xlws.SORT(_xlfn._xlws.FILTER(plotLayout[plot_layout_id]&amp;" | "&amp;plotLayout[plot_layout_name],plotLayout[experiment_id]=A7)))</f>
        <v xml:space="preserve"> | </v>
      </c>
    </row>
    <row r="8" spans="1:9" x14ac:dyDescent="0.35">
      <c r="B8" t="str" cm="1">
        <f t="array" ref="B8">TRANSPOSE(_xlfn._xlws.SORT(_xlfn._xlws.FILTER(plotLayout[plot_layout_id]&amp;" | "&amp;plotLayout[plot_layout_name],plotLayout[experiment_id]=A8)))</f>
        <v xml:space="preserve"> | </v>
      </c>
    </row>
    <row r="9" spans="1:9" x14ac:dyDescent="0.35">
      <c r="B9" t="str" cm="1">
        <f t="array" ref="B9">TRANSPOSE(_xlfn._xlws.SORT(_xlfn._xlws.FILTER(plotLayout[plot_layout_id]&amp;" | "&amp;plotLayout[plot_layout_name],plotLayout[experiment_id]=A9)))</f>
        <v xml:space="preserve"> | </v>
      </c>
    </row>
    <row r="10" spans="1:9" x14ac:dyDescent="0.35">
      <c r="B10" t="str" cm="1">
        <f t="array" ref="B10">TRANSPOSE(_xlfn._xlws.SORT(_xlfn._xlws.FILTER(plotLayout[plot_layout_id]&amp;" | "&amp;plotLayout[plot_layout_name],plotLayout[experiment_id]=A10)))</f>
        <v xml:space="preserve"> | </v>
      </c>
    </row>
    <row r="11" spans="1:9" x14ac:dyDescent="0.35">
      <c r="B11" t="str" cm="1">
        <f t="array" ref="B11">TRANSPOSE(_xlfn._xlws.SORT(_xlfn._xlws.FILTER(plotLayout[plot_layout_id]&amp;" | "&amp;plotLayout[plot_layout_name],plotLayout[experiment_id]=A11)))</f>
        <v xml:space="preserve"> | </v>
      </c>
    </row>
    <row r="12" spans="1:9" x14ac:dyDescent="0.35">
      <c r="B12" t="str" cm="1">
        <f t="array" ref="B12">TRANSPOSE(_xlfn._xlws.SORT(_xlfn._xlws.FILTER(plotLayout[plot_layout_id]&amp;" | "&amp;plotLayout[plot_layout_name],plotLayout[experiment_id]=A12)))</f>
        <v xml:space="preserve"> | </v>
      </c>
    </row>
    <row r="13" spans="1:9" x14ac:dyDescent="0.35">
      <c r="B13" t="str" cm="1">
        <f t="array" ref="B13">TRANSPOSE(_xlfn._xlws.SORT(_xlfn._xlws.FILTER(plotLayout[plot_layout_id]&amp;" | "&amp;plotLayout[plot_layout_name],plotLayout[experiment_id]=A13)))</f>
        <v xml:space="preserve"> | </v>
      </c>
    </row>
    <row r="14" spans="1:9" x14ac:dyDescent="0.35">
      <c r="B14" t="str" cm="1">
        <f t="array" ref="B14">TRANSPOSE(_xlfn._xlws.SORT(_xlfn._xlws.FILTER(plotLayout[plot_layout_id]&amp;" | "&amp;plotLayout[plot_layout_name],plotLayout[experiment_id]=A14)))</f>
        <v xml:space="preserve"> | </v>
      </c>
    </row>
    <row r="15" spans="1:9" x14ac:dyDescent="0.35">
      <c r="B15" t="str" cm="1">
        <f t="array" ref="B15">TRANSPOSE(_xlfn._xlws.SORT(_xlfn._xlws.FILTER(plotLayout[plot_layout_id]&amp;" | "&amp;plotLayout[plot_layout_name],plotLayout[experiment_id]=A15)))</f>
        <v xml:space="preserve"> | </v>
      </c>
    </row>
    <row r="16" spans="1:9" x14ac:dyDescent="0.35">
      <c r="B16" t="str" cm="1">
        <f t="array" ref="B16">TRANSPOSE(_xlfn._xlws.SORT(_xlfn._xlws.FILTER(plotLayout[plot_layout_id]&amp;" | "&amp;plotLayout[plot_layout_name],plotLayout[experiment_id]=A16)))</f>
        <v xml:space="preserve"> | </v>
      </c>
    </row>
    <row r="17" spans="2:2" x14ac:dyDescent="0.35">
      <c r="B17" t="str" cm="1">
        <f t="array" ref="B17">TRANSPOSE(_xlfn._xlws.SORT(_xlfn._xlws.FILTER(plotLayout[plot_layout_id]&amp;" | "&amp;plotLayout[plot_layout_name],plotLayout[experiment_id]=A17)))</f>
        <v xml:space="preserve"> | </v>
      </c>
    </row>
    <row r="18" spans="2:2" x14ac:dyDescent="0.35">
      <c r="B18" t="str" cm="1">
        <f t="array" ref="B18">TRANSPOSE(_xlfn._xlws.SORT(_xlfn._xlws.FILTER(plotLayout[plot_layout_id]&amp;" | "&amp;plotLayout[plot_layout_name],plotLayout[experiment_id]=A18)))</f>
        <v xml:space="preserve"> | </v>
      </c>
    </row>
    <row r="19" spans="2:2" x14ac:dyDescent="0.35">
      <c r="B19" t="str" cm="1">
        <f t="array" ref="B19">TRANSPOSE(_xlfn._xlws.SORT(_xlfn._xlws.FILTER(plotLayout[plot_layout_id]&amp;" | "&amp;plotLayout[plot_layout_name],plotLayout[experiment_id]=A19)))</f>
        <v xml:space="preserve"> | </v>
      </c>
    </row>
    <row r="20" spans="2:2" x14ac:dyDescent="0.35">
      <c r="B20" t="str" cm="1">
        <f t="array" ref="B20">TRANSPOSE(_xlfn._xlws.SORT(_xlfn._xlws.FILTER(plotLayout[plot_layout_id]&amp;" | "&amp;plotLayout[plot_layout_name],plotLayout[experiment_id]=A20)))</f>
        <v xml:space="preserve"> | </v>
      </c>
    </row>
    <row r="21" spans="2:2" x14ac:dyDescent="0.35">
      <c r="B21" t="str" cm="1">
        <f t="array" ref="B21">TRANSPOSE(_xlfn._xlws.SORT(_xlfn._xlws.FILTER(plotLayout[plot_layout_id]&amp;" | "&amp;plotLayout[plot_layout_name],plotLayout[experiment_id]=A21)))</f>
        <v xml:space="preserve"> | </v>
      </c>
    </row>
    <row r="22" spans="2:2" x14ac:dyDescent="0.35">
      <c r="B22" t="str" cm="1">
        <f t="array" ref="B22">TRANSPOSE(_xlfn._xlws.SORT(_xlfn._xlws.FILTER(plotLayout[plot_layout_id]&amp;" | "&amp;plotLayout[plot_layout_name],plotLayout[experiment_id]=A22)))</f>
        <v xml:space="preserve"> | </v>
      </c>
    </row>
    <row r="23" spans="2:2" x14ac:dyDescent="0.35">
      <c r="B23" t="str" cm="1">
        <f t="array" ref="B23">TRANSPOSE(_xlfn._xlws.SORT(_xlfn._xlws.FILTER(plotLayout[plot_layout_id]&amp;" | "&amp;plotLayout[plot_layout_name],plotLayout[experiment_id]=A23)))</f>
        <v xml:space="preserve"> | </v>
      </c>
    </row>
    <row r="24" spans="2:2" x14ac:dyDescent="0.35">
      <c r="B24" t="str" cm="1">
        <f t="array" ref="B24">TRANSPOSE(_xlfn._xlws.SORT(_xlfn._xlws.FILTER(plotLayout[plot_layout_id]&amp;" | "&amp;plotLayout[plot_layout_name],plotLayout[experiment_id]=A24)))</f>
        <v xml:space="preserve"> | </v>
      </c>
    </row>
    <row r="25" spans="2:2" x14ac:dyDescent="0.35">
      <c r="B25" t="str" cm="1">
        <f t="array" ref="B25">TRANSPOSE(_xlfn._xlws.SORT(_xlfn._xlws.FILTER(plotLayout[plot_layout_id]&amp;" | "&amp;plotLayout[plot_layout_name],plotLayout[experiment_id]=A25)))</f>
        <v xml:space="preserve"> | </v>
      </c>
    </row>
    <row r="26" spans="2:2" x14ac:dyDescent="0.35">
      <c r="B26" t="str" cm="1">
        <f t="array" ref="B26">TRANSPOSE(_xlfn._xlws.SORT(_xlfn._xlws.FILTER(plotLayout[plot_layout_id]&amp;" | "&amp;plotLayout[plot_layout_name],plotLayout[experiment_id]=A26)))</f>
        <v xml:space="preserve"> | </v>
      </c>
    </row>
    <row r="27" spans="2:2" x14ac:dyDescent="0.35">
      <c r="B27" t="str" cm="1">
        <f t="array" ref="B27">TRANSPOSE(_xlfn._xlws.SORT(_xlfn._xlws.FILTER(plotLayout[plot_layout_id]&amp;" | "&amp;plotLayout[plot_layout_name],plotLayout[experiment_id]=A27)))</f>
        <v xml:space="preserve"> | </v>
      </c>
    </row>
    <row r="28" spans="2:2" x14ac:dyDescent="0.35">
      <c r="B28" t="str" cm="1">
        <f t="array" ref="B28">TRANSPOSE(_xlfn._xlws.SORT(_xlfn._xlws.FILTER(plotLayout[plot_layout_id]&amp;" | "&amp;plotLayout[plot_layout_name],plotLayout[experiment_id]=A28)))</f>
        <v xml:space="preserve"> | </v>
      </c>
    </row>
    <row r="29" spans="2:2" x14ac:dyDescent="0.35">
      <c r="B29" t="str" cm="1">
        <f t="array" ref="B29">TRANSPOSE(_xlfn._xlws.SORT(_xlfn._xlws.FILTER(plotLayout[plot_layout_id]&amp;" | "&amp;plotLayout[plot_layout_name],plotLayout[experiment_id]=A29)))</f>
        <v xml:space="preserve"> | </v>
      </c>
    </row>
    <row r="30" spans="2:2" x14ac:dyDescent="0.35">
      <c r="B30" t="str" cm="1">
        <f t="array" ref="B30">TRANSPOSE(_xlfn._xlws.SORT(_xlfn._xlws.FILTER(plotLayout[plot_layout_id]&amp;" | "&amp;plotLayout[plot_layout_name],plotLayout[experiment_id]=A30)))</f>
        <v xml:space="preserve"> | </v>
      </c>
    </row>
    <row r="31" spans="2:2" x14ac:dyDescent="0.35">
      <c r="B31" t="str" cm="1">
        <f t="array" ref="B31">TRANSPOSE(_xlfn._xlws.SORT(_xlfn._xlws.FILTER(plotLayout[plot_layout_id]&amp;" | "&amp;plotLayout[plot_layout_name],plotLayout[experiment_id]=A31)))</f>
        <v xml:space="preserve"> | </v>
      </c>
    </row>
    <row r="32" spans="2:2" x14ac:dyDescent="0.35">
      <c r="B32" t="str" cm="1">
        <f t="array" ref="B32">TRANSPOSE(_xlfn._xlws.SORT(_xlfn._xlws.FILTER(plotLayout[plot_layout_id]&amp;" | "&amp;plotLayout[plot_layout_name],plotLayout[experiment_id]=A32)))</f>
        <v xml:space="preserve"> | </v>
      </c>
    </row>
    <row r="33" spans="2:2" x14ac:dyDescent="0.35">
      <c r="B33" t="str" cm="1">
        <f t="array" ref="B33">TRANSPOSE(_xlfn._xlws.SORT(_xlfn._xlws.FILTER(plotLayout[plot_layout_id]&amp;" | "&amp;plotLayout[plot_layout_name],plotLayout[experiment_id]=A33)))</f>
        <v xml:space="preserve"> | </v>
      </c>
    </row>
    <row r="34" spans="2:2" x14ac:dyDescent="0.35">
      <c r="B34" t="str" cm="1">
        <f t="array" ref="B34">TRANSPOSE(_xlfn._xlws.SORT(_xlfn._xlws.FILTER(plotLayout[plot_layout_id]&amp;" | "&amp;plotLayout[plot_layout_name],plotLayout[experiment_id]=A34)))</f>
        <v xml:space="preserve"> | </v>
      </c>
    </row>
    <row r="35" spans="2:2" x14ac:dyDescent="0.35">
      <c r="B35" t="str" cm="1">
        <f t="array" ref="B35">TRANSPOSE(_xlfn._xlws.SORT(_xlfn._xlws.FILTER(plotLayout[plot_layout_id]&amp;" | "&amp;plotLayout[plot_layout_name],plotLayout[experiment_id]=A35)))</f>
        <v xml:space="preserve"> | </v>
      </c>
    </row>
    <row r="36" spans="2:2" x14ac:dyDescent="0.35">
      <c r="B36" t="str" cm="1">
        <f t="array" ref="B36">TRANSPOSE(_xlfn._xlws.SORT(_xlfn._xlws.FILTER(plotLayout[plot_layout_id]&amp;" | "&amp;plotLayout[plot_layout_name],plotLayout[experiment_id]=A36)))</f>
        <v xml:space="preserve"> | </v>
      </c>
    </row>
    <row r="37" spans="2:2" x14ac:dyDescent="0.35">
      <c r="B37" t="str" cm="1">
        <f t="array" ref="B37">TRANSPOSE(_xlfn._xlws.SORT(_xlfn._xlws.FILTER(plotLayout[plot_layout_id]&amp;" | "&amp;plotLayout[plot_layout_name],plotLayout[experiment_id]=A37)))</f>
        <v xml:space="preserve"> | </v>
      </c>
    </row>
    <row r="38" spans="2:2" x14ac:dyDescent="0.35">
      <c r="B38" t="str" cm="1">
        <f t="array" ref="B38">TRANSPOSE(_xlfn._xlws.SORT(_xlfn._xlws.FILTER(plotLayout[plot_layout_id]&amp;" | "&amp;plotLayout[plot_layout_name],plotLayout[experiment_id]=A38)))</f>
        <v xml:space="preserve"> | </v>
      </c>
    </row>
    <row r="39" spans="2:2" x14ac:dyDescent="0.35">
      <c r="B39" t="str" cm="1">
        <f t="array" ref="B39">TRANSPOSE(_xlfn._xlws.SORT(_xlfn._xlws.FILTER(plotLayout[plot_layout_id]&amp;" | "&amp;plotLayout[plot_layout_name],plotLayout[experiment_id]=A39)))</f>
        <v xml:space="preserve"> | </v>
      </c>
    </row>
    <row r="40" spans="2:2" x14ac:dyDescent="0.35">
      <c r="B40" t="str" cm="1">
        <f t="array" ref="B40">TRANSPOSE(_xlfn._xlws.SORT(_xlfn._xlws.FILTER(plotLayout[plot_layout_id]&amp;" | "&amp;plotLayout[plot_layout_name],plotLayout[experiment_id]=A40)))</f>
        <v xml:space="preserve"> | </v>
      </c>
    </row>
    <row r="41" spans="2:2" x14ac:dyDescent="0.35">
      <c r="B41" t="str" cm="1">
        <f t="array" ref="B41">TRANSPOSE(_xlfn._xlws.SORT(_xlfn._xlws.FILTER(plotLayout[plot_layout_id]&amp;" | "&amp;plotLayout[plot_layout_name],plotLayout[experiment_id]=A41)))</f>
        <v xml:space="preserve"> | </v>
      </c>
    </row>
    <row r="42" spans="2:2" x14ac:dyDescent="0.35">
      <c r="B42" t="str" cm="1">
        <f t="array" ref="B42">TRANSPOSE(_xlfn._xlws.SORT(_xlfn._xlws.FILTER(plotLayout[plot_layout_id]&amp;" | "&amp;plotLayout[plot_layout_name],plotLayout[experiment_id]=A42)))</f>
        <v xml:space="preserve"> | </v>
      </c>
    </row>
    <row r="43" spans="2:2" x14ac:dyDescent="0.35">
      <c r="B43" t="str" cm="1">
        <f t="array" ref="B43">TRANSPOSE(_xlfn._xlws.SORT(_xlfn._xlws.FILTER(plotLayout[plot_layout_id]&amp;" | "&amp;plotLayout[plot_layout_name],plotLayout[experiment_id]=A43)))</f>
        <v xml:space="preserve"> | </v>
      </c>
    </row>
    <row r="44" spans="2:2" x14ac:dyDescent="0.35">
      <c r="B44" t="str" cm="1">
        <f t="array" ref="B44">TRANSPOSE(_xlfn._xlws.SORT(_xlfn._xlws.FILTER(plotLayout[plot_layout_id]&amp;" | "&amp;plotLayout[plot_layout_name],plotLayout[experiment_id]=A44)))</f>
        <v xml:space="preserve"> | </v>
      </c>
    </row>
    <row r="45" spans="2:2" x14ac:dyDescent="0.35">
      <c r="B45" t="str" cm="1">
        <f t="array" ref="B45">TRANSPOSE(_xlfn._xlws.SORT(_xlfn._xlws.FILTER(plotLayout[plot_layout_id]&amp;" | "&amp;plotLayout[plot_layout_name],plotLayout[experiment_id]=A45)))</f>
        <v xml:space="preserve"> | </v>
      </c>
    </row>
    <row r="46" spans="2:2" x14ac:dyDescent="0.35">
      <c r="B46" t="str" cm="1">
        <f t="array" ref="B46">TRANSPOSE(_xlfn._xlws.SORT(_xlfn._xlws.FILTER(plotLayout[plot_layout_id]&amp;" | "&amp;plotLayout[plot_layout_name],plotLayout[experiment_id]=A46)))</f>
        <v xml:space="preserve"> | </v>
      </c>
    </row>
    <row r="47" spans="2:2" x14ac:dyDescent="0.35">
      <c r="B47" t="str" cm="1">
        <f t="array" ref="B47">TRANSPOSE(_xlfn._xlws.SORT(_xlfn._xlws.FILTER(plotLayout[plot_layout_id]&amp;" | "&amp;plotLayout[plot_layout_name],plotLayout[experiment_id]=A47)))</f>
        <v xml:space="preserve"> | </v>
      </c>
    </row>
    <row r="48" spans="2:2" x14ac:dyDescent="0.35">
      <c r="B48" t="str" cm="1">
        <f t="array" ref="B48">TRANSPOSE(_xlfn._xlws.SORT(_xlfn._xlws.FILTER(plotLayout[plot_layout_id]&amp;" | "&amp;plotLayout[plot_layout_name],plotLayout[experiment_id]=A48)))</f>
        <v xml:space="preserve"> | </v>
      </c>
    </row>
    <row r="49" spans="2:2" x14ac:dyDescent="0.35">
      <c r="B49" t="str" cm="1">
        <f t="array" ref="B49">TRANSPOSE(_xlfn._xlws.SORT(_xlfn._xlws.FILTER(plotLayout[plot_layout_id]&amp;" | "&amp;plotLayout[plot_layout_name],plotLayout[experiment_id]=A49)))</f>
        <v xml:space="preserve"> | </v>
      </c>
    </row>
    <row r="50" spans="2:2" x14ac:dyDescent="0.35">
      <c r="B50" t="str" cm="1">
        <f t="array" ref="B50">TRANSPOSE(_xlfn._xlws.SORT(_xlfn._xlws.FILTER(plotLayout[plot_layout_id]&amp;" | "&amp;plotLayout[plot_layout_name],plotLayout[experiment_id]=A50)))</f>
        <v xml:space="preserve"> | </v>
      </c>
    </row>
    <row r="51" spans="2:2" x14ac:dyDescent="0.35">
      <c r="B51" t="str" cm="1">
        <f t="array" ref="B51">TRANSPOSE(_xlfn._xlws.SORT(_xlfn._xlws.FILTER(plotLayout[plot_layout_id]&amp;" | "&amp;plotLayout[plot_layout_name],plotLayout[experiment_id]=A51)))</f>
        <v xml:space="preserve"> | </v>
      </c>
    </row>
    <row r="52" spans="2:2" x14ac:dyDescent="0.35">
      <c r="B52" t="str" cm="1">
        <f t="array" ref="B52">TRANSPOSE(_xlfn._xlws.SORT(_xlfn._xlws.FILTER(plotLayout[plot_layout_id]&amp;" | "&amp;plotLayout[plot_layout_name],plotLayout[experiment_id]=A52)))</f>
        <v xml:space="preserve"> | </v>
      </c>
    </row>
    <row r="53" spans="2:2" x14ac:dyDescent="0.35">
      <c r="B53" t="str" cm="1">
        <f t="array" ref="B53">TRANSPOSE(_xlfn._xlws.SORT(_xlfn._xlws.FILTER(plotLayout[plot_layout_id]&amp;" | "&amp;plotLayout[plot_layout_name],plotLayout[experiment_id]=A53)))</f>
        <v xml:space="preserve"> | </v>
      </c>
    </row>
    <row r="54" spans="2:2" x14ac:dyDescent="0.35">
      <c r="B54" t="str" cm="1">
        <f t="array" ref="B54">TRANSPOSE(_xlfn._xlws.SORT(_xlfn._xlws.FILTER(plotLayout[plot_layout_id]&amp;" | "&amp;plotLayout[plot_layout_name],plotLayout[experiment_id]=A54)))</f>
        <v xml:space="preserve"> | </v>
      </c>
    </row>
    <row r="55" spans="2:2" x14ac:dyDescent="0.35">
      <c r="B55" t="str" cm="1">
        <f t="array" ref="B55">TRANSPOSE(_xlfn._xlws.SORT(_xlfn._xlws.FILTER(plotLayout[plot_layout_id]&amp;" | "&amp;plotLayout[plot_layout_name],plotLayout[experiment_id]=A55)))</f>
        <v xml:space="preserve"> | </v>
      </c>
    </row>
    <row r="56" spans="2:2" x14ac:dyDescent="0.35">
      <c r="B56" t="str" cm="1">
        <f t="array" ref="B56">TRANSPOSE(_xlfn._xlws.SORT(_xlfn._xlws.FILTER(plotLayout[plot_layout_id]&amp;" | "&amp;plotLayout[plot_layout_name],plotLayout[experiment_id]=A56)))</f>
        <v xml:space="preserve"> | </v>
      </c>
    </row>
    <row r="57" spans="2:2" x14ac:dyDescent="0.35">
      <c r="B57" t="str" cm="1">
        <f t="array" ref="B57">TRANSPOSE(_xlfn._xlws.SORT(_xlfn._xlws.FILTER(plotLayout[plot_layout_id]&amp;" | "&amp;plotLayout[plot_layout_name],plotLayout[experiment_id]=A57)))</f>
        <v xml:space="preserve"> | </v>
      </c>
    </row>
    <row r="58" spans="2:2" x14ac:dyDescent="0.35">
      <c r="B58" t="str" cm="1">
        <f t="array" ref="B58">TRANSPOSE(_xlfn._xlws.SORT(_xlfn._xlws.FILTER(plotLayout[plot_layout_id]&amp;" | "&amp;plotLayout[plot_layout_name],plotLayout[experiment_id]=A58)))</f>
        <v xml:space="preserve"> | </v>
      </c>
    </row>
    <row r="59" spans="2:2" x14ac:dyDescent="0.35">
      <c r="B59" t="str" cm="1">
        <f t="array" ref="B59">TRANSPOSE(_xlfn._xlws.SORT(_xlfn._xlws.FILTER(plotLayout[plot_layout_id]&amp;" | "&amp;plotLayout[plot_layout_name],plotLayout[experiment_id]=A59)))</f>
        <v xml:space="preserve"> | </v>
      </c>
    </row>
    <row r="60" spans="2:2" x14ac:dyDescent="0.35">
      <c r="B60" t="str" cm="1">
        <f t="array" ref="B60">TRANSPOSE(_xlfn._xlws.SORT(_xlfn._xlws.FILTER(plotLayout[plot_layout_id]&amp;" | "&amp;plotLayout[plot_layout_name],plotLayout[experiment_id]=A60)))</f>
        <v xml:space="preserve"> | </v>
      </c>
    </row>
    <row r="61" spans="2:2" x14ac:dyDescent="0.35">
      <c r="B61" t="str" cm="1">
        <f t="array" ref="B61">TRANSPOSE(_xlfn._xlws.SORT(_xlfn._xlws.FILTER(plotLayout[plot_layout_id]&amp;" | "&amp;plotLayout[plot_layout_name],plotLayout[experiment_id]=A61)))</f>
        <v xml:space="preserve"> | </v>
      </c>
    </row>
    <row r="62" spans="2:2" x14ac:dyDescent="0.35">
      <c r="B62" t="str" cm="1">
        <f t="array" ref="B62">TRANSPOSE(_xlfn._xlws.SORT(_xlfn._xlws.FILTER(plotLayout[plot_layout_id]&amp;" | "&amp;plotLayout[plot_layout_name],plotLayout[experiment_id]=A62)))</f>
        <v xml:space="preserve"> | </v>
      </c>
    </row>
    <row r="63" spans="2:2" x14ac:dyDescent="0.35">
      <c r="B63" t="str" cm="1">
        <f t="array" ref="B63">TRANSPOSE(_xlfn._xlws.SORT(_xlfn._xlws.FILTER(plotLayout[plot_layout_id]&amp;" | "&amp;plotLayout[plot_layout_name],plotLayout[experiment_id]=A63)))</f>
        <v xml:space="preserve"> | </v>
      </c>
    </row>
    <row r="64" spans="2:2" x14ac:dyDescent="0.35">
      <c r="B64" t="str" cm="1">
        <f t="array" ref="B64">TRANSPOSE(_xlfn._xlws.SORT(_xlfn._xlws.FILTER(plotLayout[plot_layout_id]&amp;" | "&amp;plotLayout[plot_layout_name],plotLayout[experiment_id]=A64)))</f>
        <v xml:space="preserve"> | </v>
      </c>
    </row>
    <row r="65" spans="2:2" x14ac:dyDescent="0.35">
      <c r="B65" t="str" cm="1">
        <f t="array" ref="B65">TRANSPOSE(_xlfn._xlws.SORT(_xlfn._xlws.FILTER(plotLayout[plot_layout_id]&amp;" | "&amp;plotLayout[plot_layout_name],plotLayout[experiment_id]=A65)))</f>
        <v xml:space="preserve"> | </v>
      </c>
    </row>
    <row r="66" spans="2:2" x14ac:dyDescent="0.35">
      <c r="B66" t="str" cm="1">
        <f t="array" ref="B66">TRANSPOSE(_xlfn._xlws.SORT(_xlfn._xlws.FILTER(plotLayout[plot_layout_id]&amp;" | "&amp;plotLayout[plot_layout_name],plotLayout[experiment_id]=A66)))</f>
        <v xml:space="preserve"> | </v>
      </c>
    </row>
    <row r="67" spans="2:2" x14ac:dyDescent="0.35">
      <c r="B67" t="str" cm="1">
        <f t="array" ref="B67">TRANSPOSE(_xlfn._xlws.SORT(_xlfn._xlws.FILTER(plotLayout[plot_layout_id]&amp;" | "&amp;plotLayout[plot_layout_name],plotLayout[experiment_id]=A67)))</f>
        <v xml:space="preserve"> | </v>
      </c>
    </row>
    <row r="68" spans="2:2" x14ac:dyDescent="0.35">
      <c r="B68" t="str" cm="1">
        <f t="array" ref="B68">TRANSPOSE(_xlfn._xlws.SORT(_xlfn._xlws.FILTER(plotLayout[plot_layout_id]&amp;" | "&amp;plotLayout[plot_layout_name],plotLayout[experiment_id]=A68)))</f>
        <v xml:space="preserve"> | </v>
      </c>
    </row>
    <row r="69" spans="2:2" x14ac:dyDescent="0.35">
      <c r="B69" t="str" cm="1">
        <f t="array" ref="B69">TRANSPOSE(_xlfn._xlws.SORT(_xlfn._xlws.FILTER(plotLayout[plot_layout_id]&amp;" | "&amp;plotLayout[plot_layout_name],plotLayout[experiment_id]=A69)))</f>
        <v xml:space="preserve"> | </v>
      </c>
    </row>
    <row r="70" spans="2:2" x14ac:dyDescent="0.35">
      <c r="B70" t="str" cm="1">
        <f t="array" ref="B70">TRANSPOSE(_xlfn._xlws.SORT(_xlfn._xlws.FILTER(plotLayout[plot_layout_id]&amp;" | "&amp;plotLayout[plot_layout_name],plotLayout[experiment_id]=A70)))</f>
        <v xml:space="preserve"> | </v>
      </c>
    </row>
    <row r="71" spans="2:2" x14ac:dyDescent="0.35">
      <c r="B71" t="str" cm="1">
        <f t="array" ref="B71">TRANSPOSE(_xlfn._xlws.SORT(_xlfn._xlws.FILTER(plotLayout[plot_layout_id]&amp;" | "&amp;plotLayout[plot_layout_name],plotLayout[experiment_id]=A71)))</f>
        <v xml:space="preserve"> | </v>
      </c>
    </row>
    <row r="72" spans="2:2" x14ac:dyDescent="0.35">
      <c r="B72" t="str" cm="1">
        <f t="array" ref="B72">TRANSPOSE(_xlfn._xlws.SORT(_xlfn._xlws.FILTER(plotLayout[plot_layout_id]&amp;" | "&amp;plotLayout[plot_layout_name],plotLayout[experiment_id]=A72)))</f>
        <v xml:space="preserve"> | </v>
      </c>
    </row>
    <row r="73" spans="2:2" x14ac:dyDescent="0.35">
      <c r="B73" t="str" cm="1">
        <f t="array" ref="B73">TRANSPOSE(_xlfn._xlws.SORT(_xlfn._xlws.FILTER(plotLayout[plot_layout_id]&amp;" | "&amp;plotLayout[plot_layout_name],plotLayout[experiment_id]=A73)))</f>
        <v xml:space="preserve"> | </v>
      </c>
    </row>
    <row r="74" spans="2:2" x14ac:dyDescent="0.35">
      <c r="B74" t="str" cm="1">
        <f t="array" ref="B74">TRANSPOSE(_xlfn._xlws.SORT(_xlfn._xlws.FILTER(plotLayout[plot_layout_id]&amp;" | "&amp;plotLayout[plot_layout_name],plotLayout[experiment_id]=A74)))</f>
        <v xml:space="preserve"> | </v>
      </c>
    </row>
    <row r="75" spans="2:2" x14ac:dyDescent="0.35">
      <c r="B75" t="str" cm="1">
        <f t="array" ref="B75">TRANSPOSE(_xlfn._xlws.SORT(_xlfn._xlws.FILTER(plotLayout[plot_layout_id]&amp;" | "&amp;plotLayout[plot_layout_name],plotLayout[experiment_id]=A75)))</f>
        <v xml:space="preserve"> | </v>
      </c>
    </row>
    <row r="76" spans="2:2" x14ac:dyDescent="0.35">
      <c r="B76" t="str" cm="1">
        <f t="array" ref="B76">TRANSPOSE(_xlfn._xlws.SORT(_xlfn._xlws.FILTER(plotLayout[plot_layout_id]&amp;" | "&amp;plotLayout[plot_layout_name],plotLayout[experiment_id]=A76)))</f>
        <v xml:space="preserve"> | </v>
      </c>
    </row>
    <row r="77" spans="2:2" x14ac:dyDescent="0.35">
      <c r="B77" t="str" cm="1">
        <f t="array" ref="B77">TRANSPOSE(_xlfn._xlws.SORT(_xlfn._xlws.FILTER(plotLayout[plot_layout_id]&amp;" | "&amp;plotLayout[plot_layout_name],plotLayout[experiment_id]=A77)))</f>
        <v xml:space="preserve"> | </v>
      </c>
    </row>
    <row r="78" spans="2:2" x14ac:dyDescent="0.35">
      <c r="B78" t="str" cm="1">
        <f t="array" ref="B78">TRANSPOSE(_xlfn._xlws.SORT(_xlfn._xlws.FILTER(plotLayout[plot_layout_id]&amp;" | "&amp;plotLayout[plot_layout_name],plotLayout[experiment_id]=A78)))</f>
        <v xml:space="preserve"> | </v>
      </c>
    </row>
    <row r="79" spans="2:2" x14ac:dyDescent="0.35">
      <c r="B79" t="str" cm="1">
        <f t="array" ref="B79">TRANSPOSE(_xlfn._xlws.SORT(_xlfn._xlws.FILTER(plotLayout[plot_layout_id]&amp;" | "&amp;plotLayout[plot_layout_name],plotLayout[experiment_id]=A79)))</f>
        <v xml:space="preserve"> | </v>
      </c>
    </row>
    <row r="80" spans="2:2" x14ac:dyDescent="0.35">
      <c r="B80" t="str" cm="1">
        <f t="array" ref="B80">TRANSPOSE(_xlfn._xlws.SORT(_xlfn._xlws.FILTER(plotLayout[plot_layout_id]&amp;" | "&amp;plotLayout[plot_layout_name],plotLayout[experiment_id]=A80)))</f>
        <v xml:space="preserve"> | </v>
      </c>
    </row>
    <row r="81" spans="2:2" x14ac:dyDescent="0.35">
      <c r="B81" t="str" cm="1">
        <f t="array" ref="B81">TRANSPOSE(_xlfn._xlws.SORT(_xlfn._xlws.FILTER(plotLayout[plot_layout_id]&amp;" | "&amp;plotLayout[plot_layout_name],plotLayout[experiment_id]=A81)))</f>
        <v xml:space="preserve"> | </v>
      </c>
    </row>
    <row r="82" spans="2:2" x14ac:dyDescent="0.35">
      <c r="B82" t="str" cm="1">
        <f t="array" ref="B82">TRANSPOSE(_xlfn._xlws.SORT(_xlfn._xlws.FILTER(plotLayout[plot_layout_id]&amp;" | "&amp;plotLayout[plot_layout_name],plotLayout[experiment_id]=A82)))</f>
        <v xml:space="preserve"> | </v>
      </c>
    </row>
    <row r="83" spans="2:2" x14ac:dyDescent="0.35">
      <c r="B83" t="str" cm="1">
        <f t="array" ref="B83">TRANSPOSE(_xlfn._xlws.SORT(_xlfn._xlws.FILTER(plotLayout[plot_layout_id]&amp;" | "&amp;plotLayout[plot_layout_name],plotLayout[experiment_id]=A83)))</f>
        <v xml:space="preserve"> | </v>
      </c>
    </row>
    <row r="84" spans="2:2" x14ac:dyDescent="0.35">
      <c r="B84" t="str" cm="1">
        <f t="array" ref="B84">TRANSPOSE(_xlfn._xlws.SORT(_xlfn._xlws.FILTER(plotLayout[plot_layout_id]&amp;" | "&amp;plotLayout[plot_layout_name],plotLayout[experiment_id]=A84)))</f>
        <v xml:space="preserve"> | </v>
      </c>
    </row>
    <row r="85" spans="2:2" x14ac:dyDescent="0.35">
      <c r="B85" t="str" cm="1">
        <f t="array" ref="B85">TRANSPOSE(_xlfn._xlws.SORT(_xlfn._xlws.FILTER(plotLayout[plot_layout_id]&amp;" | "&amp;plotLayout[plot_layout_name],plotLayout[experiment_id]=A85)))</f>
        <v xml:space="preserve"> | </v>
      </c>
    </row>
    <row r="86" spans="2:2" x14ac:dyDescent="0.35">
      <c r="B86" t="str" cm="1">
        <f t="array" ref="B86">TRANSPOSE(_xlfn._xlws.SORT(_xlfn._xlws.FILTER(plotLayout[plot_layout_id]&amp;" | "&amp;plotLayout[plot_layout_name],plotLayout[experiment_id]=A86)))</f>
        <v xml:space="preserve"> | </v>
      </c>
    </row>
    <row r="87" spans="2:2" x14ac:dyDescent="0.35">
      <c r="B87" t="str" cm="1">
        <f t="array" ref="B87">TRANSPOSE(_xlfn._xlws.SORT(_xlfn._xlws.FILTER(plotLayout[plot_layout_id]&amp;" | "&amp;plotLayout[plot_layout_name],plotLayout[experiment_id]=A87)))</f>
        <v xml:space="preserve"> | </v>
      </c>
    </row>
    <row r="88" spans="2:2" x14ac:dyDescent="0.35">
      <c r="B88" t="str" cm="1">
        <f t="array" ref="B88">TRANSPOSE(_xlfn._xlws.SORT(_xlfn._xlws.FILTER(plotLayout[plot_layout_id]&amp;" | "&amp;plotLayout[plot_layout_name],plotLayout[experiment_id]=A88)))</f>
        <v xml:space="preserve"> | </v>
      </c>
    </row>
    <row r="89" spans="2:2" x14ac:dyDescent="0.35">
      <c r="B89" t="str" cm="1">
        <f t="array" ref="B89">TRANSPOSE(_xlfn._xlws.SORT(_xlfn._xlws.FILTER(plotLayout[plot_layout_id]&amp;" | "&amp;plotLayout[plot_layout_name],plotLayout[experiment_id]=A89)))</f>
        <v xml:space="preserve"> | </v>
      </c>
    </row>
    <row r="90" spans="2:2" x14ac:dyDescent="0.35">
      <c r="B90" t="str" cm="1">
        <f t="array" ref="B90">TRANSPOSE(_xlfn._xlws.SORT(_xlfn._xlws.FILTER(plotLayout[plot_layout_id]&amp;" | "&amp;plotLayout[plot_layout_name],plotLayout[experiment_id]=A90)))</f>
        <v xml:space="preserve"> | </v>
      </c>
    </row>
    <row r="91" spans="2:2" x14ac:dyDescent="0.35">
      <c r="B91" t="str" cm="1">
        <f t="array" ref="B91">TRANSPOSE(_xlfn._xlws.SORT(_xlfn._xlws.FILTER(plotLayout[plot_layout_id]&amp;" | "&amp;plotLayout[plot_layout_name],plotLayout[experiment_id]=A91)))</f>
        <v xml:space="preserve"> | </v>
      </c>
    </row>
    <row r="92" spans="2:2" x14ac:dyDescent="0.35">
      <c r="B92" t="str" cm="1">
        <f t="array" ref="B92">TRANSPOSE(_xlfn._xlws.SORT(_xlfn._xlws.FILTER(plotLayout[plot_layout_id]&amp;" | "&amp;plotLayout[plot_layout_name],plotLayout[experiment_id]=A92)))</f>
        <v xml:space="preserve"> | </v>
      </c>
    </row>
    <row r="93" spans="2:2" x14ac:dyDescent="0.35">
      <c r="B93" t="str" cm="1">
        <f t="array" ref="B93">TRANSPOSE(_xlfn._xlws.SORT(_xlfn._xlws.FILTER(plotLayout[plot_layout_id]&amp;" | "&amp;plotLayout[plot_layout_name],plotLayout[experiment_id]=A93)))</f>
        <v xml:space="preserve"> | </v>
      </c>
    </row>
    <row r="94" spans="2:2" x14ac:dyDescent="0.35">
      <c r="B94" t="str" cm="1">
        <f t="array" ref="B94">TRANSPOSE(_xlfn._xlws.SORT(_xlfn._xlws.FILTER(plotLayout[plot_layout_id]&amp;" | "&amp;plotLayout[plot_layout_name],plotLayout[experiment_id]=A94)))</f>
        <v xml:space="preserve"> | </v>
      </c>
    </row>
    <row r="95" spans="2:2" x14ac:dyDescent="0.35">
      <c r="B95" t="str" cm="1">
        <f t="array" ref="B95">TRANSPOSE(_xlfn._xlws.SORT(_xlfn._xlws.FILTER(plotLayout[plot_layout_id]&amp;" | "&amp;plotLayout[plot_layout_name],plotLayout[experiment_id]=A95)))</f>
        <v xml:space="preserve"> | </v>
      </c>
    </row>
    <row r="96" spans="2:2" x14ac:dyDescent="0.35">
      <c r="B96" t="str" cm="1">
        <f t="array" ref="B96">TRANSPOSE(_xlfn._xlws.SORT(_xlfn._xlws.FILTER(plotLayout[plot_layout_id]&amp;" | "&amp;plotLayout[plot_layout_name],plotLayout[experiment_id]=A96)))</f>
        <v xml:space="preserve"> | </v>
      </c>
    </row>
    <row r="97" spans="2:2" x14ac:dyDescent="0.35">
      <c r="B97" t="str" cm="1">
        <f t="array" ref="B97">TRANSPOSE(_xlfn._xlws.SORT(_xlfn._xlws.FILTER(plotLayout[plot_layout_id]&amp;" | "&amp;plotLayout[plot_layout_name],plotLayout[experiment_id]=A97)))</f>
        <v xml:space="preserve"> | </v>
      </c>
    </row>
    <row r="98" spans="2:2" x14ac:dyDescent="0.35">
      <c r="B98" t="str" cm="1">
        <f t="array" ref="B98">TRANSPOSE(_xlfn._xlws.SORT(_xlfn._xlws.FILTER(plotLayout[plot_layout_id]&amp;" | "&amp;plotLayout[plot_layout_name],plotLayout[experiment_id]=A98)))</f>
        <v xml:space="preserve"> | </v>
      </c>
    </row>
    <row r="99" spans="2:2" x14ac:dyDescent="0.35">
      <c r="B99" t="str" cm="1">
        <f t="array" ref="B99">TRANSPOSE(_xlfn._xlws.SORT(_xlfn._xlws.FILTER(plotLayout[plot_layout_id]&amp;" | "&amp;plotLayout[plot_layout_name],plotLayout[experiment_id]=A99)))</f>
        <v xml:space="preserve"> | </v>
      </c>
    </row>
    <row r="100" spans="2:2" x14ac:dyDescent="0.35">
      <c r="B100" t="str" cm="1">
        <f t="array" ref="B100">TRANSPOSE(_xlfn._xlws.SORT(_xlfn._xlws.FILTER(plotLayout[plot_layout_id]&amp;" | "&amp;plotLayout[plot_layout_name],plotLayout[experiment_id]=A100)))</f>
        <v xml:space="preserve"> | </v>
      </c>
    </row>
    <row r="101" spans="2:2" x14ac:dyDescent="0.35">
      <c r="B101" t="str" cm="1">
        <f t="array" ref="B101">TRANSPOSE(_xlfn._xlws.SORT(_xlfn._xlws.FILTER(plotLayout[plot_layout_id]&amp;" | "&amp;plotLayout[plot_layout_name],plotLayout[experiment_id]=A101)))</f>
        <v xml:space="preserve"> | </v>
      </c>
    </row>
    <row r="102" spans="2:2" x14ac:dyDescent="0.35">
      <c r="B102" t="str" cm="1">
        <f t="array" ref="B102">TRANSPOSE(_xlfn._xlws.SORT(_xlfn._xlws.FILTER(plotLayout[plot_layout_id]&amp;" | "&amp;plotLayout[plot_layout_name],plotLayout[experiment_id]=A102)))</f>
        <v xml:space="preserve"> | </v>
      </c>
    </row>
    <row r="103" spans="2:2" x14ac:dyDescent="0.35">
      <c r="B103" t="str" cm="1">
        <f t="array" ref="B103">TRANSPOSE(_xlfn._xlws.SORT(_xlfn._xlws.FILTER(plotLayout[plot_layout_id]&amp;" | "&amp;plotLayout[plot_layout_name],plotLayout[experiment_id]=A103)))</f>
        <v xml:space="preserve"> | </v>
      </c>
    </row>
    <row r="104" spans="2:2" x14ac:dyDescent="0.35">
      <c r="B104" t="str" cm="1">
        <f t="array" ref="B104">TRANSPOSE(_xlfn._xlws.SORT(_xlfn._xlws.FILTER(plotLayout[plot_layout_id]&amp;" | "&amp;plotLayout[plot_layout_name],plotLayout[experiment_id]=A104)))</f>
        <v xml:space="preserve"> | </v>
      </c>
    </row>
    <row r="105" spans="2:2" x14ac:dyDescent="0.35">
      <c r="B105" t="str" cm="1">
        <f t="array" ref="B105">TRANSPOSE(_xlfn._xlws.SORT(_xlfn._xlws.FILTER(plotLayout[plot_layout_id]&amp;" | "&amp;plotLayout[plot_layout_name],plotLayout[experiment_id]=A105)))</f>
        <v xml:space="preserve"> | </v>
      </c>
    </row>
    <row r="106" spans="2:2" x14ac:dyDescent="0.35">
      <c r="B106" t="str" cm="1">
        <f t="array" ref="B106">TRANSPOSE(_xlfn._xlws.SORT(_xlfn._xlws.FILTER(plotLayout[plot_layout_id]&amp;" | "&amp;plotLayout[plot_layout_name],plotLayout[experiment_id]=A106)))</f>
        <v xml:space="preserve"> | </v>
      </c>
    </row>
    <row r="107" spans="2:2" x14ac:dyDescent="0.35">
      <c r="B107" t="str" cm="1">
        <f t="array" ref="B107">TRANSPOSE(_xlfn._xlws.SORT(_xlfn._xlws.FILTER(plotLayout[plot_layout_id]&amp;" | "&amp;plotLayout[plot_layout_name],plotLayout[experiment_id]=A107)))</f>
        <v xml:space="preserve"> | </v>
      </c>
    </row>
    <row r="108" spans="2:2" x14ac:dyDescent="0.35">
      <c r="B108" t="str" cm="1">
        <f t="array" ref="B108">TRANSPOSE(_xlfn._xlws.SORT(_xlfn._xlws.FILTER(plotLayout[plot_layout_id]&amp;" | "&amp;plotLayout[plot_layout_name],plotLayout[experiment_id]=A108)))</f>
        <v xml:space="preserve"> | </v>
      </c>
    </row>
    <row r="109" spans="2:2" x14ac:dyDescent="0.35">
      <c r="B109" t="str" cm="1">
        <f t="array" ref="B109">TRANSPOSE(_xlfn._xlws.SORT(_xlfn._xlws.FILTER(plotLayout[plot_layout_id]&amp;" | "&amp;plotLayout[plot_layout_name],plotLayout[experiment_id]=A109)))</f>
        <v xml:space="preserve"> | </v>
      </c>
    </row>
    <row r="110" spans="2:2" x14ac:dyDescent="0.35">
      <c r="B110" t="str" cm="1">
        <f t="array" ref="B110">TRANSPOSE(_xlfn._xlws.SORT(_xlfn._xlws.FILTER(plotLayout[plot_layout_id]&amp;" | "&amp;plotLayout[plot_layout_name],plotLayout[experiment_id]=A110)))</f>
        <v xml:space="preserve"> | </v>
      </c>
    </row>
    <row r="111" spans="2:2" x14ac:dyDescent="0.35">
      <c r="B111" t="str" cm="1">
        <f t="array" ref="B111">TRANSPOSE(_xlfn._xlws.SORT(_xlfn._xlws.FILTER(plotLayout[plot_layout_id]&amp;" | "&amp;plotLayout[plot_layout_name],plotLayout[experiment_id]=A111)))</f>
        <v xml:space="preserve"> | </v>
      </c>
    </row>
    <row r="112" spans="2:2" x14ac:dyDescent="0.35">
      <c r="B112" t="str" cm="1">
        <f t="array" ref="B112">TRANSPOSE(_xlfn._xlws.SORT(_xlfn._xlws.FILTER(plotLayout[plot_layout_id]&amp;" | "&amp;plotLayout[plot_layout_name],plotLayout[experiment_id]=A112)))</f>
        <v xml:space="preserve"> | </v>
      </c>
    </row>
    <row r="113" spans="2:2" x14ac:dyDescent="0.35">
      <c r="B113" t="str" cm="1">
        <f t="array" ref="B113">TRANSPOSE(_xlfn._xlws.SORT(_xlfn._xlws.FILTER(plotLayout[plot_layout_id]&amp;" | "&amp;plotLayout[plot_layout_name],plotLayout[experiment_id]=A113)))</f>
        <v xml:space="preserve"> | </v>
      </c>
    </row>
    <row r="114" spans="2:2" x14ac:dyDescent="0.35">
      <c r="B114" t="str" cm="1">
        <f t="array" ref="B114">TRANSPOSE(_xlfn._xlws.SORT(_xlfn._xlws.FILTER(plotLayout[plot_layout_id]&amp;" | "&amp;plotLayout[plot_layout_name],plotLayout[experiment_id]=A114)))</f>
        <v xml:space="preserve"> | </v>
      </c>
    </row>
    <row r="115" spans="2:2" x14ac:dyDescent="0.35">
      <c r="B115" t="str" cm="1">
        <f t="array" ref="B115">TRANSPOSE(_xlfn._xlws.SORT(_xlfn._xlws.FILTER(plotLayout[plot_layout_id]&amp;" | "&amp;plotLayout[plot_layout_name],plotLayout[experiment_id]=A115)))</f>
        <v xml:space="preserve"> | </v>
      </c>
    </row>
    <row r="116" spans="2:2" x14ac:dyDescent="0.35">
      <c r="B116" t="str" cm="1">
        <f t="array" ref="B116">TRANSPOSE(_xlfn._xlws.SORT(_xlfn._xlws.FILTER(plotLayout[plot_layout_id]&amp;" | "&amp;plotLayout[plot_layout_name],plotLayout[experiment_id]=A116)))</f>
        <v xml:space="preserve"> | </v>
      </c>
    </row>
    <row r="117" spans="2:2" x14ac:dyDescent="0.35">
      <c r="B117" t="str" cm="1">
        <f t="array" ref="B117">TRANSPOSE(_xlfn._xlws.SORT(_xlfn._xlws.FILTER(plotLayout[plot_layout_id]&amp;" | "&amp;plotLayout[plot_layout_name],plotLayout[experiment_id]=A117)))</f>
        <v xml:space="preserve"> | </v>
      </c>
    </row>
    <row r="118" spans="2:2" x14ac:dyDescent="0.35">
      <c r="B118" t="str" cm="1">
        <f t="array" ref="B118">TRANSPOSE(_xlfn._xlws.SORT(_xlfn._xlws.FILTER(plotLayout[plot_layout_id]&amp;" | "&amp;plotLayout[plot_layout_name],plotLayout[experiment_id]=A118)))</f>
        <v xml:space="preserve"> | </v>
      </c>
    </row>
    <row r="119" spans="2:2" x14ac:dyDescent="0.35">
      <c r="B119" t="str" cm="1">
        <f t="array" ref="B119">TRANSPOSE(_xlfn._xlws.SORT(_xlfn._xlws.FILTER(plotLayout[plot_layout_id]&amp;" | "&amp;plotLayout[plot_layout_name],plotLayout[experiment_id]=A119)))</f>
        <v xml:space="preserve"> | </v>
      </c>
    </row>
    <row r="120" spans="2:2" x14ac:dyDescent="0.35">
      <c r="B120" t="str" cm="1">
        <f t="array" ref="B120">TRANSPOSE(_xlfn._xlws.SORT(_xlfn._xlws.FILTER(plotLayout[plot_layout_id]&amp;" | "&amp;plotLayout[plot_layout_name],plotLayout[experiment_id]=A120)))</f>
        <v xml:space="preserve"> | </v>
      </c>
    </row>
    <row r="121" spans="2:2" x14ac:dyDescent="0.35">
      <c r="B121" t="str" cm="1">
        <f t="array" ref="B121">TRANSPOSE(_xlfn._xlws.SORT(_xlfn._xlws.FILTER(plotLayout[plot_layout_id]&amp;" | "&amp;plotLayout[plot_layout_name],plotLayout[experiment_id]=A121)))</f>
        <v xml:space="preserve"> | </v>
      </c>
    </row>
    <row r="122" spans="2:2" x14ac:dyDescent="0.35">
      <c r="B122" t="str" cm="1">
        <f t="array" ref="B122">TRANSPOSE(_xlfn._xlws.SORT(_xlfn._xlws.FILTER(plotLayout[plot_layout_id]&amp;" | "&amp;plotLayout[plot_layout_name],plotLayout[experiment_id]=A122)))</f>
        <v xml:space="preserve"> | </v>
      </c>
    </row>
    <row r="123" spans="2:2" x14ac:dyDescent="0.35">
      <c r="B123" t="str" cm="1">
        <f t="array" ref="B123">TRANSPOSE(_xlfn._xlws.SORT(_xlfn._xlws.FILTER(plotLayout[plot_layout_id]&amp;" | "&amp;plotLayout[plot_layout_name],plotLayout[experiment_id]=A123)))</f>
        <v xml:space="preserve"> | </v>
      </c>
    </row>
    <row r="124" spans="2:2" x14ac:dyDescent="0.35">
      <c r="B124" t="str" cm="1">
        <f t="array" ref="B124">TRANSPOSE(_xlfn._xlws.SORT(_xlfn._xlws.FILTER(plotLayout[plot_layout_id]&amp;" | "&amp;plotLayout[plot_layout_name],plotLayout[experiment_id]=A124)))</f>
        <v xml:space="preserve"> | </v>
      </c>
    </row>
    <row r="125" spans="2:2" x14ac:dyDescent="0.35">
      <c r="B125" t="str" cm="1">
        <f t="array" ref="B125">TRANSPOSE(_xlfn._xlws.SORT(_xlfn._xlws.FILTER(plotLayout[plot_layout_id]&amp;" | "&amp;plotLayout[plot_layout_name],plotLayout[experiment_id]=A125)))</f>
        <v xml:space="preserve"> | </v>
      </c>
    </row>
    <row r="126" spans="2:2" x14ac:dyDescent="0.35">
      <c r="B126" t="str" cm="1">
        <f t="array" ref="B126">TRANSPOSE(_xlfn._xlws.SORT(_xlfn._xlws.FILTER(plotLayout[plot_layout_id]&amp;" | "&amp;plotLayout[plot_layout_name],plotLayout[experiment_id]=A126)))</f>
        <v xml:space="preserve"> | </v>
      </c>
    </row>
    <row r="127" spans="2:2" x14ac:dyDescent="0.35">
      <c r="B127" t="str" cm="1">
        <f t="array" ref="B127">TRANSPOSE(_xlfn._xlws.SORT(_xlfn._xlws.FILTER(plotLayout[plot_layout_id]&amp;" | "&amp;plotLayout[plot_layout_name],plotLayout[experiment_id]=A127)))</f>
        <v xml:space="preserve"> | </v>
      </c>
    </row>
    <row r="128" spans="2:2" x14ac:dyDescent="0.35">
      <c r="B128" t="str" cm="1">
        <f t="array" ref="B128">TRANSPOSE(_xlfn._xlws.SORT(_xlfn._xlws.FILTER(plotLayout[plot_layout_id]&amp;" | "&amp;plotLayout[plot_layout_name],plotLayout[experiment_id]=A128)))</f>
        <v xml:space="preserve"> | </v>
      </c>
    </row>
    <row r="129" spans="2:2" x14ac:dyDescent="0.35">
      <c r="B129" t="str" cm="1">
        <f t="array" ref="B129">TRANSPOSE(_xlfn._xlws.SORT(_xlfn._xlws.FILTER(plotLayout[plot_layout_id]&amp;" | "&amp;plotLayout[plot_layout_name],plotLayout[experiment_id]=A129)))</f>
        <v xml:space="preserve"> | </v>
      </c>
    </row>
    <row r="130" spans="2:2" x14ac:dyDescent="0.35">
      <c r="B130" t="str" cm="1">
        <f t="array" ref="B130">TRANSPOSE(_xlfn._xlws.SORT(_xlfn._xlws.FILTER(plotLayout[plot_layout_id]&amp;" | "&amp;plotLayout[plot_layout_name],plotLayout[experiment_id]=A130)))</f>
        <v xml:space="preserve"> | </v>
      </c>
    </row>
    <row r="131" spans="2:2" x14ac:dyDescent="0.35">
      <c r="B131" t="str" cm="1">
        <f t="array" ref="B131">TRANSPOSE(_xlfn._xlws.SORT(_xlfn._xlws.FILTER(plotLayout[plot_layout_id]&amp;" | "&amp;plotLayout[plot_layout_name],plotLayout[experiment_id]=A131)))</f>
        <v xml:space="preserve"> | </v>
      </c>
    </row>
    <row r="132" spans="2:2" x14ac:dyDescent="0.35">
      <c r="B132" t="str" cm="1">
        <f t="array" ref="B132">TRANSPOSE(_xlfn._xlws.SORT(_xlfn._xlws.FILTER(plotLayout[plot_layout_id]&amp;" | "&amp;plotLayout[plot_layout_name],plotLayout[experiment_id]=A132)))</f>
        <v xml:space="preserve"> | </v>
      </c>
    </row>
    <row r="133" spans="2:2" x14ac:dyDescent="0.35">
      <c r="B133" t="str" cm="1">
        <f t="array" ref="B133">TRANSPOSE(_xlfn._xlws.SORT(_xlfn._xlws.FILTER(plotLayout[plot_layout_id]&amp;" | "&amp;plotLayout[plot_layout_name],plotLayout[experiment_id]=A133)))</f>
        <v xml:space="preserve"> | </v>
      </c>
    </row>
    <row r="134" spans="2:2" x14ac:dyDescent="0.35">
      <c r="B134" t="str" cm="1">
        <f t="array" ref="B134">TRANSPOSE(_xlfn._xlws.SORT(_xlfn._xlws.FILTER(plotLayout[plot_layout_id]&amp;" | "&amp;plotLayout[plot_layout_name],plotLayout[experiment_id]=A134)))</f>
        <v xml:space="preserve"> | </v>
      </c>
    </row>
    <row r="135" spans="2:2" x14ac:dyDescent="0.35">
      <c r="B135" t="str" cm="1">
        <f t="array" ref="B135">TRANSPOSE(_xlfn._xlws.SORT(_xlfn._xlws.FILTER(plotLayout[plot_layout_id]&amp;" | "&amp;plotLayout[plot_layout_name],plotLayout[experiment_id]=A135)))</f>
        <v xml:space="preserve"> | </v>
      </c>
    </row>
    <row r="136" spans="2:2" x14ac:dyDescent="0.35">
      <c r="B136" t="str" cm="1">
        <f t="array" ref="B136">TRANSPOSE(_xlfn._xlws.SORT(_xlfn._xlws.FILTER(plotLayout[plot_layout_id]&amp;" | "&amp;plotLayout[plot_layout_name],plotLayout[experiment_id]=A136)))</f>
        <v xml:space="preserve"> | </v>
      </c>
    </row>
    <row r="137" spans="2:2" x14ac:dyDescent="0.35">
      <c r="B137" t="str" cm="1">
        <f t="array" ref="B137">TRANSPOSE(_xlfn._xlws.SORT(_xlfn._xlws.FILTER(plotLayout[plot_layout_id]&amp;" | "&amp;plotLayout[plot_layout_name],plotLayout[experiment_id]=A137)))</f>
        <v xml:space="preserve"> | </v>
      </c>
    </row>
    <row r="138" spans="2:2" x14ac:dyDescent="0.35">
      <c r="B138" t="str" cm="1">
        <f t="array" ref="B138">TRANSPOSE(_xlfn._xlws.SORT(_xlfn._xlws.FILTER(plotLayout[plot_layout_id]&amp;" | "&amp;plotLayout[plot_layout_name],plotLayout[experiment_id]=A138)))</f>
        <v xml:space="preserve"> | </v>
      </c>
    </row>
    <row r="139" spans="2:2" x14ac:dyDescent="0.35">
      <c r="B139" t="str" cm="1">
        <f t="array" ref="B139">TRANSPOSE(_xlfn._xlws.SORT(_xlfn._xlws.FILTER(plotLayout[plot_layout_id]&amp;" | "&amp;plotLayout[plot_layout_name],plotLayout[experiment_id]=A139)))</f>
        <v xml:space="preserve"> | </v>
      </c>
    </row>
    <row r="140" spans="2:2" x14ac:dyDescent="0.35">
      <c r="B140" t="str" cm="1">
        <f t="array" ref="B140">TRANSPOSE(_xlfn._xlws.SORT(_xlfn._xlws.FILTER(plotLayout[plot_layout_id]&amp;" | "&amp;plotLayout[plot_layout_name],plotLayout[experiment_id]=A140)))</f>
        <v xml:space="preserve"> | </v>
      </c>
    </row>
    <row r="141" spans="2:2" x14ac:dyDescent="0.35">
      <c r="B141" t="str" cm="1">
        <f t="array" ref="B141">TRANSPOSE(_xlfn._xlws.SORT(_xlfn._xlws.FILTER(plotLayout[plot_layout_id]&amp;" | "&amp;plotLayout[plot_layout_name],plotLayout[experiment_id]=A141)))</f>
        <v xml:space="preserve"> | </v>
      </c>
    </row>
    <row r="142" spans="2:2" x14ac:dyDescent="0.35">
      <c r="B142" t="str" cm="1">
        <f t="array" ref="B142">TRANSPOSE(_xlfn._xlws.SORT(_xlfn._xlws.FILTER(plotLayout[plot_layout_id]&amp;" | "&amp;plotLayout[plot_layout_name],plotLayout[experiment_id]=A142)))</f>
        <v xml:space="preserve"> | </v>
      </c>
    </row>
    <row r="143" spans="2:2" x14ac:dyDescent="0.35">
      <c r="B143" t="str" cm="1">
        <f t="array" ref="B143">TRANSPOSE(_xlfn._xlws.SORT(_xlfn._xlws.FILTER(plotLayout[plot_layout_id]&amp;" | "&amp;plotLayout[plot_layout_name],plotLayout[experiment_id]=A143)))</f>
        <v xml:space="preserve"> | </v>
      </c>
    </row>
    <row r="144" spans="2:2" x14ac:dyDescent="0.35">
      <c r="B144" t="str" cm="1">
        <f t="array" ref="B144">TRANSPOSE(_xlfn._xlws.SORT(_xlfn._xlws.FILTER(plotLayout[plot_layout_id]&amp;" | "&amp;plotLayout[plot_layout_name],plotLayout[experiment_id]=A144)))</f>
        <v xml:space="preserve"> | </v>
      </c>
    </row>
    <row r="145" spans="2:2" x14ac:dyDescent="0.35">
      <c r="B145" t="str" cm="1">
        <f t="array" ref="B145">TRANSPOSE(_xlfn._xlws.SORT(_xlfn._xlws.FILTER(plotLayout[plot_layout_id]&amp;" | "&amp;plotLayout[plot_layout_name],plotLayout[experiment_id]=A145)))</f>
        <v xml:space="preserve"> | </v>
      </c>
    </row>
    <row r="146" spans="2:2" x14ac:dyDescent="0.35">
      <c r="B146" t="str" cm="1">
        <f t="array" ref="B146">TRANSPOSE(_xlfn._xlws.SORT(_xlfn._xlws.FILTER(plotLayout[plot_layout_id]&amp;" | "&amp;plotLayout[plot_layout_name],plotLayout[experiment_id]=A146)))</f>
        <v xml:space="preserve"> | </v>
      </c>
    </row>
    <row r="147" spans="2:2" x14ac:dyDescent="0.35">
      <c r="B147" t="str" cm="1">
        <f t="array" ref="B147">TRANSPOSE(_xlfn._xlws.SORT(_xlfn._xlws.FILTER(plotLayout[plot_layout_id]&amp;" | "&amp;plotLayout[plot_layout_name],plotLayout[experiment_id]=A147)))</f>
        <v xml:space="preserve"> | </v>
      </c>
    </row>
    <row r="148" spans="2:2" x14ac:dyDescent="0.35">
      <c r="B148" t="str" cm="1">
        <f t="array" ref="B148">TRANSPOSE(_xlfn._xlws.SORT(_xlfn._xlws.FILTER(plotLayout[plot_layout_id]&amp;" | "&amp;plotLayout[plot_layout_name],plotLayout[experiment_id]=A148)))</f>
        <v xml:space="preserve"> | </v>
      </c>
    </row>
    <row r="149" spans="2:2" x14ac:dyDescent="0.35">
      <c r="B149" t="str" cm="1">
        <f t="array" ref="B149">TRANSPOSE(_xlfn._xlws.SORT(_xlfn._xlws.FILTER(plotLayout[plot_layout_id]&amp;" | "&amp;plotLayout[plot_layout_name],plotLayout[experiment_id]=A149)))</f>
        <v xml:space="preserve"> | </v>
      </c>
    </row>
    <row r="150" spans="2:2" x14ac:dyDescent="0.35">
      <c r="B150" t="str" cm="1">
        <f t="array" ref="B150">TRANSPOSE(_xlfn._xlws.SORT(_xlfn._xlws.FILTER(plotLayout[plot_layout_id]&amp;" | "&amp;plotLayout[plot_layout_name],plotLayout[experiment_id]=A150)))</f>
        <v xml:space="preserve"> | </v>
      </c>
    </row>
    <row r="151" spans="2:2" x14ac:dyDescent="0.35">
      <c r="B151" t="str" cm="1">
        <f t="array" ref="B151">TRANSPOSE(_xlfn._xlws.SORT(_xlfn._xlws.FILTER(plotLayout[plot_layout_id]&amp;" | "&amp;plotLayout[plot_layout_name],plotLayout[experiment_id]=A151)))</f>
        <v xml:space="preserve"> | </v>
      </c>
    </row>
    <row r="152" spans="2:2" x14ac:dyDescent="0.35">
      <c r="B152" t="str" cm="1">
        <f t="array" ref="B152">TRANSPOSE(_xlfn._xlws.SORT(_xlfn._xlws.FILTER(plotLayout[plot_layout_id]&amp;" | "&amp;plotLayout[plot_layout_name],plotLayout[experiment_id]=A152)))</f>
        <v xml:space="preserve"> | </v>
      </c>
    </row>
    <row r="153" spans="2:2" x14ac:dyDescent="0.35">
      <c r="B153" t="str" cm="1">
        <f t="array" ref="B153">TRANSPOSE(_xlfn._xlws.SORT(_xlfn._xlws.FILTER(plotLayout[plot_layout_id]&amp;" | "&amp;plotLayout[plot_layout_name],plotLayout[experiment_id]=A153)))</f>
        <v xml:space="preserve"> | </v>
      </c>
    </row>
    <row r="154" spans="2:2" x14ac:dyDescent="0.35">
      <c r="B154" t="str" cm="1">
        <f t="array" ref="B154">TRANSPOSE(_xlfn._xlws.SORT(_xlfn._xlws.FILTER(plotLayout[plot_layout_id]&amp;" | "&amp;plotLayout[plot_layout_name],plotLayout[experiment_id]=A154)))</f>
        <v xml:space="preserve"> | </v>
      </c>
    </row>
    <row r="155" spans="2:2" x14ac:dyDescent="0.35">
      <c r="B155" t="str" cm="1">
        <f t="array" ref="B155">TRANSPOSE(_xlfn._xlws.SORT(_xlfn._xlws.FILTER(plotLayout[plot_layout_id]&amp;" | "&amp;plotLayout[plot_layout_name],plotLayout[experiment_id]=A155)))</f>
        <v xml:space="preserve"> | </v>
      </c>
    </row>
    <row r="156" spans="2:2" x14ac:dyDescent="0.35">
      <c r="B156" t="str" cm="1">
        <f t="array" ref="B156">TRANSPOSE(_xlfn._xlws.SORT(_xlfn._xlws.FILTER(plotLayout[plot_layout_id]&amp;" | "&amp;plotLayout[plot_layout_name],plotLayout[experiment_id]=A156)))</f>
        <v xml:space="preserve"> | </v>
      </c>
    </row>
    <row r="157" spans="2:2" x14ac:dyDescent="0.35">
      <c r="B157" t="str" cm="1">
        <f t="array" ref="B157">TRANSPOSE(_xlfn._xlws.SORT(_xlfn._xlws.FILTER(plotLayout[plot_layout_id]&amp;" | "&amp;plotLayout[plot_layout_name],plotLayout[experiment_id]=A157)))</f>
        <v xml:space="preserve"> | </v>
      </c>
    </row>
    <row r="158" spans="2:2" x14ac:dyDescent="0.35">
      <c r="B158" t="str" cm="1">
        <f t="array" ref="B158">TRANSPOSE(_xlfn._xlws.SORT(_xlfn._xlws.FILTER(plotLayout[plot_layout_id]&amp;" | "&amp;plotLayout[plot_layout_name],plotLayout[experiment_id]=A158)))</f>
        <v xml:space="preserve"> | </v>
      </c>
    </row>
    <row r="159" spans="2:2" x14ac:dyDescent="0.35">
      <c r="B159" t="str" cm="1">
        <f t="array" ref="B159">TRANSPOSE(_xlfn._xlws.SORT(_xlfn._xlws.FILTER(plotLayout[plot_layout_id]&amp;" | "&amp;plotLayout[plot_layout_name],plotLayout[experiment_id]=A159)))</f>
        <v xml:space="preserve"> | </v>
      </c>
    </row>
    <row r="160" spans="2:2" x14ac:dyDescent="0.35">
      <c r="B160" t="str" cm="1">
        <f t="array" ref="B160">TRANSPOSE(_xlfn._xlws.SORT(_xlfn._xlws.FILTER(plotLayout[plot_layout_id]&amp;" | "&amp;plotLayout[plot_layout_name],plotLayout[experiment_id]=A160)))</f>
        <v xml:space="preserve"> | </v>
      </c>
    </row>
    <row r="161" spans="2:2" x14ac:dyDescent="0.35">
      <c r="B161" t="str" cm="1">
        <f t="array" ref="B161">TRANSPOSE(_xlfn._xlws.SORT(_xlfn._xlws.FILTER(plotLayout[plot_layout_id]&amp;" | "&amp;plotLayout[plot_layout_name],plotLayout[experiment_id]=A161)))</f>
        <v xml:space="preserve"> | </v>
      </c>
    </row>
    <row r="162" spans="2:2" x14ac:dyDescent="0.35">
      <c r="B162" t="str" cm="1">
        <f t="array" ref="B162">TRANSPOSE(_xlfn._xlws.SORT(_xlfn._xlws.FILTER(plotLayout[plot_layout_id]&amp;" | "&amp;plotLayout[plot_layout_name],plotLayout[experiment_id]=A162)))</f>
        <v xml:space="preserve"> | </v>
      </c>
    </row>
    <row r="163" spans="2:2" x14ac:dyDescent="0.35">
      <c r="B163" t="str" cm="1">
        <f t="array" ref="B163">TRANSPOSE(_xlfn._xlws.SORT(_xlfn._xlws.FILTER(plotLayout[plot_layout_id]&amp;" | "&amp;plotLayout[plot_layout_name],plotLayout[experiment_id]=A163)))</f>
        <v xml:space="preserve"> | </v>
      </c>
    </row>
    <row r="164" spans="2:2" x14ac:dyDescent="0.35">
      <c r="B164" t="str" cm="1">
        <f t="array" ref="B164">TRANSPOSE(_xlfn._xlws.SORT(_xlfn._xlws.FILTER(plotLayout[plot_layout_id]&amp;" | "&amp;plotLayout[plot_layout_name],plotLayout[experiment_id]=A164)))</f>
        <v xml:space="preserve"> | </v>
      </c>
    </row>
    <row r="165" spans="2:2" x14ac:dyDescent="0.35">
      <c r="B165" t="str" cm="1">
        <f t="array" ref="B165">TRANSPOSE(_xlfn._xlws.SORT(_xlfn._xlws.FILTER(plotLayout[plot_layout_id]&amp;" | "&amp;plotLayout[plot_layout_name],plotLayout[experiment_id]=A165)))</f>
        <v xml:space="preserve"> | </v>
      </c>
    </row>
    <row r="166" spans="2:2" x14ac:dyDescent="0.35">
      <c r="B166" t="str" cm="1">
        <f t="array" ref="B166">TRANSPOSE(_xlfn._xlws.SORT(_xlfn._xlws.FILTER(plotLayout[plot_layout_id]&amp;" | "&amp;plotLayout[plot_layout_name],plotLayout[experiment_id]=A166)))</f>
        <v xml:space="preserve"> | </v>
      </c>
    </row>
    <row r="167" spans="2:2" x14ac:dyDescent="0.35">
      <c r="B167" t="str" cm="1">
        <f t="array" ref="B167">TRANSPOSE(_xlfn._xlws.SORT(_xlfn._xlws.FILTER(plotLayout[plot_layout_id]&amp;" | "&amp;plotLayout[plot_layout_name],plotLayout[experiment_id]=A167)))</f>
        <v xml:space="preserve"> | </v>
      </c>
    </row>
    <row r="168" spans="2:2" x14ac:dyDescent="0.35">
      <c r="B168" t="str" cm="1">
        <f t="array" ref="B168">TRANSPOSE(_xlfn._xlws.SORT(_xlfn._xlws.FILTER(plotLayout[plot_layout_id]&amp;" | "&amp;plotLayout[plot_layout_name],plotLayout[experiment_id]=A168)))</f>
        <v xml:space="preserve"> | </v>
      </c>
    </row>
    <row r="169" spans="2:2" x14ac:dyDescent="0.35">
      <c r="B169" t="str" cm="1">
        <f t="array" ref="B169">TRANSPOSE(_xlfn._xlws.SORT(_xlfn._xlws.FILTER(plotLayout[plot_layout_id]&amp;" | "&amp;plotLayout[plot_layout_name],plotLayout[experiment_id]=A169)))</f>
        <v xml:space="preserve"> | </v>
      </c>
    </row>
    <row r="170" spans="2:2" x14ac:dyDescent="0.35">
      <c r="B170" t="str" cm="1">
        <f t="array" ref="B170">TRANSPOSE(_xlfn._xlws.SORT(_xlfn._xlws.FILTER(plotLayout[plot_layout_id]&amp;" | "&amp;plotLayout[plot_layout_name],plotLayout[experiment_id]=A170)))</f>
        <v xml:space="preserve"> | </v>
      </c>
    </row>
    <row r="171" spans="2:2" x14ac:dyDescent="0.35">
      <c r="B171" t="str" cm="1">
        <f t="array" ref="B171">TRANSPOSE(_xlfn._xlws.SORT(_xlfn._xlws.FILTER(plotLayout[plot_layout_id]&amp;" | "&amp;plotLayout[plot_layout_name],plotLayout[experiment_id]=A171)))</f>
        <v xml:space="preserve"> | </v>
      </c>
    </row>
    <row r="172" spans="2:2" x14ac:dyDescent="0.35">
      <c r="B172" t="str" cm="1">
        <f t="array" ref="B172">TRANSPOSE(_xlfn._xlws.SORT(_xlfn._xlws.FILTER(plotLayout[plot_layout_id]&amp;" | "&amp;plotLayout[plot_layout_name],plotLayout[experiment_id]=A172)))</f>
        <v xml:space="preserve"> | </v>
      </c>
    </row>
    <row r="173" spans="2:2" x14ac:dyDescent="0.35">
      <c r="B173" t="str" cm="1">
        <f t="array" ref="B173">TRANSPOSE(_xlfn._xlws.SORT(_xlfn._xlws.FILTER(plotLayout[plot_layout_id]&amp;" | "&amp;plotLayout[plot_layout_name],plotLayout[experiment_id]=A173)))</f>
        <v xml:space="preserve"> | </v>
      </c>
    </row>
    <row r="174" spans="2:2" x14ac:dyDescent="0.35">
      <c r="B174" t="str" cm="1">
        <f t="array" ref="B174">TRANSPOSE(_xlfn._xlws.SORT(_xlfn._xlws.FILTER(plotLayout[plot_layout_id]&amp;" | "&amp;plotLayout[plot_layout_name],plotLayout[experiment_id]=A174)))</f>
        <v xml:space="preserve"> | </v>
      </c>
    </row>
    <row r="175" spans="2:2" x14ac:dyDescent="0.35">
      <c r="B175" t="str" cm="1">
        <f t="array" ref="B175">TRANSPOSE(_xlfn._xlws.SORT(_xlfn._xlws.FILTER(plotLayout[plot_layout_id]&amp;" | "&amp;plotLayout[plot_layout_name],plotLayout[experiment_id]=A175)))</f>
        <v xml:space="preserve"> | </v>
      </c>
    </row>
    <row r="176" spans="2:2" x14ac:dyDescent="0.35">
      <c r="B176" t="str" cm="1">
        <f t="array" ref="B176">TRANSPOSE(_xlfn._xlws.SORT(_xlfn._xlws.FILTER(plotLayout[plot_layout_id]&amp;" | "&amp;plotLayout[plot_layout_name],plotLayout[experiment_id]=A176)))</f>
        <v xml:space="preserve"> | </v>
      </c>
    </row>
    <row r="177" spans="2:2" x14ac:dyDescent="0.35">
      <c r="B177" t="str" cm="1">
        <f t="array" ref="B177">TRANSPOSE(_xlfn._xlws.SORT(_xlfn._xlws.FILTER(plotLayout[plot_layout_id]&amp;" | "&amp;plotLayout[plot_layout_name],plotLayout[experiment_id]=A177)))</f>
        <v xml:space="preserve"> | </v>
      </c>
    </row>
    <row r="178" spans="2:2" x14ac:dyDescent="0.35">
      <c r="B178" t="str" cm="1">
        <f t="array" ref="B178">TRANSPOSE(_xlfn._xlws.SORT(_xlfn._xlws.FILTER(plotLayout[plot_layout_id]&amp;" | "&amp;plotLayout[plot_layout_name],plotLayout[experiment_id]=A178)))</f>
        <v xml:space="preserve"> | </v>
      </c>
    </row>
    <row r="179" spans="2:2" x14ac:dyDescent="0.35">
      <c r="B179" t="str" cm="1">
        <f t="array" ref="B179">TRANSPOSE(_xlfn._xlws.SORT(_xlfn._xlws.FILTER(plotLayout[plot_layout_id]&amp;" | "&amp;plotLayout[plot_layout_name],plotLayout[experiment_id]=A179)))</f>
        <v xml:space="preserve"> | </v>
      </c>
    </row>
    <row r="180" spans="2:2" x14ac:dyDescent="0.35">
      <c r="B180" t="str" cm="1">
        <f t="array" ref="B180">TRANSPOSE(_xlfn._xlws.SORT(_xlfn._xlws.FILTER(plotLayout[plot_layout_id]&amp;" | "&amp;plotLayout[plot_layout_name],plotLayout[experiment_id]=A180)))</f>
        <v xml:space="preserve"> | </v>
      </c>
    </row>
    <row r="181" spans="2:2" x14ac:dyDescent="0.35">
      <c r="B181" t="str" cm="1">
        <f t="array" ref="B181">TRANSPOSE(_xlfn._xlws.SORT(_xlfn._xlws.FILTER(plotLayout[plot_layout_id]&amp;" | "&amp;plotLayout[plot_layout_name],plotLayout[experiment_id]=A181)))</f>
        <v xml:space="preserve"> | </v>
      </c>
    </row>
    <row r="182" spans="2:2" x14ac:dyDescent="0.35">
      <c r="B182" t="str" cm="1">
        <f t="array" ref="B182">TRANSPOSE(_xlfn._xlws.SORT(_xlfn._xlws.FILTER(plotLayout[plot_layout_id]&amp;" | "&amp;plotLayout[plot_layout_name],plotLayout[experiment_id]=A182)))</f>
        <v xml:space="preserve"> | </v>
      </c>
    </row>
    <row r="183" spans="2:2" x14ac:dyDescent="0.35">
      <c r="B183" t="str" cm="1">
        <f t="array" ref="B183">TRANSPOSE(_xlfn._xlws.SORT(_xlfn._xlws.FILTER(plotLayout[plot_layout_id]&amp;" | "&amp;plotLayout[plot_layout_name],plotLayout[experiment_id]=A183)))</f>
        <v xml:space="preserve"> | </v>
      </c>
    </row>
    <row r="184" spans="2:2" x14ac:dyDescent="0.35">
      <c r="B184" t="str" cm="1">
        <f t="array" ref="B184">TRANSPOSE(_xlfn._xlws.SORT(_xlfn._xlws.FILTER(plotLayout[plot_layout_id]&amp;" | "&amp;plotLayout[plot_layout_name],plotLayout[experiment_id]=A184)))</f>
        <v xml:space="preserve"> | </v>
      </c>
    </row>
    <row r="185" spans="2:2" x14ac:dyDescent="0.35">
      <c r="B185" t="str" cm="1">
        <f t="array" ref="B185">TRANSPOSE(_xlfn._xlws.SORT(_xlfn._xlws.FILTER(plotLayout[plot_layout_id]&amp;" | "&amp;plotLayout[plot_layout_name],plotLayout[experiment_id]=A185)))</f>
        <v xml:space="preserve"> | </v>
      </c>
    </row>
    <row r="186" spans="2:2" x14ac:dyDescent="0.35">
      <c r="B186" t="str" cm="1">
        <f t="array" ref="B186">TRANSPOSE(_xlfn._xlws.SORT(_xlfn._xlws.FILTER(plotLayout[plot_layout_id]&amp;" | "&amp;plotLayout[plot_layout_name],plotLayout[experiment_id]=A186)))</f>
        <v xml:space="preserve"> | </v>
      </c>
    </row>
    <row r="187" spans="2:2" x14ac:dyDescent="0.35">
      <c r="B187" t="str" cm="1">
        <f t="array" ref="B187">TRANSPOSE(_xlfn._xlws.SORT(_xlfn._xlws.FILTER(plotLayout[plot_layout_id]&amp;" | "&amp;plotLayout[plot_layout_name],plotLayout[experiment_id]=A187)))</f>
        <v xml:space="preserve"> | </v>
      </c>
    </row>
    <row r="188" spans="2:2" x14ac:dyDescent="0.35">
      <c r="B188" t="str" cm="1">
        <f t="array" ref="B188">TRANSPOSE(_xlfn._xlws.SORT(_xlfn._xlws.FILTER(plotLayout[plot_layout_id]&amp;" | "&amp;plotLayout[plot_layout_name],plotLayout[experiment_id]=A188)))</f>
        <v xml:space="preserve"> | </v>
      </c>
    </row>
    <row r="189" spans="2:2" x14ac:dyDescent="0.35">
      <c r="B189" t="str" cm="1">
        <f t="array" ref="B189">TRANSPOSE(_xlfn._xlws.SORT(_xlfn._xlws.FILTER(plotLayout[plot_layout_id]&amp;" | "&amp;plotLayout[plot_layout_name],plotLayout[experiment_id]=A189)))</f>
        <v xml:space="preserve"> | </v>
      </c>
    </row>
    <row r="190" spans="2:2" x14ac:dyDescent="0.35">
      <c r="B190" t="str" cm="1">
        <f t="array" ref="B190">TRANSPOSE(_xlfn._xlws.SORT(_xlfn._xlws.FILTER(plotLayout[plot_layout_id]&amp;" | "&amp;plotLayout[plot_layout_name],plotLayout[experiment_id]=A190)))</f>
        <v xml:space="preserve"> | </v>
      </c>
    </row>
    <row r="191" spans="2:2" x14ac:dyDescent="0.35">
      <c r="B191" t="str" cm="1">
        <f t="array" ref="B191">TRANSPOSE(_xlfn._xlws.SORT(_xlfn._xlws.FILTER(plotLayout[plot_layout_id]&amp;" | "&amp;plotLayout[plot_layout_name],plotLayout[experiment_id]=A191)))</f>
        <v xml:space="preserve"> | </v>
      </c>
    </row>
    <row r="192" spans="2:2" x14ac:dyDescent="0.35">
      <c r="B192" t="str" cm="1">
        <f t="array" ref="B192">TRANSPOSE(_xlfn._xlws.SORT(_xlfn._xlws.FILTER(plotLayout[plot_layout_id]&amp;" | "&amp;plotLayout[plot_layout_name],plotLayout[experiment_id]=A192)))</f>
        <v xml:space="preserve"> | </v>
      </c>
    </row>
    <row r="193" spans="2:2" x14ac:dyDescent="0.35">
      <c r="B193" t="str" cm="1">
        <f t="array" ref="B193">TRANSPOSE(_xlfn._xlws.SORT(_xlfn._xlws.FILTER(plotLayout[plot_layout_id]&amp;" | "&amp;plotLayout[plot_layout_name],plotLayout[experiment_id]=A193)))</f>
        <v xml:space="preserve"> | </v>
      </c>
    </row>
    <row r="194" spans="2:2" x14ac:dyDescent="0.35">
      <c r="B194" t="str" cm="1">
        <f t="array" ref="B194">TRANSPOSE(_xlfn._xlws.SORT(_xlfn._xlws.FILTER(plotLayout[plot_layout_id]&amp;" | "&amp;plotLayout[plot_layout_name],plotLayout[experiment_id]=A194)))</f>
        <v xml:space="preserve"> | </v>
      </c>
    </row>
    <row r="195" spans="2:2" x14ac:dyDescent="0.35">
      <c r="B195" t="str" cm="1">
        <f t="array" ref="B195">TRANSPOSE(_xlfn._xlws.SORT(_xlfn._xlws.FILTER(plotLayout[plot_layout_id]&amp;" | "&amp;plotLayout[plot_layout_name],plotLayout[experiment_id]=A195)))</f>
        <v xml:space="preserve"> | </v>
      </c>
    </row>
    <row r="196" spans="2:2" x14ac:dyDescent="0.35">
      <c r="B196" t="str" cm="1">
        <f t="array" ref="B196">TRANSPOSE(_xlfn._xlws.SORT(_xlfn._xlws.FILTER(plotLayout[plot_layout_id]&amp;" | "&amp;plotLayout[plot_layout_name],plotLayout[experiment_id]=A196)))</f>
        <v xml:space="preserve"> | </v>
      </c>
    </row>
    <row r="197" spans="2:2" x14ac:dyDescent="0.35">
      <c r="B197" t="str" cm="1">
        <f t="array" ref="B197">TRANSPOSE(_xlfn._xlws.SORT(_xlfn._xlws.FILTER(plotLayout[plot_layout_id]&amp;" | "&amp;plotLayout[plot_layout_name],plotLayout[experiment_id]=A197)))</f>
        <v xml:space="preserve"> | </v>
      </c>
    </row>
    <row r="198" spans="2:2" x14ac:dyDescent="0.35">
      <c r="B198" t="str" cm="1">
        <f t="array" ref="B198">TRANSPOSE(_xlfn._xlws.SORT(_xlfn._xlws.FILTER(plotLayout[plot_layout_id]&amp;" | "&amp;plotLayout[plot_layout_name],plotLayout[experiment_id]=A198)))</f>
        <v xml:space="preserve"> | </v>
      </c>
    </row>
    <row r="199" spans="2:2" x14ac:dyDescent="0.35">
      <c r="B199" t="str" cm="1">
        <f t="array" ref="B199">TRANSPOSE(_xlfn._xlws.SORT(_xlfn._xlws.FILTER(plotLayout[plot_layout_id]&amp;" | "&amp;plotLayout[plot_layout_name],plotLayout[experiment_id]=A199)))</f>
        <v xml:space="preserve"> | </v>
      </c>
    </row>
    <row r="200" spans="2:2" x14ac:dyDescent="0.35">
      <c r="B200" t="str" cm="1">
        <f t="array" ref="B200">TRANSPOSE(_xlfn._xlws.SORT(_xlfn._xlws.FILTER(plotLayout[plot_layout_id]&amp;" | "&amp;plotLayout[plot_layout_name],plotLayout[experiment_id]=A200)))</f>
        <v xml:space="preserve"> | </v>
      </c>
    </row>
    <row r="201" spans="2:2" x14ac:dyDescent="0.35">
      <c r="B201" t="str" cm="1">
        <f t="array" ref="B201">TRANSPOSE(_xlfn._xlws.SORT(_xlfn._xlws.FILTER(plotLayout[plot_layout_id]&amp;" | "&amp;plotLayout[plot_layout_name],plotLayout[experiment_id]=A201)))</f>
        <v xml:space="preserve"> | </v>
      </c>
    </row>
    <row r="202" spans="2:2" x14ac:dyDescent="0.35">
      <c r="B202" t="str" cm="1">
        <f t="array" ref="B202">TRANSPOSE(_xlfn._xlws.SORT(_xlfn._xlws.FILTER(plotLayout[plot_layout_id]&amp;" | "&amp;plotLayout[plot_layout_name],plotLayout[experiment_id]=A202)))</f>
        <v xml:space="preserve"> | </v>
      </c>
    </row>
    <row r="203" spans="2:2" x14ac:dyDescent="0.35">
      <c r="B203" t="str" cm="1">
        <f t="array" ref="B203">TRANSPOSE(_xlfn._xlws.SORT(_xlfn._xlws.FILTER(plotLayout[plot_layout_id]&amp;" | "&amp;plotLayout[plot_layout_name],plotLayout[experiment_id]=A203)))</f>
        <v xml:space="preserve"> | </v>
      </c>
    </row>
    <row r="204" spans="2:2" x14ac:dyDescent="0.35">
      <c r="B204" t="str" cm="1">
        <f t="array" ref="B204">TRANSPOSE(_xlfn._xlws.SORT(_xlfn._xlws.FILTER(plotLayout[plot_layout_id]&amp;" | "&amp;plotLayout[plot_layout_name],plotLayout[experiment_id]=A204)))</f>
        <v xml:space="preserve"> | </v>
      </c>
    </row>
    <row r="205" spans="2:2" x14ac:dyDescent="0.35">
      <c r="B205" t="str" cm="1">
        <f t="array" ref="B205">TRANSPOSE(_xlfn._xlws.SORT(_xlfn._xlws.FILTER(plotLayout[plot_layout_id]&amp;" | "&amp;plotLayout[plot_layout_name],plotLayout[experiment_id]=A205)))</f>
        <v xml:space="preserve"> | </v>
      </c>
    </row>
    <row r="206" spans="2:2" x14ac:dyDescent="0.35">
      <c r="B206" t="str" cm="1">
        <f t="array" ref="B206">TRANSPOSE(_xlfn._xlws.SORT(_xlfn._xlws.FILTER(plotLayout[plot_layout_id]&amp;" | "&amp;plotLayout[plot_layout_name],plotLayout[experiment_id]=A206)))</f>
        <v xml:space="preserve"> | </v>
      </c>
    </row>
    <row r="207" spans="2:2" x14ac:dyDescent="0.35">
      <c r="B207" t="str" cm="1">
        <f t="array" ref="B207">TRANSPOSE(_xlfn._xlws.SORT(_xlfn._xlws.FILTER(plotLayout[plot_layout_id]&amp;" | "&amp;plotLayout[plot_layout_name],plotLayout[experiment_id]=A207)))</f>
        <v xml:space="preserve"> | </v>
      </c>
    </row>
    <row r="208" spans="2:2" x14ac:dyDescent="0.35">
      <c r="B208" t="str" cm="1">
        <f t="array" ref="B208">TRANSPOSE(_xlfn._xlws.SORT(_xlfn._xlws.FILTER(plotLayout[plot_layout_id]&amp;" | "&amp;plotLayout[plot_layout_name],plotLayout[experiment_id]=A208)))</f>
        <v xml:space="preserve"> | </v>
      </c>
    </row>
    <row r="209" spans="2:2" x14ac:dyDescent="0.35">
      <c r="B209" t="str" cm="1">
        <f t="array" ref="B209">TRANSPOSE(_xlfn._xlws.SORT(_xlfn._xlws.FILTER(plotLayout[plot_layout_id]&amp;" | "&amp;plotLayout[plot_layout_name],plotLayout[experiment_id]=A209)))</f>
        <v xml:space="preserve"> | </v>
      </c>
    </row>
    <row r="210" spans="2:2" x14ac:dyDescent="0.35">
      <c r="B210" t="str" cm="1">
        <f t="array" ref="B210">TRANSPOSE(_xlfn._xlws.SORT(_xlfn._xlws.FILTER(plotLayout[plot_layout_id]&amp;" | "&amp;plotLayout[plot_layout_name],plotLayout[experiment_id]=A210)))</f>
        <v xml:space="preserve"> | </v>
      </c>
    </row>
    <row r="211" spans="2:2" x14ac:dyDescent="0.35">
      <c r="B211" t="str" cm="1">
        <f t="array" ref="B211">TRANSPOSE(_xlfn._xlws.SORT(_xlfn._xlws.FILTER(plotLayout[plot_layout_id]&amp;" | "&amp;plotLayout[plot_layout_name],plotLayout[experiment_id]=A211)))</f>
        <v xml:space="preserve"> | </v>
      </c>
    </row>
    <row r="212" spans="2:2" x14ac:dyDescent="0.35">
      <c r="B212" t="str" cm="1">
        <f t="array" ref="B212">TRANSPOSE(_xlfn._xlws.SORT(_xlfn._xlws.FILTER(plotLayout[plot_layout_id]&amp;" | "&amp;plotLayout[plot_layout_name],plotLayout[experiment_id]=A212)))</f>
        <v xml:space="preserve"> | </v>
      </c>
    </row>
    <row r="213" spans="2:2" x14ac:dyDescent="0.35">
      <c r="B213" t="str" cm="1">
        <f t="array" ref="B213">TRANSPOSE(_xlfn._xlws.SORT(_xlfn._xlws.FILTER(plotLayout[plot_layout_id]&amp;" | "&amp;plotLayout[plot_layout_name],plotLayout[experiment_id]=A213)))</f>
        <v xml:space="preserve"> | </v>
      </c>
    </row>
    <row r="214" spans="2:2" x14ac:dyDescent="0.35">
      <c r="B214" t="str" cm="1">
        <f t="array" ref="B214">TRANSPOSE(_xlfn._xlws.SORT(_xlfn._xlws.FILTER(plotLayout[plot_layout_id]&amp;" | "&amp;plotLayout[plot_layout_name],plotLayout[experiment_id]=A214)))</f>
        <v xml:space="preserve"> | </v>
      </c>
    </row>
    <row r="215" spans="2:2" x14ac:dyDescent="0.35">
      <c r="B215" t="str" cm="1">
        <f t="array" ref="B215">TRANSPOSE(_xlfn._xlws.SORT(_xlfn._xlws.FILTER(plotLayout[plot_layout_id]&amp;" | "&amp;plotLayout[plot_layout_name],plotLayout[experiment_id]=A215)))</f>
        <v xml:space="preserve"> | </v>
      </c>
    </row>
    <row r="216" spans="2:2" x14ac:dyDescent="0.35">
      <c r="B216" t="str" cm="1">
        <f t="array" ref="B216">TRANSPOSE(_xlfn._xlws.SORT(_xlfn._xlws.FILTER(plotLayout[plot_layout_id]&amp;" | "&amp;plotLayout[plot_layout_name],plotLayout[experiment_id]=A216)))</f>
        <v xml:space="preserve"> | </v>
      </c>
    </row>
    <row r="217" spans="2:2" x14ac:dyDescent="0.35">
      <c r="B217" t="str" cm="1">
        <f t="array" ref="B217">TRANSPOSE(_xlfn._xlws.SORT(_xlfn._xlws.FILTER(plotLayout[plot_layout_id]&amp;" | "&amp;plotLayout[plot_layout_name],plotLayout[experiment_id]=A217)))</f>
        <v xml:space="preserve"> | </v>
      </c>
    </row>
    <row r="218" spans="2:2" x14ac:dyDescent="0.35">
      <c r="B218" t="str" cm="1">
        <f t="array" ref="B218">TRANSPOSE(_xlfn._xlws.SORT(_xlfn._xlws.FILTER(plotLayout[plot_layout_id]&amp;" | "&amp;plotLayout[plot_layout_name],plotLayout[experiment_id]=A218)))</f>
        <v xml:space="preserve"> | </v>
      </c>
    </row>
    <row r="219" spans="2:2" x14ac:dyDescent="0.35">
      <c r="B219" t="str" cm="1">
        <f t="array" ref="B219">TRANSPOSE(_xlfn._xlws.SORT(_xlfn._xlws.FILTER(plotLayout[plot_layout_id]&amp;" | "&amp;plotLayout[plot_layout_name],plotLayout[experiment_id]=A219)))</f>
        <v xml:space="preserve"> | </v>
      </c>
    </row>
    <row r="220" spans="2:2" x14ac:dyDescent="0.35">
      <c r="B220" t="str" cm="1">
        <f t="array" ref="B220">TRANSPOSE(_xlfn._xlws.SORT(_xlfn._xlws.FILTER(plotLayout[plot_layout_id]&amp;" | "&amp;plotLayout[plot_layout_name],plotLayout[experiment_id]=A220)))</f>
        <v xml:space="preserve"> | </v>
      </c>
    </row>
    <row r="221" spans="2:2" x14ac:dyDescent="0.35">
      <c r="B221" t="str" cm="1">
        <f t="array" ref="B221">TRANSPOSE(_xlfn._xlws.SORT(_xlfn._xlws.FILTER(plotLayout[plot_layout_id]&amp;" | "&amp;plotLayout[plot_layout_name],plotLayout[experiment_id]=A221)))</f>
        <v xml:space="preserve"> | </v>
      </c>
    </row>
    <row r="222" spans="2:2" x14ac:dyDescent="0.35">
      <c r="B222" t="str" cm="1">
        <f t="array" ref="B222">TRANSPOSE(_xlfn._xlws.SORT(_xlfn._xlws.FILTER(plotLayout[plot_layout_id]&amp;" | "&amp;plotLayout[plot_layout_name],plotLayout[experiment_id]=A222)))</f>
        <v xml:space="preserve"> | </v>
      </c>
    </row>
    <row r="223" spans="2:2" x14ac:dyDescent="0.35">
      <c r="B223" t="str" cm="1">
        <f t="array" ref="B223">TRANSPOSE(_xlfn._xlws.SORT(_xlfn._xlws.FILTER(plotLayout[plot_layout_id]&amp;" | "&amp;plotLayout[plot_layout_name],plotLayout[experiment_id]=A223)))</f>
        <v xml:space="preserve"> | </v>
      </c>
    </row>
    <row r="224" spans="2:2" x14ac:dyDescent="0.35">
      <c r="B224" t="str" cm="1">
        <f t="array" ref="B224">TRANSPOSE(_xlfn._xlws.SORT(_xlfn._xlws.FILTER(plotLayout[plot_layout_id]&amp;" | "&amp;plotLayout[plot_layout_name],plotLayout[experiment_id]=A224)))</f>
        <v xml:space="preserve"> | </v>
      </c>
    </row>
    <row r="225" spans="2:2" x14ac:dyDescent="0.35">
      <c r="B225" t="str" cm="1">
        <f t="array" ref="B225">TRANSPOSE(_xlfn._xlws.SORT(_xlfn._xlws.FILTER(plotLayout[plot_layout_id]&amp;" | "&amp;plotLayout[plot_layout_name],plotLayout[experiment_id]=A225)))</f>
        <v xml:space="preserve"> | </v>
      </c>
    </row>
    <row r="226" spans="2:2" x14ac:dyDescent="0.35">
      <c r="B226" t="str" cm="1">
        <f t="array" ref="B226">TRANSPOSE(_xlfn._xlws.SORT(_xlfn._xlws.FILTER(plotLayout[plot_layout_id]&amp;" | "&amp;plotLayout[plot_layout_name],plotLayout[experiment_id]=A226)))</f>
        <v xml:space="preserve"> | </v>
      </c>
    </row>
    <row r="227" spans="2:2" x14ac:dyDescent="0.35">
      <c r="B227" t="str" cm="1">
        <f t="array" ref="B227">TRANSPOSE(_xlfn._xlws.SORT(_xlfn._xlws.FILTER(plotLayout[plot_layout_id]&amp;" | "&amp;plotLayout[plot_layout_name],plotLayout[experiment_id]=A227)))</f>
        <v xml:space="preserve"> | </v>
      </c>
    </row>
    <row r="228" spans="2:2" x14ac:dyDescent="0.35">
      <c r="B228" t="str" cm="1">
        <f t="array" ref="B228">TRANSPOSE(_xlfn._xlws.SORT(_xlfn._xlws.FILTER(plotLayout[plot_layout_id]&amp;" | "&amp;plotLayout[plot_layout_name],plotLayout[experiment_id]=A228)))</f>
        <v xml:space="preserve"> | </v>
      </c>
    </row>
    <row r="229" spans="2:2" x14ac:dyDescent="0.35">
      <c r="B229" t="str" cm="1">
        <f t="array" ref="B229">TRANSPOSE(_xlfn._xlws.SORT(_xlfn._xlws.FILTER(plotLayout[plot_layout_id]&amp;" | "&amp;plotLayout[plot_layout_name],plotLayout[experiment_id]=A229)))</f>
        <v xml:space="preserve"> | </v>
      </c>
    </row>
    <row r="230" spans="2:2" x14ac:dyDescent="0.35">
      <c r="B230" t="str" cm="1">
        <f t="array" ref="B230">TRANSPOSE(_xlfn._xlws.SORT(_xlfn._xlws.FILTER(plotLayout[plot_layout_id]&amp;" | "&amp;plotLayout[plot_layout_name],plotLayout[experiment_id]=A230)))</f>
        <v xml:space="preserve"> | </v>
      </c>
    </row>
    <row r="231" spans="2:2" x14ac:dyDescent="0.35">
      <c r="B231" t="str" cm="1">
        <f t="array" ref="B231">TRANSPOSE(_xlfn._xlws.SORT(_xlfn._xlws.FILTER(plotLayout[plot_layout_id]&amp;" | "&amp;plotLayout[plot_layout_name],plotLayout[experiment_id]=A231)))</f>
        <v xml:space="preserve"> | </v>
      </c>
    </row>
    <row r="232" spans="2:2" x14ac:dyDescent="0.35">
      <c r="B232" t="str" cm="1">
        <f t="array" ref="B232">TRANSPOSE(_xlfn._xlws.SORT(_xlfn._xlws.FILTER(plotLayout[plot_layout_id]&amp;" | "&amp;plotLayout[plot_layout_name],plotLayout[experiment_id]=A232)))</f>
        <v xml:space="preserve"> | </v>
      </c>
    </row>
    <row r="233" spans="2:2" x14ac:dyDescent="0.35">
      <c r="B233" t="str" cm="1">
        <f t="array" ref="B233">TRANSPOSE(_xlfn._xlws.SORT(_xlfn._xlws.FILTER(plotLayout[plot_layout_id]&amp;" | "&amp;plotLayout[plot_layout_name],plotLayout[experiment_id]=A233)))</f>
        <v xml:space="preserve"> | </v>
      </c>
    </row>
    <row r="234" spans="2:2" x14ac:dyDescent="0.35">
      <c r="B234" t="str" cm="1">
        <f t="array" ref="B234">TRANSPOSE(_xlfn._xlws.SORT(_xlfn._xlws.FILTER(plotLayout[plot_layout_id]&amp;" | "&amp;plotLayout[plot_layout_name],plotLayout[experiment_id]=A234)))</f>
        <v xml:space="preserve"> | </v>
      </c>
    </row>
    <row r="235" spans="2:2" x14ac:dyDescent="0.35">
      <c r="B235" t="str" cm="1">
        <f t="array" ref="B235">TRANSPOSE(_xlfn._xlws.SORT(_xlfn._xlws.FILTER(plotLayout[plot_layout_id]&amp;" | "&amp;plotLayout[plot_layout_name],plotLayout[experiment_id]=A235)))</f>
        <v xml:space="preserve"> | </v>
      </c>
    </row>
    <row r="236" spans="2:2" x14ac:dyDescent="0.35">
      <c r="B236" t="str" cm="1">
        <f t="array" ref="B236">TRANSPOSE(_xlfn._xlws.SORT(_xlfn._xlws.FILTER(plotLayout[plot_layout_id]&amp;" | "&amp;plotLayout[plot_layout_name],plotLayout[experiment_id]=A236)))</f>
        <v xml:space="preserve"> | </v>
      </c>
    </row>
    <row r="237" spans="2:2" x14ac:dyDescent="0.35">
      <c r="B237" t="str" cm="1">
        <f t="array" ref="B237">TRANSPOSE(_xlfn._xlws.SORT(_xlfn._xlws.FILTER(plotLayout[plot_layout_id]&amp;" | "&amp;plotLayout[plot_layout_name],plotLayout[experiment_id]=A237)))</f>
        <v xml:space="preserve"> | </v>
      </c>
    </row>
    <row r="238" spans="2:2" x14ac:dyDescent="0.35">
      <c r="B238" t="str" cm="1">
        <f t="array" ref="B238">TRANSPOSE(_xlfn._xlws.SORT(_xlfn._xlws.FILTER(plotLayout[plot_layout_id]&amp;" | "&amp;plotLayout[plot_layout_name],plotLayout[experiment_id]=A238)))</f>
        <v xml:space="preserve"> | </v>
      </c>
    </row>
    <row r="239" spans="2:2" x14ac:dyDescent="0.35">
      <c r="B239" t="str" cm="1">
        <f t="array" ref="B239">TRANSPOSE(_xlfn._xlws.SORT(_xlfn._xlws.FILTER(plotLayout[plot_layout_id]&amp;" | "&amp;plotLayout[plot_layout_name],plotLayout[experiment_id]=A239)))</f>
        <v xml:space="preserve"> | </v>
      </c>
    </row>
    <row r="240" spans="2:2" x14ac:dyDescent="0.35">
      <c r="B240" t="str" cm="1">
        <f t="array" ref="B240">TRANSPOSE(_xlfn._xlws.SORT(_xlfn._xlws.FILTER(plotLayout[plot_layout_id]&amp;" | "&amp;plotLayout[plot_layout_name],plotLayout[experiment_id]=A240)))</f>
        <v xml:space="preserve"> | </v>
      </c>
    </row>
    <row r="241" spans="2:2" x14ac:dyDescent="0.35">
      <c r="B241" t="str" cm="1">
        <f t="array" ref="B241">TRANSPOSE(_xlfn._xlws.SORT(_xlfn._xlws.FILTER(plotLayout[plot_layout_id]&amp;" | "&amp;plotLayout[plot_layout_name],plotLayout[experiment_id]=A241)))</f>
        <v xml:space="preserve"> | </v>
      </c>
    </row>
    <row r="242" spans="2:2" x14ac:dyDescent="0.35">
      <c r="B242" t="str" cm="1">
        <f t="array" ref="B242">TRANSPOSE(_xlfn._xlws.SORT(_xlfn._xlws.FILTER(plotLayout[plot_layout_id]&amp;" | "&amp;plotLayout[plot_layout_name],plotLayout[experiment_id]=A242)))</f>
        <v xml:space="preserve"> | </v>
      </c>
    </row>
    <row r="243" spans="2:2" x14ac:dyDescent="0.35">
      <c r="B243" t="str" cm="1">
        <f t="array" ref="B243">TRANSPOSE(_xlfn._xlws.SORT(_xlfn._xlws.FILTER(plotLayout[plot_layout_id]&amp;" | "&amp;plotLayout[plot_layout_name],plotLayout[experiment_id]=A243)))</f>
        <v xml:space="preserve"> | </v>
      </c>
    </row>
    <row r="244" spans="2:2" x14ac:dyDescent="0.35">
      <c r="B244" t="str" cm="1">
        <f t="array" ref="B244">TRANSPOSE(_xlfn._xlws.SORT(_xlfn._xlws.FILTER(plotLayout[plot_layout_id]&amp;" | "&amp;plotLayout[plot_layout_name],plotLayout[experiment_id]=A244)))</f>
        <v xml:space="preserve"> | </v>
      </c>
    </row>
    <row r="245" spans="2:2" x14ac:dyDescent="0.35">
      <c r="B245" t="str" cm="1">
        <f t="array" ref="B245">TRANSPOSE(_xlfn._xlws.SORT(_xlfn._xlws.FILTER(plotLayout[plot_layout_id]&amp;" | "&amp;plotLayout[plot_layout_name],plotLayout[experiment_id]=A245)))</f>
        <v xml:space="preserve"> | </v>
      </c>
    </row>
    <row r="246" spans="2:2" x14ac:dyDescent="0.35">
      <c r="B246" t="str" cm="1">
        <f t="array" ref="B246">TRANSPOSE(_xlfn._xlws.SORT(_xlfn._xlws.FILTER(plotLayout[plot_layout_id]&amp;" | "&amp;plotLayout[plot_layout_name],plotLayout[experiment_id]=A246)))</f>
        <v xml:space="preserve"> | </v>
      </c>
    </row>
    <row r="247" spans="2:2" x14ac:dyDescent="0.35">
      <c r="B247" t="str" cm="1">
        <f t="array" ref="B247">TRANSPOSE(_xlfn._xlws.SORT(_xlfn._xlws.FILTER(plotLayout[plot_layout_id]&amp;" | "&amp;plotLayout[plot_layout_name],plotLayout[experiment_id]=A247)))</f>
        <v xml:space="preserve"> | </v>
      </c>
    </row>
    <row r="248" spans="2:2" x14ac:dyDescent="0.35">
      <c r="B248" t="str" cm="1">
        <f t="array" ref="B248">TRANSPOSE(_xlfn._xlws.SORT(_xlfn._xlws.FILTER(plotLayout[plot_layout_id]&amp;" | "&amp;plotLayout[plot_layout_name],plotLayout[experiment_id]=A248)))</f>
        <v xml:space="preserve"> | </v>
      </c>
    </row>
    <row r="249" spans="2:2" x14ac:dyDescent="0.35">
      <c r="B249" t="str" cm="1">
        <f t="array" ref="B249">TRANSPOSE(_xlfn._xlws.SORT(_xlfn._xlws.FILTER(plotLayout[plot_layout_id]&amp;" | "&amp;plotLayout[plot_layout_name],plotLayout[experiment_id]=A249)))</f>
        <v xml:space="preserve"> | </v>
      </c>
    </row>
    <row r="250" spans="2:2" x14ac:dyDescent="0.35">
      <c r="B250" t="str" cm="1">
        <f t="array" ref="B250">TRANSPOSE(_xlfn._xlws.SORT(_xlfn._xlws.FILTER(plotLayout[plot_layout_id]&amp;" | "&amp;plotLayout[plot_layout_name],plotLayout[experiment_id]=A250)))</f>
        <v xml:space="preserve"> | </v>
      </c>
    </row>
    <row r="251" spans="2:2" x14ac:dyDescent="0.35">
      <c r="B251" t="str" cm="1">
        <f t="array" ref="B251">TRANSPOSE(_xlfn._xlws.SORT(_xlfn._xlws.FILTER(plotLayout[plot_layout_id]&amp;" | "&amp;plotLayout[plot_layout_name],plotLayout[experiment_id]=A251)))</f>
        <v xml:space="preserve"> | </v>
      </c>
    </row>
    <row r="252" spans="2:2" x14ac:dyDescent="0.35">
      <c r="B252" t="str" cm="1">
        <f t="array" ref="B252">TRANSPOSE(_xlfn._xlws.SORT(_xlfn._xlws.FILTER(plotLayout[plot_layout_id]&amp;" | "&amp;plotLayout[plot_layout_name],plotLayout[experiment_id]=A252)))</f>
        <v xml:space="preserve"> | </v>
      </c>
    </row>
    <row r="253" spans="2:2" x14ac:dyDescent="0.35">
      <c r="B253" t="str" cm="1">
        <f t="array" ref="B253">TRANSPOSE(_xlfn._xlws.SORT(_xlfn._xlws.FILTER(plotLayout[plot_layout_id]&amp;" | "&amp;plotLayout[plot_layout_name],plotLayout[experiment_id]=A253)))</f>
        <v xml:space="preserve"> | </v>
      </c>
    </row>
    <row r="254" spans="2:2" x14ac:dyDescent="0.35">
      <c r="B254" t="str" cm="1">
        <f t="array" ref="B254">TRANSPOSE(_xlfn._xlws.SORT(_xlfn._xlws.FILTER(plotLayout[plot_layout_id]&amp;" | "&amp;plotLayout[plot_layout_name],plotLayout[experiment_id]=A254)))</f>
        <v xml:space="preserve"> | </v>
      </c>
    </row>
    <row r="255" spans="2:2" x14ac:dyDescent="0.35">
      <c r="B255" t="str" cm="1">
        <f t="array" ref="B255">TRANSPOSE(_xlfn._xlws.SORT(_xlfn._xlws.FILTER(plotLayout[plot_layout_id]&amp;" | "&amp;plotLayout[plot_layout_name],plotLayout[experiment_id]=A255)))</f>
        <v xml:space="preserve"> | </v>
      </c>
    </row>
    <row r="256" spans="2:2" x14ac:dyDescent="0.35">
      <c r="B256" t="str" cm="1">
        <f t="array" ref="B256">TRANSPOSE(_xlfn._xlws.SORT(_xlfn._xlws.FILTER(plotLayout[plot_layout_id]&amp;" | "&amp;plotLayout[plot_layout_name],plotLayout[experiment_id]=A256)))</f>
        <v xml:space="preserve"> | </v>
      </c>
    </row>
    <row r="257" spans="2:2" x14ac:dyDescent="0.35">
      <c r="B257" t="str" cm="1">
        <f t="array" ref="B257">TRANSPOSE(_xlfn._xlws.SORT(_xlfn._xlws.FILTER(plotLayout[plot_layout_id]&amp;" | "&amp;plotLayout[plot_layout_name],plotLayout[experiment_id]=A257)))</f>
        <v xml:space="preserve"> | </v>
      </c>
    </row>
    <row r="258" spans="2:2" x14ac:dyDescent="0.35">
      <c r="B258" t="str" cm="1">
        <f t="array" ref="B258">TRANSPOSE(_xlfn._xlws.SORT(_xlfn._xlws.FILTER(plotLayout[plot_layout_id]&amp;" | "&amp;plotLayout[plot_layout_name],plotLayout[experiment_id]=A258)))</f>
        <v xml:space="preserve"> | </v>
      </c>
    </row>
    <row r="259" spans="2:2" x14ac:dyDescent="0.35">
      <c r="B259" t="str" cm="1">
        <f t="array" ref="B259">TRANSPOSE(_xlfn._xlws.SORT(_xlfn._xlws.FILTER(plotLayout[plot_layout_id]&amp;" | "&amp;plotLayout[plot_layout_name],plotLayout[experiment_id]=A259)))</f>
        <v xml:space="preserve"> | </v>
      </c>
    </row>
    <row r="260" spans="2:2" x14ac:dyDescent="0.35">
      <c r="B260" t="str" cm="1">
        <f t="array" ref="B260">TRANSPOSE(_xlfn._xlws.SORT(_xlfn._xlws.FILTER(plotLayout[plot_layout_id]&amp;" | "&amp;plotLayout[plot_layout_name],plotLayout[experiment_id]=A260)))</f>
        <v xml:space="preserve"> | </v>
      </c>
    </row>
    <row r="261" spans="2:2" x14ac:dyDescent="0.35">
      <c r="B261" t="str" cm="1">
        <f t="array" ref="B261">TRANSPOSE(_xlfn._xlws.SORT(_xlfn._xlws.FILTER(plotLayout[plot_layout_id]&amp;" | "&amp;plotLayout[plot_layout_name],plotLayout[experiment_id]=A261)))</f>
        <v xml:space="preserve"> | </v>
      </c>
    </row>
    <row r="262" spans="2:2" x14ac:dyDescent="0.35">
      <c r="B262" t="str" cm="1">
        <f t="array" ref="B262">TRANSPOSE(_xlfn._xlws.SORT(_xlfn._xlws.FILTER(plotLayout[plot_layout_id]&amp;" | "&amp;plotLayout[plot_layout_name],plotLayout[experiment_id]=A262)))</f>
        <v xml:space="preserve"> | </v>
      </c>
    </row>
    <row r="263" spans="2:2" x14ac:dyDescent="0.35">
      <c r="B263" t="str" cm="1">
        <f t="array" ref="B263">TRANSPOSE(_xlfn._xlws.SORT(_xlfn._xlws.FILTER(plotLayout[plot_layout_id]&amp;" | "&amp;plotLayout[plot_layout_name],plotLayout[experiment_id]=A263)))</f>
        <v xml:space="preserve"> | </v>
      </c>
    </row>
    <row r="264" spans="2:2" x14ac:dyDescent="0.35">
      <c r="B264" t="str" cm="1">
        <f t="array" ref="B264">TRANSPOSE(_xlfn._xlws.SORT(_xlfn._xlws.FILTER(plotLayout[plot_layout_id]&amp;" | "&amp;plotLayout[plot_layout_name],plotLayout[experiment_id]=A264)))</f>
        <v xml:space="preserve"> | </v>
      </c>
    </row>
    <row r="265" spans="2:2" x14ac:dyDescent="0.35">
      <c r="B265" t="str" cm="1">
        <f t="array" ref="B265">TRANSPOSE(_xlfn._xlws.SORT(_xlfn._xlws.FILTER(plotLayout[plot_layout_id]&amp;" | "&amp;plotLayout[plot_layout_name],plotLayout[experiment_id]=A265)))</f>
        <v xml:space="preserve"> | </v>
      </c>
    </row>
    <row r="266" spans="2:2" x14ac:dyDescent="0.35">
      <c r="B266" t="str" cm="1">
        <f t="array" ref="B266">TRANSPOSE(_xlfn._xlws.SORT(_xlfn._xlws.FILTER(plotLayout[plot_layout_id]&amp;" | "&amp;plotLayout[plot_layout_name],plotLayout[experiment_id]=A266)))</f>
        <v xml:space="preserve"> | </v>
      </c>
    </row>
    <row r="267" spans="2:2" x14ac:dyDescent="0.35">
      <c r="B267" t="str" cm="1">
        <f t="array" ref="B267">TRANSPOSE(_xlfn._xlws.SORT(_xlfn._xlws.FILTER(plotLayout[plot_layout_id]&amp;" | "&amp;plotLayout[plot_layout_name],plotLayout[experiment_id]=A267)))</f>
        <v xml:space="preserve"> | </v>
      </c>
    </row>
    <row r="268" spans="2:2" x14ac:dyDescent="0.35">
      <c r="B268" t="str" cm="1">
        <f t="array" ref="B268">TRANSPOSE(_xlfn._xlws.SORT(_xlfn._xlws.FILTER(plotLayout[plot_layout_id]&amp;" | "&amp;plotLayout[plot_layout_name],plotLayout[experiment_id]=A268)))</f>
        <v xml:space="preserve"> | </v>
      </c>
    </row>
    <row r="269" spans="2:2" x14ac:dyDescent="0.35">
      <c r="B269" t="str" cm="1">
        <f t="array" ref="B269">TRANSPOSE(_xlfn._xlws.SORT(_xlfn._xlws.FILTER(plotLayout[plot_layout_id]&amp;" | "&amp;plotLayout[plot_layout_name],plotLayout[experiment_id]=A269)))</f>
        <v xml:space="preserve"> | </v>
      </c>
    </row>
    <row r="270" spans="2:2" x14ac:dyDescent="0.35">
      <c r="B270" t="str" cm="1">
        <f t="array" ref="B270">TRANSPOSE(_xlfn._xlws.SORT(_xlfn._xlws.FILTER(plotLayout[plot_layout_id]&amp;" | "&amp;plotLayout[plot_layout_name],plotLayout[experiment_id]=A270)))</f>
        <v xml:space="preserve"> | </v>
      </c>
    </row>
    <row r="271" spans="2:2" x14ac:dyDescent="0.35">
      <c r="B271" t="str" cm="1">
        <f t="array" ref="B271">TRANSPOSE(_xlfn._xlws.SORT(_xlfn._xlws.FILTER(plotLayout[plot_layout_id]&amp;" | "&amp;plotLayout[plot_layout_name],plotLayout[experiment_id]=A271)))</f>
        <v xml:space="preserve"> | </v>
      </c>
    </row>
    <row r="272" spans="2:2" x14ac:dyDescent="0.35">
      <c r="B272" t="str" cm="1">
        <f t="array" ref="B272">TRANSPOSE(_xlfn._xlws.SORT(_xlfn._xlws.FILTER(plotLayout[plot_layout_id]&amp;" | "&amp;plotLayout[plot_layout_name],plotLayout[experiment_id]=A272)))</f>
        <v xml:space="preserve"> | </v>
      </c>
    </row>
    <row r="273" spans="2:2" x14ac:dyDescent="0.35">
      <c r="B273" t="str" cm="1">
        <f t="array" ref="B273">TRANSPOSE(_xlfn._xlws.SORT(_xlfn._xlws.FILTER(plotLayout[plot_layout_id]&amp;" | "&amp;plotLayout[plot_layout_name],plotLayout[experiment_id]=A273)))</f>
        <v xml:space="preserve"> | </v>
      </c>
    </row>
    <row r="274" spans="2:2" x14ac:dyDescent="0.35">
      <c r="B274" t="str" cm="1">
        <f t="array" ref="B274">TRANSPOSE(_xlfn._xlws.SORT(_xlfn._xlws.FILTER(plotLayout[plot_layout_id]&amp;" | "&amp;plotLayout[plot_layout_name],plotLayout[experiment_id]=A274)))</f>
        <v xml:space="preserve"> | </v>
      </c>
    </row>
    <row r="275" spans="2:2" x14ac:dyDescent="0.35">
      <c r="B275" t="str" cm="1">
        <f t="array" ref="B275">TRANSPOSE(_xlfn._xlws.SORT(_xlfn._xlws.FILTER(plotLayout[plot_layout_id]&amp;" | "&amp;plotLayout[plot_layout_name],plotLayout[experiment_id]=A275)))</f>
        <v xml:space="preserve"> | </v>
      </c>
    </row>
    <row r="276" spans="2:2" x14ac:dyDescent="0.35">
      <c r="B276" t="str" cm="1">
        <f t="array" ref="B276">TRANSPOSE(_xlfn._xlws.SORT(_xlfn._xlws.FILTER(plotLayout[plot_layout_id]&amp;" | "&amp;plotLayout[plot_layout_name],plotLayout[experiment_id]=A276)))</f>
        <v xml:space="preserve"> | </v>
      </c>
    </row>
    <row r="277" spans="2:2" x14ac:dyDescent="0.35">
      <c r="B277" t="str" cm="1">
        <f t="array" ref="B277">TRANSPOSE(_xlfn._xlws.SORT(_xlfn._xlws.FILTER(plotLayout[plot_layout_id]&amp;" | "&amp;plotLayout[plot_layout_name],plotLayout[experiment_id]=A277)))</f>
        <v xml:space="preserve"> | </v>
      </c>
    </row>
    <row r="278" spans="2:2" x14ac:dyDescent="0.35">
      <c r="B278" t="str" cm="1">
        <f t="array" ref="B278">TRANSPOSE(_xlfn._xlws.SORT(_xlfn._xlws.FILTER(plotLayout[plot_layout_id]&amp;" | "&amp;plotLayout[plot_layout_name],plotLayout[experiment_id]=A278)))</f>
        <v xml:space="preserve"> | </v>
      </c>
    </row>
    <row r="279" spans="2:2" x14ac:dyDescent="0.35">
      <c r="B279" t="str" cm="1">
        <f t="array" ref="B279">TRANSPOSE(_xlfn._xlws.SORT(_xlfn._xlws.FILTER(plotLayout[plot_layout_id]&amp;" | "&amp;plotLayout[plot_layout_name],plotLayout[experiment_id]=A279)))</f>
        <v xml:space="preserve"> | </v>
      </c>
    </row>
    <row r="280" spans="2:2" x14ac:dyDescent="0.35">
      <c r="B280" t="str" cm="1">
        <f t="array" ref="B280">TRANSPOSE(_xlfn._xlws.SORT(_xlfn._xlws.FILTER(plotLayout[plot_layout_id]&amp;" | "&amp;plotLayout[plot_layout_name],plotLayout[experiment_id]=A280)))</f>
        <v xml:space="preserve"> | </v>
      </c>
    </row>
    <row r="281" spans="2:2" x14ac:dyDescent="0.35">
      <c r="B281" t="str" cm="1">
        <f t="array" ref="B281">TRANSPOSE(_xlfn._xlws.SORT(_xlfn._xlws.FILTER(plotLayout[plot_layout_id]&amp;" | "&amp;plotLayout[plot_layout_name],plotLayout[experiment_id]=A281)))</f>
        <v xml:space="preserve"> | </v>
      </c>
    </row>
    <row r="282" spans="2:2" x14ac:dyDescent="0.35">
      <c r="B282" t="str" cm="1">
        <f t="array" ref="B282">TRANSPOSE(_xlfn._xlws.SORT(_xlfn._xlws.FILTER(plotLayout[plot_layout_id]&amp;" | "&amp;plotLayout[plot_layout_name],plotLayout[experiment_id]=A282)))</f>
        <v xml:space="preserve"> | </v>
      </c>
    </row>
    <row r="283" spans="2:2" x14ac:dyDescent="0.35">
      <c r="B283" t="str" cm="1">
        <f t="array" ref="B283">TRANSPOSE(_xlfn._xlws.SORT(_xlfn._xlws.FILTER(plotLayout[plot_layout_id]&amp;" | "&amp;plotLayout[plot_layout_name],plotLayout[experiment_id]=A283)))</f>
        <v xml:space="preserve"> | </v>
      </c>
    </row>
    <row r="284" spans="2:2" x14ac:dyDescent="0.35">
      <c r="B284" t="str" cm="1">
        <f t="array" ref="B284">TRANSPOSE(_xlfn._xlws.SORT(_xlfn._xlws.FILTER(plotLayout[plot_layout_id]&amp;" | "&amp;plotLayout[plot_layout_name],plotLayout[experiment_id]=A284)))</f>
        <v xml:space="preserve"> | </v>
      </c>
    </row>
    <row r="285" spans="2:2" x14ac:dyDescent="0.35">
      <c r="B285" t="str" cm="1">
        <f t="array" ref="B285">TRANSPOSE(_xlfn._xlws.SORT(_xlfn._xlws.FILTER(plotLayout[plot_layout_id]&amp;" | "&amp;plotLayout[plot_layout_name],plotLayout[experiment_id]=A285)))</f>
        <v xml:space="preserve"> | </v>
      </c>
    </row>
    <row r="286" spans="2:2" x14ac:dyDescent="0.35">
      <c r="B286" t="str" cm="1">
        <f t="array" ref="B286">TRANSPOSE(_xlfn._xlws.SORT(_xlfn._xlws.FILTER(plotLayout[plot_layout_id]&amp;" | "&amp;plotLayout[plot_layout_name],plotLayout[experiment_id]=A286)))</f>
        <v xml:space="preserve"> | </v>
      </c>
    </row>
    <row r="287" spans="2:2" x14ac:dyDescent="0.35">
      <c r="B287" t="str" cm="1">
        <f t="array" ref="B287">TRANSPOSE(_xlfn._xlws.SORT(_xlfn._xlws.FILTER(plotLayout[plot_layout_id]&amp;" | "&amp;plotLayout[plot_layout_name],plotLayout[experiment_id]=A287)))</f>
        <v xml:space="preserve"> | </v>
      </c>
    </row>
    <row r="288" spans="2:2" x14ac:dyDescent="0.35">
      <c r="B288" t="str" cm="1">
        <f t="array" ref="B288">TRANSPOSE(_xlfn._xlws.SORT(_xlfn._xlws.FILTER(plotLayout[plot_layout_id]&amp;" | "&amp;plotLayout[plot_layout_name],plotLayout[experiment_id]=A288)))</f>
        <v xml:space="preserve"> | </v>
      </c>
    </row>
    <row r="289" spans="2:2" x14ac:dyDescent="0.35">
      <c r="B289" t="str" cm="1">
        <f t="array" ref="B289">TRANSPOSE(_xlfn._xlws.SORT(_xlfn._xlws.FILTER(plotLayout[plot_layout_id]&amp;" | "&amp;plotLayout[plot_layout_name],plotLayout[experiment_id]=A289)))</f>
        <v xml:space="preserve"> | </v>
      </c>
    </row>
    <row r="290" spans="2:2" x14ac:dyDescent="0.35">
      <c r="B290" t="str" cm="1">
        <f t="array" ref="B290">TRANSPOSE(_xlfn._xlws.SORT(_xlfn._xlws.FILTER(plotLayout[plot_layout_id]&amp;" | "&amp;plotLayout[plot_layout_name],plotLayout[experiment_id]=A290)))</f>
        <v xml:space="preserve"> | </v>
      </c>
    </row>
    <row r="291" spans="2:2" x14ac:dyDescent="0.35">
      <c r="B291" t="str" cm="1">
        <f t="array" ref="B291">TRANSPOSE(_xlfn._xlws.SORT(_xlfn._xlws.FILTER(plotLayout[plot_layout_id]&amp;" | "&amp;plotLayout[plot_layout_name],plotLayout[experiment_id]=A291)))</f>
        <v xml:space="preserve"> | </v>
      </c>
    </row>
    <row r="292" spans="2:2" x14ac:dyDescent="0.35">
      <c r="B292" t="str" cm="1">
        <f t="array" ref="B292">TRANSPOSE(_xlfn._xlws.SORT(_xlfn._xlws.FILTER(plotLayout[plot_layout_id]&amp;" | "&amp;plotLayout[plot_layout_name],plotLayout[experiment_id]=A292)))</f>
        <v xml:space="preserve"> | </v>
      </c>
    </row>
    <row r="293" spans="2:2" x14ac:dyDescent="0.35">
      <c r="B293" t="str" cm="1">
        <f t="array" ref="B293">TRANSPOSE(_xlfn._xlws.SORT(_xlfn._xlws.FILTER(plotLayout[plot_layout_id]&amp;" | "&amp;plotLayout[plot_layout_name],plotLayout[experiment_id]=A293)))</f>
        <v xml:space="preserve"> | </v>
      </c>
    </row>
    <row r="294" spans="2:2" x14ac:dyDescent="0.35">
      <c r="B294" t="str" cm="1">
        <f t="array" ref="B294">TRANSPOSE(_xlfn._xlws.SORT(_xlfn._xlws.FILTER(plotLayout[plot_layout_id]&amp;" | "&amp;plotLayout[plot_layout_name],plotLayout[experiment_id]=A294)))</f>
        <v xml:space="preserve"> | </v>
      </c>
    </row>
    <row r="295" spans="2:2" x14ac:dyDescent="0.35">
      <c r="B295" t="str" cm="1">
        <f t="array" ref="B295">TRANSPOSE(_xlfn._xlws.SORT(_xlfn._xlws.FILTER(plotLayout[plot_layout_id]&amp;" | "&amp;plotLayout[plot_layout_name],plotLayout[experiment_id]=A295)))</f>
        <v xml:space="preserve"> | </v>
      </c>
    </row>
    <row r="296" spans="2:2" x14ac:dyDescent="0.35">
      <c r="B296" t="str" cm="1">
        <f t="array" ref="B296">TRANSPOSE(_xlfn._xlws.SORT(_xlfn._xlws.FILTER(plotLayout[plot_layout_id]&amp;" | "&amp;plotLayout[plot_layout_name],plotLayout[experiment_id]=A296)))</f>
        <v xml:space="preserve"> | </v>
      </c>
    </row>
    <row r="297" spans="2:2" x14ac:dyDescent="0.35">
      <c r="B297" t="str" cm="1">
        <f t="array" ref="B297">TRANSPOSE(_xlfn._xlws.SORT(_xlfn._xlws.FILTER(plotLayout[plot_layout_id]&amp;" | "&amp;plotLayout[plot_layout_name],plotLayout[experiment_id]=A297)))</f>
        <v xml:space="preserve"> | </v>
      </c>
    </row>
    <row r="298" spans="2:2" x14ac:dyDescent="0.35">
      <c r="B298" t="str" cm="1">
        <f t="array" ref="B298">TRANSPOSE(_xlfn._xlws.SORT(_xlfn._xlws.FILTER(plotLayout[plot_layout_id]&amp;" | "&amp;plotLayout[plot_layout_name],plotLayout[experiment_id]=A298)))</f>
        <v xml:space="preserve"> | </v>
      </c>
    </row>
    <row r="299" spans="2:2" x14ac:dyDescent="0.35">
      <c r="B299" t="str" cm="1">
        <f t="array" ref="B299">TRANSPOSE(_xlfn._xlws.SORT(_xlfn._xlws.FILTER(plotLayout[plot_layout_id]&amp;" | "&amp;plotLayout[plot_layout_name],plotLayout[experiment_id]=A299)))</f>
        <v xml:space="preserve"> | </v>
      </c>
    </row>
    <row r="300" spans="2:2" x14ac:dyDescent="0.35">
      <c r="B300" t="str" cm="1">
        <f t="array" ref="B300">TRANSPOSE(_xlfn._xlws.SORT(_xlfn._xlws.FILTER(plotLayout[plot_layout_id]&amp;" | "&amp;plotLayout[plot_layout_name],plotLayout[experiment_id]=A300)))</f>
        <v xml:space="preserve"> | </v>
      </c>
    </row>
    <row r="301" spans="2:2" x14ac:dyDescent="0.35">
      <c r="B301" t="str" cm="1">
        <f t="array" ref="B301">TRANSPOSE(_xlfn._xlws.SORT(_xlfn._xlws.FILTER(plotLayout[plot_layout_id]&amp;" | "&amp;plotLayout[plot_layout_name],plotLayout[experiment_id]=A301)))</f>
        <v xml:space="preserve"> | </v>
      </c>
    </row>
    <row r="302" spans="2:2" x14ac:dyDescent="0.35">
      <c r="B302" t="str" cm="1">
        <f t="array" ref="B302">TRANSPOSE(_xlfn._xlws.SORT(_xlfn._xlws.FILTER(plotLayout[plot_layout_id]&amp;" | "&amp;plotLayout[plot_layout_name],plotLayout[experiment_id]=A302)))</f>
        <v xml:space="preserve"> | </v>
      </c>
    </row>
    <row r="303" spans="2:2" x14ac:dyDescent="0.35">
      <c r="B303" t="str" cm="1">
        <f t="array" ref="B303">TRANSPOSE(_xlfn._xlws.SORT(_xlfn._xlws.FILTER(plotLayout[plot_layout_id]&amp;" | "&amp;plotLayout[plot_layout_name],plotLayout[experiment_id]=A303)))</f>
        <v xml:space="preserve"> | </v>
      </c>
    </row>
    <row r="304" spans="2:2" x14ac:dyDescent="0.35">
      <c r="B304" t="str" cm="1">
        <f t="array" ref="B304">TRANSPOSE(_xlfn._xlws.SORT(_xlfn._xlws.FILTER(plotLayout[plot_layout_id]&amp;" | "&amp;plotLayout[plot_layout_name],plotLayout[experiment_id]=A304)))</f>
        <v xml:space="preserve"> | </v>
      </c>
    </row>
    <row r="305" spans="2:2" x14ac:dyDescent="0.35">
      <c r="B305" t="str" cm="1">
        <f t="array" ref="B305">TRANSPOSE(_xlfn._xlws.SORT(_xlfn._xlws.FILTER(plotLayout[plot_layout_id]&amp;" | "&amp;plotLayout[plot_layout_name],plotLayout[experiment_id]=A305)))</f>
        <v xml:space="preserve"> | </v>
      </c>
    </row>
    <row r="306" spans="2:2" x14ac:dyDescent="0.35">
      <c r="B306" t="str" cm="1">
        <f t="array" ref="B306">TRANSPOSE(_xlfn._xlws.SORT(_xlfn._xlws.FILTER(plotLayout[plot_layout_id]&amp;" | "&amp;plotLayout[plot_layout_name],plotLayout[experiment_id]=A306)))</f>
        <v xml:space="preserve"> | </v>
      </c>
    </row>
    <row r="307" spans="2:2" x14ac:dyDescent="0.35">
      <c r="B307" t="str" cm="1">
        <f t="array" ref="B307">TRANSPOSE(_xlfn._xlws.SORT(_xlfn._xlws.FILTER(plotLayout[plot_layout_id]&amp;" | "&amp;plotLayout[plot_layout_name],plotLayout[experiment_id]=A307)))</f>
        <v xml:space="preserve"> | </v>
      </c>
    </row>
    <row r="308" spans="2:2" x14ac:dyDescent="0.35">
      <c r="B308" t="str" cm="1">
        <f t="array" ref="B308">TRANSPOSE(_xlfn._xlws.SORT(_xlfn._xlws.FILTER(plotLayout[plot_layout_id]&amp;" | "&amp;plotLayout[plot_layout_name],plotLayout[experiment_id]=A308)))</f>
        <v xml:space="preserve"> | </v>
      </c>
    </row>
    <row r="309" spans="2:2" x14ac:dyDescent="0.35">
      <c r="B309" t="str" cm="1">
        <f t="array" ref="B309">TRANSPOSE(_xlfn._xlws.SORT(_xlfn._xlws.FILTER(plotLayout[plot_layout_id]&amp;" | "&amp;plotLayout[plot_layout_name],plotLayout[experiment_id]=A309)))</f>
        <v xml:space="preserve"> | </v>
      </c>
    </row>
    <row r="310" spans="2:2" x14ac:dyDescent="0.35">
      <c r="B310" t="str" cm="1">
        <f t="array" ref="B310">TRANSPOSE(_xlfn._xlws.SORT(_xlfn._xlws.FILTER(plotLayout[plot_layout_id]&amp;" | "&amp;plotLayout[plot_layout_name],plotLayout[experiment_id]=A310)))</f>
        <v xml:space="preserve"> | </v>
      </c>
    </row>
    <row r="311" spans="2:2" x14ac:dyDescent="0.35">
      <c r="B311" t="str" cm="1">
        <f t="array" ref="B311">TRANSPOSE(_xlfn._xlws.SORT(_xlfn._xlws.FILTER(plotLayout[plot_layout_id]&amp;" | "&amp;plotLayout[plot_layout_name],plotLayout[experiment_id]=A311)))</f>
        <v xml:space="preserve"> | </v>
      </c>
    </row>
    <row r="312" spans="2:2" x14ac:dyDescent="0.35">
      <c r="B312" t="str" cm="1">
        <f t="array" ref="B312">TRANSPOSE(_xlfn._xlws.SORT(_xlfn._xlws.FILTER(plotLayout[plot_layout_id]&amp;" | "&amp;plotLayout[plot_layout_name],plotLayout[experiment_id]=A312)))</f>
        <v xml:space="preserve"> | </v>
      </c>
    </row>
    <row r="313" spans="2:2" x14ac:dyDescent="0.35">
      <c r="B313" t="str" cm="1">
        <f t="array" ref="B313">TRANSPOSE(_xlfn._xlws.SORT(_xlfn._xlws.FILTER(plotLayout[plot_layout_id]&amp;" | "&amp;plotLayout[plot_layout_name],plotLayout[experiment_id]=A313)))</f>
        <v xml:space="preserve"> | </v>
      </c>
    </row>
    <row r="314" spans="2:2" x14ac:dyDescent="0.35">
      <c r="B314" t="str" cm="1">
        <f t="array" ref="B314">TRANSPOSE(_xlfn._xlws.SORT(_xlfn._xlws.FILTER(plotLayout[plot_layout_id]&amp;" | "&amp;plotLayout[plot_layout_name],plotLayout[experiment_id]=A314)))</f>
        <v xml:space="preserve"> | </v>
      </c>
    </row>
    <row r="315" spans="2:2" x14ac:dyDescent="0.35">
      <c r="B315" t="str" cm="1">
        <f t="array" ref="B315">TRANSPOSE(_xlfn._xlws.SORT(_xlfn._xlws.FILTER(plotLayout[plot_layout_id]&amp;" | "&amp;plotLayout[plot_layout_name],plotLayout[experiment_id]=A315)))</f>
        <v xml:space="preserve"> | </v>
      </c>
    </row>
    <row r="316" spans="2:2" x14ac:dyDescent="0.35">
      <c r="B316" t="str" cm="1">
        <f t="array" ref="B316">TRANSPOSE(_xlfn._xlws.SORT(_xlfn._xlws.FILTER(plotLayout[plot_layout_id]&amp;" | "&amp;plotLayout[plot_layout_name],plotLayout[experiment_id]=A316)))</f>
        <v xml:space="preserve"> | </v>
      </c>
    </row>
    <row r="317" spans="2:2" x14ac:dyDescent="0.35">
      <c r="B317" t="str" cm="1">
        <f t="array" ref="B317">TRANSPOSE(_xlfn._xlws.SORT(_xlfn._xlws.FILTER(plotLayout[plot_layout_id]&amp;" | "&amp;plotLayout[plot_layout_name],plotLayout[experiment_id]=A317)))</f>
        <v xml:space="preserve"> | </v>
      </c>
    </row>
    <row r="318" spans="2:2" x14ac:dyDescent="0.35">
      <c r="B318" t="str" cm="1">
        <f t="array" ref="B318">TRANSPOSE(_xlfn._xlws.SORT(_xlfn._xlws.FILTER(plotLayout[plot_layout_id]&amp;" | "&amp;plotLayout[plot_layout_name],plotLayout[experiment_id]=A318)))</f>
        <v xml:space="preserve"> | </v>
      </c>
    </row>
    <row r="319" spans="2:2" x14ac:dyDescent="0.35">
      <c r="B319" t="str" cm="1">
        <f t="array" ref="B319">TRANSPOSE(_xlfn._xlws.SORT(_xlfn._xlws.FILTER(plotLayout[plot_layout_id]&amp;" | "&amp;plotLayout[plot_layout_name],plotLayout[experiment_id]=A319)))</f>
        <v xml:space="preserve"> | </v>
      </c>
    </row>
    <row r="320" spans="2:2" x14ac:dyDescent="0.35">
      <c r="B320" t="str" cm="1">
        <f t="array" ref="B320">TRANSPOSE(_xlfn._xlws.SORT(_xlfn._xlws.FILTER(plotLayout[plot_layout_id]&amp;" | "&amp;plotLayout[plot_layout_name],plotLayout[experiment_id]=A320)))</f>
        <v xml:space="preserve"> | </v>
      </c>
    </row>
    <row r="321" spans="2:2" x14ac:dyDescent="0.35">
      <c r="B321" t="str" cm="1">
        <f t="array" ref="B321">TRANSPOSE(_xlfn._xlws.SORT(_xlfn._xlws.FILTER(plotLayout[plot_layout_id]&amp;" | "&amp;plotLayout[plot_layout_name],plotLayout[experiment_id]=A321)))</f>
        <v xml:space="preserve"> | </v>
      </c>
    </row>
    <row r="322" spans="2:2" x14ac:dyDescent="0.35">
      <c r="B322" t="str" cm="1">
        <f t="array" ref="B322">TRANSPOSE(_xlfn._xlws.SORT(_xlfn._xlws.FILTER(plotLayout[plot_layout_id]&amp;" | "&amp;plotLayout[plot_layout_name],plotLayout[experiment_id]=A322)))</f>
        <v xml:space="preserve"> | </v>
      </c>
    </row>
    <row r="323" spans="2:2" x14ac:dyDescent="0.35">
      <c r="B323" t="str" cm="1">
        <f t="array" ref="B323">TRANSPOSE(_xlfn._xlws.SORT(_xlfn._xlws.FILTER(plotLayout[plot_layout_id]&amp;" | "&amp;plotLayout[plot_layout_name],plotLayout[experiment_id]=A323)))</f>
        <v xml:space="preserve"> | </v>
      </c>
    </row>
    <row r="324" spans="2:2" x14ac:dyDescent="0.35">
      <c r="B324" t="str" cm="1">
        <f t="array" ref="B324">TRANSPOSE(_xlfn._xlws.SORT(_xlfn._xlws.FILTER(plotLayout[plot_layout_id]&amp;" | "&amp;plotLayout[plot_layout_name],plotLayout[experiment_id]=A324)))</f>
        <v xml:space="preserve"> | </v>
      </c>
    </row>
    <row r="325" spans="2:2" x14ac:dyDescent="0.35">
      <c r="B325" t="str" cm="1">
        <f t="array" ref="B325">TRANSPOSE(_xlfn._xlws.SORT(_xlfn._xlws.FILTER(plotLayout[plot_layout_id]&amp;" | "&amp;plotLayout[plot_layout_name],plotLayout[experiment_id]=A325)))</f>
        <v xml:space="preserve"> | </v>
      </c>
    </row>
    <row r="326" spans="2:2" x14ac:dyDescent="0.35">
      <c r="B326" t="str" cm="1">
        <f t="array" ref="B326">TRANSPOSE(_xlfn._xlws.SORT(_xlfn._xlws.FILTER(plotLayout[plot_layout_id]&amp;" | "&amp;plotLayout[plot_layout_name],plotLayout[experiment_id]=A326)))</f>
        <v xml:space="preserve"> | </v>
      </c>
    </row>
    <row r="327" spans="2:2" x14ac:dyDescent="0.35">
      <c r="B327" t="str" cm="1">
        <f t="array" ref="B327">TRANSPOSE(_xlfn._xlws.SORT(_xlfn._xlws.FILTER(plotLayout[plot_layout_id]&amp;" | "&amp;plotLayout[plot_layout_name],plotLayout[experiment_id]=A327)))</f>
        <v xml:space="preserve"> | </v>
      </c>
    </row>
    <row r="328" spans="2:2" x14ac:dyDescent="0.35">
      <c r="B328" t="str" cm="1">
        <f t="array" ref="B328">TRANSPOSE(_xlfn._xlws.SORT(_xlfn._xlws.FILTER(plotLayout[plot_layout_id]&amp;" | "&amp;plotLayout[plot_layout_name],plotLayout[experiment_id]=A328)))</f>
        <v xml:space="preserve"> | </v>
      </c>
    </row>
    <row r="329" spans="2:2" x14ac:dyDescent="0.35">
      <c r="B329" t="str" cm="1">
        <f t="array" ref="B329">TRANSPOSE(_xlfn._xlws.SORT(_xlfn._xlws.FILTER(plotLayout[plot_layout_id]&amp;" | "&amp;plotLayout[plot_layout_name],plotLayout[experiment_id]=A329)))</f>
        <v xml:space="preserve"> | </v>
      </c>
    </row>
    <row r="330" spans="2:2" x14ac:dyDescent="0.35">
      <c r="B330" t="str" cm="1">
        <f t="array" ref="B330">TRANSPOSE(_xlfn._xlws.SORT(_xlfn._xlws.FILTER(plotLayout[plot_layout_id]&amp;" | "&amp;plotLayout[plot_layout_name],plotLayout[experiment_id]=A330)))</f>
        <v xml:space="preserve"> | </v>
      </c>
    </row>
    <row r="331" spans="2:2" x14ac:dyDescent="0.35">
      <c r="B331" t="str" cm="1">
        <f t="array" ref="B331">TRANSPOSE(_xlfn._xlws.SORT(_xlfn._xlws.FILTER(plotLayout[plot_layout_id]&amp;" | "&amp;plotLayout[plot_layout_name],plotLayout[experiment_id]=A331)))</f>
        <v xml:space="preserve"> | </v>
      </c>
    </row>
    <row r="332" spans="2:2" x14ac:dyDescent="0.35">
      <c r="B332" t="str" cm="1">
        <f t="array" ref="B332">TRANSPOSE(_xlfn._xlws.SORT(_xlfn._xlws.FILTER(plotLayout[plot_layout_id]&amp;" | "&amp;plotLayout[plot_layout_name],plotLayout[experiment_id]=A332)))</f>
        <v xml:space="preserve"> | </v>
      </c>
    </row>
    <row r="333" spans="2:2" x14ac:dyDescent="0.35">
      <c r="B333" t="str" cm="1">
        <f t="array" ref="B333">TRANSPOSE(_xlfn._xlws.SORT(_xlfn._xlws.FILTER(plotLayout[plot_layout_id]&amp;" | "&amp;plotLayout[plot_layout_name],plotLayout[experiment_id]=A333)))</f>
        <v xml:space="preserve"> | </v>
      </c>
    </row>
    <row r="334" spans="2:2" x14ac:dyDescent="0.35">
      <c r="B334" t="str" cm="1">
        <f t="array" ref="B334">TRANSPOSE(_xlfn._xlws.SORT(_xlfn._xlws.FILTER(plotLayout[plot_layout_id]&amp;" | "&amp;plotLayout[plot_layout_name],plotLayout[experiment_id]=A334)))</f>
        <v xml:space="preserve"> | </v>
      </c>
    </row>
    <row r="335" spans="2:2" x14ac:dyDescent="0.35">
      <c r="B335" t="str" cm="1">
        <f t="array" ref="B335">TRANSPOSE(_xlfn._xlws.SORT(_xlfn._xlws.FILTER(plotLayout[plot_layout_id]&amp;" | "&amp;plotLayout[plot_layout_name],plotLayout[experiment_id]=A335)))</f>
        <v xml:space="preserve"> | </v>
      </c>
    </row>
    <row r="336" spans="2:2" x14ac:dyDescent="0.35">
      <c r="B336" t="str" cm="1">
        <f t="array" ref="B336">TRANSPOSE(_xlfn._xlws.SORT(_xlfn._xlws.FILTER(plotLayout[plot_layout_id]&amp;" | "&amp;plotLayout[plot_layout_name],plotLayout[experiment_id]=A336)))</f>
        <v xml:space="preserve"> | </v>
      </c>
    </row>
    <row r="337" spans="2:2" x14ac:dyDescent="0.35">
      <c r="B337" t="str" cm="1">
        <f t="array" ref="B337">TRANSPOSE(_xlfn._xlws.SORT(_xlfn._xlws.FILTER(plotLayout[plot_layout_id]&amp;" | "&amp;plotLayout[plot_layout_name],plotLayout[experiment_id]=A337)))</f>
        <v xml:space="preserve"> | </v>
      </c>
    </row>
    <row r="338" spans="2:2" x14ac:dyDescent="0.35">
      <c r="B338" t="str" cm="1">
        <f t="array" ref="B338">TRANSPOSE(_xlfn._xlws.SORT(_xlfn._xlws.FILTER(plotLayout[plot_layout_id]&amp;" | "&amp;plotLayout[plot_layout_name],plotLayout[experiment_id]=A338)))</f>
        <v xml:space="preserve"> | </v>
      </c>
    </row>
    <row r="339" spans="2:2" x14ac:dyDescent="0.35">
      <c r="B339" t="str" cm="1">
        <f t="array" ref="B339">TRANSPOSE(_xlfn._xlws.SORT(_xlfn._xlws.FILTER(plotLayout[plot_layout_id]&amp;" | "&amp;plotLayout[plot_layout_name],plotLayout[experiment_id]=A339)))</f>
        <v xml:space="preserve"> | </v>
      </c>
    </row>
    <row r="340" spans="2:2" x14ac:dyDescent="0.35">
      <c r="B340" t="str" cm="1">
        <f t="array" ref="B340">TRANSPOSE(_xlfn._xlws.SORT(_xlfn._xlws.FILTER(plotLayout[plot_layout_id]&amp;" | "&amp;plotLayout[plot_layout_name],plotLayout[experiment_id]=A340)))</f>
        <v xml:space="preserve"> | </v>
      </c>
    </row>
    <row r="341" spans="2:2" x14ac:dyDescent="0.35">
      <c r="B341" t="str" cm="1">
        <f t="array" ref="B341">TRANSPOSE(_xlfn._xlws.SORT(_xlfn._xlws.FILTER(plotLayout[plot_layout_id]&amp;" | "&amp;plotLayout[plot_layout_name],plotLayout[experiment_id]=A341)))</f>
        <v xml:space="preserve"> | </v>
      </c>
    </row>
    <row r="342" spans="2:2" x14ac:dyDescent="0.35">
      <c r="B342" t="str" cm="1">
        <f t="array" ref="B342">TRANSPOSE(_xlfn._xlws.SORT(_xlfn._xlws.FILTER(plotLayout[plot_layout_id]&amp;" | "&amp;plotLayout[plot_layout_name],plotLayout[experiment_id]=A342)))</f>
        <v xml:space="preserve"> | </v>
      </c>
    </row>
    <row r="343" spans="2:2" x14ac:dyDescent="0.35">
      <c r="B343" t="str" cm="1">
        <f t="array" ref="B343">TRANSPOSE(_xlfn._xlws.SORT(_xlfn._xlws.FILTER(plotLayout[plot_layout_id]&amp;" | "&amp;plotLayout[plot_layout_name],plotLayout[experiment_id]=A343)))</f>
        <v xml:space="preserve"> | </v>
      </c>
    </row>
    <row r="344" spans="2:2" x14ac:dyDescent="0.35">
      <c r="B344" t="str" cm="1">
        <f t="array" ref="B344">TRANSPOSE(_xlfn._xlws.SORT(_xlfn._xlws.FILTER(plotLayout[plot_layout_id]&amp;" | "&amp;plotLayout[plot_layout_name],plotLayout[experiment_id]=A344)))</f>
        <v xml:space="preserve"> | </v>
      </c>
    </row>
    <row r="345" spans="2:2" x14ac:dyDescent="0.35">
      <c r="B345" t="str" cm="1">
        <f t="array" ref="B345">TRANSPOSE(_xlfn._xlws.SORT(_xlfn._xlws.FILTER(plotLayout[plot_layout_id]&amp;" | "&amp;plotLayout[plot_layout_name],plotLayout[experiment_id]=A345)))</f>
        <v xml:space="preserve"> | </v>
      </c>
    </row>
    <row r="346" spans="2:2" x14ac:dyDescent="0.35">
      <c r="B346" t="str" cm="1">
        <f t="array" ref="B346">TRANSPOSE(_xlfn._xlws.SORT(_xlfn._xlws.FILTER(plotLayout[plot_layout_id]&amp;" | "&amp;plotLayout[plot_layout_name],plotLayout[experiment_id]=A346)))</f>
        <v xml:space="preserve"> | </v>
      </c>
    </row>
    <row r="347" spans="2:2" x14ac:dyDescent="0.35">
      <c r="B347" t="str" cm="1">
        <f t="array" ref="B347">TRANSPOSE(_xlfn._xlws.SORT(_xlfn._xlws.FILTER(plotLayout[plot_layout_id]&amp;" | "&amp;plotLayout[plot_layout_name],plotLayout[experiment_id]=A347)))</f>
        <v xml:space="preserve"> | </v>
      </c>
    </row>
    <row r="348" spans="2:2" x14ac:dyDescent="0.35">
      <c r="B348" t="str" cm="1">
        <f t="array" ref="B348">TRANSPOSE(_xlfn._xlws.SORT(_xlfn._xlws.FILTER(plotLayout[plot_layout_id]&amp;" | "&amp;plotLayout[plot_layout_name],plotLayout[experiment_id]=A348)))</f>
        <v xml:space="preserve"> | </v>
      </c>
    </row>
    <row r="349" spans="2:2" x14ac:dyDescent="0.35">
      <c r="B349" t="str" cm="1">
        <f t="array" ref="B349">TRANSPOSE(_xlfn._xlws.SORT(_xlfn._xlws.FILTER(plotLayout[plot_layout_id]&amp;" | "&amp;plotLayout[plot_layout_name],plotLayout[experiment_id]=A349)))</f>
        <v xml:space="preserve"> | </v>
      </c>
    </row>
    <row r="350" spans="2:2" x14ac:dyDescent="0.35">
      <c r="B350" t="str" cm="1">
        <f t="array" ref="B350">TRANSPOSE(_xlfn._xlws.SORT(_xlfn._xlws.FILTER(plotLayout[plot_layout_id]&amp;" | "&amp;plotLayout[plot_layout_name],plotLayout[experiment_id]=A350)))</f>
        <v xml:space="preserve"> | </v>
      </c>
    </row>
    <row r="351" spans="2:2" x14ac:dyDescent="0.35">
      <c r="B351" t="str" cm="1">
        <f t="array" ref="B351">TRANSPOSE(_xlfn._xlws.SORT(_xlfn._xlws.FILTER(plotLayout[plot_layout_id]&amp;" | "&amp;plotLayout[plot_layout_name],plotLayout[experiment_id]=A351)))</f>
        <v xml:space="preserve"> | </v>
      </c>
    </row>
    <row r="352" spans="2:2" x14ac:dyDescent="0.35">
      <c r="B352" t="str" cm="1">
        <f t="array" ref="B352">TRANSPOSE(_xlfn._xlws.SORT(_xlfn._xlws.FILTER(plotLayout[plot_layout_id]&amp;" | "&amp;plotLayout[plot_layout_name],plotLayout[experiment_id]=A352)))</f>
        <v xml:space="preserve"> | </v>
      </c>
    </row>
    <row r="353" spans="2:2" x14ac:dyDescent="0.35">
      <c r="B353" t="str" cm="1">
        <f t="array" ref="B353">TRANSPOSE(_xlfn._xlws.SORT(_xlfn._xlws.FILTER(plotLayout[plot_layout_id]&amp;" | "&amp;plotLayout[plot_layout_name],plotLayout[experiment_id]=A353)))</f>
        <v xml:space="preserve"> | </v>
      </c>
    </row>
    <row r="354" spans="2:2" x14ac:dyDescent="0.35">
      <c r="B354" t="str" cm="1">
        <f t="array" ref="B354">TRANSPOSE(_xlfn._xlws.SORT(_xlfn._xlws.FILTER(plotLayout[plot_layout_id]&amp;" | "&amp;plotLayout[plot_layout_name],plotLayout[experiment_id]=A354)))</f>
        <v xml:space="preserve"> | </v>
      </c>
    </row>
    <row r="355" spans="2:2" x14ac:dyDescent="0.35">
      <c r="B355" t="str" cm="1">
        <f t="array" ref="B355">TRANSPOSE(_xlfn._xlws.SORT(_xlfn._xlws.FILTER(plotLayout[plot_layout_id]&amp;" | "&amp;plotLayout[plot_layout_name],plotLayout[experiment_id]=A355)))</f>
        <v xml:space="preserve"> | </v>
      </c>
    </row>
    <row r="356" spans="2:2" x14ac:dyDescent="0.35">
      <c r="B356" t="str" cm="1">
        <f t="array" ref="B356">TRANSPOSE(_xlfn._xlws.SORT(_xlfn._xlws.FILTER(plotLayout[plot_layout_id]&amp;" | "&amp;plotLayout[plot_layout_name],plotLayout[experiment_id]=A356)))</f>
        <v xml:space="preserve"> | </v>
      </c>
    </row>
    <row r="357" spans="2:2" x14ac:dyDescent="0.35">
      <c r="B357" t="str" cm="1">
        <f t="array" ref="B357">TRANSPOSE(_xlfn._xlws.SORT(_xlfn._xlws.FILTER(plotLayout[plot_layout_id]&amp;" | "&amp;plotLayout[plot_layout_name],plotLayout[experiment_id]=A357)))</f>
        <v xml:space="preserve"> | </v>
      </c>
    </row>
    <row r="358" spans="2:2" x14ac:dyDescent="0.35">
      <c r="B358" t="str" cm="1">
        <f t="array" ref="B358">TRANSPOSE(_xlfn._xlws.SORT(_xlfn._xlws.FILTER(plotLayout[plot_layout_id]&amp;" | "&amp;plotLayout[plot_layout_name],plotLayout[experiment_id]=A358)))</f>
        <v xml:space="preserve"> | </v>
      </c>
    </row>
    <row r="359" spans="2:2" x14ac:dyDescent="0.35">
      <c r="B359" t="str" cm="1">
        <f t="array" ref="B359">TRANSPOSE(_xlfn._xlws.SORT(_xlfn._xlws.FILTER(plotLayout[plot_layout_id]&amp;" | "&amp;plotLayout[plot_layout_name],plotLayout[experiment_id]=A359)))</f>
        <v xml:space="preserve"> | </v>
      </c>
    </row>
    <row r="360" spans="2:2" x14ac:dyDescent="0.35">
      <c r="B360" t="str" cm="1">
        <f t="array" ref="B360">TRANSPOSE(_xlfn._xlws.SORT(_xlfn._xlws.FILTER(plotLayout[plot_layout_id]&amp;" | "&amp;plotLayout[plot_layout_name],plotLayout[experiment_id]=A360)))</f>
        <v xml:space="preserve"> | </v>
      </c>
    </row>
    <row r="361" spans="2:2" x14ac:dyDescent="0.35">
      <c r="B361" t="str" cm="1">
        <f t="array" ref="B361">TRANSPOSE(_xlfn._xlws.SORT(_xlfn._xlws.FILTER(plotLayout[plot_layout_id]&amp;" | "&amp;plotLayout[plot_layout_name],plotLayout[experiment_id]=A361)))</f>
        <v xml:space="preserve"> | </v>
      </c>
    </row>
    <row r="362" spans="2:2" x14ac:dyDescent="0.35">
      <c r="B362" t="str" cm="1">
        <f t="array" ref="B362">TRANSPOSE(_xlfn._xlws.SORT(_xlfn._xlws.FILTER(plotLayout[plot_layout_id]&amp;" | "&amp;plotLayout[plot_layout_name],plotLayout[experiment_id]=A362)))</f>
        <v xml:space="preserve"> | </v>
      </c>
    </row>
    <row r="363" spans="2:2" x14ac:dyDescent="0.35">
      <c r="B363" t="str" cm="1">
        <f t="array" ref="B363">TRANSPOSE(_xlfn._xlws.SORT(_xlfn._xlws.FILTER(plotLayout[plot_layout_id]&amp;" | "&amp;plotLayout[plot_layout_name],plotLayout[experiment_id]=A363)))</f>
        <v xml:space="preserve"> | </v>
      </c>
    </row>
    <row r="364" spans="2:2" x14ac:dyDescent="0.35">
      <c r="B364" t="str" cm="1">
        <f t="array" ref="B364">TRANSPOSE(_xlfn._xlws.SORT(_xlfn._xlws.FILTER(plotLayout[plot_layout_id]&amp;" | "&amp;plotLayout[plot_layout_name],plotLayout[experiment_id]=A364)))</f>
        <v xml:space="preserve"> | </v>
      </c>
    </row>
    <row r="365" spans="2:2" x14ac:dyDescent="0.35">
      <c r="B365" t="str" cm="1">
        <f t="array" ref="B365">TRANSPOSE(_xlfn._xlws.SORT(_xlfn._xlws.FILTER(plotLayout[plot_layout_id]&amp;" | "&amp;plotLayout[plot_layout_name],plotLayout[experiment_id]=A365)))</f>
        <v xml:space="preserve"> | </v>
      </c>
    </row>
    <row r="366" spans="2:2" x14ac:dyDescent="0.35">
      <c r="B366" t="str" cm="1">
        <f t="array" ref="B366">TRANSPOSE(_xlfn._xlws.SORT(_xlfn._xlws.FILTER(plotLayout[plot_layout_id]&amp;" | "&amp;plotLayout[plot_layout_name],plotLayout[experiment_id]=A366)))</f>
        <v xml:space="preserve"> | </v>
      </c>
    </row>
    <row r="367" spans="2:2" x14ac:dyDescent="0.35">
      <c r="B367" t="str" cm="1">
        <f t="array" ref="B367">TRANSPOSE(_xlfn._xlws.SORT(_xlfn._xlws.FILTER(plotLayout[plot_layout_id]&amp;" | "&amp;plotLayout[plot_layout_name],plotLayout[experiment_id]=A367)))</f>
        <v xml:space="preserve"> | </v>
      </c>
    </row>
    <row r="368" spans="2:2" x14ac:dyDescent="0.35">
      <c r="B368" t="str" cm="1">
        <f t="array" ref="B368">TRANSPOSE(_xlfn._xlws.SORT(_xlfn._xlws.FILTER(plotLayout[plot_layout_id]&amp;" | "&amp;plotLayout[plot_layout_name],plotLayout[experiment_id]=A368)))</f>
        <v xml:space="preserve"> | </v>
      </c>
    </row>
    <row r="369" spans="2:2" x14ac:dyDescent="0.35">
      <c r="B369" t="str" cm="1">
        <f t="array" ref="B369">TRANSPOSE(_xlfn._xlws.SORT(_xlfn._xlws.FILTER(plotLayout[plot_layout_id]&amp;" | "&amp;plotLayout[plot_layout_name],plotLayout[experiment_id]=A369)))</f>
        <v xml:space="preserve"> | </v>
      </c>
    </row>
    <row r="370" spans="2:2" x14ac:dyDescent="0.35">
      <c r="B370" t="str" cm="1">
        <f t="array" ref="B370">TRANSPOSE(_xlfn._xlws.SORT(_xlfn._xlws.FILTER(plotLayout[plot_layout_id]&amp;" | "&amp;plotLayout[plot_layout_name],plotLayout[experiment_id]=A370)))</f>
        <v xml:space="preserve"> | </v>
      </c>
    </row>
    <row r="371" spans="2:2" x14ac:dyDescent="0.35">
      <c r="B371" t="str" cm="1">
        <f t="array" ref="B371">TRANSPOSE(_xlfn._xlws.SORT(_xlfn._xlws.FILTER(plotLayout[plot_layout_id]&amp;" | "&amp;plotLayout[plot_layout_name],plotLayout[experiment_id]=A371)))</f>
        <v xml:space="preserve"> | </v>
      </c>
    </row>
    <row r="372" spans="2:2" x14ac:dyDescent="0.35">
      <c r="B372" t="str" cm="1">
        <f t="array" ref="B372">TRANSPOSE(_xlfn._xlws.SORT(_xlfn._xlws.FILTER(plotLayout[plot_layout_id]&amp;" | "&amp;plotLayout[plot_layout_name],plotLayout[experiment_id]=A372)))</f>
        <v xml:space="preserve"> | </v>
      </c>
    </row>
    <row r="373" spans="2:2" x14ac:dyDescent="0.35">
      <c r="B373" t="str" cm="1">
        <f t="array" ref="B373">TRANSPOSE(_xlfn._xlws.SORT(_xlfn._xlws.FILTER(plotLayout[plot_layout_id]&amp;" | "&amp;plotLayout[plot_layout_name],plotLayout[experiment_id]=A373)))</f>
        <v xml:space="preserve"> | </v>
      </c>
    </row>
    <row r="374" spans="2:2" x14ac:dyDescent="0.35">
      <c r="B374" t="str" cm="1">
        <f t="array" ref="B374">TRANSPOSE(_xlfn._xlws.SORT(_xlfn._xlws.FILTER(plotLayout[plot_layout_id]&amp;" | "&amp;plotLayout[plot_layout_name],plotLayout[experiment_id]=A374)))</f>
        <v xml:space="preserve"> | </v>
      </c>
    </row>
    <row r="375" spans="2:2" x14ac:dyDescent="0.35">
      <c r="B375" t="str" cm="1">
        <f t="array" ref="B375">TRANSPOSE(_xlfn._xlws.SORT(_xlfn._xlws.FILTER(plotLayout[plot_layout_id]&amp;" | "&amp;plotLayout[plot_layout_name],plotLayout[experiment_id]=A375)))</f>
        <v xml:space="preserve"> | </v>
      </c>
    </row>
    <row r="376" spans="2:2" x14ac:dyDescent="0.35">
      <c r="B376" t="str" cm="1">
        <f t="array" ref="B376">TRANSPOSE(_xlfn._xlws.SORT(_xlfn._xlws.FILTER(plotLayout[plot_layout_id]&amp;" | "&amp;plotLayout[plot_layout_name],plotLayout[experiment_id]=A376)))</f>
        <v xml:space="preserve"> | </v>
      </c>
    </row>
    <row r="377" spans="2:2" x14ac:dyDescent="0.35">
      <c r="B377" t="str" cm="1">
        <f t="array" ref="B377">TRANSPOSE(_xlfn._xlws.SORT(_xlfn._xlws.FILTER(plotLayout[plot_layout_id]&amp;" | "&amp;plotLayout[plot_layout_name],plotLayout[experiment_id]=A377)))</f>
        <v xml:space="preserve"> | </v>
      </c>
    </row>
    <row r="378" spans="2:2" x14ac:dyDescent="0.35">
      <c r="B378" t="str" cm="1">
        <f t="array" ref="B378">TRANSPOSE(_xlfn._xlws.SORT(_xlfn._xlws.FILTER(plotLayout[plot_layout_id]&amp;" | "&amp;plotLayout[plot_layout_name],plotLayout[experiment_id]=A378)))</f>
        <v xml:space="preserve"> | </v>
      </c>
    </row>
    <row r="379" spans="2:2" x14ac:dyDescent="0.35">
      <c r="B379" t="str" cm="1">
        <f t="array" ref="B379">TRANSPOSE(_xlfn._xlws.SORT(_xlfn._xlws.FILTER(plotLayout[plot_layout_id]&amp;" | "&amp;plotLayout[plot_layout_name],plotLayout[experiment_id]=A379)))</f>
        <v xml:space="preserve"> | </v>
      </c>
    </row>
    <row r="380" spans="2:2" x14ac:dyDescent="0.35">
      <c r="B380" t="str" cm="1">
        <f t="array" ref="B380">TRANSPOSE(_xlfn._xlws.SORT(_xlfn._xlws.FILTER(plotLayout[plot_layout_id]&amp;" | "&amp;plotLayout[plot_layout_name],plotLayout[experiment_id]=A380)))</f>
        <v xml:space="preserve"> | </v>
      </c>
    </row>
    <row r="381" spans="2:2" x14ac:dyDescent="0.35">
      <c r="B381" t="str" cm="1">
        <f t="array" ref="B381">TRANSPOSE(_xlfn._xlws.SORT(_xlfn._xlws.FILTER(plotLayout[plot_layout_id]&amp;" | "&amp;plotLayout[plot_layout_name],plotLayout[experiment_id]=A381)))</f>
        <v xml:space="preserve"> | </v>
      </c>
    </row>
    <row r="382" spans="2:2" x14ac:dyDescent="0.35">
      <c r="B382" t="str" cm="1">
        <f t="array" ref="B382">TRANSPOSE(_xlfn._xlws.SORT(_xlfn._xlws.FILTER(plotLayout[plot_layout_id]&amp;" | "&amp;plotLayout[plot_layout_name],plotLayout[experiment_id]=A382)))</f>
        <v xml:space="preserve"> | </v>
      </c>
    </row>
    <row r="383" spans="2:2" x14ac:dyDescent="0.35">
      <c r="B383" t="str" cm="1">
        <f t="array" ref="B383">TRANSPOSE(_xlfn._xlws.SORT(_xlfn._xlws.FILTER(plotLayout[plot_layout_id]&amp;" | "&amp;plotLayout[plot_layout_name],plotLayout[experiment_id]=A383)))</f>
        <v xml:space="preserve"> | </v>
      </c>
    </row>
    <row r="384" spans="2:2" x14ac:dyDescent="0.35">
      <c r="B384" t="str" cm="1">
        <f t="array" ref="B384">TRANSPOSE(_xlfn._xlws.SORT(_xlfn._xlws.FILTER(plotLayout[plot_layout_id]&amp;" | "&amp;plotLayout[plot_layout_name],plotLayout[experiment_id]=A384)))</f>
        <v xml:space="preserve"> | </v>
      </c>
    </row>
    <row r="385" spans="2:2" x14ac:dyDescent="0.35">
      <c r="B385" t="str" cm="1">
        <f t="array" ref="B385">TRANSPOSE(_xlfn._xlws.SORT(_xlfn._xlws.FILTER(plotLayout[plot_layout_id]&amp;" | "&amp;plotLayout[plot_layout_name],plotLayout[experiment_id]=A385)))</f>
        <v xml:space="preserve"> | </v>
      </c>
    </row>
    <row r="386" spans="2:2" x14ac:dyDescent="0.35">
      <c r="B386" t="str" cm="1">
        <f t="array" ref="B386">TRANSPOSE(_xlfn._xlws.SORT(_xlfn._xlws.FILTER(plotLayout[plot_layout_id]&amp;" | "&amp;plotLayout[plot_layout_name],plotLayout[experiment_id]=A386)))</f>
        <v xml:space="preserve"> | </v>
      </c>
    </row>
    <row r="387" spans="2:2" x14ac:dyDescent="0.35">
      <c r="B387" t="str" cm="1">
        <f t="array" ref="B387">TRANSPOSE(_xlfn._xlws.SORT(_xlfn._xlws.FILTER(plotLayout[plot_layout_id]&amp;" | "&amp;plotLayout[plot_layout_name],plotLayout[experiment_id]=A387)))</f>
        <v xml:space="preserve"> | </v>
      </c>
    </row>
    <row r="388" spans="2:2" x14ac:dyDescent="0.35">
      <c r="B388" t="str" cm="1">
        <f t="array" ref="B388">TRANSPOSE(_xlfn._xlws.SORT(_xlfn._xlws.FILTER(plotLayout[plot_layout_id]&amp;" | "&amp;plotLayout[plot_layout_name],plotLayout[experiment_id]=A388)))</f>
        <v xml:space="preserve"> | </v>
      </c>
    </row>
    <row r="389" spans="2:2" x14ac:dyDescent="0.35">
      <c r="B389" t="str" cm="1">
        <f t="array" ref="B389">TRANSPOSE(_xlfn._xlws.SORT(_xlfn._xlws.FILTER(plotLayout[plot_layout_id]&amp;" | "&amp;plotLayout[plot_layout_name],plotLayout[experiment_id]=A389)))</f>
        <v xml:space="preserve"> | </v>
      </c>
    </row>
    <row r="390" spans="2:2" x14ac:dyDescent="0.35">
      <c r="B390" t="str" cm="1">
        <f t="array" ref="B390">TRANSPOSE(_xlfn._xlws.SORT(_xlfn._xlws.FILTER(plotLayout[plot_layout_id]&amp;" | "&amp;plotLayout[plot_layout_name],plotLayout[experiment_id]=A390)))</f>
        <v xml:space="preserve"> | </v>
      </c>
    </row>
    <row r="391" spans="2:2" x14ac:dyDescent="0.35">
      <c r="B391" t="str" cm="1">
        <f t="array" ref="B391">TRANSPOSE(_xlfn._xlws.SORT(_xlfn._xlws.FILTER(plotLayout[plot_layout_id]&amp;" | "&amp;plotLayout[plot_layout_name],plotLayout[experiment_id]=A391)))</f>
        <v xml:space="preserve"> | </v>
      </c>
    </row>
    <row r="392" spans="2:2" x14ac:dyDescent="0.35">
      <c r="B392" t="str" cm="1">
        <f t="array" ref="B392">TRANSPOSE(_xlfn._xlws.SORT(_xlfn._xlws.FILTER(plotLayout[plot_layout_id]&amp;" | "&amp;plotLayout[plot_layout_name],plotLayout[experiment_id]=A392)))</f>
        <v xml:space="preserve"> | </v>
      </c>
    </row>
    <row r="393" spans="2:2" x14ac:dyDescent="0.35">
      <c r="B393" t="str" cm="1">
        <f t="array" ref="B393">TRANSPOSE(_xlfn._xlws.SORT(_xlfn._xlws.FILTER(plotLayout[plot_layout_id]&amp;" | "&amp;plotLayout[plot_layout_name],plotLayout[experiment_id]=A393)))</f>
        <v xml:space="preserve"> | </v>
      </c>
    </row>
    <row r="394" spans="2:2" x14ac:dyDescent="0.35">
      <c r="B394" t="str" cm="1">
        <f t="array" ref="B394">TRANSPOSE(_xlfn._xlws.SORT(_xlfn._xlws.FILTER(plotLayout[plot_layout_id]&amp;" | "&amp;plotLayout[plot_layout_name],plotLayout[experiment_id]=A394)))</f>
        <v xml:space="preserve"> | </v>
      </c>
    </row>
    <row r="395" spans="2:2" x14ac:dyDescent="0.35">
      <c r="B395" t="str" cm="1">
        <f t="array" ref="B395">TRANSPOSE(_xlfn._xlws.SORT(_xlfn._xlws.FILTER(plotLayout[plot_layout_id]&amp;" | "&amp;plotLayout[plot_layout_name],plotLayout[experiment_id]=A395)))</f>
        <v xml:space="preserve"> | </v>
      </c>
    </row>
    <row r="396" spans="2:2" x14ac:dyDescent="0.35">
      <c r="B396" t="str" cm="1">
        <f t="array" ref="B396">TRANSPOSE(_xlfn._xlws.SORT(_xlfn._xlws.FILTER(plotLayout[plot_layout_id]&amp;" | "&amp;plotLayout[plot_layout_name],plotLayout[experiment_id]=A396)))</f>
        <v xml:space="preserve"> | </v>
      </c>
    </row>
    <row r="397" spans="2:2" x14ac:dyDescent="0.35">
      <c r="B397" t="str" cm="1">
        <f t="array" ref="B397">TRANSPOSE(_xlfn._xlws.SORT(_xlfn._xlws.FILTER(plotLayout[plot_layout_id]&amp;" | "&amp;plotLayout[plot_layout_name],plotLayout[experiment_id]=A397)))</f>
        <v xml:space="preserve"> | </v>
      </c>
    </row>
    <row r="398" spans="2:2" x14ac:dyDescent="0.35">
      <c r="B398" t="str" cm="1">
        <f t="array" ref="B398">TRANSPOSE(_xlfn._xlws.SORT(_xlfn._xlws.FILTER(plotLayout[plot_layout_id]&amp;" | "&amp;plotLayout[plot_layout_name],plotLayout[experiment_id]=A398)))</f>
        <v xml:space="preserve"> | </v>
      </c>
    </row>
    <row r="399" spans="2:2" x14ac:dyDescent="0.35">
      <c r="B399" t="str" cm="1">
        <f t="array" ref="B399">TRANSPOSE(_xlfn._xlws.SORT(_xlfn._xlws.FILTER(plotLayout[plot_layout_id]&amp;" | "&amp;plotLayout[plot_layout_name],plotLayout[experiment_id]=A399)))</f>
        <v xml:space="preserve"> | </v>
      </c>
    </row>
    <row r="400" spans="2:2" x14ac:dyDescent="0.35">
      <c r="B400" t="str" cm="1">
        <f t="array" ref="B400">TRANSPOSE(_xlfn._xlws.SORT(_xlfn._xlws.FILTER(plotLayout[plot_layout_id]&amp;" | "&amp;plotLayout[plot_layout_name],plotLayout[experiment_id]=A400)))</f>
        <v xml:space="preserve"> | </v>
      </c>
    </row>
    <row r="401" spans="2:2" x14ac:dyDescent="0.35">
      <c r="B401" t="str" cm="1">
        <f t="array" ref="B401">TRANSPOSE(_xlfn._xlws.SORT(_xlfn._xlws.FILTER(plotLayout[plot_layout_id]&amp;" | "&amp;plotLayout[plot_layout_name],plotLayout[experiment_id]=A401)))</f>
        <v xml:space="preserve"> | </v>
      </c>
    </row>
    <row r="402" spans="2:2" x14ac:dyDescent="0.35">
      <c r="B402" t="str" cm="1">
        <f t="array" ref="B402">TRANSPOSE(_xlfn._xlws.SORT(_xlfn._xlws.FILTER(plotLayout[plot_layout_id]&amp;" | "&amp;plotLayout[plot_layout_name],plotLayout[experiment_id]=A402)))</f>
        <v xml:space="preserve"> | </v>
      </c>
    </row>
    <row r="403" spans="2:2" x14ac:dyDescent="0.35">
      <c r="B403" t="str" cm="1">
        <f t="array" ref="B403">TRANSPOSE(_xlfn._xlws.SORT(_xlfn._xlws.FILTER(plotLayout[plot_layout_id]&amp;" | "&amp;plotLayout[plot_layout_name],plotLayout[experiment_id]=A403)))</f>
        <v xml:space="preserve"> | </v>
      </c>
    </row>
    <row r="404" spans="2:2" x14ac:dyDescent="0.35">
      <c r="B404" t="str" cm="1">
        <f t="array" ref="B404">TRANSPOSE(_xlfn._xlws.SORT(_xlfn._xlws.FILTER(plotLayout[plot_layout_id]&amp;" | "&amp;plotLayout[plot_layout_name],plotLayout[experiment_id]=A404)))</f>
        <v xml:space="preserve"> | </v>
      </c>
    </row>
    <row r="405" spans="2:2" x14ac:dyDescent="0.35">
      <c r="B405" t="str" cm="1">
        <f t="array" ref="B405">TRANSPOSE(_xlfn._xlws.SORT(_xlfn._xlws.FILTER(plotLayout[plot_layout_id]&amp;" | "&amp;plotLayout[plot_layout_name],plotLayout[experiment_id]=A405)))</f>
        <v xml:space="preserve"> | </v>
      </c>
    </row>
    <row r="406" spans="2:2" x14ac:dyDescent="0.35">
      <c r="B406" t="str" cm="1">
        <f t="array" ref="B406">TRANSPOSE(_xlfn._xlws.SORT(_xlfn._xlws.FILTER(plotLayout[plot_layout_id]&amp;" | "&amp;plotLayout[plot_layout_name],plotLayout[experiment_id]=A406)))</f>
        <v xml:space="preserve"> | </v>
      </c>
    </row>
    <row r="407" spans="2:2" x14ac:dyDescent="0.35">
      <c r="B407" t="str" cm="1">
        <f t="array" ref="B407">TRANSPOSE(_xlfn._xlws.SORT(_xlfn._xlws.FILTER(plotLayout[plot_layout_id]&amp;" | "&amp;plotLayout[plot_layout_name],plotLayout[experiment_id]=A407)))</f>
        <v xml:space="preserve"> | </v>
      </c>
    </row>
    <row r="408" spans="2:2" x14ac:dyDescent="0.35">
      <c r="B408" t="str" cm="1">
        <f t="array" ref="B408">TRANSPOSE(_xlfn._xlws.SORT(_xlfn._xlws.FILTER(plotLayout[plot_layout_id]&amp;" | "&amp;plotLayout[plot_layout_name],plotLayout[experiment_id]=A408)))</f>
        <v xml:space="preserve"> | </v>
      </c>
    </row>
    <row r="409" spans="2:2" x14ac:dyDescent="0.35">
      <c r="B409" t="str" cm="1">
        <f t="array" ref="B409">TRANSPOSE(_xlfn._xlws.SORT(_xlfn._xlws.FILTER(plotLayout[plot_layout_id]&amp;" | "&amp;plotLayout[plot_layout_name],plotLayout[experiment_id]=A409)))</f>
        <v xml:space="preserve"> | </v>
      </c>
    </row>
    <row r="410" spans="2:2" x14ac:dyDescent="0.35">
      <c r="B410" t="str" cm="1">
        <f t="array" ref="B410">TRANSPOSE(_xlfn._xlws.SORT(_xlfn._xlws.FILTER(plotLayout[plot_layout_id]&amp;" | "&amp;plotLayout[plot_layout_name],plotLayout[experiment_id]=A410)))</f>
        <v xml:space="preserve"> | </v>
      </c>
    </row>
    <row r="411" spans="2:2" x14ac:dyDescent="0.35">
      <c r="B411" t="str" cm="1">
        <f t="array" ref="B411">TRANSPOSE(_xlfn._xlws.SORT(_xlfn._xlws.FILTER(plotLayout[plot_layout_id]&amp;" | "&amp;plotLayout[plot_layout_name],plotLayout[experiment_id]=A411)))</f>
        <v xml:space="preserve"> | </v>
      </c>
    </row>
    <row r="412" spans="2:2" x14ac:dyDescent="0.35">
      <c r="B412" t="str" cm="1">
        <f t="array" ref="B412">TRANSPOSE(_xlfn._xlws.SORT(_xlfn._xlws.FILTER(plotLayout[plot_layout_id]&amp;" | "&amp;plotLayout[plot_layout_name],plotLayout[experiment_id]=A412)))</f>
        <v xml:space="preserve"> | </v>
      </c>
    </row>
    <row r="413" spans="2:2" x14ac:dyDescent="0.35">
      <c r="B413" t="str" cm="1">
        <f t="array" ref="B413">TRANSPOSE(_xlfn._xlws.SORT(_xlfn._xlws.FILTER(plotLayout[plot_layout_id]&amp;" | "&amp;plotLayout[plot_layout_name],plotLayout[experiment_id]=A413)))</f>
        <v xml:space="preserve"> | </v>
      </c>
    </row>
    <row r="414" spans="2:2" x14ac:dyDescent="0.35">
      <c r="B414" t="str" cm="1">
        <f t="array" ref="B414">TRANSPOSE(_xlfn._xlws.SORT(_xlfn._xlws.FILTER(plotLayout[plot_layout_id]&amp;" | "&amp;plotLayout[plot_layout_name],plotLayout[experiment_id]=A414)))</f>
        <v xml:space="preserve"> | </v>
      </c>
    </row>
    <row r="415" spans="2:2" x14ac:dyDescent="0.35">
      <c r="B415" t="str" cm="1">
        <f t="array" ref="B415">TRANSPOSE(_xlfn._xlws.SORT(_xlfn._xlws.FILTER(plotLayout[plot_layout_id]&amp;" | "&amp;plotLayout[plot_layout_name],plotLayout[experiment_id]=A415)))</f>
        <v xml:space="preserve"> | </v>
      </c>
    </row>
    <row r="416" spans="2:2" x14ac:dyDescent="0.35">
      <c r="B416" t="str" cm="1">
        <f t="array" ref="B416">TRANSPOSE(_xlfn._xlws.SORT(_xlfn._xlws.FILTER(plotLayout[plot_layout_id]&amp;" | "&amp;plotLayout[plot_layout_name],plotLayout[experiment_id]=A416)))</f>
        <v xml:space="preserve"> | </v>
      </c>
    </row>
    <row r="417" spans="2:2" x14ac:dyDescent="0.35">
      <c r="B417" t="str" cm="1">
        <f t="array" ref="B417">TRANSPOSE(_xlfn._xlws.SORT(_xlfn._xlws.FILTER(plotLayout[plot_layout_id]&amp;" | "&amp;plotLayout[plot_layout_name],plotLayout[experiment_id]=A417)))</f>
        <v xml:space="preserve"> | </v>
      </c>
    </row>
    <row r="418" spans="2:2" x14ac:dyDescent="0.35">
      <c r="B418" t="str" cm="1">
        <f t="array" ref="B418">TRANSPOSE(_xlfn._xlws.SORT(_xlfn._xlws.FILTER(plotLayout[plot_layout_id]&amp;" | "&amp;plotLayout[plot_layout_name],plotLayout[experiment_id]=A418)))</f>
        <v xml:space="preserve"> | </v>
      </c>
    </row>
    <row r="419" spans="2:2" x14ac:dyDescent="0.35">
      <c r="B419" t="str" cm="1">
        <f t="array" ref="B419">TRANSPOSE(_xlfn._xlws.SORT(_xlfn._xlws.FILTER(plotLayout[plot_layout_id]&amp;" | "&amp;plotLayout[plot_layout_name],plotLayout[experiment_id]=A419)))</f>
        <v xml:space="preserve"> | </v>
      </c>
    </row>
    <row r="420" spans="2:2" x14ac:dyDescent="0.35">
      <c r="B420" t="str" cm="1">
        <f t="array" ref="B420">TRANSPOSE(_xlfn._xlws.SORT(_xlfn._xlws.FILTER(plotLayout[plot_layout_id]&amp;" | "&amp;plotLayout[plot_layout_name],plotLayout[experiment_id]=A420)))</f>
        <v xml:space="preserve"> | </v>
      </c>
    </row>
    <row r="421" spans="2:2" x14ac:dyDescent="0.35">
      <c r="B421" t="str" cm="1">
        <f t="array" ref="B421">TRANSPOSE(_xlfn._xlws.SORT(_xlfn._xlws.FILTER(plotLayout[plot_layout_id]&amp;" | "&amp;plotLayout[plot_layout_name],plotLayout[experiment_id]=A421)))</f>
        <v xml:space="preserve"> | </v>
      </c>
    </row>
    <row r="422" spans="2:2" x14ac:dyDescent="0.35">
      <c r="B422" t="str" cm="1">
        <f t="array" ref="B422">TRANSPOSE(_xlfn._xlws.SORT(_xlfn._xlws.FILTER(plotLayout[plot_layout_id]&amp;" | "&amp;plotLayout[plot_layout_name],plotLayout[experiment_id]=A422)))</f>
        <v xml:space="preserve"> | </v>
      </c>
    </row>
    <row r="423" spans="2:2" x14ac:dyDescent="0.35">
      <c r="B423" t="str" cm="1">
        <f t="array" ref="B423">TRANSPOSE(_xlfn._xlws.SORT(_xlfn._xlws.FILTER(plotLayout[plot_layout_id]&amp;" | "&amp;plotLayout[plot_layout_name],plotLayout[experiment_id]=A423)))</f>
        <v xml:space="preserve"> | </v>
      </c>
    </row>
    <row r="424" spans="2:2" x14ac:dyDescent="0.35">
      <c r="B424" t="str" cm="1">
        <f t="array" ref="B424">TRANSPOSE(_xlfn._xlws.SORT(_xlfn._xlws.FILTER(plotLayout[plot_layout_id]&amp;" | "&amp;plotLayout[plot_layout_name],plotLayout[experiment_id]=A424)))</f>
        <v xml:space="preserve"> | </v>
      </c>
    </row>
    <row r="425" spans="2:2" x14ac:dyDescent="0.35">
      <c r="B425" t="str" cm="1">
        <f t="array" ref="B425">TRANSPOSE(_xlfn._xlws.SORT(_xlfn._xlws.FILTER(plotLayout[plot_layout_id]&amp;" | "&amp;plotLayout[plot_layout_name],plotLayout[experiment_id]=A425)))</f>
        <v xml:space="preserve"> | </v>
      </c>
    </row>
    <row r="426" spans="2:2" x14ac:dyDescent="0.35">
      <c r="B426" t="str" cm="1">
        <f t="array" ref="B426">TRANSPOSE(_xlfn._xlws.SORT(_xlfn._xlws.FILTER(plotLayout[plot_layout_id]&amp;" | "&amp;plotLayout[plot_layout_name],plotLayout[experiment_id]=A426)))</f>
        <v xml:space="preserve"> | </v>
      </c>
    </row>
    <row r="427" spans="2:2" x14ac:dyDescent="0.35">
      <c r="B427" t="str" cm="1">
        <f t="array" ref="B427">TRANSPOSE(_xlfn._xlws.SORT(_xlfn._xlws.FILTER(plotLayout[plot_layout_id]&amp;" | "&amp;plotLayout[plot_layout_name],plotLayout[experiment_id]=A427)))</f>
        <v xml:space="preserve"> | </v>
      </c>
    </row>
    <row r="428" spans="2:2" x14ac:dyDescent="0.35">
      <c r="B428" t="str" cm="1">
        <f t="array" ref="B428">TRANSPOSE(_xlfn._xlws.SORT(_xlfn._xlws.FILTER(plotLayout[plot_layout_id]&amp;" | "&amp;plotLayout[plot_layout_name],plotLayout[experiment_id]=A428)))</f>
        <v xml:space="preserve"> | </v>
      </c>
    </row>
    <row r="429" spans="2:2" x14ac:dyDescent="0.35">
      <c r="B429" t="str" cm="1">
        <f t="array" ref="B429">TRANSPOSE(_xlfn._xlws.SORT(_xlfn._xlws.FILTER(plotLayout[plot_layout_id]&amp;" | "&amp;plotLayout[plot_layout_name],plotLayout[experiment_id]=A429)))</f>
        <v xml:space="preserve"> | </v>
      </c>
    </row>
    <row r="430" spans="2:2" x14ac:dyDescent="0.35">
      <c r="B430" t="str" cm="1">
        <f t="array" ref="B430">TRANSPOSE(_xlfn._xlws.SORT(_xlfn._xlws.FILTER(plotLayout[plot_layout_id]&amp;" | "&amp;plotLayout[plot_layout_name],plotLayout[experiment_id]=A430)))</f>
        <v xml:space="preserve"> | </v>
      </c>
    </row>
    <row r="431" spans="2:2" x14ac:dyDescent="0.35">
      <c r="B431" t="str" cm="1">
        <f t="array" ref="B431">TRANSPOSE(_xlfn._xlws.SORT(_xlfn._xlws.FILTER(plotLayout[plot_layout_id]&amp;" | "&amp;plotLayout[plot_layout_name],plotLayout[experiment_id]=A431)))</f>
        <v xml:space="preserve"> | </v>
      </c>
    </row>
    <row r="432" spans="2:2" x14ac:dyDescent="0.35">
      <c r="B432" t="str" cm="1">
        <f t="array" ref="B432">TRANSPOSE(_xlfn._xlws.SORT(_xlfn._xlws.FILTER(plotLayout[plot_layout_id]&amp;" | "&amp;plotLayout[plot_layout_name],plotLayout[experiment_id]=A432)))</f>
        <v xml:space="preserve"> | </v>
      </c>
    </row>
    <row r="433" spans="2:2" x14ac:dyDescent="0.35">
      <c r="B433" t="str" cm="1">
        <f t="array" ref="B433">TRANSPOSE(_xlfn._xlws.SORT(_xlfn._xlws.FILTER(plotLayout[plot_layout_id]&amp;" | "&amp;plotLayout[plot_layout_name],plotLayout[experiment_id]=A433)))</f>
        <v xml:space="preserve"> | </v>
      </c>
    </row>
    <row r="434" spans="2:2" x14ac:dyDescent="0.35">
      <c r="B434" t="str" cm="1">
        <f t="array" ref="B434">TRANSPOSE(_xlfn._xlws.SORT(_xlfn._xlws.FILTER(plotLayout[plot_layout_id]&amp;" | "&amp;plotLayout[plot_layout_name],plotLayout[experiment_id]=A434)))</f>
        <v xml:space="preserve"> | </v>
      </c>
    </row>
    <row r="435" spans="2:2" x14ac:dyDescent="0.35">
      <c r="B435" t="str" cm="1">
        <f t="array" ref="B435">TRANSPOSE(_xlfn._xlws.SORT(_xlfn._xlws.FILTER(plotLayout[plot_layout_id]&amp;" | "&amp;plotLayout[plot_layout_name],plotLayout[experiment_id]=A435)))</f>
        <v xml:space="preserve"> | </v>
      </c>
    </row>
    <row r="436" spans="2:2" x14ac:dyDescent="0.35">
      <c r="B436" t="str" cm="1">
        <f t="array" ref="B436">TRANSPOSE(_xlfn._xlws.SORT(_xlfn._xlws.FILTER(plotLayout[plot_layout_id]&amp;" | "&amp;plotLayout[plot_layout_name],plotLayout[experiment_id]=A436)))</f>
        <v xml:space="preserve"> | </v>
      </c>
    </row>
    <row r="437" spans="2:2" x14ac:dyDescent="0.35">
      <c r="B437" t="str" cm="1">
        <f t="array" ref="B437">TRANSPOSE(_xlfn._xlws.SORT(_xlfn._xlws.FILTER(plotLayout[plot_layout_id]&amp;" | "&amp;plotLayout[plot_layout_name],plotLayout[experiment_id]=A437)))</f>
        <v xml:space="preserve"> | </v>
      </c>
    </row>
    <row r="438" spans="2:2" x14ac:dyDescent="0.35">
      <c r="B438" t="str" cm="1">
        <f t="array" ref="B438">TRANSPOSE(_xlfn._xlws.SORT(_xlfn._xlws.FILTER(plotLayout[plot_layout_id]&amp;" | "&amp;plotLayout[plot_layout_name],plotLayout[experiment_id]=A438)))</f>
        <v xml:space="preserve"> | </v>
      </c>
    </row>
    <row r="439" spans="2:2" x14ac:dyDescent="0.35">
      <c r="B439" t="str" cm="1">
        <f t="array" ref="B439">TRANSPOSE(_xlfn._xlws.SORT(_xlfn._xlws.FILTER(plotLayout[plot_layout_id]&amp;" | "&amp;plotLayout[plot_layout_name],plotLayout[experiment_id]=A439)))</f>
        <v xml:space="preserve"> | </v>
      </c>
    </row>
    <row r="440" spans="2:2" x14ac:dyDescent="0.35">
      <c r="B440" t="str" cm="1">
        <f t="array" ref="B440">TRANSPOSE(_xlfn._xlws.SORT(_xlfn._xlws.FILTER(plotLayout[plot_layout_id]&amp;" | "&amp;plotLayout[plot_layout_name],plotLayout[experiment_id]=A440)))</f>
        <v xml:space="preserve"> | </v>
      </c>
    </row>
    <row r="441" spans="2:2" x14ac:dyDescent="0.35">
      <c r="B441" t="str" cm="1">
        <f t="array" ref="B441">TRANSPOSE(_xlfn._xlws.SORT(_xlfn._xlws.FILTER(plotLayout[plot_layout_id]&amp;" | "&amp;plotLayout[plot_layout_name],plotLayout[experiment_id]=A441)))</f>
        <v xml:space="preserve"> | </v>
      </c>
    </row>
    <row r="442" spans="2:2" x14ac:dyDescent="0.35">
      <c r="B442" t="str" cm="1">
        <f t="array" ref="B442">TRANSPOSE(_xlfn._xlws.SORT(_xlfn._xlws.FILTER(plotLayout[plot_layout_id]&amp;" | "&amp;plotLayout[plot_layout_name],plotLayout[experiment_id]=A442)))</f>
        <v xml:space="preserve"> | </v>
      </c>
    </row>
    <row r="443" spans="2:2" x14ac:dyDescent="0.35">
      <c r="B443" t="str" cm="1">
        <f t="array" ref="B443">TRANSPOSE(_xlfn._xlws.SORT(_xlfn._xlws.FILTER(plotLayout[plot_layout_id]&amp;" | "&amp;plotLayout[plot_layout_name],plotLayout[experiment_id]=A443)))</f>
        <v xml:space="preserve"> | </v>
      </c>
    </row>
    <row r="444" spans="2:2" x14ac:dyDescent="0.35">
      <c r="B444" t="str" cm="1">
        <f t="array" ref="B444">TRANSPOSE(_xlfn._xlws.SORT(_xlfn._xlws.FILTER(plotLayout[plot_layout_id]&amp;" | "&amp;plotLayout[plot_layout_name],plotLayout[experiment_id]=A444)))</f>
        <v xml:space="preserve"> | </v>
      </c>
    </row>
    <row r="445" spans="2:2" x14ac:dyDescent="0.35">
      <c r="B445" t="str" cm="1">
        <f t="array" ref="B445">TRANSPOSE(_xlfn._xlws.SORT(_xlfn._xlws.FILTER(plotLayout[plot_layout_id]&amp;" | "&amp;plotLayout[plot_layout_name],plotLayout[experiment_id]=A445)))</f>
        <v xml:space="preserve"> | </v>
      </c>
    </row>
    <row r="446" spans="2:2" x14ac:dyDescent="0.35">
      <c r="B446" t="str" cm="1">
        <f t="array" ref="B446">TRANSPOSE(_xlfn._xlws.SORT(_xlfn._xlws.FILTER(plotLayout[plot_layout_id]&amp;" | "&amp;plotLayout[plot_layout_name],plotLayout[experiment_id]=A446)))</f>
        <v xml:space="preserve"> | </v>
      </c>
    </row>
    <row r="447" spans="2:2" x14ac:dyDescent="0.35">
      <c r="B447" t="str" cm="1">
        <f t="array" ref="B447">TRANSPOSE(_xlfn._xlws.SORT(_xlfn._xlws.FILTER(plotLayout[plot_layout_id]&amp;" | "&amp;plotLayout[plot_layout_name],plotLayout[experiment_id]=A447)))</f>
        <v xml:space="preserve"> | </v>
      </c>
    </row>
    <row r="448" spans="2:2" x14ac:dyDescent="0.35">
      <c r="B448" t="str" cm="1">
        <f t="array" ref="B448">TRANSPOSE(_xlfn._xlws.SORT(_xlfn._xlws.FILTER(plotLayout[plot_layout_id]&amp;" | "&amp;plotLayout[plot_layout_name],plotLayout[experiment_id]=A448)))</f>
        <v xml:space="preserve"> | </v>
      </c>
    </row>
    <row r="449" spans="2:2" x14ac:dyDescent="0.35">
      <c r="B449" t="str" cm="1">
        <f t="array" ref="B449">TRANSPOSE(_xlfn._xlws.SORT(_xlfn._xlws.FILTER(plotLayout[plot_layout_id]&amp;" | "&amp;plotLayout[plot_layout_name],plotLayout[experiment_id]=A449)))</f>
        <v xml:space="preserve"> | </v>
      </c>
    </row>
    <row r="450" spans="2:2" x14ac:dyDescent="0.35">
      <c r="B450" t="str" cm="1">
        <f t="array" ref="B450">TRANSPOSE(_xlfn._xlws.SORT(_xlfn._xlws.FILTER(plotLayout[plot_layout_id]&amp;" | "&amp;plotLayout[plot_layout_name],plotLayout[experiment_id]=A450)))</f>
        <v xml:space="preserve"> | </v>
      </c>
    </row>
    <row r="451" spans="2:2" x14ac:dyDescent="0.35">
      <c r="B451" t="str" cm="1">
        <f t="array" ref="B451">TRANSPOSE(_xlfn._xlws.SORT(_xlfn._xlws.FILTER(plotLayout[plot_layout_id]&amp;" | "&amp;plotLayout[plot_layout_name],plotLayout[experiment_id]=A451)))</f>
        <v xml:space="preserve"> | </v>
      </c>
    </row>
    <row r="452" spans="2:2" x14ac:dyDescent="0.35">
      <c r="B452" t="str" cm="1">
        <f t="array" ref="B452">TRANSPOSE(_xlfn._xlws.SORT(_xlfn._xlws.FILTER(plotLayout[plot_layout_id]&amp;" | "&amp;plotLayout[plot_layout_name],plotLayout[experiment_id]=A452)))</f>
        <v xml:space="preserve"> | </v>
      </c>
    </row>
    <row r="453" spans="2:2" x14ac:dyDescent="0.35">
      <c r="B453" t="str" cm="1">
        <f t="array" ref="B453">TRANSPOSE(_xlfn._xlws.SORT(_xlfn._xlws.FILTER(plotLayout[plot_layout_id]&amp;" | "&amp;plotLayout[plot_layout_name],plotLayout[experiment_id]=A453)))</f>
        <v xml:space="preserve"> | </v>
      </c>
    </row>
    <row r="454" spans="2:2" x14ac:dyDescent="0.35">
      <c r="B454" t="str" cm="1">
        <f t="array" ref="B454">TRANSPOSE(_xlfn._xlws.SORT(_xlfn._xlws.FILTER(plotLayout[plot_layout_id]&amp;" | "&amp;plotLayout[plot_layout_name],plotLayout[experiment_id]=A454)))</f>
        <v xml:space="preserve"> | </v>
      </c>
    </row>
    <row r="455" spans="2:2" x14ac:dyDescent="0.35">
      <c r="B455" t="str" cm="1">
        <f t="array" ref="B455">TRANSPOSE(_xlfn._xlws.SORT(_xlfn._xlws.FILTER(plotLayout[plot_layout_id]&amp;" | "&amp;plotLayout[plot_layout_name],plotLayout[experiment_id]=A455)))</f>
        <v xml:space="preserve"> | </v>
      </c>
    </row>
    <row r="456" spans="2:2" x14ac:dyDescent="0.35">
      <c r="B456" t="str" cm="1">
        <f t="array" ref="B456">TRANSPOSE(_xlfn._xlws.SORT(_xlfn._xlws.FILTER(plotLayout[plot_layout_id]&amp;" | "&amp;plotLayout[plot_layout_name],plotLayout[experiment_id]=A456)))</f>
        <v xml:space="preserve"> | </v>
      </c>
    </row>
    <row r="457" spans="2:2" x14ac:dyDescent="0.35">
      <c r="B457" t="str" cm="1">
        <f t="array" ref="B457">TRANSPOSE(_xlfn._xlws.SORT(_xlfn._xlws.FILTER(plotLayout[plot_layout_id]&amp;" | "&amp;plotLayout[plot_layout_name],plotLayout[experiment_id]=A457)))</f>
        <v xml:space="preserve"> | </v>
      </c>
    </row>
    <row r="458" spans="2:2" x14ac:dyDescent="0.35">
      <c r="B458" t="str" cm="1">
        <f t="array" ref="B458">TRANSPOSE(_xlfn._xlws.SORT(_xlfn._xlws.FILTER(plotLayout[plot_layout_id]&amp;" | "&amp;plotLayout[plot_layout_name],plotLayout[experiment_id]=A458)))</f>
        <v xml:space="preserve"> | </v>
      </c>
    </row>
    <row r="459" spans="2:2" x14ac:dyDescent="0.35">
      <c r="B459" t="str" cm="1">
        <f t="array" ref="B459">TRANSPOSE(_xlfn._xlws.SORT(_xlfn._xlws.FILTER(plotLayout[plot_layout_id]&amp;" | "&amp;plotLayout[plot_layout_name],plotLayout[experiment_id]=A459)))</f>
        <v xml:space="preserve"> | </v>
      </c>
    </row>
    <row r="460" spans="2:2" x14ac:dyDescent="0.35">
      <c r="B460" t="str" cm="1">
        <f t="array" ref="B460">TRANSPOSE(_xlfn._xlws.SORT(_xlfn._xlws.FILTER(plotLayout[plot_layout_id]&amp;" | "&amp;plotLayout[plot_layout_name],plotLayout[experiment_id]=A460)))</f>
        <v xml:space="preserve"> | </v>
      </c>
    </row>
    <row r="461" spans="2:2" x14ac:dyDescent="0.35">
      <c r="B461" t="str" cm="1">
        <f t="array" ref="B461">TRANSPOSE(_xlfn._xlws.SORT(_xlfn._xlws.FILTER(plotLayout[plot_layout_id]&amp;" | "&amp;plotLayout[plot_layout_name],plotLayout[experiment_id]=A461)))</f>
        <v xml:space="preserve"> | </v>
      </c>
    </row>
    <row r="462" spans="2:2" x14ac:dyDescent="0.35">
      <c r="B462" t="str" cm="1">
        <f t="array" ref="B462">TRANSPOSE(_xlfn._xlws.SORT(_xlfn._xlws.FILTER(plotLayout[plot_layout_id]&amp;" | "&amp;plotLayout[plot_layout_name],plotLayout[experiment_id]=A462)))</f>
        <v xml:space="preserve"> | </v>
      </c>
    </row>
    <row r="463" spans="2:2" x14ac:dyDescent="0.35">
      <c r="B463" t="str" cm="1">
        <f t="array" ref="B463">TRANSPOSE(_xlfn._xlws.SORT(_xlfn._xlws.FILTER(plotLayout[plot_layout_id]&amp;" | "&amp;plotLayout[plot_layout_name],plotLayout[experiment_id]=A463)))</f>
        <v xml:space="preserve"> | </v>
      </c>
    </row>
    <row r="464" spans="2:2" x14ac:dyDescent="0.35">
      <c r="B464" t="str" cm="1">
        <f t="array" ref="B464">TRANSPOSE(_xlfn._xlws.SORT(_xlfn._xlws.FILTER(plotLayout[plot_layout_id]&amp;" | "&amp;plotLayout[plot_layout_name],plotLayout[experiment_id]=A464)))</f>
        <v xml:space="preserve"> | </v>
      </c>
    </row>
    <row r="465" spans="2:2" x14ac:dyDescent="0.35">
      <c r="B465" t="str" cm="1">
        <f t="array" ref="B465">TRANSPOSE(_xlfn._xlws.SORT(_xlfn._xlws.FILTER(plotLayout[plot_layout_id]&amp;" | "&amp;plotLayout[plot_layout_name],plotLayout[experiment_id]=A465)))</f>
        <v xml:space="preserve"> | </v>
      </c>
    </row>
    <row r="466" spans="2:2" x14ac:dyDescent="0.35">
      <c r="B466" t="str" cm="1">
        <f t="array" ref="B466">TRANSPOSE(_xlfn._xlws.SORT(_xlfn._xlws.FILTER(plotLayout[plot_layout_id]&amp;" | "&amp;plotLayout[plot_layout_name],plotLayout[experiment_id]=A466)))</f>
        <v xml:space="preserve"> | </v>
      </c>
    </row>
    <row r="467" spans="2:2" x14ac:dyDescent="0.35">
      <c r="B467" t="str" cm="1">
        <f t="array" ref="B467">TRANSPOSE(_xlfn._xlws.SORT(_xlfn._xlws.FILTER(plotLayout[plot_layout_id]&amp;" | "&amp;plotLayout[plot_layout_name],plotLayout[experiment_id]=A467)))</f>
        <v xml:space="preserve"> | </v>
      </c>
    </row>
    <row r="468" spans="2:2" x14ac:dyDescent="0.35">
      <c r="B468" t="str" cm="1">
        <f t="array" ref="B468">TRANSPOSE(_xlfn._xlws.SORT(_xlfn._xlws.FILTER(plotLayout[plot_layout_id]&amp;" | "&amp;plotLayout[plot_layout_name],plotLayout[experiment_id]=A468)))</f>
        <v xml:space="preserve"> | </v>
      </c>
    </row>
    <row r="469" spans="2:2" x14ac:dyDescent="0.35">
      <c r="B469" t="str" cm="1">
        <f t="array" ref="B469">TRANSPOSE(_xlfn._xlws.SORT(_xlfn._xlws.FILTER(plotLayout[plot_layout_id]&amp;" | "&amp;plotLayout[plot_layout_name],plotLayout[experiment_id]=A469)))</f>
        <v xml:space="preserve"> | </v>
      </c>
    </row>
    <row r="470" spans="2:2" x14ac:dyDescent="0.35">
      <c r="B470" t="str" cm="1">
        <f t="array" ref="B470">TRANSPOSE(_xlfn._xlws.SORT(_xlfn._xlws.FILTER(plotLayout[plot_layout_id]&amp;" | "&amp;plotLayout[plot_layout_name],plotLayout[experiment_id]=A470)))</f>
        <v xml:space="preserve"> | </v>
      </c>
    </row>
    <row r="471" spans="2:2" x14ac:dyDescent="0.35">
      <c r="B471" t="str" cm="1">
        <f t="array" ref="B471">TRANSPOSE(_xlfn._xlws.SORT(_xlfn._xlws.FILTER(plotLayout[plot_layout_id]&amp;" | "&amp;plotLayout[plot_layout_name],plotLayout[experiment_id]=A471)))</f>
        <v xml:space="preserve"> | </v>
      </c>
    </row>
    <row r="472" spans="2:2" x14ac:dyDescent="0.35">
      <c r="B472" t="str" cm="1">
        <f t="array" ref="B472">TRANSPOSE(_xlfn._xlws.SORT(_xlfn._xlws.FILTER(plotLayout[plot_layout_id]&amp;" | "&amp;plotLayout[plot_layout_name],plotLayout[experiment_id]=A472)))</f>
        <v xml:space="preserve"> | </v>
      </c>
    </row>
    <row r="473" spans="2:2" x14ac:dyDescent="0.35">
      <c r="B473" t="str" cm="1">
        <f t="array" ref="B473">TRANSPOSE(_xlfn._xlws.SORT(_xlfn._xlws.FILTER(plotLayout[plot_layout_id]&amp;" | "&amp;plotLayout[plot_layout_name],plotLayout[experiment_id]=A473)))</f>
        <v xml:space="preserve"> | </v>
      </c>
    </row>
    <row r="474" spans="2:2" x14ac:dyDescent="0.35">
      <c r="B474" t="str" cm="1">
        <f t="array" ref="B474">TRANSPOSE(_xlfn._xlws.SORT(_xlfn._xlws.FILTER(plotLayout[plot_layout_id]&amp;" | "&amp;plotLayout[plot_layout_name],plotLayout[experiment_id]=A474)))</f>
        <v xml:space="preserve"> | </v>
      </c>
    </row>
    <row r="475" spans="2:2" x14ac:dyDescent="0.35">
      <c r="B475" t="str" cm="1">
        <f t="array" ref="B475">TRANSPOSE(_xlfn._xlws.SORT(_xlfn._xlws.FILTER(plotLayout[plot_layout_id]&amp;" | "&amp;plotLayout[plot_layout_name],plotLayout[experiment_id]=A475)))</f>
        <v xml:space="preserve"> | </v>
      </c>
    </row>
    <row r="476" spans="2:2" x14ac:dyDescent="0.35">
      <c r="B476" t="str" cm="1">
        <f t="array" ref="B476">TRANSPOSE(_xlfn._xlws.SORT(_xlfn._xlws.FILTER(plotLayout[plot_layout_id]&amp;" | "&amp;plotLayout[plot_layout_name],plotLayout[experiment_id]=A476)))</f>
        <v xml:space="preserve"> | </v>
      </c>
    </row>
    <row r="477" spans="2:2" x14ac:dyDescent="0.35">
      <c r="B477" t="str" cm="1">
        <f t="array" ref="B477">TRANSPOSE(_xlfn._xlws.SORT(_xlfn._xlws.FILTER(plotLayout[plot_layout_id]&amp;" | "&amp;plotLayout[plot_layout_name],plotLayout[experiment_id]=A477)))</f>
        <v xml:space="preserve"> | </v>
      </c>
    </row>
    <row r="478" spans="2:2" x14ac:dyDescent="0.35">
      <c r="B478" t="str" cm="1">
        <f t="array" ref="B478">TRANSPOSE(_xlfn._xlws.SORT(_xlfn._xlws.FILTER(plotLayout[plot_layout_id]&amp;" | "&amp;plotLayout[plot_layout_name],plotLayout[experiment_id]=A478)))</f>
        <v xml:space="preserve"> | </v>
      </c>
    </row>
    <row r="479" spans="2:2" x14ac:dyDescent="0.35">
      <c r="B479" t="str" cm="1">
        <f t="array" ref="B479">TRANSPOSE(_xlfn._xlws.SORT(_xlfn._xlws.FILTER(plotLayout[plot_layout_id]&amp;" | "&amp;plotLayout[plot_layout_name],plotLayout[experiment_id]=A479)))</f>
        <v xml:space="preserve"> | </v>
      </c>
    </row>
    <row r="480" spans="2:2" x14ac:dyDescent="0.35">
      <c r="B480" t="str" cm="1">
        <f t="array" ref="B480">TRANSPOSE(_xlfn._xlws.SORT(_xlfn._xlws.FILTER(plotLayout[plot_layout_id]&amp;" | "&amp;plotLayout[plot_layout_name],plotLayout[experiment_id]=A480)))</f>
        <v xml:space="preserve"> | </v>
      </c>
    </row>
    <row r="481" spans="2:2" x14ac:dyDescent="0.35">
      <c r="B481" t="str" cm="1">
        <f t="array" ref="B481">TRANSPOSE(_xlfn._xlws.SORT(_xlfn._xlws.FILTER(plotLayout[plot_layout_id]&amp;" | "&amp;plotLayout[plot_layout_name],plotLayout[experiment_id]=A481)))</f>
        <v xml:space="preserve"> | </v>
      </c>
    </row>
    <row r="482" spans="2:2" x14ac:dyDescent="0.35">
      <c r="B482" t="str" cm="1">
        <f t="array" ref="B482">TRANSPOSE(_xlfn._xlws.SORT(_xlfn._xlws.FILTER(plotLayout[plot_layout_id]&amp;" | "&amp;plotLayout[plot_layout_name],plotLayout[experiment_id]=A482)))</f>
        <v xml:space="preserve"> | </v>
      </c>
    </row>
    <row r="483" spans="2:2" x14ac:dyDescent="0.35">
      <c r="B483" t="str" cm="1">
        <f t="array" ref="B483">TRANSPOSE(_xlfn._xlws.SORT(_xlfn._xlws.FILTER(plotLayout[plot_layout_id]&amp;" | "&amp;plotLayout[plot_layout_name],plotLayout[experiment_id]=A483)))</f>
        <v xml:space="preserve"> | </v>
      </c>
    </row>
    <row r="484" spans="2:2" x14ac:dyDescent="0.35">
      <c r="B484" t="str" cm="1">
        <f t="array" ref="B484">TRANSPOSE(_xlfn._xlws.SORT(_xlfn._xlws.FILTER(plotLayout[plot_layout_id]&amp;" | "&amp;plotLayout[plot_layout_name],plotLayout[experiment_id]=A484)))</f>
        <v xml:space="preserve"> | </v>
      </c>
    </row>
    <row r="485" spans="2:2" x14ac:dyDescent="0.35">
      <c r="B485" t="str" cm="1">
        <f t="array" ref="B485">TRANSPOSE(_xlfn._xlws.SORT(_xlfn._xlws.FILTER(plotLayout[plot_layout_id]&amp;" | "&amp;plotLayout[plot_layout_name],plotLayout[experiment_id]=A485)))</f>
        <v xml:space="preserve"> | </v>
      </c>
    </row>
    <row r="486" spans="2:2" x14ac:dyDescent="0.35">
      <c r="B486" t="str" cm="1">
        <f t="array" ref="B486">TRANSPOSE(_xlfn._xlws.SORT(_xlfn._xlws.FILTER(plotLayout[plot_layout_id]&amp;" | "&amp;plotLayout[plot_layout_name],plotLayout[experiment_id]=A486)))</f>
        <v xml:space="preserve"> | </v>
      </c>
    </row>
    <row r="487" spans="2:2" x14ac:dyDescent="0.35">
      <c r="B487" t="str" cm="1">
        <f t="array" ref="B487">TRANSPOSE(_xlfn._xlws.SORT(_xlfn._xlws.FILTER(plotLayout[plot_layout_id]&amp;" | "&amp;plotLayout[plot_layout_name],plotLayout[experiment_id]=A487)))</f>
        <v xml:space="preserve"> | </v>
      </c>
    </row>
    <row r="488" spans="2:2" x14ac:dyDescent="0.35">
      <c r="B488" t="str" cm="1">
        <f t="array" ref="B488">TRANSPOSE(_xlfn._xlws.SORT(_xlfn._xlws.FILTER(plotLayout[plot_layout_id]&amp;" | "&amp;plotLayout[plot_layout_name],plotLayout[experiment_id]=A488)))</f>
        <v xml:space="preserve"> | </v>
      </c>
    </row>
    <row r="489" spans="2:2" x14ac:dyDescent="0.35">
      <c r="B489" t="str" cm="1">
        <f t="array" ref="B489">TRANSPOSE(_xlfn._xlws.SORT(_xlfn._xlws.FILTER(plotLayout[plot_layout_id]&amp;" | "&amp;plotLayout[plot_layout_name],plotLayout[experiment_id]=A489)))</f>
        <v xml:space="preserve"> | </v>
      </c>
    </row>
    <row r="490" spans="2:2" x14ac:dyDescent="0.35">
      <c r="B490" t="str" cm="1">
        <f t="array" ref="B490">TRANSPOSE(_xlfn._xlws.SORT(_xlfn._xlws.FILTER(plotLayout[plot_layout_id]&amp;" | "&amp;plotLayout[plot_layout_name],plotLayout[experiment_id]=A490)))</f>
        <v xml:space="preserve"> | </v>
      </c>
    </row>
    <row r="491" spans="2:2" x14ac:dyDescent="0.35">
      <c r="B491" t="str" cm="1">
        <f t="array" ref="B491">TRANSPOSE(_xlfn._xlws.SORT(_xlfn._xlws.FILTER(plotLayout[plot_layout_id]&amp;" | "&amp;plotLayout[plot_layout_name],plotLayout[experiment_id]=A491)))</f>
        <v xml:space="preserve"> | </v>
      </c>
    </row>
    <row r="492" spans="2:2" x14ac:dyDescent="0.35">
      <c r="B492" t="str" cm="1">
        <f t="array" ref="B492">TRANSPOSE(_xlfn._xlws.SORT(_xlfn._xlws.FILTER(plotLayout[plot_layout_id]&amp;" | "&amp;plotLayout[plot_layout_name],plotLayout[experiment_id]=A492)))</f>
        <v xml:space="preserve"> | </v>
      </c>
    </row>
    <row r="493" spans="2:2" x14ac:dyDescent="0.35">
      <c r="B493" t="str" cm="1">
        <f t="array" ref="B493">TRANSPOSE(_xlfn._xlws.SORT(_xlfn._xlws.FILTER(plotLayout[plot_layout_id]&amp;" | "&amp;plotLayout[plot_layout_name],plotLayout[experiment_id]=A493)))</f>
        <v xml:space="preserve"> | </v>
      </c>
    </row>
    <row r="494" spans="2:2" x14ac:dyDescent="0.35">
      <c r="B494" t="str" cm="1">
        <f t="array" ref="B494">TRANSPOSE(_xlfn._xlws.SORT(_xlfn._xlws.FILTER(plotLayout[plot_layout_id]&amp;" | "&amp;plotLayout[plot_layout_name],plotLayout[experiment_id]=A494)))</f>
        <v xml:space="preserve"> | </v>
      </c>
    </row>
    <row r="495" spans="2:2" x14ac:dyDescent="0.35">
      <c r="B495" t="str" cm="1">
        <f t="array" ref="B495">TRANSPOSE(_xlfn._xlws.SORT(_xlfn._xlws.FILTER(plotLayout[plot_layout_id]&amp;" | "&amp;plotLayout[plot_layout_name],plotLayout[experiment_id]=A495)))</f>
        <v xml:space="preserve"> | </v>
      </c>
    </row>
    <row r="496" spans="2:2" x14ac:dyDescent="0.35">
      <c r="B496" t="str" cm="1">
        <f t="array" ref="B496">TRANSPOSE(_xlfn._xlws.SORT(_xlfn._xlws.FILTER(plotLayout[plot_layout_id]&amp;" | "&amp;plotLayout[plot_layout_name],plotLayout[experiment_id]=A496)))</f>
        <v xml:space="preserve"> | </v>
      </c>
    </row>
    <row r="497" spans="2:2" x14ac:dyDescent="0.35">
      <c r="B497" t="str" cm="1">
        <f t="array" ref="B497">TRANSPOSE(_xlfn._xlws.SORT(_xlfn._xlws.FILTER(plotLayout[plot_layout_id]&amp;" | "&amp;plotLayout[plot_layout_name],plotLayout[experiment_id]=A497)))</f>
        <v xml:space="preserve"> | </v>
      </c>
    </row>
    <row r="498" spans="2:2" x14ac:dyDescent="0.35">
      <c r="B498" t="str" cm="1">
        <f t="array" ref="B498">TRANSPOSE(_xlfn._xlws.SORT(_xlfn._xlws.FILTER(plotLayout[plot_layout_id]&amp;" | "&amp;plotLayout[plot_layout_name],plotLayout[experiment_id]=A498)))</f>
        <v xml:space="preserve"> | </v>
      </c>
    </row>
    <row r="499" spans="2:2" x14ac:dyDescent="0.35">
      <c r="B499" t="str" cm="1">
        <f t="array" ref="B499">TRANSPOSE(_xlfn._xlws.SORT(_xlfn._xlws.FILTER(plotLayout[plot_layout_id]&amp;" | "&amp;plotLayout[plot_layout_name],plotLayout[experiment_id]=A499)))</f>
        <v xml:space="preserve"> | </v>
      </c>
    </row>
    <row r="500" spans="2:2" s="96" customFormat="1" x14ac:dyDescent="0.35">
      <c r="B500" s="96" t="str" cm="1">
        <f t="array" ref="B500">TRANSPOSE(_xlfn._xlws.SORT(_xlfn._xlws.FILTER(plotLayout[plot_layout_id]&amp;" | "&amp;plotLayout[plot_layout_name],plotLayout[experiment_id]=A500)))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C7362-40F8-4671-BB9D-93FE2288F84A}">
  <sheetPr codeName="Sheet78">
    <tabColor rgb="FF002060"/>
  </sheetPr>
  <dimension ref="A1:I500"/>
  <sheetViews>
    <sheetView workbookViewId="0">
      <selection activeCell="D12" sqref="D12"/>
    </sheetView>
  </sheetViews>
  <sheetFormatPr defaultRowHeight="14.5" x14ac:dyDescent="0.35"/>
  <cols>
    <col min="1" max="1" width="10.54296875" customWidth="1"/>
    <col min="2" max="2" width="22.26953125" bestFit="1" customWidth="1"/>
    <col min="3" max="200" width="3.1796875" customWidth="1"/>
    <col min="16383" max="16383" width="8.7265625" customWidth="1"/>
  </cols>
  <sheetData>
    <row r="1" spans="1:9" s="110" customFormat="1" ht="24" customHeight="1" x14ac:dyDescent="0.35">
      <c r="A1" s="264" t="s">
        <v>9038</v>
      </c>
      <c r="I1" s="111"/>
    </row>
    <row r="2" spans="1:9" x14ac:dyDescent="0.35">
      <c r="A2" t="str" cm="1">
        <f t="array" ref="A2:A3">_xlfn._xlws.SORT(_xlfn.UNIQUE(_xlfn._xlws.FILTER(plotLayout[field_level], plotLayout[field_level] &lt;&gt; "")))</f>
        <v>1|Ochsenwassen</v>
      </c>
      <c r="B2" t="str" cm="1">
        <f t="array" ref="B2">TRANSPOSE(_xlfn._xlws.SORT(_xlfn._xlws.FILTER(plotLayout[plot_layout_name],plotLayout[field_level]=A2)))</f>
        <v>PL1</v>
      </c>
    </row>
    <row r="3" spans="1:9" x14ac:dyDescent="0.35">
      <c r="A3" t="str">
        <v>2|Goetheweg</v>
      </c>
      <c r="B3" t="str" cm="1">
        <f t="array" ref="B3">TRANSPOSE(_xlfn._xlws.SORT(_xlfn._xlws.FILTER(plotLayout[plot_layout_name],plotLayout[field_level]=A3)))</f>
        <v>PROUT</v>
      </c>
    </row>
    <row r="4" spans="1:9" x14ac:dyDescent="0.35">
      <c r="B4" cm="1">
        <f t="array" ref="B4">TRANSPOSE(_xlfn._xlws.SORT(_xlfn._xlws.FILTER(plotLayout[plot_layout_name],plotLayout[field_level]=A4)))</f>
        <v>0</v>
      </c>
    </row>
    <row r="5" spans="1:9" x14ac:dyDescent="0.35">
      <c r="B5" cm="1">
        <f t="array" ref="B5">TRANSPOSE(_xlfn._xlws.SORT(_xlfn._xlws.FILTER(plotLayout[plot_layout_name],plotLayout[field_level]=A5)))</f>
        <v>0</v>
      </c>
    </row>
    <row r="6" spans="1:9" x14ac:dyDescent="0.35">
      <c r="B6" cm="1">
        <f t="array" ref="B6">TRANSPOSE(_xlfn._xlws.SORT(_xlfn._xlws.FILTER(plotLayout[plot_layout_name],plotLayout[field_level]=A6)))</f>
        <v>0</v>
      </c>
    </row>
    <row r="7" spans="1:9" x14ac:dyDescent="0.35">
      <c r="B7" cm="1">
        <f t="array" ref="B7">TRANSPOSE(_xlfn._xlws.SORT(_xlfn._xlws.FILTER(plotLayout[plot_layout_name],plotLayout[field_level]=A7)))</f>
        <v>0</v>
      </c>
    </row>
    <row r="8" spans="1:9" x14ac:dyDescent="0.35">
      <c r="B8" cm="1">
        <f t="array" ref="B8">TRANSPOSE(_xlfn._xlws.SORT(_xlfn._xlws.FILTER(plotLayout[plot_layout_name],plotLayout[field_level]=A8)))</f>
        <v>0</v>
      </c>
    </row>
    <row r="9" spans="1:9" x14ac:dyDescent="0.35">
      <c r="B9" cm="1">
        <f t="array" ref="B9">TRANSPOSE(_xlfn._xlws.SORT(_xlfn._xlws.FILTER(plotLayout[plot_layout_name],plotLayout[field_level]=A9)))</f>
        <v>0</v>
      </c>
    </row>
    <row r="10" spans="1:9" x14ac:dyDescent="0.35">
      <c r="B10" cm="1">
        <f t="array" ref="B10">TRANSPOSE(_xlfn._xlws.SORT(_xlfn._xlws.FILTER(plotLayout[plot_layout_name],plotLayout[field_level]=A10)))</f>
        <v>0</v>
      </c>
    </row>
    <row r="11" spans="1:9" x14ac:dyDescent="0.35">
      <c r="B11" cm="1">
        <f t="array" ref="B11">TRANSPOSE(_xlfn._xlws.SORT(_xlfn._xlws.FILTER(plotLayout[plot_layout_name],plotLayout[field_level]=A11)))</f>
        <v>0</v>
      </c>
    </row>
    <row r="12" spans="1:9" x14ac:dyDescent="0.35">
      <c r="B12" cm="1">
        <f t="array" ref="B12">TRANSPOSE(_xlfn._xlws.SORT(_xlfn._xlws.FILTER(plotLayout[plot_layout_name],plotLayout[field_level]=A12)))</f>
        <v>0</v>
      </c>
    </row>
    <row r="13" spans="1:9" x14ac:dyDescent="0.35">
      <c r="B13" cm="1">
        <f t="array" ref="B13">TRANSPOSE(_xlfn._xlws.SORT(_xlfn._xlws.FILTER(plotLayout[plot_layout_name],plotLayout[field_level]=A13)))</f>
        <v>0</v>
      </c>
    </row>
    <row r="14" spans="1:9" x14ac:dyDescent="0.35">
      <c r="B14" cm="1">
        <f t="array" ref="B14">TRANSPOSE(_xlfn._xlws.SORT(_xlfn._xlws.FILTER(plotLayout[plot_layout_name],plotLayout[field_level]=A14)))</f>
        <v>0</v>
      </c>
    </row>
    <row r="15" spans="1:9" x14ac:dyDescent="0.35">
      <c r="B15" cm="1">
        <f t="array" ref="B15">TRANSPOSE(_xlfn._xlws.SORT(_xlfn._xlws.FILTER(plotLayout[plot_layout_name],plotLayout[field_level]=A15)))</f>
        <v>0</v>
      </c>
    </row>
    <row r="16" spans="1:9" x14ac:dyDescent="0.35">
      <c r="B16" cm="1">
        <f t="array" ref="B16">TRANSPOSE(_xlfn._xlws.SORT(_xlfn._xlws.FILTER(plotLayout[plot_layout_name],plotLayout[field_level]=A16)))</f>
        <v>0</v>
      </c>
    </row>
    <row r="17" spans="2:2" x14ac:dyDescent="0.35">
      <c r="B17" cm="1">
        <f t="array" ref="B17">TRANSPOSE(_xlfn._xlws.SORT(_xlfn._xlws.FILTER(plotLayout[plot_layout_name],plotLayout[field_level]=A17)))</f>
        <v>0</v>
      </c>
    </row>
    <row r="18" spans="2:2" x14ac:dyDescent="0.35">
      <c r="B18" cm="1">
        <f t="array" ref="B18">TRANSPOSE(_xlfn._xlws.SORT(_xlfn._xlws.FILTER(plotLayout[plot_layout_name],plotLayout[field_level]=A18)))</f>
        <v>0</v>
      </c>
    </row>
    <row r="19" spans="2:2" x14ac:dyDescent="0.35">
      <c r="B19" cm="1">
        <f t="array" ref="B19">TRANSPOSE(_xlfn._xlws.SORT(_xlfn._xlws.FILTER(plotLayout[plot_layout_name],plotLayout[field_level]=A19)))</f>
        <v>0</v>
      </c>
    </row>
    <row r="20" spans="2:2" x14ac:dyDescent="0.35">
      <c r="B20" cm="1">
        <f t="array" ref="B20">TRANSPOSE(_xlfn._xlws.SORT(_xlfn._xlws.FILTER(plotLayout[plot_layout_name],plotLayout[field_level]=A20)))</f>
        <v>0</v>
      </c>
    </row>
    <row r="21" spans="2:2" x14ac:dyDescent="0.35">
      <c r="B21" cm="1">
        <f t="array" ref="B21">TRANSPOSE(_xlfn._xlws.SORT(_xlfn._xlws.FILTER(plotLayout[plot_layout_name],plotLayout[field_level]=A21)))</f>
        <v>0</v>
      </c>
    </row>
    <row r="22" spans="2:2" x14ac:dyDescent="0.35">
      <c r="B22" cm="1">
        <f t="array" ref="B22">TRANSPOSE(_xlfn._xlws.SORT(_xlfn._xlws.FILTER(plotLayout[plot_layout_name],plotLayout[field_level]=A22)))</f>
        <v>0</v>
      </c>
    </row>
    <row r="23" spans="2:2" x14ac:dyDescent="0.35">
      <c r="B23" cm="1">
        <f t="array" ref="B23">TRANSPOSE(_xlfn._xlws.SORT(_xlfn._xlws.FILTER(plotLayout[plot_layout_name],plotLayout[field_level]=A23)))</f>
        <v>0</v>
      </c>
    </row>
    <row r="24" spans="2:2" x14ac:dyDescent="0.35">
      <c r="B24" cm="1">
        <f t="array" ref="B24">TRANSPOSE(_xlfn._xlws.SORT(_xlfn._xlws.FILTER(plotLayout[plot_layout_name],plotLayout[field_level]=A24)))</f>
        <v>0</v>
      </c>
    </row>
    <row r="25" spans="2:2" x14ac:dyDescent="0.35">
      <c r="B25" cm="1">
        <f t="array" ref="B25">TRANSPOSE(_xlfn._xlws.SORT(_xlfn._xlws.FILTER(plotLayout[plot_layout_name],plotLayout[field_level]=A25)))</f>
        <v>0</v>
      </c>
    </row>
    <row r="26" spans="2:2" x14ac:dyDescent="0.35">
      <c r="B26" cm="1">
        <f t="array" ref="B26">TRANSPOSE(_xlfn._xlws.SORT(_xlfn._xlws.FILTER(plotLayout[plot_layout_name],plotLayout[field_level]=A26)))</f>
        <v>0</v>
      </c>
    </row>
    <row r="27" spans="2:2" x14ac:dyDescent="0.35">
      <c r="B27" cm="1">
        <f t="array" ref="B27">TRANSPOSE(_xlfn._xlws.SORT(_xlfn._xlws.FILTER(plotLayout[plot_layout_name],plotLayout[field_level]=A27)))</f>
        <v>0</v>
      </c>
    </row>
    <row r="28" spans="2:2" x14ac:dyDescent="0.35">
      <c r="B28" cm="1">
        <f t="array" ref="B28">TRANSPOSE(_xlfn._xlws.SORT(_xlfn._xlws.FILTER(plotLayout[plot_layout_name],plotLayout[field_level]=A28)))</f>
        <v>0</v>
      </c>
    </row>
    <row r="29" spans="2:2" x14ac:dyDescent="0.35">
      <c r="B29" cm="1">
        <f t="array" ref="B29">TRANSPOSE(_xlfn._xlws.SORT(_xlfn._xlws.FILTER(plotLayout[plot_layout_name],plotLayout[field_level]=A29)))</f>
        <v>0</v>
      </c>
    </row>
    <row r="30" spans="2:2" x14ac:dyDescent="0.35">
      <c r="B30" cm="1">
        <f t="array" ref="B30">TRANSPOSE(_xlfn._xlws.SORT(_xlfn._xlws.FILTER(plotLayout[plot_layout_name],plotLayout[field_level]=A30)))</f>
        <v>0</v>
      </c>
    </row>
    <row r="31" spans="2:2" x14ac:dyDescent="0.35">
      <c r="B31" cm="1">
        <f t="array" ref="B31">TRANSPOSE(_xlfn._xlws.SORT(_xlfn._xlws.FILTER(plotLayout[plot_layout_name],plotLayout[field_level]=A31)))</f>
        <v>0</v>
      </c>
    </row>
    <row r="32" spans="2:2" x14ac:dyDescent="0.35">
      <c r="B32" cm="1">
        <f t="array" ref="B32">TRANSPOSE(_xlfn._xlws.SORT(_xlfn._xlws.FILTER(plotLayout[plot_layout_name],plotLayout[field_level]=A32)))</f>
        <v>0</v>
      </c>
    </row>
    <row r="33" spans="2:2" x14ac:dyDescent="0.35">
      <c r="B33" cm="1">
        <f t="array" ref="B33">TRANSPOSE(_xlfn._xlws.SORT(_xlfn._xlws.FILTER(plotLayout[plot_layout_name],plotLayout[field_level]=A33)))</f>
        <v>0</v>
      </c>
    </row>
    <row r="34" spans="2:2" x14ac:dyDescent="0.35">
      <c r="B34" cm="1">
        <f t="array" ref="B34">TRANSPOSE(_xlfn._xlws.SORT(_xlfn._xlws.FILTER(plotLayout[plot_layout_name],plotLayout[field_level]=A34)))</f>
        <v>0</v>
      </c>
    </row>
    <row r="35" spans="2:2" x14ac:dyDescent="0.35">
      <c r="B35" cm="1">
        <f t="array" ref="B35">TRANSPOSE(_xlfn._xlws.SORT(_xlfn._xlws.FILTER(plotLayout[plot_layout_name],plotLayout[field_level]=A35)))</f>
        <v>0</v>
      </c>
    </row>
    <row r="36" spans="2:2" x14ac:dyDescent="0.35">
      <c r="B36" cm="1">
        <f t="array" ref="B36">TRANSPOSE(_xlfn._xlws.SORT(_xlfn._xlws.FILTER(plotLayout[plot_layout_name],plotLayout[field_level]=A36)))</f>
        <v>0</v>
      </c>
    </row>
    <row r="37" spans="2:2" x14ac:dyDescent="0.35">
      <c r="B37" cm="1">
        <f t="array" ref="B37">TRANSPOSE(_xlfn._xlws.SORT(_xlfn._xlws.FILTER(plotLayout[plot_layout_name],plotLayout[field_level]=A37)))</f>
        <v>0</v>
      </c>
    </row>
    <row r="38" spans="2:2" x14ac:dyDescent="0.35">
      <c r="B38" cm="1">
        <f t="array" ref="B38">TRANSPOSE(_xlfn._xlws.SORT(_xlfn._xlws.FILTER(plotLayout[plot_layout_name],plotLayout[field_level]=A38)))</f>
        <v>0</v>
      </c>
    </row>
    <row r="39" spans="2:2" x14ac:dyDescent="0.35">
      <c r="B39" cm="1">
        <f t="array" ref="B39">TRANSPOSE(_xlfn._xlws.SORT(_xlfn._xlws.FILTER(plotLayout[plot_layout_name],plotLayout[field_level]=A39)))</f>
        <v>0</v>
      </c>
    </row>
    <row r="40" spans="2:2" x14ac:dyDescent="0.35">
      <c r="B40" cm="1">
        <f t="array" ref="B40">TRANSPOSE(_xlfn._xlws.SORT(_xlfn._xlws.FILTER(plotLayout[plot_layout_name],plotLayout[field_level]=A40)))</f>
        <v>0</v>
      </c>
    </row>
    <row r="41" spans="2:2" x14ac:dyDescent="0.35">
      <c r="B41" cm="1">
        <f t="array" ref="B41">TRANSPOSE(_xlfn._xlws.SORT(_xlfn._xlws.FILTER(plotLayout[plot_layout_name],plotLayout[field_level]=A41)))</f>
        <v>0</v>
      </c>
    </row>
    <row r="42" spans="2:2" x14ac:dyDescent="0.35">
      <c r="B42" cm="1">
        <f t="array" ref="B42">TRANSPOSE(_xlfn._xlws.SORT(_xlfn._xlws.FILTER(plotLayout[plot_layout_name],plotLayout[field_level]=A42)))</f>
        <v>0</v>
      </c>
    </row>
    <row r="43" spans="2:2" x14ac:dyDescent="0.35">
      <c r="B43" cm="1">
        <f t="array" ref="B43">TRANSPOSE(_xlfn._xlws.SORT(_xlfn._xlws.FILTER(plotLayout[plot_layout_name],plotLayout[field_level]=A43)))</f>
        <v>0</v>
      </c>
    </row>
    <row r="44" spans="2:2" x14ac:dyDescent="0.35">
      <c r="B44" cm="1">
        <f t="array" ref="B44">TRANSPOSE(_xlfn._xlws.SORT(_xlfn._xlws.FILTER(plotLayout[plot_layout_name],plotLayout[field_level]=A44)))</f>
        <v>0</v>
      </c>
    </row>
    <row r="45" spans="2:2" x14ac:dyDescent="0.35">
      <c r="B45" cm="1">
        <f t="array" ref="B45">TRANSPOSE(_xlfn._xlws.SORT(_xlfn._xlws.FILTER(plotLayout[plot_layout_name],plotLayout[field_level]=A45)))</f>
        <v>0</v>
      </c>
    </row>
    <row r="46" spans="2:2" x14ac:dyDescent="0.35">
      <c r="B46" cm="1">
        <f t="array" ref="B46">TRANSPOSE(_xlfn._xlws.SORT(_xlfn._xlws.FILTER(plotLayout[plot_layout_name],plotLayout[field_level]=A46)))</f>
        <v>0</v>
      </c>
    </row>
    <row r="47" spans="2:2" x14ac:dyDescent="0.35">
      <c r="B47" cm="1">
        <f t="array" ref="B47">TRANSPOSE(_xlfn._xlws.SORT(_xlfn._xlws.FILTER(plotLayout[plot_layout_name],plotLayout[field_level]=A47)))</f>
        <v>0</v>
      </c>
    </row>
    <row r="48" spans="2:2" x14ac:dyDescent="0.35">
      <c r="B48" cm="1">
        <f t="array" ref="B48">TRANSPOSE(_xlfn._xlws.SORT(_xlfn._xlws.FILTER(plotLayout[plot_layout_name],plotLayout[field_level]=A48)))</f>
        <v>0</v>
      </c>
    </row>
    <row r="49" spans="2:2" x14ac:dyDescent="0.35">
      <c r="B49" cm="1">
        <f t="array" ref="B49">TRANSPOSE(_xlfn._xlws.SORT(_xlfn._xlws.FILTER(plotLayout[plot_layout_name],plotLayout[field_level]=A49)))</f>
        <v>0</v>
      </c>
    </row>
    <row r="50" spans="2:2" x14ac:dyDescent="0.35">
      <c r="B50" cm="1">
        <f t="array" ref="B50">TRANSPOSE(_xlfn._xlws.SORT(_xlfn._xlws.FILTER(plotLayout[plot_layout_name],plotLayout[field_level]=A50)))</f>
        <v>0</v>
      </c>
    </row>
    <row r="51" spans="2:2" x14ac:dyDescent="0.35">
      <c r="B51" cm="1">
        <f t="array" ref="B51">TRANSPOSE(_xlfn._xlws.SORT(_xlfn._xlws.FILTER(plotLayout[plot_layout_name],plotLayout[field_level]=A51)))</f>
        <v>0</v>
      </c>
    </row>
    <row r="52" spans="2:2" x14ac:dyDescent="0.35">
      <c r="B52" cm="1">
        <f t="array" ref="B52">TRANSPOSE(_xlfn._xlws.SORT(_xlfn._xlws.FILTER(plotLayout[plot_layout_name],plotLayout[field_level]=A52)))</f>
        <v>0</v>
      </c>
    </row>
    <row r="53" spans="2:2" x14ac:dyDescent="0.35">
      <c r="B53" cm="1">
        <f t="array" ref="B53">TRANSPOSE(_xlfn._xlws.SORT(_xlfn._xlws.FILTER(plotLayout[plot_layout_name],plotLayout[field_level]=A53)))</f>
        <v>0</v>
      </c>
    </row>
    <row r="54" spans="2:2" x14ac:dyDescent="0.35">
      <c r="B54" cm="1">
        <f t="array" ref="B54">TRANSPOSE(_xlfn._xlws.SORT(_xlfn._xlws.FILTER(plotLayout[plot_layout_name],plotLayout[field_level]=A54)))</f>
        <v>0</v>
      </c>
    </row>
    <row r="55" spans="2:2" x14ac:dyDescent="0.35">
      <c r="B55" cm="1">
        <f t="array" ref="B55">TRANSPOSE(_xlfn._xlws.SORT(_xlfn._xlws.FILTER(plotLayout[plot_layout_name],plotLayout[field_level]=A55)))</f>
        <v>0</v>
      </c>
    </row>
    <row r="56" spans="2:2" x14ac:dyDescent="0.35">
      <c r="B56" cm="1">
        <f t="array" ref="B56">TRANSPOSE(_xlfn._xlws.SORT(_xlfn._xlws.FILTER(plotLayout[plot_layout_name],plotLayout[field_level]=A56)))</f>
        <v>0</v>
      </c>
    </row>
    <row r="57" spans="2:2" x14ac:dyDescent="0.35">
      <c r="B57" cm="1">
        <f t="array" ref="B57">TRANSPOSE(_xlfn._xlws.SORT(_xlfn._xlws.FILTER(plotLayout[plot_layout_name],plotLayout[field_level]=A57)))</f>
        <v>0</v>
      </c>
    </row>
    <row r="58" spans="2:2" x14ac:dyDescent="0.35">
      <c r="B58" cm="1">
        <f t="array" ref="B58">TRANSPOSE(_xlfn._xlws.SORT(_xlfn._xlws.FILTER(plotLayout[plot_layout_name],plotLayout[field_level]=A58)))</f>
        <v>0</v>
      </c>
    </row>
    <row r="59" spans="2:2" x14ac:dyDescent="0.35">
      <c r="B59" cm="1">
        <f t="array" ref="B59">TRANSPOSE(_xlfn._xlws.SORT(_xlfn._xlws.FILTER(plotLayout[plot_layout_name],plotLayout[field_level]=A59)))</f>
        <v>0</v>
      </c>
    </row>
    <row r="60" spans="2:2" x14ac:dyDescent="0.35">
      <c r="B60" cm="1">
        <f t="array" ref="B60">TRANSPOSE(_xlfn._xlws.SORT(_xlfn._xlws.FILTER(plotLayout[plot_layout_name],plotLayout[field_level]=A60)))</f>
        <v>0</v>
      </c>
    </row>
    <row r="61" spans="2:2" x14ac:dyDescent="0.35">
      <c r="B61" cm="1">
        <f t="array" ref="B61">TRANSPOSE(_xlfn._xlws.SORT(_xlfn._xlws.FILTER(plotLayout[plot_layout_name],plotLayout[field_level]=A61)))</f>
        <v>0</v>
      </c>
    </row>
    <row r="62" spans="2:2" x14ac:dyDescent="0.35">
      <c r="B62" cm="1">
        <f t="array" ref="B62">TRANSPOSE(_xlfn._xlws.SORT(_xlfn._xlws.FILTER(plotLayout[plot_layout_name],plotLayout[field_level]=A62)))</f>
        <v>0</v>
      </c>
    </row>
    <row r="63" spans="2:2" x14ac:dyDescent="0.35">
      <c r="B63" cm="1">
        <f t="array" ref="B63">TRANSPOSE(_xlfn._xlws.SORT(_xlfn._xlws.FILTER(plotLayout[plot_layout_name],plotLayout[field_level]=A63)))</f>
        <v>0</v>
      </c>
    </row>
    <row r="64" spans="2:2" x14ac:dyDescent="0.35">
      <c r="B64" cm="1">
        <f t="array" ref="B64">TRANSPOSE(_xlfn._xlws.SORT(_xlfn._xlws.FILTER(plotLayout[plot_layout_name],plotLayout[field_level]=A64)))</f>
        <v>0</v>
      </c>
    </row>
    <row r="65" spans="2:2" x14ac:dyDescent="0.35">
      <c r="B65" cm="1">
        <f t="array" ref="B65">TRANSPOSE(_xlfn._xlws.SORT(_xlfn._xlws.FILTER(plotLayout[plot_layout_name],plotLayout[field_level]=A65)))</f>
        <v>0</v>
      </c>
    </row>
    <row r="66" spans="2:2" x14ac:dyDescent="0.35">
      <c r="B66" cm="1">
        <f t="array" ref="B66">TRANSPOSE(_xlfn._xlws.SORT(_xlfn._xlws.FILTER(plotLayout[plot_layout_name],plotLayout[field_level]=A66)))</f>
        <v>0</v>
      </c>
    </row>
    <row r="67" spans="2:2" x14ac:dyDescent="0.35">
      <c r="B67" cm="1">
        <f t="array" ref="B67">TRANSPOSE(_xlfn._xlws.SORT(_xlfn._xlws.FILTER(plotLayout[plot_layout_name],plotLayout[field_level]=A67)))</f>
        <v>0</v>
      </c>
    </row>
    <row r="68" spans="2:2" x14ac:dyDescent="0.35">
      <c r="B68" cm="1">
        <f t="array" ref="B68">TRANSPOSE(_xlfn._xlws.SORT(_xlfn._xlws.FILTER(plotLayout[plot_layout_name],plotLayout[field_level]=A68)))</f>
        <v>0</v>
      </c>
    </row>
    <row r="69" spans="2:2" x14ac:dyDescent="0.35">
      <c r="B69" cm="1">
        <f t="array" ref="B69">TRANSPOSE(_xlfn._xlws.SORT(_xlfn._xlws.FILTER(plotLayout[plot_layout_name],plotLayout[field_level]=A69)))</f>
        <v>0</v>
      </c>
    </row>
    <row r="70" spans="2:2" x14ac:dyDescent="0.35">
      <c r="B70" cm="1">
        <f t="array" ref="B70">TRANSPOSE(_xlfn._xlws.SORT(_xlfn._xlws.FILTER(plotLayout[plot_layout_name],plotLayout[field_level]=A70)))</f>
        <v>0</v>
      </c>
    </row>
    <row r="71" spans="2:2" x14ac:dyDescent="0.35">
      <c r="B71" cm="1">
        <f t="array" ref="B71">TRANSPOSE(_xlfn._xlws.SORT(_xlfn._xlws.FILTER(plotLayout[plot_layout_name],plotLayout[field_level]=A71)))</f>
        <v>0</v>
      </c>
    </row>
    <row r="72" spans="2:2" x14ac:dyDescent="0.35">
      <c r="B72" cm="1">
        <f t="array" ref="B72">TRANSPOSE(_xlfn._xlws.SORT(_xlfn._xlws.FILTER(plotLayout[plot_layout_name],plotLayout[field_level]=A72)))</f>
        <v>0</v>
      </c>
    </row>
    <row r="73" spans="2:2" x14ac:dyDescent="0.35">
      <c r="B73" cm="1">
        <f t="array" ref="B73">TRANSPOSE(_xlfn._xlws.SORT(_xlfn._xlws.FILTER(plotLayout[plot_layout_name],plotLayout[field_level]=A73)))</f>
        <v>0</v>
      </c>
    </row>
    <row r="74" spans="2:2" x14ac:dyDescent="0.35">
      <c r="B74" cm="1">
        <f t="array" ref="B74">TRANSPOSE(_xlfn._xlws.SORT(_xlfn._xlws.FILTER(plotLayout[plot_layout_name],plotLayout[field_level]=A74)))</f>
        <v>0</v>
      </c>
    </row>
    <row r="75" spans="2:2" x14ac:dyDescent="0.35">
      <c r="B75" cm="1">
        <f t="array" ref="B75">TRANSPOSE(_xlfn._xlws.SORT(_xlfn._xlws.FILTER(plotLayout[plot_layout_name],plotLayout[field_level]=A75)))</f>
        <v>0</v>
      </c>
    </row>
    <row r="76" spans="2:2" x14ac:dyDescent="0.35">
      <c r="B76" cm="1">
        <f t="array" ref="B76">TRANSPOSE(_xlfn._xlws.SORT(_xlfn._xlws.FILTER(plotLayout[plot_layout_name],plotLayout[field_level]=A76)))</f>
        <v>0</v>
      </c>
    </row>
    <row r="77" spans="2:2" x14ac:dyDescent="0.35">
      <c r="B77" cm="1">
        <f t="array" ref="B77">TRANSPOSE(_xlfn._xlws.SORT(_xlfn._xlws.FILTER(plotLayout[plot_layout_name],plotLayout[field_level]=A77)))</f>
        <v>0</v>
      </c>
    </row>
    <row r="78" spans="2:2" x14ac:dyDescent="0.35">
      <c r="B78" cm="1">
        <f t="array" ref="B78">TRANSPOSE(_xlfn._xlws.SORT(_xlfn._xlws.FILTER(plotLayout[plot_layout_name],plotLayout[field_level]=A78)))</f>
        <v>0</v>
      </c>
    </row>
    <row r="79" spans="2:2" x14ac:dyDescent="0.35">
      <c r="B79" cm="1">
        <f t="array" ref="B79">TRANSPOSE(_xlfn._xlws.SORT(_xlfn._xlws.FILTER(plotLayout[plot_layout_name],plotLayout[field_level]=A79)))</f>
        <v>0</v>
      </c>
    </row>
    <row r="80" spans="2:2" x14ac:dyDescent="0.35">
      <c r="B80" cm="1">
        <f t="array" ref="B80">TRANSPOSE(_xlfn._xlws.SORT(_xlfn._xlws.FILTER(plotLayout[plot_layout_name],plotLayout[field_level]=A80)))</f>
        <v>0</v>
      </c>
    </row>
    <row r="81" spans="2:2" x14ac:dyDescent="0.35">
      <c r="B81" cm="1">
        <f t="array" ref="B81">TRANSPOSE(_xlfn._xlws.SORT(_xlfn._xlws.FILTER(plotLayout[plot_layout_name],plotLayout[field_level]=A81)))</f>
        <v>0</v>
      </c>
    </row>
    <row r="82" spans="2:2" x14ac:dyDescent="0.35">
      <c r="B82" cm="1">
        <f t="array" ref="B82">TRANSPOSE(_xlfn._xlws.SORT(_xlfn._xlws.FILTER(plotLayout[plot_layout_name],plotLayout[field_level]=A82)))</f>
        <v>0</v>
      </c>
    </row>
    <row r="83" spans="2:2" x14ac:dyDescent="0.35">
      <c r="B83" cm="1">
        <f t="array" ref="B83">TRANSPOSE(_xlfn._xlws.SORT(_xlfn._xlws.FILTER(plotLayout[plot_layout_name],plotLayout[field_level]=A83)))</f>
        <v>0</v>
      </c>
    </row>
    <row r="84" spans="2:2" x14ac:dyDescent="0.35">
      <c r="B84" cm="1">
        <f t="array" ref="B84">TRANSPOSE(_xlfn._xlws.SORT(_xlfn._xlws.FILTER(plotLayout[plot_layout_name],plotLayout[field_level]=A84)))</f>
        <v>0</v>
      </c>
    </row>
    <row r="85" spans="2:2" x14ac:dyDescent="0.35">
      <c r="B85" cm="1">
        <f t="array" ref="B85">TRANSPOSE(_xlfn._xlws.SORT(_xlfn._xlws.FILTER(plotLayout[plot_layout_name],plotLayout[field_level]=A85)))</f>
        <v>0</v>
      </c>
    </row>
    <row r="86" spans="2:2" x14ac:dyDescent="0.35">
      <c r="B86" cm="1">
        <f t="array" ref="B86">TRANSPOSE(_xlfn._xlws.SORT(_xlfn._xlws.FILTER(plotLayout[plot_layout_name],plotLayout[field_level]=A86)))</f>
        <v>0</v>
      </c>
    </row>
    <row r="87" spans="2:2" x14ac:dyDescent="0.35">
      <c r="B87" cm="1">
        <f t="array" ref="B87">TRANSPOSE(_xlfn._xlws.SORT(_xlfn._xlws.FILTER(plotLayout[plot_layout_name],plotLayout[field_level]=A87)))</f>
        <v>0</v>
      </c>
    </row>
    <row r="88" spans="2:2" x14ac:dyDescent="0.35">
      <c r="B88" cm="1">
        <f t="array" ref="B88">TRANSPOSE(_xlfn._xlws.SORT(_xlfn._xlws.FILTER(plotLayout[plot_layout_name],plotLayout[field_level]=A88)))</f>
        <v>0</v>
      </c>
    </row>
    <row r="89" spans="2:2" x14ac:dyDescent="0.35">
      <c r="B89" cm="1">
        <f t="array" ref="B89">TRANSPOSE(_xlfn._xlws.SORT(_xlfn._xlws.FILTER(plotLayout[plot_layout_name],plotLayout[field_level]=A89)))</f>
        <v>0</v>
      </c>
    </row>
    <row r="90" spans="2:2" x14ac:dyDescent="0.35">
      <c r="B90" cm="1">
        <f t="array" ref="B90">TRANSPOSE(_xlfn._xlws.SORT(_xlfn._xlws.FILTER(plotLayout[plot_layout_name],plotLayout[field_level]=A90)))</f>
        <v>0</v>
      </c>
    </row>
    <row r="91" spans="2:2" x14ac:dyDescent="0.35">
      <c r="B91" cm="1">
        <f t="array" ref="B91">TRANSPOSE(_xlfn._xlws.SORT(_xlfn._xlws.FILTER(plotLayout[plot_layout_name],plotLayout[field_level]=A91)))</f>
        <v>0</v>
      </c>
    </row>
    <row r="92" spans="2:2" x14ac:dyDescent="0.35">
      <c r="B92" cm="1">
        <f t="array" ref="B92">TRANSPOSE(_xlfn._xlws.SORT(_xlfn._xlws.FILTER(plotLayout[plot_layout_name],plotLayout[field_level]=A92)))</f>
        <v>0</v>
      </c>
    </row>
    <row r="93" spans="2:2" x14ac:dyDescent="0.35">
      <c r="B93" cm="1">
        <f t="array" ref="B93">TRANSPOSE(_xlfn._xlws.SORT(_xlfn._xlws.FILTER(plotLayout[plot_layout_name],plotLayout[field_level]=A93)))</f>
        <v>0</v>
      </c>
    </row>
    <row r="94" spans="2:2" x14ac:dyDescent="0.35">
      <c r="B94" cm="1">
        <f t="array" ref="B94">TRANSPOSE(_xlfn._xlws.SORT(_xlfn._xlws.FILTER(plotLayout[plot_layout_name],plotLayout[field_level]=A94)))</f>
        <v>0</v>
      </c>
    </row>
    <row r="95" spans="2:2" x14ac:dyDescent="0.35">
      <c r="B95" cm="1">
        <f t="array" ref="B95">TRANSPOSE(_xlfn._xlws.SORT(_xlfn._xlws.FILTER(plotLayout[plot_layout_name],plotLayout[field_level]=A95)))</f>
        <v>0</v>
      </c>
    </row>
    <row r="96" spans="2:2" x14ac:dyDescent="0.35">
      <c r="B96" cm="1">
        <f t="array" ref="B96">TRANSPOSE(_xlfn._xlws.SORT(_xlfn._xlws.FILTER(plotLayout[plot_layout_name],plotLayout[field_level]=A96)))</f>
        <v>0</v>
      </c>
    </row>
    <row r="97" spans="2:2" x14ac:dyDescent="0.35">
      <c r="B97" cm="1">
        <f t="array" ref="B97">TRANSPOSE(_xlfn._xlws.SORT(_xlfn._xlws.FILTER(plotLayout[plot_layout_name],plotLayout[field_level]=A97)))</f>
        <v>0</v>
      </c>
    </row>
    <row r="98" spans="2:2" x14ac:dyDescent="0.35">
      <c r="B98" cm="1">
        <f t="array" ref="B98">TRANSPOSE(_xlfn._xlws.SORT(_xlfn._xlws.FILTER(plotLayout[plot_layout_name],plotLayout[field_level]=A98)))</f>
        <v>0</v>
      </c>
    </row>
    <row r="99" spans="2:2" x14ac:dyDescent="0.35">
      <c r="B99" cm="1">
        <f t="array" ref="B99">TRANSPOSE(_xlfn._xlws.SORT(_xlfn._xlws.FILTER(plotLayout[plot_layout_name],plotLayout[field_level]=A99)))</f>
        <v>0</v>
      </c>
    </row>
    <row r="100" spans="2:2" x14ac:dyDescent="0.35">
      <c r="B100" cm="1">
        <f t="array" ref="B100">TRANSPOSE(_xlfn._xlws.SORT(_xlfn._xlws.FILTER(plotLayout[plot_layout_name],plotLayout[field_level]=A100)))</f>
        <v>0</v>
      </c>
    </row>
    <row r="101" spans="2:2" x14ac:dyDescent="0.35">
      <c r="B101" cm="1">
        <f t="array" ref="B101">TRANSPOSE(_xlfn._xlws.SORT(_xlfn._xlws.FILTER(plotLayout[plot_layout_name],plotLayout[field_level]=A101)))</f>
        <v>0</v>
      </c>
    </row>
    <row r="102" spans="2:2" x14ac:dyDescent="0.35">
      <c r="B102" cm="1">
        <f t="array" ref="B102">TRANSPOSE(_xlfn._xlws.SORT(_xlfn._xlws.FILTER(plotLayout[plot_layout_name],plotLayout[field_level]=A102)))</f>
        <v>0</v>
      </c>
    </row>
    <row r="103" spans="2:2" x14ac:dyDescent="0.35">
      <c r="B103" cm="1">
        <f t="array" ref="B103">TRANSPOSE(_xlfn._xlws.SORT(_xlfn._xlws.FILTER(plotLayout[plot_layout_name],plotLayout[field_level]=A103)))</f>
        <v>0</v>
      </c>
    </row>
    <row r="104" spans="2:2" x14ac:dyDescent="0.35">
      <c r="B104" cm="1">
        <f t="array" ref="B104">TRANSPOSE(_xlfn._xlws.SORT(_xlfn._xlws.FILTER(plotLayout[plot_layout_name],plotLayout[field_level]=A104)))</f>
        <v>0</v>
      </c>
    </row>
    <row r="105" spans="2:2" x14ac:dyDescent="0.35">
      <c r="B105" cm="1">
        <f t="array" ref="B105">TRANSPOSE(_xlfn._xlws.SORT(_xlfn._xlws.FILTER(plotLayout[plot_layout_name],plotLayout[field_level]=A105)))</f>
        <v>0</v>
      </c>
    </row>
    <row r="106" spans="2:2" x14ac:dyDescent="0.35">
      <c r="B106" cm="1">
        <f t="array" ref="B106">TRANSPOSE(_xlfn._xlws.SORT(_xlfn._xlws.FILTER(plotLayout[plot_layout_name],plotLayout[field_level]=A106)))</f>
        <v>0</v>
      </c>
    </row>
    <row r="107" spans="2:2" x14ac:dyDescent="0.35">
      <c r="B107" cm="1">
        <f t="array" ref="B107">TRANSPOSE(_xlfn._xlws.SORT(_xlfn._xlws.FILTER(plotLayout[plot_layout_name],plotLayout[field_level]=A107)))</f>
        <v>0</v>
      </c>
    </row>
    <row r="108" spans="2:2" x14ac:dyDescent="0.35">
      <c r="B108" cm="1">
        <f t="array" ref="B108">TRANSPOSE(_xlfn._xlws.SORT(_xlfn._xlws.FILTER(plotLayout[plot_layout_name],plotLayout[field_level]=A108)))</f>
        <v>0</v>
      </c>
    </row>
    <row r="109" spans="2:2" x14ac:dyDescent="0.35">
      <c r="B109" cm="1">
        <f t="array" ref="B109">TRANSPOSE(_xlfn._xlws.SORT(_xlfn._xlws.FILTER(plotLayout[plot_layout_name],plotLayout[field_level]=A109)))</f>
        <v>0</v>
      </c>
    </row>
    <row r="110" spans="2:2" x14ac:dyDescent="0.35">
      <c r="B110" cm="1">
        <f t="array" ref="B110">TRANSPOSE(_xlfn._xlws.SORT(_xlfn._xlws.FILTER(plotLayout[plot_layout_name],plotLayout[field_level]=A110)))</f>
        <v>0</v>
      </c>
    </row>
    <row r="111" spans="2:2" x14ac:dyDescent="0.35">
      <c r="B111" cm="1">
        <f t="array" ref="B111">TRANSPOSE(_xlfn._xlws.SORT(_xlfn._xlws.FILTER(plotLayout[plot_layout_name],plotLayout[field_level]=A111)))</f>
        <v>0</v>
      </c>
    </row>
    <row r="112" spans="2:2" x14ac:dyDescent="0.35">
      <c r="B112" cm="1">
        <f t="array" ref="B112">TRANSPOSE(_xlfn._xlws.SORT(_xlfn._xlws.FILTER(plotLayout[plot_layout_name],plotLayout[field_level]=A112)))</f>
        <v>0</v>
      </c>
    </row>
    <row r="113" spans="2:2" x14ac:dyDescent="0.35">
      <c r="B113" cm="1">
        <f t="array" ref="B113">TRANSPOSE(_xlfn._xlws.SORT(_xlfn._xlws.FILTER(plotLayout[plot_layout_name],plotLayout[field_level]=A113)))</f>
        <v>0</v>
      </c>
    </row>
    <row r="114" spans="2:2" x14ac:dyDescent="0.35">
      <c r="B114" cm="1">
        <f t="array" ref="B114">TRANSPOSE(_xlfn._xlws.SORT(_xlfn._xlws.FILTER(plotLayout[plot_layout_name],plotLayout[field_level]=A114)))</f>
        <v>0</v>
      </c>
    </row>
    <row r="115" spans="2:2" x14ac:dyDescent="0.35">
      <c r="B115" cm="1">
        <f t="array" ref="B115">TRANSPOSE(_xlfn._xlws.SORT(_xlfn._xlws.FILTER(plotLayout[plot_layout_name],plotLayout[field_level]=A115)))</f>
        <v>0</v>
      </c>
    </row>
    <row r="116" spans="2:2" x14ac:dyDescent="0.35">
      <c r="B116" cm="1">
        <f t="array" ref="B116">TRANSPOSE(_xlfn._xlws.SORT(_xlfn._xlws.FILTER(plotLayout[plot_layout_name],plotLayout[field_level]=A116)))</f>
        <v>0</v>
      </c>
    </row>
    <row r="117" spans="2:2" x14ac:dyDescent="0.35">
      <c r="B117" cm="1">
        <f t="array" ref="B117">TRANSPOSE(_xlfn._xlws.SORT(_xlfn._xlws.FILTER(plotLayout[plot_layout_name],plotLayout[field_level]=A117)))</f>
        <v>0</v>
      </c>
    </row>
    <row r="118" spans="2:2" x14ac:dyDescent="0.35">
      <c r="B118" cm="1">
        <f t="array" ref="B118">TRANSPOSE(_xlfn._xlws.SORT(_xlfn._xlws.FILTER(plotLayout[plot_layout_name],plotLayout[field_level]=A118)))</f>
        <v>0</v>
      </c>
    </row>
    <row r="119" spans="2:2" x14ac:dyDescent="0.35">
      <c r="B119" cm="1">
        <f t="array" ref="B119">TRANSPOSE(_xlfn._xlws.SORT(_xlfn._xlws.FILTER(plotLayout[plot_layout_name],plotLayout[field_level]=A119)))</f>
        <v>0</v>
      </c>
    </row>
    <row r="120" spans="2:2" x14ac:dyDescent="0.35">
      <c r="B120" cm="1">
        <f t="array" ref="B120">TRANSPOSE(_xlfn._xlws.SORT(_xlfn._xlws.FILTER(plotLayout[plot_layout_name],plotLayout[field_level]=A120)))</f>
        <v>0</v>
      </c>
    </row>
    <row r="121" spans="2:2" x14ac:dyDescent="0.35">
      <c r="B121" cm="1">
        <f t="array" ref="B121">TRANSPOSE(_xlfn._xlws.SORT(_xlfn._xlws.FILTER(plotLayout[plot_layout_name],plotLayout[field_level]=A121)))</f>
        <v>0</v>
      </c>
    </row>
    <row r="122" spans="2:2" x14ac:dyDescent="0.35">
      <c r="B122" cm="1">
        <f t="array" ref="B122">TRANSPOSE(_xlfn._xlws.SORT(_xlfn._xlws.FILTER(plotLayout[plot_layout_name],plotLayout[field_level]=A122)))</f>
        <v>0</v>
      </c>
    </row>
    <row r="123" spans="2:2" x14ac:dyDescent="0.35">
      <c r="B123" cm="1">
        <f t="array" ref="B123">TRANSPOSE(_xlfn._xlws.SORT(_xlfn._xlws.FILTER(plotLayout[plot_layout_name],plotLayout[field_level]=A123)))</f>
        <v>0</v>
      </c>
    </row>
    <row r="124" spans="2:2" x14ac:dyDescent="0.35">
      <c r="B124" cm="1">
        <f t="array" ref="B124">TRANSPOSE(_xlfn._xlws.SORT(_xlfn._xlws.FILTER(plotLayout[plot_layout_name],plotLayout[field_level]=A124)))</f>
        <v>0</v>
      </c>
    </row>
    <row r="125" spans="2:2" x14ac:dyDescent="0.35">
      <c r="B125" cm="1">
        <f t="array" ref="B125">TRANSPOSE(_xlfn._xlws.SORT(_xlfn._xlws.FILTER(plotLayout[plot_layout_name],plotLayout[field_level]=A125)))</f>
        <v>0</v>
      </c>
    </row>
    <row r="126" spans="2:2" x14ac:dyDescent="0.35">
      <c r="B126" cm="1">
        <f t="array" ref="B126">TRANSPOSE(_xlfn._xlws.SORT(_xlfn._xlws.FILTER(plotLayout[plot_layout_name],plotLayout[field_level]=A126)))</f>
        <v>0</v>
      </c>
    </row>
    <row r="127" spans="2:2" x14ac:dyDescent="0.35">
      <c r="B127" cm="1">
        <f t="array" ref="B127">TRANSPOSE(_xlfn._xlws.SORT(_xlfn._xlws.FILTER(plotLayout[plot_layout_name],plotLayout[field_level]=A127)))</f>
        <v>0</v>
      </c>
    </row>
    <row r="128" spans="2:2" x14ac:dyDescent="0.35">
      <c r="B128" cm="1">
        <f t="array" ref="B128">TRANSPOSE(_xlfn._xlws.SORT(_xlfn._xlws.FILTER(plotLayout[plot_layout_name],plotLayout[field_level]=A128)))</f>
        <v>0</v>
      </c>
    </row>
    <row r="129" spans="2:2" x14ac:dyDescent="0.35">
      <c r="B129" cm="1">
        <f t="array" ref="B129">TRANSPOSE(_xlfn._xlws.SORT(_xlfn._xlws.FILTER(plotLayout[plot_layout_name],plotLayout[field_level]=A129)))</f>
        <v>0</v>
      </c>
    </row>
    <row r="130" spans="2:2" x14ac:dyDescent="0.35">
      <c r="B130" cm="1">
        <f t="array" ref="B130">TRANSPOSE(_xlfn._xlws.SORT(_xlfn._xlws.FILTER(plotLayout[plot_layout_name],plotLayout[field_level]=A130)))</f>
        <v>0</v>
      </c>
    </row>
    <row r="131" spans="2:2" x14ac:dyDescent="0.35">
      <c r="B131" cm="1">
        <f t="array" ref="B131">TRANSPOSE(_xlfn._xlws.SORT(_xlfn._xlws.FILTER(plotLayout[plot_layout_name],plotLayout[field_level]=A131)))</f>
        <v>0</v>
      </c>
    </row>
    <row r="132" spans="2:2" x14ac:dyDescent="0.35">
      <c r="B132" cm="1">
        <f t="array" ref="B132">TRANSPOSE(_xlfn._xlws.SORT(_xlfn._xlws.FILTER(plotLayout[plot_layout_name],plotLayout[field_level]=A132)))</f>
        <v>0</v>
      </c>
    </row>
    <row r="133" spans="2:2" x14ac:dyDescent="0.35">
      <c r="B133" cm="1">
        <f t="array" ref="B133">TRANSPOSE(_xlfn._xlws.SORT(_xlfn._xlws.FILTER(plotLayout[plot_layout_name],plotLayout[field_level]=A133)))</f>
        <v>0</v>
      </c>
    </row>
    <row r="134" spans="2:2" x14ac:dyDescent="0.35">
      <c r="B134" cm="1">
        <f t="array" ref="B134">TRANSPOSE(_xlfn._xlws.SORT(_xlfn._xlws.FILTER(plotLayout[plot_layout_name],plotLayout[field_level]=A134)))</f>
        <v>0</v>
      </c>
    </row>
    <row r="135" spans="2:2" x14ac:dyDescent="0.35">
      <c r="B135" cm="1">
        <f t="array" ref="B135">TRANSPOSE(_xlfn._xlws.SORT(_xlfn._xlws.FILTER(plotLayout[plot_layout_name],plotLayout[field_level]=A135)))</f>
        <v>0</v>
      </c>
    </row>
    <row r="136" spans="2:2" x14ac:dyDescent="0.35">
      <c r="B136" cm="1">
        <f t="array" ref="B136">TRANSPOSE(_xlfn._xlws.SORT(_xlfn._xlws.FILTER(plotLayout[plot_layout_name],plotLayout[field_level]=A136)))</f>
        <v>0</v>
      </c>
    </row>
    <row r="137" spans="2:2" x14ac:dyDescent="0.35">
      <c r="B137" cm="1">
        <f t="array" ref="B137">TRANSPOSE(_xlfn._xlws.SORT(_xlfn._xlws.FILTER(plotLayout[plot_layout_name],plotLayout[field_level]=A137)))</f>
        <v>0</v>
      </c>
    </row>
    <row r="138" spans="2:2" x14ac:dyDescent="0.35">
      <c r="B138" cm="1">
        <f t="array" ref="B138">TRANSPOSE(_xlfn._xlws.SORT(_xlfn._xlws.FILTER(plotLayout[plot_layout_name],plotLayout[field_level]=A138)))</f>
        <v>0</v>
      </c>
    </row>
    <row r="139" spans="2:2" x14ac:dyDescent="0.35">
      <c r="B139" cm="1">
        <f t="array" ref="B139">TRANSPOSE(_xlfn._xlws.SORT(_xlfn._xlws.FILTER(plotLayout[plot_layout_name],plotLayout[field_level]=A139)))</f>
        <v>0</v>
      </c>
    </row>
    <row r="140" spans="2:2" x14ac:dyDescent="0.35">
      <c r="B140" cm="1">
        <f t="array" ref="B140">TRANSPOSE(_xlfn._xlws.SORT(_xlfn._xlws.FILTER(plotLayout[plot_layout_name],plotLayout[field_level]=A140)))</f>
        <v>0</v>
      </c>
    </row>
    <row r="141" spans="2:2" x14ac:dyDescent="0.35">
      <c r="B141" cm="1">
        <f t="array" ref="B141">TRANSPOSE(_xlfn._xlws.SORT(_xlfn._xlws.FILTER(plotLayout[plot_layout_name],plotLayout[field_level]=A141)))</f>
        <v>0</v>
      </c>
    </row>
    <row r="142" spans="2:2" x14ac:dyDescent="0.35">
      <c r="B142" cm="1">
        <f t="array" ref="B142">TRANSPOSE(_xlfn._xlws.SORT(_xlfn._xlws.FILTER(plotLayout[plot_layout_name],plotLayout[field_level]=A142)))</f>
        <v>0</v>
      </c>
    </row>
    <row r="143" spans="2:2" x14ac:dyDescent="0.35">
      <c r="B143" cm="1">
        <f t="array" ref="B143">TRANSPOSE(_xlfn._xlws.SORT(_xlfn._xlws.FILTER(plotLayout[plot_layout_name],plotLayout[field_level]=A143)))</f>
        <v>0</v>
      </c>
    </row>
    <row r="144" spans="2:2" x14ac:dyDescent="0.35">
      <c r="B144" cm="1">
        <f t="array" ref="B144">TRANSPOSE(_xlfn._xlws.SORT(_xlfn._xlws.FILTER(plotLayout[plot_layout_name],plotLayout[field_level]=A144)))</f>
        <v>0</v>
      </c>
    </row>
    <row r="145" spans="2:2" x14ac:dyDescent="0.35">
      <c r="B145" cm="1">
        <f t="array" ref="B145">TRANSPOSE(_xlfn._xlws.SORT(_xlfn._xlws.FILTER(plotLayout[plot_layout_name],plotLayout[field_level]=A145)))</f>
        <v>0</v>
      </c>
    </row>
    <row r="146" spans="2:2" x14ac:dyDescent="0.35">
      <c r="B146" cm="1">
        <f t="array" ref="B146">TRANSPOSE(_xlfn._xlws.SORT(_xlfn._xlws.FILTER(plotLayout[plot_layout_name],plotLayout[field_level]=A146)))</f>
        <v>0</v>
      </c>
    </row>
    <row r="147" spans="2:2" x14ac:dyDescent="0.35">
      <c r="B147" cm="1">
        <f t="array" ref="B147">TRANSPOSE(_xlfn._xlws.SORT(_xlfn._xlws.FILTER(plotLayout[plot_layout_name],plotLayout[field_level]=A147)))</f>
        <v>0</v>
      </c>
    </row>
    <row r="148" spans="2:2" x14ac:dyDescent="0.35">
      <c r="B148" cm="1">
        <f t="array" ref="B148">TRANSPOSE(_xlfn._xlws.SORT(_xlfn._xlws.FILTER(plotLayout[plot_layout_name],plotLayout[field_level]=A148)))</f>
        <v>0</v>
      </c>
    </row>
    <row r="149" spans="2:2" x14ac:dyDescent="0.35">
      <c r="B149" cm="1">
        <f t="array" ref="B149">TRANSPOSE(_xlfn._xlws.SORT(_xlfn._xlws.FILTER(plotLayout[plot_layout_name],plotLayout[field_level]=A149)))</f>
        <v>0</v>
      </c>
    </row>
    <row r="150" spans="2:2" x14ac:dyDescent="0.35">
      <c r="B150" cm="1">
        <f t="array" ref="B150">TRANSPOSE(_xlfn._xlws.SORT(_xlfn._xlws.FILTER(plotLayout[plot_layout_name],plotLayout[field_level]=A150)))</f>
        <v>0</v>
      </c>
    </row>
    <row r="151" spans="2:2" x14ac:dyDescent="0.35">
      <c r="B151" cm="1">
        <f t="array" ref="B151">TRANSPOSE(_xlfn._xlws.SORT(_xlfn._xlws.FILTER(plotLayout[plot_layout_name],plotLayout[field_level]=A151)))</f>
        <v>0</v>
      </c>
    </row>
    <row r="152" spans="2:2" x14ac:dyDescent="0.35">
      <c r="B152" cm="1">
        <f t="array" ref="B152">TRANSPOSE(_xlfn._xlws.SORT(_xlfn._xlws.FILTER(plotLayout[plot_layout_name],plotLayout[field_level]=A152)))</f>
        <v>0</v>
      </c>
    </row>
    <row r="153" spans="2:2" x14ac:dyDescent="0.35">
      <c r="B153" cm="1">
        <f t="array" ref="B153">TRANSPOSE(_xlfn._xlws.SORT(_xlfn._xlws.FILTER(plotLayout[plot_layout_name],plotLayout[field_level]=A153)))</f>
        <v>0</v>
      </c>
    </row>
    <row r="154" spans="2:2" x14ac:dyDescent="0.35">
      <c r="B154" cm="1">
        <f t="array" ref="B154">TRANSPOSE(_xlfn._xlws.SORT(_xlfn._xlws.FILTER(plotLayout[plot_layout_name],plotLayout[field_level]=A154)))</f>
        <v>0</v>
      </c>
    </row>
    <row r="155" spans="2:2" x14ac:dyDescent="0.35">
      <c r="B155" cm="1">
        <f t="array" ref="B155">TRANSPOSE(_xlfn._xlws.SORT(_xlfn._xlws.FILTER(plotLayout[plot_layout_name],plotLayout[field_level]=A155)))</f>
        <v>0</v>
      </c>
    </row>
    <row r="156" spans="2:2" x14ac:dyDescent="0.35">
      <c r="B156" cm="1">
        <f t="array" ref="B156">TRANSPOSE(_xlfn._xlws.SORT(_xlfn._xlws.FILTER(plotLayout[plot_layout_name],plotLayout[field_level]=A156)))</f>
        <v>0</v>
      </c>
    </row>
    <row r="157" spans="2:2" x14ac:dyDescent="0.35">
      <c r="B157" cm="1">
        <f t="array" ref="B157">TRANSPOSE(_xlfn._xlws.SORT(_xlfn._xlws.FILTER(plotLayout[plot_layout_name],plotLayout[field_level]=A157)))</f>
        <v>0</v>
      </c>
    </row>
    <row r="158" spans="2:2" x14ac:dyDescent="0.35">
      <c r="B158" cm="1">
        <f t="array" ref="B158">TRANSPOSE(_xlfn._xlws.SORT(_xlfn._xlws.FILTER(plotLayout[plot_layout_name],plotLayout[field_level]=A158)))</f>
        <v>0</v>
      </c>
    </row>
    <row r="159" spans="2:2" x14ac:dyDescent="0.35">
      <c r="B159" cm="1">
        <f t="array" ref="B159">TRANSPOSE(_xlfn._xlws.SORT(_xlfn._xlws.FILTER(plotLayout[plot_layout_name],plotLayout[field_level]=A159)))</f>
        <v>0</v>
      </c>
    </row>
    <row r="160" spans="2:2" x14ac:dyDescent="0.35">
      <c r="B160" cm="1">
        <f t="array" ref="B160">TRANSPOSE(_xlfn._xlws.SORT(_xlfn._xlws.FILTER(plotLayout[plot_layout_name],plotLayout[field_level]=A160)))</f>
        <v>0</v>
      </c>
    </row>
    <row r="161" spans="2:2" x14ac:dyDescent="0.35">
      <c r="B161" cm="1">
        <f t="array" ref="B161">TRANSPOSE(_xlfn._xlws.SORT(_xlfn._xlws.FILTER(plotLayout[plot_layout_name],plotLayout[field_level]=A161)))</f>
        <v>0</v>
      </c>
    </row>
    <row r="162" spans="2:2" x14ac:dyDescent="0.35">
      <c r="B162" cm="1">
        <f t="array" ref="B162">TRANSPOSE(_xlfn._xlws.SORT(_xlfn._xlws.FILTER(plotLayout[plot_layout_name],plotLayout[field_level]=A162)))</f>
        <v>0</v>
      </c>
    </row>
    <row r="163" spans="2:2" x14ac:dyDescent="0.35">
      <c r="B163" cm="1">
        <f t="array" ref="B163">TRANSPOSE(_xlfn._xlws.SORT(_xlfn._xlws.FILTER(plotLayout[plot_layout_name],plotLayout[field_level]=A163)))</f>
        <v>0</v>
      </c>
    </row>
    <row r="164" spans="2:2" x14ac:dyDescent="0.35">
      <c r="B164" cm="1">
        <f t="array" ref="B164">TRANSPOSE(_xlfn._xlws.SORT(_xlfn._xlws.FILTER(plotLayout[plot_layout_name],plotLayout[field_level]=A164)))</f>
        <v>0</v>
      </c>
    </row>
    <row r="165" spans="2:2" x14ac:dyDescent="0.35">
      <c r="B165" cm="1">
        <f t="array" ref="B165">TRANSPOSE(_xlfn._xlws.SORT(_xlfn._xlws.FILTER(plotLayout[plot_layout_name],plotLayout[field_level]=A165)))</f>
        <v>0</v>
      </c>
    </row>
    <row r="166" spans="2:2" x14ac:dyDescent="0.35">
      <c r="B166" cm="1">
        <f t="array" ref="B166">TRANSPOSE(_xlfn._xlws.SORT(_xlfn._xlws.FILTER(plotLayout[plot_layout_name],plotLayout[field_level]=A166)))</f>
        <v>0</v>
      </c>
    </row>
    <row r="167" spans="2:2" x14ac:dyDescent="0.35">
      <c r="B167" cm="1">
        <f t="array" ref="B167">TRANSPOSE(_xlfn._xlws.SORT(_xlfn._xlws.FILTER(plotLayout[plot_layout_name],plotLayout[field_level]=A167)))</f>
        <v>0</v>
      </c>
    </row>
    <row r="168" spans="2:2" x14ac:dyDescent="0.35">
      <c r="B168" cm="1">
        <f t="array" ref="B168">TRANSPOSE(_xlfn._xlws.SORT(_xlfn._xlws.FILTER(plotLayout[plot_layout_name],plotLayout[field_level]=A168)))</f>
        <v>0</v>
      </c>
    </row>
    <row r="169" spans="2:2" x14ac:dyDescent="0.35">
      <c r="B169" cm="1">
        <f t="array" ref="B169">TRANSPOSE(_xlfn._xlws.SORT(_xlfn._xlws.FILTER(plotLayout[plot_layout_name],plotLayout[field_level]=A169)))</f>
        <v>0</v>
      </c>
    </row>
    <row r="170" spans="2:2" x14ac:dyDescent="0.35">
      <c r="B170" cm="1">
        <f t="array" ref="B170">TRANSPOSE(_xlfn._xlws.SORT(_xlfn._xlws.FILTER(plotLayout[plot_layout_name],plotLayout[field_level]=A170)))</f>
        <v>0</v>
      </c>
    </row>
    <row r="171" spans="2:2" x14ac:dyDescent="0.35">
      <c r="B171" cm="1">
        <f t="array" ref="B171">TRANSPOSE(_xlfn._xlws.SORT(_xlfn._xlws.FILTER(plotLayout[plot_layout_name],plotLayout[field_level]=A171)))</f>
        <v>0</v>
      </c>
    </row>
    <row r="172" spans="2:2" x14ac:dyDescent="0.35">
      <c r="B172" cm="1">
        <f t="array" ref="B172">TRANSPOSE(_xlfn._xlws.SORT(_xlfn._xlws.FILTER(plotLayout[plot_layout_name],plotLayout[field_level]=A172)))</f>
        <v>0</v>
      </c>
    </row>
    <row r="173" spans="2:2" x14ac:dyDescent="0.35">
      <c r="B173" cm="1">
        <f t="array" ref="B173">TRANSPOSE(_xlfn._xlws.SORT(_xlfn._xlws.FILTER(plotLayout[plot_layout_name],plotLayout[field_level]=A173)))</f>
        <v>0</v>
      </c>
    </row>
    <row r="174" spans="2:2" x14ac:dyDescent="0.35">
      <c r="B174" cm="1">
        <f t="array" ref="B174">TRANSPOSE(_xlfn._xlws.SORT(_xlfn._xlws.FILTER(plotLayout[plot_layout_name],plotLayout[field_level]=A174)))</f>
        <v>0</v>
      </c>
    </row>
    <row r="175" spans="2:2" x14ac:dyDescent="0.35">
      <c r="B175" cm="1">
        <f t="array" ref="B175">TRANSPOSE(_xlfn._xlws.SORT(_xlfn._xlws.FILTER(plotLayout[plot_layout_name],plotLayout[field_level]=A175)))</f>
        <v>0</v>
      </c>
    </row>
    <row r="176" spans="2:2" x14ac:dyDescent="0.35">
      <c r="B176" cm="1">
        <f t="array" ref="B176">TRANSPOSE(_xlfn._xlws.SORT(_xlfn._xlws.FILTER(plotLayout[plot_layout_name],plotLayout[field_level]=A176)))</f>
        <v>0</v>
      </c>
    </row>
    <row r="177" spans="2:2" x14ac:dyDescent="0.35">
      <c r="B177" cm="1">
        <f t="array" ref="B177">TRANSPOSE(_xlfn._xlws.SORT(_xlfn._xlws.FILTER(plotLayout[plot_layout_name],plotLayout[field_level]=A177)))</f>
        <v>0</v>
      </c>
    </row>
    <row r="178" spans="2:2" x14ac:dyDescent="0.35">
      <c r="B178" cm="1">
        <f t="array" ref="B178">TRANSPOSE(_xlfn._xlws.SORT(_xlfn._xlws.FILTER(plotLayout[plot_layout_name],plotLayout[field_level]=A178)))</f>
        <v>0</v>
      </c>
    </row>
    <row r="179" spans="2:2" x14ac:dyDescent="0.35">
      <c r="B179" cm="1">
        <f t="array" ref="B179">TRANSPOSE(_xlfn._xlws.SORT(_xlfn._xlws.FILTER(plotLayout[plot_layout_name],plotLayout[field_level]=A179)))</f>
        <v>0</v>
      </c>
    </row>
    <row r="180" spans="2:2" x14ac:dyDescent="0.35">
      <c r="B180" cm="1">
        <f t="array" ref="B180">TRANSPOSE(_xlfn._xlws.SORT(_xlfn._xlws.FILTER(plotLayout[plot_layout_name],plotLayout[field_level]=A180)))</f>
        <v>0</v>
      </c>
    </row>
    <row r="181" spans="2:2" x14ac:dyDescent="0.35">
      <c r="B181" cm="1">
        <f t="array" ref="B181">TRANSPOSE(_xlfn._xlws.SORT(_xlfn._xlws.FILTER(plotLayout[plot_layout_name],plotLayout[field_level]=A181)))</f>
        <v>0</v>
      </c>
    </row>
    <row r="182" spans="2:2" x14ac:dyDescent="0.35">
      <c r="B182" cm="1">
        <f t="array" ref="B182">TRANSPOSE(_xlfn._xlws.SORT(_xlfn._xlws.FILTER(plotLayout[plot_layout_name],plotLayout[field_level]=A182)))</f>
        <v>0</v>
      </c>
    </row>
    <row r="183" spans="2:2" x14ac:dyDescent="0.35">
      <c r="B183" cm="1">
        <f t="array" ref="B183">TRANSPOSE(_xlfn._xlws.SORT(_xlfn._xlws.FILTER(plotLayout[plot_layout_name],plotLayout[field_level]=A183)))</f>
        <v>0</v>
      </c>
    </row>
    <row r="184" spans="2:2" x14ac:dyDescent="0.35">
      <c r="B184" cm="1">
        <f t="array" ref="B184">TRANSPOSE(_xlfn._xlws.SORT(_xlfn._xlws.FILTER(plotLayout[plot_layout_name],plotLayout[field_level]=A184)))</f>
        <v>0</v>
      </c>
    </row>
    <row r="185" spans="2:2" x14ac:dyDescent="0.35">
      <c r="B185" cm="1">
        <f t="array" ref="B185">TRANSPOSE(_xlfn._xlws.SORT(_xlfn._xlws.FILTER(plotLayout[plot_layout_name],plotLayout[field_level]=A185)))</f>
        <v>0</v>
      </c>
    </row>
    <row r="186" spans="2:2" x14ac:dyDescent="0.35">
      <c r="B186" cm="1">
        <f t="array" ref="B186">TRANSPOSE(_xlfn._xlws.SORT(_xlfn._xlws.FILTER(plotLayout[plot_layout_name],plotLayout[field_level]=A186)))</f>
        <v>0</v>
      </c>
    </row>
    <row r="187" spans="2:2" x14ac:dyDescent="0.35">
      <c r="B187" cm="1">
        <f t="array" ref="B187">TRANSPOSE(_xlfn._xlws.SORT(_xlfn._xlws.FILTER(plotLayout[plot_layout_name],plotLayout[field_level]=A187)))</f>
        <v>0</v>
      </c>
    </row>
    <row r="188" spans="2:2" x14ac:dyDescent="0.35">
      <c r="B188" cm="1">
        <f t="array" ref="B188">TRANSPOSE(_xlfn._xlws.SORT(_xlfn._xlws.FILTER(plotLayout[plot_layout_name],plotLayout[field_level]=A188)))</f>
        <v>0</v>
      </c>
    </row>
    <row r="189" spans="2:2" x14ac:dyDescent="0.35">
      <c r="B189" cm="1">
        <f t="array" ref="B189">TRANSPOSE(_xlfn._xlws.SORT(_xlfn._xlws.FILTER(plotLayout[plot_layout_name],plotLayout[field_level]=A189)))</f>
        <v>0</v>
      </c>
    </row>
    <row r="190" spans="2:2" x14ac:dyDescent="0.35">
      <c r="B190" cm="1">
        <f t="array" ref="B190">TRANSPOSE(_xlfn._xlws.SORT(_xlfn._xlws.FILTER(plotLayout[plot_layout_name],plotLayout[field_level]=A190)))</f>
        <v>0</v>
      </c>
    </row>
    <row r="191" spans="2:2" x14ac:dyDescent="0.35">
      <c r="B191" cm="1">
        <f t="array" ref="B191">TRANSPOSE(_xlfn._xlws.SORT(_xlfn._xlws.FILTER(plotLayout[plot_layout_name],plotLayout[field_level]=A191)))</f>
        <v>0</v>
      </c>
    </row>
    <row r="192" spans="2:2" x14ac:dyDescent="0.35">
      <c r="B192" cm="1">
        <f t="array" ref="B192">TRANSPOSE(_xlfn._xlws.SORT(_xlfn._xlws.FILTER(plotLayout[plot_layout_name],plotLayout[field_level]=A192)))</f>
        <v>0</v>
      </c>
    </row>
    <row r="193" spans="2:2" x14ac:dyDescent="0.35">
      <c r="B193" cm="1">
        <f t="array" ref="B193">TRANSPOSE(_xlfn._xlws.SORT(_xlfn._xlws.FILTER(plotLayout[plot_layout_name],plotLayout[field_level]=A193)))</f>
        <v>0</v>
      </c>
    </row>
    <row r="194" spans="2:2" x14ac:dyDescent="0.35">
      <c r="B194" cm="1">
        <f t="array" ref="B194">TRANSPOSE(_xlfn._xlws.SORT(_xlfn._xlws.FILTER(plotLayout[plot_layout_name],plotLayout[field_level]=A194)))</f>
        <v>0</v>
      </c>
    </row>
    <row r="195" spans="2:2" x14ac:dyDescent="0.35">
      <c r="B195" cm="1">
        <f t="array" ref="B195">TRANSPOSE(_xlfn._xlws.SORT(_xlfn._xlws.FILTER(plotLayout[plot_layout_name],plotLayout[field_level]=A195)))</f>
        <v>0</v>
      </c>
    </row>
    <row r="196" spans="2:2" x14ac:dyDescent="0.35">
      <c r="B196" cm="1">
        <f t="array" ref="B196">TRANSPOSE(_xlfn._xlws.SORT(_xlfn._xlws.FILTER(plotLayout[plot_layout_name],plotLayout[field_level]=A196)))</f>
        <v>0</v>
      </c>
    </row>
    <row r="197" spans="2:2" x14ac:dyDescent="0.35">
      <c r="B197" cm="1">
        <f t="array" ref="B197">TRANSPOSE(_xlfn._xlws.SORT(_xlfn._xlws.FILTER(plotLayout[plot_layout_name],plotLayout[field_level]=A197)))</f>
        <v>0</v>
      </c>
    </row>
    <row r="198" spans="2:2" x14ac:dyDescent="0.35">
      <c r="B198" cm="1">
        <f t="array" ref="B198">TRANSPOSE(_xlfn._xlws.SORT(_xlfn._xlws.FILTER(plotLayout[plot_layout_name],plotLayout[field_level]=A198)))</f>
        <v>0</v>
      </c>
    </row>
    <row r="199" spans="2:2" x14ac:dyDescent="0.35">
      <c r="B199" cm="1">
        <f t="array" ref="B199">TRANSPOSE(_xlfn._xlws.SORT(_xlfn._xlws.FILTER(plotLayout[plot_layout_name],plotLayout[field_level]=A199)))</f>
        <v>0</v>
      </c>
    </row>
    <row r="200" spans="2:2" x14ac:dyDescent="0.35">
      <c r="B200" cm="1">
        <f t="array" ref="B200">TRANSPOSE(_xlfn._xlws.SORT(_xlfn._xlws.FILTER(plotLayout[plot_layout_name],plotLayout[field_level]=A200)))</f>
        <v>0</v>
      </c>
    </row>
    <row r="201" spans="2:2" x14ac:dyDescent="0.35">
      <c r="B201" cm="1">
        <f t="array" ref="B201">TRANSPOSE(_xlfn._xlws.SORT(_xlfn._xlws.FILTER(plotLayout[plot_layout_name],plotLayout[field_level]=A201)))</f>
        <v>0</v>
      </c>
    </row>
    <row r="202" spans="2:2" x14ac:dyDescent="0.35">
      <c r="B202" cm="1">
        <f t="array" ref="B202">TRANSPOSE(_xlfn._xlws.SORT(_xlfn._xlws.FILTER(plotLayout[plot_layout_name],plotLayout[field_level]=A202)))</f>
        <v>0</v>
      </c>
    </row>
    <row r="203" spans="2:2" x14ac:dyDescent="0.35">
      <c r="B203" cm="1">
        <f t="array" ref="B203">TRANSPOSE(_xlfn._xlws.SORT(_xlfn._xlws.FILTER(plotLayout[plot_layout_name],plotLayout[field_level]=A203)))</f>
        <v>0</v>
      </c>
    </row>
    <row r="204" spans="2:2" x14ac:dyDescent="0.35">
      <c r="B204" cm="1">
        <f t="array" ref="B204">TRANSPOSE(_xlfn._xlws.SORT(_xlfn._xlws.FILTER(plotLayout[plot_layout_name],plotLayout[field_level]=A204)))</f>
        <v>0</v>
      </c>
    </row>
    <row r="205" spans="2:2" x14ac:dyDescent="0.35">
      <c r="B205" cm="1">
        <f t="array" ref="B205">TRANSPOSE(_xlfn._xlws.SORT(_xlfn._xlws.FILTER(plotLayout[plot_layout_name],plotLayout[field_level]=A205)))</f>
        <v>0</v>
      </c>
    </row>
    <row r="206" spans="2:2" x14ac:dyDescent="0.35">
      <c r="B206" cm="1">
        <f t="array" ref="B206">TRANSPOSE(_xlfn._xlws.SORT(_xlfn._xlws.FILTER(plotLayout[plot_layout_name],plotLayout[field_level]=A206)))</f>
        <v>0</v>
      </c>
    </row>
    <row r="207" spans="2:2" x14ac:dyDescent="0.35">
      <c r="B207" cm="1">
        <f t="array" ref="B207">TRANSPOSE(_xlfn._xlws.SORT(_xlfn._xlws.FILTER(plotLayout[plot_layout_name],plotLayout[field_level]=A207)))</f>
        <v>0</v>
      </c>
    </row>
    <row r="208" spans="2:2" x14ac:dyDescent="0.35">
      <c r="B208" cm="1">
        <f t="array" ref="B208">TRANSPOSE(_xlfn._xlws.SORT(_xlfn._xlws.FILTER(plotLayout[plot_layout_name],plotLayout[field_level]=A208)))</f>
        <v>0</v>
      </c>
    </row>
    <row r="209" spans="2:2" x14ac:dyDescent="0.35">
      <c r="B209" cm="1">
        <f t="array" ref="B209">TRANSPOSE(_xlfn._xlws.SORT(_xlfn._xlws.FILTER(plotLayout[plot_layout_name],plotLayout[field_level]=A209)))</f>
        <v>0</v>
      </c>
    </row>
    <row r="210" spans="2:2" x14ac:dyDescent="0.35">
      <c r="B210" cm="1">
        <f t="array" ref="B210">TRANSPOSE(_xlfn._xlws.SORT(_xlfn._xlws.FILTER(plotLayout[plot_layout_name],plotLayout[field_level]=A210)))</f>
        <v>0</v>
      </c>
    </row>
    <row r="211" spans="2:2" x14ac:dyDescent="0.35">
      <c r="B211" cm="1">
        <f t="array" ref="B211">TRANSPOSE(_xlfn._xlws.SORT(_xlfn._xlws.FILTER(plotLayout[plot_layout_name],plotLayout[field_level]=A211)))</f>
        <v>0</v>
      </c>
    </row>
    <row r="212" spans="2:2" x14ac:dyDescent="0.35">
      <c r="B212" cm="1">
        <f t="array" ref="B212">TRANSPOSE(_xlfn._xlws.SORT(_xlfn._xlws.FILTER(plotLayout[plot_layout_name],plotLayout[field_level]=A212)))</f>
        <v>0</v>
      </c>
    </row>
    <row r="213" spans="2:2" x14ac:dyDescent="0.35">
      <c r="B213" cm="1">
        <f t="array" ref="B213">TRANSPOSE(_xlfn._xlws.SORT(_xlfn._xlws.FILTER(plotLayout[plot_layout_name],plotLayout[field_level]=A213)))</f>
        <v>0</v>
      </c>
    </row>
    <row r="214" spans="2:2" x14ac:dyDescent="0.35">
      <c r="B214" cm="1">
        <f t="array" ref="B214">TRANSPOSE(_xlfn._xlws.SORT(_xlfn._xlws.FILTER(plotLayout[plot_layout_name],plotLayout[field_level]=A214)))</f>
        <v>0</v>
      </c>
    </row>
    <row r="215" spans="2:2" x14ac:dyDescent="0.35">
      <c r="B215" cm="1">
        <f t="array" ref="B215">TRANSPOSE(_xlfn._xlws.SORT(_xlfn._xlws.FILTER(plotLayout[plot_layout_name],plotLayout[field_level]=A215)))</f>
        <v>0</v>
      </c>
    </row>
    <row r="216" spans="2:2" x14ac:dyDescent="0.35">
      <c r="B216" cm="1">
        <f t="array" ref="B216">TRANSPOSE(_xlfn._xlws.SORT(_xlfn._xlws.FILTER(plotLayout[plot_layout_name],plotLayout[field_level]=A216)))</f>
        <v>0</v>
      </c>
    </row>
    <row r="217" spans="2:2" x14ac:dyDescent="0.35">
      <c r="B217" cm="1">
        <f t="array" ref="B217">TRANSPOSE(_xlfn._xlws.SORT(_xlfn._xlws.FILTER(plotLayout[plot_layout_name],plotLayout[field_level]=A217)))</f>
        <v>0</v>
      </c>
    </row>
    <row r="218" spans="2:2" x14ac:dyDescent="0.35">
      <c r="B218" cm="1">
        <f t="array" ref="B218">TRANSPOSE(_xlfn._xlws.SORT(_xlfn._xlws.FILTER(plotLayout[plot_layout_name],plotLayout[field_level]=A218)))</f>
        <v>0</v>
      </c>
    </row>
    <row r="219" spans="2:2" x14ac:dyDescent="0.35">
      <c r="B219" cm="1">
        <f t="array" ref="B219">TRANSPOSE(_xlfn._xlws.SORT(_xlfn._xlws.FILTER(plotLayout[plot_layout_name],plotLayout[field_level]=A219)))</f>
        <v>0</v>
      </c>
    </row>
    <row r="220" spans="2:2" x14ac:dyDescent="0.35">
      <c r="B220" cm="1">
        <f t="array" ref="B220">TRANSPOSE(_xlfn._xlws.SORT(_xlfn._xlws.FILTER(plotLayout[plot_layout_name],plotLayout[field_level]=A220)))</f>
        <v>0</v>
      </c>
    </row>
    <row r="221" spans="2:2" x14ac:dyDescent="0.35">
      <c r="B221" cm="1">
        <f t="array" ref="B221">TRANSPOSE(_xlfn._xlws.SORT(_xlfn._xlws.FILTER(plotLayout[plot_layout_name],plotLayout[field_level]=A221)))</f>
        <v>0</v>
      </c>
    </row>
    <row r="222" spans="2:2" x14ac:dyDescent="0.35">
      <c r="B222" cm="1">
        <f t="array" ref="B222">TRANSPOSE(_xlfn._xlws.SORT(_xlfn._xlws.FILTER(plotLayout[plot_layout_name],plotLayout[field_level]=A222)))</f>
        <v>0</v>
      </c>
    </row>
    <row r="223" spans="2:2" x14ac:dyDescent="0.35">
      <c r="B223" cm="1">
        <f t="array" ref="B223">TRANSPOSE(_xlfn._xlws.SORT(_xlfn._xlws.FILTER(plotLayout[plot_layout_name],plotLayout[field_level]=A223)))</f>
        <v>0</v>
      </c>
    </row>
    <row r="224" spans="2:2" x14ac:dyDescent="0.35">
      <c r="B224" cm="1">
        <f t="array" ref="B224">TRANSPOSE(_xlfn._xlws.SORT(_xlfn._xlws.FILTER(plotLayout[plot_layout_name],plotLayout[field_level]=A224)))</f>
        <v>0</v>
      </c>
    </row>
    <row r="225" spans="2:2" x14ac:dyDescent="0.35">
      <c r="B225" cm="1">
        <f t="array" ref="B225">TRANSPOSE(_xlfn._xlws.SORT(_xlfn._xlws.FILTER(plotLayout[plot_layout_name],plotLayout[field_level]=A225)))</f>
        <v>0</v>
      </c>
    </row>
    <row r="226" spans="2:2" x14ac:dyDescent="0.35">
      <c r="B226" cm="1">
        <f t="array" ref="B226">TRANSPOSE(_xlfn._xlws.SORT(_xlfn._xlws.FILTER(plotLayout[plot_layout_name],plotLayout[field_level]=A226)))</f>
        <v>0</v>
      </c>
    </row>
    <row r="227" spans="2:2" x14ac:dyDescent="0.35">
      <c r="B227" cm="1">
        <f t="array" ref="B227">TRANSPOSE(_xlfn._xlws.SORT(_xlfn._xlws.FILTER(plotLayout[plot_layout_name],plotLayout[field_level]=A227)))</f>
        <v>0</v>
      </c>
    </row>
    <row r="228" spans="2:2" x14ac:dyDescent="0.35">
      <c r="B228" cm="1">
        <f t="array" ref="B228">TRANSPOSE(_xlfn._xlws.SORT(_xlfn._xlws.FILTER(plotLayout[plot_layout_name],plotLayout[field_level]=A228)))</f>
        <v>0</v>
      </c>
    </row>
    <row r="229" spans="2:2" x14ac:dyDescent="0.35">
      <c r="B229" cm="1">
        <f t="array" ref="B229">TRANSPOSE(_xlfn._xlws.SORT(_xlfn._xlws.FILTER(plotLayout[plot_layout_name],plotLayout[field_level]=A229)))</f>
        <v>0</v>
      </c>
    </row>
    <row r="230" spans="2:2" x14ac:dyDescent="0.35">
      <c r="B230" cm="1">
        <f t="array" ref="B230">TRANSPOSE(_xlfn._xlws.SORT(_xlfn._xlws.FILTER(plotLayout[plot_layout_name],plotLayout[field_level]=A230)))</f>
        <v>0</v>
      </c>
    </row>
    <row r="231" spans="2:2" x14ac:dyDescent="0.35">
      <c r="B231" cm="1">
        <f t="array" ref="B231">TRANSPOSE(_xlfn._xlws.SORT(_xlfn._xlws.FILTER(plotLayout[plot_layout_name],plotLayout[field_level]=A231)))</f>
        <v>0</v>
      </c>
    </row>
    <row r="232" spans="2:2" x14ac:dyDescent="0.35">
      <c r="B232" cm="1">
        <f t="array" ref="B232">TRANSPOSE(_xlfn._xlws.SORT(_xlfn._xlws.FILTER(plotLayout[plot_layout_name],plotLayout[field_level]=A232)))</f>
        <v>0</v>
      </c>
    </row>
    <row r="233" spans="2:2" x14ac:dyDescent="0.35">
      <c r="B233" cm="1">
        <f t="array" ref="B233">TRANSPOSE(_xlfn._xlws.SORT(_xlfn._xlws.FILTER(plotLayout[plot_layout_name],plotLayout[field_level]=A233)))</f>
        <v>0</v>
      </c>
    </row>
    <row r="234" spans="2:2" x14ac:dyDescent="0.35">
      <c r="B234" cm="1">
        <f t="array" ref="B234">TRANSPOSE(_xlfn._xlws.SORT(_xlfn._xlws.FILTER(plotLayout[plot_layout_name],plotLayout[field_level]=A234)))</f>
        <v>0</v>
      </c>
    </row>
    <row r="235" spans="2:2" x14ac:dyDescent="0.35">
      <c r="B235" cm="1">
        <f t="array" ref="B235">TRANSPOSE(_xlfn._xlws.SORT(_xlfn._xlws.FILTER(plotLayout[plot_layout_name],plotLayout[field_level]=A235)))</f>
        <v>0</v>
      </c>
    </row>
    <row r="236" spans="2:2" x14ac:dyDescent="0.35">
      <c r="B236" cm="1">
        <f t="array" ref="B236">TRANSPOSE(_xlfn._xlws.SORT(_xlfn._xlws.FILTER(plotLayout[plot_layout_name],plotLayout[field_level]=A236)))</f>
        <v>0</v>
      </c>
    </row>
    <row r="237" spans="2:2" x14ac:dyDescent="0.35">
      <c r="B237" cm="1">
        <f t="array" ref="B237">TRANSPOSE(_xlfn._xlws.SORT(_xlfn._xlws.FILTER(plotLayout[plot_layout_name],plotLayout[field_level]=A237)))</f>
        <v>0</v>
      </c>
    </row>
    <row r="238" spans="2:2" x14ac:dyDescent="0.35">
      <c r="B238" cm="1">
        <f t="array" ref="B238">TRANSPOSE(_xlfn._xlws.SORT(_xlfn._xlws.FILTER(plotLayout[plot_layout_name],plotLayout[field_level]=A238)))</f>
        <v>0</v>
      </c>
    </row>
    <row r="239" spans="2:2" x14ac:dyDescent="0.35">
      <c r="B239" cm="1">
        <f t="array" ref="B239">TRANSPOSE(_xlfn._xlws.SORT(_xlfn._xlws.FILTER(plotLayout[plot_layout_name],plotLayout[field_level]=A239)))</f>
        <v>0</v>
      </c>
    </row>
    <row r="240" spans="2:2" x14ac:dyDescent="0.35">
      <c r="B240" cm="1">
        <f t="array" ref="B240">TRANSPOSE(_xlfn._xlws.SORT(_xlfn._xlws.FILTER(plotLayout[plot_layout_name],plotLayout[field_level]=A240)))</f>
        <v>0</v>
      </c>
    </row>
    <row r="241" spans="2:2" x14ac:dyDescent="0.35">
      <c r="B241" cm="1">
        <f t="array" ref="B241">TRANSPOSE(_xlfn._xlws.SORT(_xlfn._xlws.FILTER(plotLayout[plot_layout_name],plotLayout[field_level]=A241)))</f>
        <v>0</v>
      </c>
    </row>
    <row r="242" spans="2:2" x14ac:dyDescent="0.35">
      <c r="B242" cm="1">
        <f t="array" ref="B242">TRANSPOSE(_xlfn._xlws.SORT(_xlfn._xlws.FILTER(plotLayout[plot_layout_name],plotLayout[field_level]=A242)))</f>
        <v>0</v>
      </c>
    </row>
    <row r="243" spans="2:2" x14ac:dyDescent="0.35">
      <c r="B243" cm="1">
        <f t="array" ref="B243">TRANSPOSE(_xlfn._xlws.SORT(_xlfn._xlws.FILTER(plotLayout[plot_layout_name],plotLayout[field_level]=A243)))</f>
        <v>0</v>
      </c>
    </row>
    <row r="244" spans="2:2" x14ac:dyDescent="0.35">
      <c r="B244" cm="1">
        <f t="array" ref="B244">TRANSPOSE(_xlfn._xlws.SORT(_xlfn._xlws.FILTER(plotLayout[plot_layout_name],plotLayout[field_level]=A244)))</f>
        <v>0</v>
      </c>
    </row>
    <row r="245" spans="2:2" x14ac:dyDescent="0.35">
      <c r="B245" cm="1">
        <f t="array" ref="B245">TRANSPOSE(_xlfn._xlws.SORT(_xlfn._xlws.FILTER(plotLayout[plot_layout_name],plotLayout[field_level]=A245)))</f>
        <v>0</v>
      </c>
    </row>
    <row r="246" spans="2:2" x14ac:dyDescent="0.35">
      <c r="B246" cm="1">
        <f t="array" ref="B246">TRANSPOSE(_xlfn._xlws.SORT(_xlfn._xlws.FILTER(plotLayout[plot_layout_name],plotLayout[field_level]=A246)))</f>
        <v>0</v>
      </c>
    </row>
    <row r="247" spans="2:2" x14ac:dyDescent="0.35">
      <c r="B247" cm="1">
        <f t="array" ref="B247">TRANSPOSE(_xlfn._xlws.SORT(_xlfn._xlws.FILTER(plotLayout[plot_layout_name],plotLayout[field_level]=A247)))</f>
        <v>0</v>
      </c>
    </row>
    <row r="248" spans="2:2" x14ac:dyDescent="0.35">
      <c r="B248" cm="1">
        <f t="array" ref="B248">TRANSPOSE(_xlfn._xlws.SORT(_xlfn._xlws.FILTER(plotLayout[plot_layout_name],plotLayout[field_level]=A248)))</f>
        <v>0</v>
      </c>
    </row>
    <row r="249" spans="2:2" x14ac:dyDescent="0.35">
      <c r="B249" cm="1">
        <f t="array" ref="B249">TRANSPOSE(_xlfn._xlws.SORT(_xlfn._xlws.FILTER(plotLayout[plot_layout_name],plotLayout[field_level]=A249)))</f>
        <v>0</v>
      </c>
    </row>
    <row r="250" spans="2:2" x14ac:dyDescent="0.35">
      <c r="B250" cm="1">
        <f t="array" ref="B250">TRANSPOSE(_xlfn._xlws.SORT(_xlfn._xlws.FILTER(plotLayout[plot_layout_name],plotLayout[field_level]=A250)))</f>
        <v>0</v>
      </c>
    </row>
    <row r="251" spans="2:2" x14ac:dyDescent="0.35">
      <c r="B251" cm="1">
        <f t="array" ref="B251">TRANSPOSE(_xlfn._xlws.SORT(_xlfn._xlws.FILTER(plotLayout[plot_layout_name],plotLayout[field_level]=A251)))</f>
        <v>0</v>
      </c>
    </row>
    <row r="252" spans="2:2" x14ac:dyDescent="0.35">
      <c r="B252" cm="1">
        <f t="array" ref="B252">TRANSPOSE(_xlfn._xlws.SORT(_xlfn._xlws.FILTER(plotLayout[plot_layout_name],plotLayout[field_level]=A252)))</f>
        <v>0</v>
      </c>
    </row>
    <row r="253" spans="2:2" x14ac:dyDescent="0.35">
      <c r="B253" cm="1">
        <f t="array" ref="B253">TRANSPOSE(_xlfn._xlws.SORT(_xlfn._xlws.FILTER(plotLayout[plot_layout_name],plotLayout[field_level]=A253)))</f>
        <v>0</v>
      </c>
    </row>
    <row r="254" spans="2:2" x14ac:dyDescent="0.35">
      <c r="B254" cm="1">
        <f t="array" ref="B254">TRANSPOSE(_xlfn._xlws.SORT(_xlfn._xlws.FILTER(plotLayout[plot_layout_name],plotLayout[field_level]=A254)))</f>
        <v>0</v>
      </c>
    </row>
    <row r="255" spans="2:2" x14ac:dyDescent="0.35">
      <c r="B255" cm="1">
        <f t="array" ref="B255">TRANSPOSE(_xlfn._xlws.SORT(_xlfn._xlws.FILTER(plotLayout[plot_layout_name],plotLayout[field_level]=A255)))</f>
        <v>0</v>
      </c>
    </row>
    <row r="256" spans="2:2" x14ac:dyDescent="0.35">
      <c r="B256" cm="1">
        <f t="array" ref="B256">TRANSPOSE(_xlfn._xlws.SORT(_xlfn._xlws.FILTER(plotLayout[plot_layout_name],plotLayout[field_level]=A256)))</f>
        <v>0</v>
      </c>
    </row>
    <row r="257" spans="2:2" x14ac:dyDescent="0.35">
      <c r="B257" cm="1">
        <f t="array" ref="B257">TRANSPOSE(_xlfn._xlws.SORT(_xlfn._xlws.FILTER(plotLayout[plot_layout_name],plotLayout[field_level]=A257)))</f>
        <v>0</v>
      </c>
    </row>
    <row r="258" spans="2:2" x14ac:dyDescent="0.35">
      <c r="B258" cm="1">
        <f t="array" ref="B258">TRANSPOSE(_xlfn._xlws.SORT(_xlfn._xlws.FILTER(plotLayout[plot_layout_name],plotLayout[field_level]=A258)))</f>
        <v>0</v>
      </c>
    </row>
    <row r="259" spans="2:2" x14ac:dyDescent="0.35">
      <c r="B259" cm="1">
        <f t="array" ref="B259">TRANSPOSE(_xlfn._xlws.SORT(_xlfn._xlws.FILTER(plotLayout[plot_layout_name],plotLayout[field_level]=A259)))</f>
        <v>0</v>
      </c>
    </row>
    <row r="260" spans="2:2" x14ac:dyDescent="0.35">
      <c r="B260" cm="1">
        <f t="array" ref="B260">TRANSPOSE(_xlfn._xlws.SORT(_xlfn._xlws.FILTER(plotLayout[plot_layout_name],plotLayout[field_level]=A260)))</f>
        <v>0</v>
      </c>
    </row>
    <row r="261" spans="2:2" x14ac:dyDescent="0.35">
      <c r="B261" cm="1">
        <f t="array" ref="B261">TRANSPOSE(_xlfn._xlws.SORT(_xlfn._xlws.FILTER(plotLayout[plot_layout_name],plotLayout[field_level]=A261)))</f>
        <v>0</v>
      </c>
    </row>
    <row r="262" spans="2:2" x14ac:dyDescent="0.35">
      <c r="B262" cm="1">
        <f t="array" ref="B262">TRANSPOSE(_xlfn._xlws.SORT(_xlfn._xlws.FILTER(plotLayout[plot_layout_name],plotLayout[field_level]=A262)))</f>
        <v>0</v>
      </c>
    </row>
    <row r="263" spans="2:2" x14ac:dyDescent="0.35">
      <c r="B263" cm="1">
        <f t="array" ref="B263">TRANSPOSE(_xlfn._xlws.SORT(_xlfn._xlws.FILTER(plotLayout[plot_layout_name],plotLayout[field_level]=A263)))</f>
        <v>0</v>
      </c>
    </row>
    <row r="264" spans="2:2" x14ac:dyDescent="0.35">
      <c r="B264" cm="1">
        <f t="array" ref="B264">TRANSPOSE(_xlfn._xlws.SORT(_xlfn._xlws.FILTER(plotLayout[plot_layout_name],plotLayout[field_level]=A264)))</f>
        <v>0</v>
      </c>
    </row>
    <row r="265" spans="2:2" x14ac:dyDescent="0.35">
      <c r="B265" cm="1">
        <f t="array" ref="B265">TRANSPOSE(_xlfn._xlws.SORT(_xlfn._xlws.FILTER(plotLayout[plot_layout_name],plotLayout[field_level]=A265)))</f>
        <v>0</v>
      </c>
    </row>
    <row r="266" spans="2:2" x14ac:dyDescent="0.35">
      <c r="B266" cm="1">
        <f t="array" ref="B266">TRANSPOSE(_xlfn._xlws.SORT(_xlfn._xlws.FILTER(plotLayout[plot_layout_name],plotLayout[field_level]=A266)))</f>
        <v>0</v>
      </c>
    </row>
    <row r="267" spans="2:2" x14ac:dyDescent="0.35">
      <c r="B267" cm="1">
        <f t="array" ref="B267">TRANSPOSE(_xlfn._xlws.SORT(_xlfn._xlws.FILTER(plotLayout[plot_layout_name],plotLayout[field_level]=A267)))</f>
        <v>0</v>
      </c>
    </row>
    <row r="268" spans="2:2" x14ac:dyDescent="0.35">
      <c r="B268" cm="1">
        <f t="array" ref="B268">TRANSPOSE(_xlfn._xlws.SORT(_xlfn._xlws.FILTER(plotLayout[plot_layout_name],plotLayout[field_level]=A268)))</f>
        <v>0</v>
      </c>
    </row>
    <row r="269" spans="2:2" x14ac:dyDescent="0.35">
      <c r="B269" cm="1">
        <f t="array" ref="B269">TRANSPOSE(_xlfn._xlws.SORT(_xlfn._xlws.FILTER(plotLayout[plot_layout_name],plotLayout[field_level]=A269)))</f>
        <v>0</v>
      </c>
    </row>
    <row r="270" spans="2:2" x14ac:dyDescent="0.35">
      <c r="B270" cm="1">
        <f t="array" ref="B270">TRANSPOSE(_xlfn._xlws.SORT(_xlfn._xlws.FILTER(plotLayout[plot_layout_name],plotLayout[field_level]=A270)))</f>
        <v>0</v>
      </c>
    </row>
    <row r="271" spans="2:2" x14ac:dyDescent="0.35">
      <c r="B271" cm="1">
        <f t="array" ref="B271">TRANSPOSE(_xlfn._xlws.SORT(_xlfn._xlws.FILTER(plotLayout[plot_layout_name],plotLayout[field_level]=A271)))</f>
        <v>0</v>
      </c>
    </row>
    <row r="272" spans="2:2" x14ac:dyDescent="0.35">
      <c r="B272" cm="1">
        <f t="array" ref="B272">TRANSPOSE(_xlfn._xlws.SORT(_xlfn._xlws.FILTER(plotLayout[plot_layout_name],plotLayout[field_level]=A272)))</f>
        <v>0</v>
      </c>
    </row>
    <row r="273" spans="2:2" x14ac:dyDescent="0.35">
      <c r="B273" cm="1">
        <f t="array" ref="B273">TRANSPOSE(_xlfn._xlws.SORT(_xlfn._xlws.FILTER(plotLayout[plot_layout_name],plotLayout[field_level]=A273)))</f>
        <v>0</v>
      </c>
    </row>
    <row r="274" spans="2:2" x14ac:dyDescent="0.35">
      <c r="B274" cm="1">
        <f t="array" ref="B274">TRANSPOSE(_xlfn._xlws.SORT(_xlfn._xlws.FILTER(plotLayout[plot_layout_name],plotLayout[field_level]=A274)))</f>
        <v>0</v>
      </c>
    </row>
    <row r="275" spans="2:2" x14ac:dyDescent="0.35">
      <c r="B275" cm="1">
        <f t="array" ref="B275">TRANSPOSE(_xlfn._xlws.SORT(_xlfn._xlws.FILTER(plotLayout[plot_layout_name],plotLayout[field_level]=A275)))</f>
        <v>0</v>
      </c>
    </row>
    <row r="276" spans="2:2" x14ac:dyDescent="0.35">
      <c r="B276" cm="1">
        <f t="array" ref="B276">TRANSPOSE(_xlfn._xlws.SORT(_xlfn._xlws.FILTER(plotLayout[plot_layout_name],plotLayout[field_level]=A276)))</f>
        <v>0</v>
      </c>
    </row>
    <row r="277" spans="2:2" x14ac:dyDescent="0.35">
      <c r="B277" cm="1">
        <f t="array" ref="B277">TRANSPOSE(_xlfn._xlws.SORT(_xlfn._xlws.FILTER(plotLayout[plot_layout_name],plotLayout[field_level]=A277)))</f>
        <v>0</v>
      </c>
    </row>
    <row r="278" spans="2:2" x14ac:dyDescent="0.35">
      <c r="B278" cm="1">
        <f t="array" ref="B278">TRANSPOSE(_xlfn._xlws.SORT(_xlfn._xlws.FILTER(plotLayout[plot_layout_name],plotLayout[field_level]=A278)))</f>
        <v>0</v>
      </c>
    </row>
    <row r="279" spans="2:2" x14ac:dyDescent="0.35">
      <c r="B279" cm="1">
        <f t="array" ref="B279">TRANSPOSE(_xlfn._xlws.SORT(_xlfn._xlws.FILTER(plotLayout[plot_layout_name],plotLayout[field_level]=A279)))</f>
        <v>0</v>
      </c>
    </row>
    <row r="280" spans="2:2" x14ac:dyDescent="0.35">
      <c r="B280" cm="1">
        <f t="array" ref="B280">TRANSPOSE(_xlfn._xlws.SORT(_xlfn._xlws.FILTER(plotLayout[plot_layout_name],plotLayout[field_level]=A280)))</f>
        <v>0</v>
      </c>
    </row>
    <row r="281" spans="2:2" x14ac:dyDescent="0.35">
      <c r="B281" cm="1">
        <f t="array" ref="B281">TRANSPOSE(_xlfn._xlws.SORT(_xlfn._xlws.FILTER(plotLayout[plot_layout_name],plotLayout[field_level]=A281)))</f>
        <v>0</v>
      </c>
    </row>
    <row r="282" spans="2:2" x14ac:dyDescent="0.35">
      <c r="B282" cm="1">
        <f t="array" ref="B282">TRANSPOSE(_xlfn._xlws.SORT(_xlfn._xlws.FILTER(plotLayout[plot_layout_name],plotLayout[field_level]=A282)))</f>
        <v>0</v>
      </c>
    </row>
    <row r="283" spans="2:2" x14ac:dyDescent="0.35">
      <c r="B283" cm="1">
        <f t="array" ref="B283">TRANSPOSE(_xlfn._xlws.SORT(_xlfn._xlws.FILTER(plotLayout[plot_layout_name],plotLayout[field_level]=A283)))</f>
        <v>0</v>
      </c>
    </row>
    <row r="284" spans="2:2" x14ac:dyDescent="0.35">
      <c r="B284" cm="1">
        <f t="array" ref="B284">TRANSPOSE(_xlfn._xlws.SORT(_xlfn._xlws.FILTER(plotLayout[plot_layout_name],plotLayout[field_level]=A284)))</f>
        <v>0</v>
      </c>
    </row>
    <row r="285" spans="2:2" x14ac:dyDescent="0.35">
      <c r="B285" cm="1">
        <f t="array" ref="B285">TRANSPOSE(_xlfn._xlws.SORT(_xlfn._xlws.FILTER(plotLayout[plot_layout_name],plotLayout[field_level]=A285)))</f>
        <v>0</v>
      </c>
    </row>
    <row r="286" spans="2:2" x14ac:dyDescent="0.35">
      <c r="B286" cm="1">
        <f t="array" ref="B286">TRANSPOSE(_xlfn._xlws.SORT(_xlfn._xlws.FILTER(plotLayout[plot_layout_name],plotLayout[field_level]=A286)))</f>
        <v>0</v>
      </c>
    </row>
    <row r="287" spans="2:2" x14ac:dyDescent="0.35">
      <c r="B287" cm="1">
        <f t="array" ref="B287">TRANSPOSE(_xlfn._xlws.SORT(_xlfn._xlws.FILTER(plotLayout[plot_layout_name],plotLayout[field_level]=A287)))</f>
        <v>0</v>
      </c>
    </row>
    <row r="288" spans="2:2" x14ac:dyDescent="0.35">
      <c r="B288" cm="1">
        <f t="array" ref="B288">TRANSPOSE(_xlfn._xlws.SORT(_xlfn._xlws.FILTER(plotLayout[plot_layout_name],plotLayout[field_level]=A288)))</f>
        <v>0</v>
      </c>
    </row>
    <row r="289" spans="2:2" x14ac:dyDescent="0.35">
      <c r="B289" cm="1">
        <f t="array" ref="B289">TRANSPOSE(_xlfn._xlws.SORT(_xlfn._xlws.FILTER(plotLayout[plot_layout_name],plotLayout[field_level]=A289)))</f>
        <v>0</v>
      </c>
    </row>
    <row r="290" spans="2:2" x14ac:dyDescent="0.35">
      <c r="B290" cm="1">
        <f t="array" ref="B290">TRANSPOSE(_xlfn._xlws.SORT(_xlfn._xlws.FILTER(plotLayout[plot_layout_name],plotLayout[field_level]=A290)))</f>
        <v>0</v>
      </c>
    </row>
    <row r="291" spans="2:2" x14ac:dyDescent="0.35">
      <c r="B291" cm="1">
        <f t="array" ref="B291">TRANSPOSE(_xlfn._xlws.SORT(_xlfn._xlws.FILTER(plotLayout[plot_layout_name],plotLayout[field_level]=A291)))</f>
        <v>0</v>
      </c>
    </row>
    <row r="292" spans="2:2" x14ac:dyDescent="0.35">
      <c r="B292" cm="1">
        <f t="array" ref="B292">TRANSPOSE(_xlfn._xlws.SORT(_xlfn._xlws.FILTER(plotLayout[plot_layout_name],plotLayout[field_level]=A292)))</f>
        <v>0</v>
      </c>
    </row>
    <row r="293" spans="2:2" x14ac:dyDescent="0.35">
      <c r="B293" cm="1">
        <f t="array" ref="B293">TRANSPOSE(_xlfn._xlws.SORT(_xlfn._xlws.FILTER(plotLayout[plot_layout_name],plotLayout[field_level]=A293)))</f>
        <v>0</v>
      </c>
    </row>
    <row r="294" spans="2:2" x14ac:dyDescent="0.35">
      <c r="B294" cm="1">
        <f t="array" ref="B294">TRANSPOSE(_xlfn._xlws.SORT(_xlfn._xlws.FILTER(plotLayout[plot_layout_name],plotLayout[field_level]=A294)))</f>
        <v>0</v>
      </c>
    </row>
    <row r="295" spans="2:2" x14ac:dyDescent="0.35">
      <c r="B295" cm="1">
        <f t="array" ref="B295">TRANSPOSE(_xlfn._xlws.SORT(_xlfn._xlws.FILTER(plotLayout[plot_layout_name],plotLayout[field_level]=A295)))</f>
        <v>0</v>
      </c>
    </row>
    <row r="296" spans="2:2" x14ac:dyDescent="0.35">
      <c r="B296" cm="1">
        <f t="array" ref="B296">TRANSPOSE(_xlfn._xlws.SORT(_xlfn._xlws.FILTER(plotLayout[plot_layout_name],plotLayout[field_level]=A296)))</f>
        <v>0</v>
      </c>
    </row>
    <row r="297" spans="2:2" x14ac:dyDescent="0.35">
      <c r="B297" cm="1">
        <f t="array" ref="B297">TRANSPOSE(_xlfn._xlws.SORT(_xlfn._xlws.FILTER(plotLayout[plot_layout_name],plotLayout[field_level]=A297)))</f>
        <v>0</v>
      </c>
    </row>
    <row r="298" spans="2:2" x14ac:dyDescent="0.35">
      <c r="B298" cm="1">
        <f t="array" ref="B298">TRANSPOSE(_xlfn._xlws.SORT(_xlfn._xlws.FILTER(plotLayout[plot_layout_name],plotLayout[field_level]=A298)))</f>
        <v>0</v>
      </c>
    </row>
    <row r="299" spans="2:2" x14ac:dyDescent="0.35">
      <c r="B299" cm="1">
        <f t="array" ref="B299">TRANSPOSE(_xlfn._xlws.SORT(_xlfn._xlws.FILTER(plotLayout[plot_layout_name],plotLayout[field_level]=A299)))</f>
        <v>0</v>
      </c>
    </row>
    <row r="300" spans="2:2" x14ac:dyDescent="0.35">
      <c r="B300" cm="1">
        <f t="array" ref="B300">TRANSPOSE(_xlfn._xlws.SORT(_xlfn._xlws.FILTER(plotLayout[plot_layout_name],plotLayout[field_level]=A300)))</f>
        <v>0</v>
      </c>
    </row>
    <row r="301" spans="2:2" x14ac:dyDescent="0.35">
      <c r="B301" cm="1">
        <f t="array" ref="B301">TRANSPOSE(_xlfn._xlws.SORT(_xlfn._xlws.FILTER(plotLayout[plot_layout_name],plotLayout[field_level]=A301)))</f>
        <v>0</v>
      </c>
    </row>
    <row r="302" spans="2:2" x14ac:dyDescent="0.35">
      <c r="B302" cm="1">
        <f t="array" ref="B302">TRANSPOSE(_xlfn._xlws.SORT(_xlfn._xlws.FILTER(plotLayout[plot_layout_name],plotLayout[field_level]=A302)))</f>
        <v>0</v>
      </c>
    </row>
    <row r="303" spans="2:2" x14ac:dyDescent="0.35">
      <c r="B303" cm="1">
        <f t="array" ref="B303">TRANSPOSE(_xlfn._xlws.SORT(_xlfn._xlws.FILTER(plotLayout[plot_layout_name],plotLayout[field_level]=A303)))</f>
        <v>0</v>
      </c>
    </row>
    <row r="304" spans="2:2" x14ac:dyDescent="0.35">
      <c r="B304" cm="1">
        <f t="array" ref="B304">TRANSPOSE(_xlfn._xlws.SORT(_xlfn._xlws.FILTER(plotLayout[plot_layout_name],plotLayout[field_level]=A304)))</f>
        <v>0</v>
      </c>
    </row>
    <row r="305" spans="2:2" x14ac:dyDescent="0.35">
      <c r="B305" cm="1">
        <f t="array" ref="B305">TRANSPOSE(_xlfn._xlws.SORT(_xlfn._xlws.FILTER(plotLayout[plot_layout_name],plotLayout[field_level]=A305)))</f>
        <v>0</v>
      </c>
    </row>
    <row r="306" spans="2:2" x14ac:dyDescent="0.35">
      <c r="B306" cm="1">
        <f t="array" ref="B306">TRANSPOSE(_xlfn._xlws.SORT(_xlfn._xlws.FILTER(plotLayout[plot_layout_name],plotLayout[field_level]=A306)))</f>
        <v>0</v>
      </c>
    </row>
    <row r="307" spans="2:2" x14ac:dyDescent="0.35">
      <c r="B307" cm="1">
        <f t="array" ref="B307">TRANSPOSE(_xlfn._xlws.SORT(_xlfn._xlws.FILTER(plotLayout[plot_layout_name],plotLayout[field_level]=A307)))</f>
        <v>0</v>
      </c>
    </row>
    <row r="308" spans="2:2" x14ac:dyDescent="0.35">
      <c r="B308" cm="1">
        <f t="array" ref="B308">TRANSPOSE(_xlfn._xlws.SORT(_xlfn._xlws.FILTER(plotLayout[plot_layout_name],plotLayout[field_level]=A308)))</f>
        <v>0</v>
      </c>
    </row>
    <row r="309" spans="2:2" x14ac:dyDescent="0.35">
      <c r="B309" cm="1">
        <f t="array" ref="B309">TRANSPOSE(_xlfn._xlws.SORT(_xlfn._xlws.FILTER(plotLayout[plot_layout_name],plotLayout[field_level]=A309)))</f>
        <v>0</v>
      </c>
    </row>
    <row r="310" spans="2:2" x14ac:dyDescent="0.35">
      <c r="B310" cm="1">
        <f t="array" ref="B310">TRANSPOSE(_xlfn._xlws.SORT(_xlfn._xlws.FILTER(plotLayout[plot_layout_name],plotLayout[field_level]=A310)))</f>
        <v>0</v>
      </c>
    </row>
    <row r="311" spans="2:2" x14ac:dyDescent="0.35">
      <c r="B311" cm="1">
        <f t="array" ref="B311">TRANSPOSE(_xlfn._xlws.SORT(_xlfn._xlws.FILTER(plotLayout[plot_layout_name],plotLayout[field_level]=A311)))</f>
        <v>0</v>
      </c>
    </row>
    <row r="312" spans="2:2" x14ac:dyDescent="0.35">
      <c r="B312" cm="1">
        <f t="array" ref="B312">TRANSPOSE(_xlfn._xlws.SORT(_xlfn._xlws.FILTER(plotLayout[plot_layout_name],plotLayout[field_level]=A312)))</f>
        <v>0</v>
      </c>
    </row>
    <row r="313" spans="2:2" x14ac:dyDescent="0.35">
      <c r="B313" cm="1">
        <f t="array" ref="B313">TRANSPOSE(_xlfn._xlws.SORT(_xlfn._xlws.FILTER(plotLayout[plot_layout_name],plotLayout[field_level]=A313)))</f>
        <v>0</v>
      </c>
    </row>
    <row r="314" spans="2:2" x14ac:dyDescent="0.35">
      <c r="B314" cm="1">
        <f t="array" ref="B314">TRANSPOSE(_xlfn._xlws.SORT(_xlfn._xlws.FILTER(plotLayout[plot_layout_name],plotLayout[field_level]=A314)))</f>
        <v>0</v>
      </c>
    </row>
    <row r="315" spans="2:2" x14ac:dyDescent="0.35">
      <c r="B315" cm="1">
        <f t="array" ref="B315">TRANSPOSE(_xlfn._xlws.SORT(_xlfn._xlws.FILTER(plotLayout[plot_layout_name],plotLayout[field_level]=A315)))</f>
        <v>0</v>
      </c>
    </row>
    <row r="316" spans="2:2" x14ac:dyDescent="0.35">
      <c r="B316" cm="1">
        <f t="array" ref="B316">TRANSPOSE(_xlfn._xlws.SORT(_xlfn._xlws.FILTER(plotLayout[plot_layout_name],plotLayout[field_level]=A316)))</f>
        <v>0</v>
      </c>
    </row>
    <row r="317" spans="2:2" x14ac:dyDescent="0.35">
      <c r="B317" cm="1">
        <f t="array" ref="B317">TRANSPOSE(_xlfn._xlws.SORT(_xlfn._xlws.FILTER(plotLayout[plot_layout_name],plotLayout[field_level]=A317)))</f>
        <v>0</v>
      </c>
    </row>
    <row r="318" spans="2:2" x14ac:dyDescent="0.35">
      <c r="B318" cm="1">
        <f t="array" ref="B318">TRANSPOSE(_xlfn._xlws.SORT(_xlfn._xlws.FILTER(plotLayout[plot_layout_name],plotLayout[field_level]=A318)))</f>
        <v>0</v>
      </c>
    </row>
    <row r="319" spans="2:2" x14ac:dyDescent="0.35">
      <c r="B319" cm="1">
        <f t="array" ref="B319">TRANSPOSE(_xlfn._xlws.SORT(_xlfn._xlws.FILTER(plotLayout[plot_layout_name],plotLayout[field_level]=A319)))</f>
        <v>0</v>
      </c>
    </row>
    <row r="320" spans="2:2" x14ac:dyDescent="0.35">
      <c r="B320" cm="1">
        <f t="array" ref="B320">TRANSPOSE(_xlfn._xlws.SORT(_xlfn._xlws.FILTER(plotLayout[plot_layout_name],plotLayout[field_level]=A320)))</f>
        <v>0</v>
      </c>
    </row>
    <row r="321" spans="2:2" x14ac:dyDescent="0.35">
      <c r="B321" cm="1">
        <f t="array" ref="B321">TRANSPOSE(_xlfn._xlws.SORT(_xlfn._xlws.FILTER(plotLayout[plot_layout_name],plotLayout[field_level]=A321)))</f>
        <v>0</v>
      </c>
    </row>
    <row r="322" spans="2:2" x14ac:dyDescent="0.35">
      <c r="B322" cm="1">
        <f t="array" ref="B322">TRANSPOSE(_xlfn._xlws.SORT(_xlfn._xlws.FILTER(plotLayout[plot_layout_name],plotLayout[field_level]=A322)))</f>
        <v>0</v>
      </c>
    </row>
    <row r="323" spans="2:2" x14ac:dyDescent="0.35">
      <c r="B323" cm="1">
        <f t="array" ref="B323">TRANSPOSE(_xlfn._xlws.SORT(_xlfn._xlws.FILTER(plotLayout[plot_layout_name],plotLayout[field_level]=A323)))</f>
        <v>0</v>
      </c>
    </row>
    <row r="324" spans="2:2" x14ac:dyDescent="0.35">
      <c r="B324" cm="1">
        <f t="array" ref="B324">TRANSPOSE(_xlfn._xlws.SORT(_xlfn._xlws.FILTER(plotLayout[plot_layout_name],plotLayout[field_level]=A324)))</f>
        <v>0</v>
      </c>
    </row>
    <row r="325" spans="2:2" x14ac:dyDescent="0.35">
      <c r="B325" cm="1">
        <f t="array" ref="B325">TRANSPOSE(_xlfn._xlws.SORT(_xlfn._xlws.FILTER(plotLayout[plot_layout_name],plotLayout[field_level]=A325)))</f>
        <v>0</v>
      </c>
    </row>
    <row r="326" spans="2:2" x14ac:dyDescent="0.35">
      <c r="B326" cm="1">
        <f t="array" ref="B326">TRANSPOSE(_xlfn._xlws.SORT(_xlfn._xlws.FILTER(plotLayout[plot_layout_name],plotLayout[field_level]=A326)))</f>
        <v>0</v>
      </c>
    </row>
    <row r="327" spans="2:2" x14ac:dyDescent="0.35">
      <c r="B327" cm="1">
        <f t="array" ref="B327">TRANSPOSE(_xlfn._xlws.SORT(_xlfn._xlws.FILTER(plotLayout[plot_layout_name],plotLayout[field_level]=A327)))</f>
        <v>0</v>
      </c>
    </row>
    <row r="328" spans="2:2" x14ac:dyDescent="0.35">
      <c r="B328" cm="1">
        <f t="array" ref="B328">TRANSPOSE(_xlfn._xlws.SORT(_xlfn._xlws.FILTER(plotLayout[plot_layout_name],plotLayout[field_level]=A328)))</f>
        <v>0</v>
      </c>
    </row>
    <row r="329" spans="2:2" x14ac:dyDescent="0.35">
      <c r="B329" cm="1">
        <f t="array" ref="B329">TRANSPOSE(_xlfn._xlws.SORT(_xlfn._xlws.FILTER(plotLayout[plot_layout_name],plotLayout[field_level]=A329)))</f>
        <v>0</v>
      </c>
    </row>
    <row r="330" spans="2:2" x14ac:dyDescent="0.35">
      <c r="B330" cm="1">
        <f t="array" ref="B330">TRANSPOSE(_xlfn._xlws.SORT(_xlfn._xlws.FILTER(plotLayout[plot_layout_name],plotLayout[field_level]=A330)))</f>
        <v>0</v>
      </c>
    </row>
    <row r="331" spans="2:2" x14ac:dyDescent="0.35">
      <c r="B331" cm="1">
        <f t="array" ref="B331">TRANSPOSE(_xlfn._xlws.SORT(_xlfn._xlws.FILTER(plotLayout[plot_layout_name],plotLayout[field_level]=A331)))</f>
        <v>0</v>
      </c>
    </row>
    <row r="332" spans="2:2" x14ac:dyDescent="0.35">
      <c r="B332" cm="1">
        <f t="array" ref="B332">TRANSPOSE(_xlfn._xlws.SORT(_xlfn._xlws.FILTER(plotLayout[plot_layout_name],plotLayout[field_level]=A332)))</f>
        <v>0</v>
      </c>
    </row>
    <row r="333" spans="2:2" x14ac:dyDescent="0.35">
      <c r="B333" cm="1">
        <f t="array" ref="B333">TRANSPOSE(_xlfn._xlws.SORT(_xlfn._xlws.FILTER(plotLayout[plot_layout_name],plotLayout[field_level]=A333)))</f>
        <v>0</v>
      </c>
    </row>
    <row r="334" spans="2:2" x14ac:dyDescent="0.35">
      <c r="B334" cm="1">
        <f t="array" ref="B334">TRANSPOSE(_xlfn._xlws.SORT(_xlfn._xlws.FILTER(plotLayout[plot_layout_name],plotLayout[field_level]=A334)))</f>
        <v>0</v>
      </c>
    </row>
    <row r="335" spans="2:2" x14ac:dyDescent="0.35">
      <c r="B335" cm="1">
        <f t="array" ref="B335">TRANSPOSE(_xlfn._xlws.SORT(_xlfn._xlws.FILTER(plotLayout[plot_layout_name],plotLayout[field_level]=A335)))</f>
        <v>0</v>
      </c>
    </row>
    <row r="336" spans="2:2" x14ac:dyDescent="0.35">
      <c r="B336" cm="1">
        <f t="array" ref="B336">TRANSPOSE(_xlfn._xlws.SORT(_xlfn._xlws.FILTER(plotLayout[plot_layout_name],plotLayout[field_level]=A336)))</f>
        <v>0</v>
      </c>
    </row>
    <row r="337" spans="2:2" x14ac:dyDescent="0.35">
      <c r="B337" cm="1">
        <f t="array" ref="B337">TRANSPOSE(_xlfn._xlws.SORT(_xlfn._xlws.FILTER(plotLayout[plot_layout_name],plotLayout[field_level]=A337)))</f>
        <v>0</v>
      </c>
    </row>
    <row r="338" spans="2:2" x14ac:dyDescent="0.35">
      <c r="B338" cm="1">
        <f t="array" ref="B338">TRANSPOSE(_xlfn._xlws.SORT(_xlfn._xlws.FILTER(plotLayout[plot_layout_name],plotLayout[field_level]=A338)))</f>
        <v>0</v>
      </c>
    </row>
    <row r="339" spans="2:2" x14ac:dyDescent="0.35">
      <c r="B339" cm="1">
        <f t="array" ref="B339">TRANSPOSE(_xlfn._xlws.SORT(_xlfn._xlws.FILTER(plotLayout[plot_layout_name],plotLayout[field_level]=A339)))</f>
        <v>0</v>
      </c>
    </row>
    <row r="340" spans="2:2" x14ac:dyDescent="0.35">
      <c r="B340" cm="1">
        <f t="array" ref="B340">TRANSPOSE(_xlfn._xlws.SORT(_xlfn._xlws.FILTER(plotLayout[plot_layout_name],plotLayout[field_level]=A340)))</f>
        <v>0</v>
      </c>
    </row>
    <row r="341" spans="2:2" x14ac:dyDescent="0.35">
      <c r="B341" cm="1">
        <f t="array" ref="B341">TRANSPOSE(_xlfn._xlws.SORT(_xlfn._xlws.FILTER(plotLayout[plot_layout_name],plotLayout[field_level]=A341)))</f>
        <v>0</v>
      </c>
    </row>
    <row r="342" spans="2:2" x14ac:dyDescent="0.35">
      <c r="B342" cm="1">
        <f t="array" ref="B342">TRANSPOSE(_xlfn._xlws.SORT(_xlfn._xlws.FILTER(plotLayout[plot_layout_name],plotLayout[field_level]=A342)))</f>
        <v>0</v>
      </c>
    </row>
    <row r="343" spans="2:2" x14ac:dyDescent="0.35">
      <c r="B343" cm="1">
        <f t="array" ref="B343">TRANSPOSE(_xlfn._xlws.SORT(_xlfn._xlws.FILTER(plotLayout[plot_layout_name],plotLayout[field_level]=A343)))</f>
        <v>0</v>
      </c>
    </row>
    <row r="344" spans="2:2" x14ac:dyDescent="0.35">
      <c r="B344" cm="1">
        <f t="array" ref="B344">TRANSPOSE(_xlfn._xlws.SORT(_xlfn._xlws.FILTER(plotLayout[plot_layout_name],plotLayout[field_level]=A344)))</f>
        <v>0</v>
      </c>
    </row>
    <row r="345" spans="2:2" x14ac:dyDescent="0.35">
      <c r="B345" cm="1">
        <f t="array" ref="B345">TRANSPOSE(_xlfn._xlws.SORT(_xlfn._xlws.FILTER(plotLayout[plot_layout_name],plotLayout[field_level]=A345)))</f>
        <v>0</v>
      </c>
    </row>
    <row r="346" spans="2:2" x14ac:dyDescent="0.35">
      <c r="B346" cm="1">
        <f t="array" ref="B346">TRANSPOSE(_xlfn._xlws.SORT(_xlfn._xlws.FILTER(plotLayout[plot_layout_name],plotLayout[field_level]=A346)))</f>
        <v>0</v>
      </c>
    </row>
    <row r="347" spans="2:2" x14ac:dyDescent="0.35">
      <c r="B347" cm="1">
        <f t="array" ref="B347">TRANSPOSE(_xlfn._xlws.SORT(_xlfn._xlws.FILTER(plotLayout[plot_layout_name],plotLayout[field_level]=A347)))</f>
        <v>0</v>
      </c>
    </row>
    <row r="348" spans="2:2" x14ac:dyDescent="0.35">
      <c r="B348" cm="1">
        <f t="array" ref="B348">TRANSPOSE(_xlfn._xlws.SORT(_xlfn._xlws.FILTER(plotLayout[plot_layout_name],plotLayout[field_level]=A348)))</f>
        <v>0</v>
      </c>
    </row>
    <row r="349" spans="2:2" x14ac:dyDescent="0.35">
      <c r="B349" cm="1">
        <f t="array" ref="B349">TRANSPOSE(_xlfn._xlws.SORT(_xlfn._xlws.FILTER(plotLayout[plot_layout_name],plotLayout[field_level]=A349)))</f>
        <v>0</v>
      </c>
    </row>
    <row r="350" spans="2:2" x14ac:dyDescent="0.35">
      <c r="B350" cm="1">
        <f t="array" ref="B350">TRANSPOSE(_xlfn._xlws.SORT(_xlfn._xlws.FILTER(plotLayout[plot_layout_name],plotLayout[field_level]=A350)))</f>
        <v>0</v>
      </c>
    </row>
    <row r="351" spans="2:2" x14ac:dyDescent="0.35">
      <c r="B351" cm="1">
        <f t="array" ref="B351">TRANSPOSE(_xlfn._xlws.SORT(_xlfn._xlws.FILTER(plotLayout[plot_layout_name],plotLayout[field_level]=A351)))</f>
        <v>0</v>
      </c>
    </row>
    <row r="352" spans="2:2" x14ac:dyDescent="0.35">
      <c r="B352" cm="1">
        <f t="array" ref="B352">TRANSPOSE(_xlfn._xlws.SORT(_xlfn._xlws.FILTER(plotLayout[plot_layout_name],plotLayout[field_level]=A352)))</f>
        <v>0</v>
      </c>
    </row>
    <row r="353" spans="2:2" x14ac:dyDescent="0.35">
      <c r="B353" cm="1">
        <f t="array" ref="B353">TRANSPOSE(_xlfn._xlws.SORT(_xlfn._xlws.FILTER(plotLayout[plot_layout_name],plotLayout[field_level]=A353)))</f>
        <v>0</v>
      </c>
    </row>
    <row r="354" spans="2:2" x14ac:dyDescent="0.35">
      <c r="B354" cm="1">
        <f t="array" ref="B354">TRANSPOSE(_xlfn._xlws.SORT(_xlfn._xlws.FILTER(plotLayout[plot_layout_name],plotLayout[field_level]=A354)))</f>
        <v>0</v>
      </c>
    </row>
    <row r="355" spans="2:2" x14ac:dyDescent="0.35">
      <c r="B355" cm="1">
        <f t="array" ref="B355">TRANSPOSE(_xlfn._xlws.SORT(_xlfn._xlws.FILTER(plotLayout[plot_layout_name],plotLayout[field_level]=A355)))</f>
        <v>0</v>
      </c>
    </row>
    <row r="356" spans="2:2" x14ac:dyDescent="0.35">
      <c r="B356" cm="1">
        <f t="array" ref="B356">TRANSPOSE(_xlfn._xlws.SORT(_xlfn._xlws.FILTER(plotLayout[plot_layout_name],plotLayout[field_level]=A356)))</f>
        <v>0</v>
      </c>
    </row>
    <row r="357" spans="2:2" x14ac:dyDescent="0.35">
      <c r="B357" cm="1">
        <f t="array" ref="B357">TRANSPOSE(_xlfn._xlws.SORT(_xlfn._xlws.FILTER(plotLayout[plot_layout_name],plotLayout[field_level]=A357)))</f>
        <v>0</v>
      </c>
    </row>
    <row r="358" spans="2:2" x14ac:dyDescent="0.35">
      <c r="B358" cm="1">
        <f t="array" ref="B358">TRANSPOSE(_xlfn._xlws.SORT(_xlfn._xlws.FILTER(plotLayout[plot_layout_name],plotLayout[field_level]=A358)))</f>
        <v>0</v>
      </c>
    </row>
    <row r="359" spans="2:2" x14ac:dyDescent="0.35">
      <c r="B359" cm="1">
        <f t="array" ref="B359">TRANSPOSE(_xlfn._xlws.SORT(_xlfn._xlws.FILTER(plotLayout[plot_layout_name],plotLayout[field_level]=A359)))</f>
        <v>0</v>
      </c>
    </row>
    <row r="360" spans="2:2" x14ac:dyDescent="0.35">
      <c r="B360" cm="1">
        <f t="array" ref="B360">TRANSPOSE(_xlfn._xlws.SORT(_xlfn._xlws.FILTER(plotLayout[plot_layout_name],plotLayout[field_level]=A360)))</f>
        <v>0</v>
      </c>
    </row>
    <row r="361" spans="2:2" x14ac:dyDescent="0.35">
      <c r="B361" cm="1">
        <f t="array" ref="B361">TRANSPOSE(_xlfn._xlws.SORT(_xlfn._xlws.FILTER(plotLayout[plot_layout_name],plotLayout[field_level]=A361)))</f>
        <v>0</v>
      </c>
    </row>
    <row r="362" spans="2:2" x14ac:dyDescent="0.35">
      <c r="B362" cm="1">
        <f t="array" ref="B362">TRANSPOSE(_xlfn._xlws.SORT(_xlfn._xlws.FILTER(plotLayout[plot_layout_name],plotLayout[field_level]=A362)))</f>
        <v>0</v>
      </c>
    </row>
    <row r="363" spans="2:2" x14ac:dyDescent="0.35">
      <c r="B363" cm="1">
        <f t="array" ref="B363">TRANSPOSE(_xlfn._xlws.SORT(_xlfn._xlws.FILTER(plotLayout[plot_layout_name],plotLayout[field_level]=A363)))</f>
        <v>0</v>
      </c>
    </row>
    <row r="364" spans="2:2" x14ac:dyDescent="0.35">
      <c r="B364" cm="1">
        <f t="array" ref="B364">TRANSPOSE(_xlfn._xlws.SORT(_xlfn._xlws.FILTER(plotLayout[plot_layout_name],plotLayout[field_level]=A364)))</f>
        <v>0</v>
      </c>
    </row>
    <row r="365" spans="2:2" x14ac:dyDescent="0.35">
      <c r="B365" cm="1">
        <f t="array" ref="B365">TRANSPOSE(_xlfn._xlws.SORT(_xlfn._xlws.FILTER(plotLayout[plot_layout_name],plotLayout[field_level]=A365)))</f>
        <v>0</v>
      </c>
    </row>
    <row r="366" spans="2:2" x14ac:dyDescent="0.35">
      <c r="B366" cm="1">
        <f t="array" ref="B366">TRANSPOSE(_xlfn._xlws.SORT(_xlfn._xlws.FILTER(plotLayout[plot_layout_name],plotLayout[field_level]=A366)))</f>
        <v>0</v>
      </c>
    </row>
    <row r="367" spans="2:2" x14ac:dyDescent="0.35">
      <c r="B367" cm="1">
        <f t="array" ref="B367">TRANSPOSE(_xlfn._xlws.SORT(_xlfn._xlws.FILTER(plotLayout[plot_layout_name],plotLayout[field_level]=A367)))</f>
        <v>0</v>
      </c>
    </row>
    <row r="368" spans="2:2" x14ac:dyDescent="0.35">
      <c r="B368" cm="1">
        <f t="array" ref="B368">TRANSPOSE(_xlfn._xlws.SORT(_xlfn._xlws.FILTER(plotLayout[plot_layout_name],plotLayout[field_level]=A368)))</f>
        <v>0</v>
      </c>
    </row>
    <row r="369" spans="2:2" x14ac:dyDescent="0.35">
      <c r="B369" cm="1">
        <f t="array" ref="B369">TRANSPOSE(_xlfn._xlws.SORT(_xlfn._xlws.FILTER(plotLayout[plot_layout_name],plotLayout[field_level]=A369)))</f>
        <v>0</v>
      </c>
    </row>
    <row r="370" spans="2:2" x14ac:dyDescent="0.35">
      <c r="B370" cm="1">
        <f t="array" ref="B370">TRANSPOSE(_xlfn._xlws.SORT(_xlfn._xlws.FILTER(plotLayout[plot_layout_name],plotLayout[field_level]=A370)))</f>
        <v>0</v>
      </c>
    </row>
    <row r="371" spans="2:2" x14ac:dyDescent="0.35">
      <c r="B371" cm="1">
        <f t="array" ref="B371">TRANSPOSE(_xlfn._xlws.SORT(_xlfn._xlws.FILTER(plotLayout[plot_layout_name],plotLayout[field_level]=A371)))</f>
        <v>0</v>
      </c>
    </row>
    <row r="372" spans="2:2" x14ac:dyDescent="0.35">
      <c r="B372" cm="1">
        <f t="array" ref="B372">TRANSPOSE(_xlfn._xlws.SORT(_xlfn._xlws.FILTER(plotLayout[plot_layout_name],plotLayout[field_level]=A372)))</f>
        <v>0</v>
      </c>
    </row>
    <row r="373" spans="2:2" x14ac:dyDescent="0.35">
      <c r="B373" cm="1">
        <f t="array" ref="B373">TRANSPOSE(_xlfn._xlws.SORT(_xlfn._xlws.FILTER(plotLayout[plot_layout_name],plotLayout[field_level]=A373)))</f>
        <v>0</v>
      </c>
    </row>
    <row r="374" spans="2:2" x14ac:dyDescent="0.35">
      <c r="B374" cm="1">
        <f t="array" ref="B374">TRANSPOSE(_xlfn._xlws.SORT(_xlfn._xlws.FILTER(plotLayout[plot_layout_name],plotLayout[field_level]=A374)))</f>
        <v>0</v>
      </c>
    </row>
    <row r="375" spans="2:2" x14ac:dyDescent="0.35">
      <c r="B375" cm="1">
        <f t="array" ref="B375">TRANSPOSE(_xlfn._xlws.SORT(_xlfn._xlws.FILTER(plotLayout[plot_layout_name],plotLayout[field_level]=A375)))</f>
        <v>0</v>
      </c>
    </row>
    <row r="376" spans="2:2" x14ac:dyDescent="0.35">
      <c r="B376" cm="1">
        <f t="array" ref="B376">TRANSPOSE(_xlfn._xlws.SORT(_xlfn._xlws.FILTER(plotLayout[plot_layout_name],plotLayout[field_level]=A376)))</f>
        <v>0</v>
      </c>
    </row>
    <row r="377" spans="2:2" x14ac:dyDescent="0.35">
      <c r="B377" cm="1">
        <f t="array" ref="B377">TRANSPOSE(_xlfn._xlws.SORT(_xlfn._xlws.FILTER(plotLayout[plot_layout_name],plotLayout[field_level]=A377)))</f>
        <v>0</v>
      </c>
    </row>
    <row r="378" spans="2:2" x14ac:dyDescent="0.35">
      <c r="B378" cm="1">
        <f t="array" ref="B378">TRANSPOSE(_xlfn._xlws.SORT(_xlfn._xlws.FILTER(plotLayout[plot_layout_name],plotLayout[field_level]=A378)))</f>
        <v>0</v>
      </c>
    </row>
    <row r="379" spans="2:2" x14ac:dyDescent="0.35">
      <c r="B379" cm="1">
        <f t="array" ref="B379">TRANSPOSE(_xlfn._xlws.SORT(_xlfn._xlws.FILTER(plotLayout[plot_layout_name],plotLayout[field_level]=A379)))</f>
        <v>0</v>
      </c>
    </row>
    <row r="380" spans="2:2" x14ac:dyDescent="0.35">
      <c r="B380" cm="1">
        <f t="array" ref="B380">TRANSPOSE(_xlfn._xlws.SORT(_xlfn._xlws.FILTER(plotLayout[plot_layout_name],plotLayout[field_level]=A380)))</f>
        <v>0</v>
      </c>
    </row>
    <row r="381" spans="2:2" x14ac:dyDescent="0.35">
      <c r="B381" cm="1">
        <f t="array" ref="B381">TRANSPOSE(_xlfn._xlws.SORT(_xlfn._xlws.FILTER(plotLayout[plot_layout_name],plotLayout[field_level]=A381)))</f>
        <v>0</v>
      </c>
    </row>
    <row r="382" spans="2:2" x14ac:dyDescent="0.35">
      <c r="B382" cm="1">
        <f t="array" ref="B382">TRANSPOSE(_xlfn._xlws.SORT(_xlfn._xlws.FILTER(plotLayout[plot_layout_name],plotLayout[field_level]=A382)))</f>
        <v>0</v>
      </c>
    </row>
    <row r="383" spans="2:2" x14ac:dyDescent="0.35">
      <c r="B383" cm="1">
        <f t="array" ref="B383">TRANSPOSE(_xlfn._xlws.SORT(_xlfn._xlws.FILTER(plotLayout[plot_layout_name],plotLayout[field_level]=A383)))</f>
        <v>0</v>
      </c>
    </row>
    <row r="384" spans="2:2" x14ac:dyDescent="0.35">
      <c r="B384" cm="1">
        <f t="array" ref="B384">TRANSPOSE(_xlfn._xlws.SORT(_xlfn._xlws.FILTER(plotLayout[plot_layout_name],plotLayout[field_level]=A384)))</f>
        <v>0</v>
      </c>
    </row>
    <row r="385" spans="2:2" x14ac:dyDescent="0.35">
      <c r="B385" cm="1">
        <f t="array" ref="B385">TRANSPOSE(_xlfn._xlws.SORT(_xlfn._xlws.FILTER(plotLayout[plot_layout_name],plotLayout[field_level]=A385)))</f>
        <v>0</v>
      </c>
    </row>
    <row r="386" spans="2:2" x14ac:dyDescent="0.35">
      <c r="B386" cm="1">
        <f t="array" ref="B386">TRANSPOSE(_xlfn._xlws.SORT(_xlfn._xlws.FILTER(plotLayout[plot_layout_name],plotLayout[field_level]=A386)))</f>
        <v>0</v>
      </c>
    </row>
    <row r="387" spans="2:2" x14ac:dyDescent="0.35">
      <c r="B387" cm="1">
        <f t="array" ref="B387">TRANSPOSE(_xlfn._xlws.SORT(_xlfn._xlws.FILTER(plotLayout[plot_layout_name],plotLayout[field_level]=A387)))</f>
        <v>0</v>
      </c>
    </row>
    <row r="388" spans="2:2" x14ac:dyDescent="0.35">
      <c r="B388" cm="1">
        <f t="array" ref="B388">TRANSPOSE(_xlfn._xlws.SORT(_xlfn._xlws.FILTER(plotLayout[plot_layout_name],plotLayout[field_level]=A388)))</f>
        <v>0</v>
      </c>
    </row>
    <row r="389" spans="2:2" x14ac:dyDescent="0.35">
      <c r="B389" cm="1">
        <f t="array" ref="B389">TRANSPOSE(_xlfn._xlws.SORT(_xlfn._xlws.FILTER(plotLayout[plot_layout_name],plotLayout[field_level]=A389)))</f>
        <v>0</v>
      </c>
    </row>
    <row r="390" spans="2:2" x14ac:dyDescent="0.35">
      <c r="B390" cm="1">
        <f t="array" ref="B390">TRANSPOSE(_xlfn._xlws.SORT(_xlfn._xlws.FILTER(plotLayout[plot_layout_name],plotLayout[field_level]=A390)))</f>
        <v>0</v>
      </c>
    </row>
    <row r="391" spans="2:2" x14ac:dyDescent="0.35">
      <c r="B391" cm="1">
        <f t="array" ref="B391">TRANSPOSE(_xlfn._xlws.SORT(_xlfn._xlws.FILTER(plotLayout[plot_layout_name],plotLayout[field_level]=A391)))</f>
        <v>0</v>
      </c>
    </row>
    <row r="392" spans="2:2" x14ac:dyDescent="0.35">
      <c r="B392" cm="1">
        <f t="array" ref="B392">TRANSPOSE(_xlfn._xlws.SORT(_xlfn._xlws.FILTER(plotLayout[plot_layout_name],plotLayout[field_level]=A392)))</f>
        <v>0</v>
      </c>
    </row>
    <row r="393" spans="2:2" x14ac:dyDescent="0.35">
      <c r="B393" cm="1">
        <f t="array" ref="B393">TRANSPOSE(_xlfn._xlws.SORT(_xlfn._xlws.FILTER(plotLayout[plot_layout_name],plotLayout[field_level]=A393)))</f>
        <v>0</v>
      </c>
    </row>
    <row r="394" spans="2:2" x14ac:dyDescent="0.35">
      <c r="B394" cm="1">
        <f t="array" ref="B394">TRANSPOSE(_xlfn._xlws.SORT(_xlfn._xlws.FILTER(plotLayout[plot_layout_name],plotLayout[field_level]=A394)))</f>
        <v>0</v>
      </c>
    </row>
    <row r="395" spans="2:2" x14ac:dyDescent="0.35">
      <c r="B395" cm="1">
        <f t="array" ref="B395">TRANSPOSE(_xlfn._xlws.SORT(_xlfn._xlws.FILTER(plotLayout[plot_layout_name],plotLayout[field_level]=A395)))</f>
        <v>0</v>
      </c>
    </row>
    <row r="396" spans="2:2" x14ac:dyDescent="0.35">
      <c r="B396" cm="1">
        <f t="array" ref="B396">TRANSPOSE(_xlfn._xlws.SORT(_xlfn._xlws.FILTER(plotLayout[plot_layout_name],plotLayout[field_level]=A396)))</f>
        <v>0</v>
      </c>
    </row>
    <row r="397" spans="2:2" x14ac:dyDescent="0.35">
      <c r="B397" cm="1">
        <f t="array" ref="B397">TRANSPOSE(_xlfn._xlws.SORT(_xlfn._xlws.FILTER(plotLayout[plot_layout_name],plotLayout[field_level]=A397)))</f>
        <v>0</v>
      </c>
    </row>
    <row r="398" spans="2:2" x14ac:dyDescent="0.35">
      <c r="B398" cm="1">
        <f t="array" ref="B398">TRANSPOSE(_xlfn._xlws.SORT(_xlfn._xlws.FILTER(plotLayout[plot_layout_name],plotLayout[field_level]=A398)))</f>
        <v>0</v>
      </c>
    </row>
    <row r="399" spans="2:2" x14ac:dyDescent="0.35">
      <c r="B399" cm="1">
        <f t="array" ref="B399">TRANSPOSE(_xlfn._xlws.SORT(_xlfn._xlws.FILTER(plotLayout[plot_layout_name],plotLayout[field_level]=A399)))</f>
        <v>0</v>
      </c>
    </row>
    <row r="400" spans="2:2" x14ac:dyDescent="0.35">
      <c r="B400" cm="1">
        <f t="array" ref="B400">TRANSPOSE(_xlfn._xlws.SORT(_xlfn._xlws.FILTER(plotLayout[plot_layout_name],plotLayout[field_level]=A400)))</f>
        <v>0</v>
      </c>
    </row>
    <row r="401" spans="2:2" x14ac:dyDescent="0.35">
      <c r="B401" cm="1">
        <f t="array" ref="B401">TRANSPOSE(_xlfn._xlws.SORT(_xlfn._xlws.FILTER(plotLayout[plot_layout_name],plotLayout[field_level]=A401)))</f>
        <v>0</v>
      </c>
    </row>
    <row r="402" spans="2:2" x14ac:dyDescent="0.35">
      <c r="B402" cm="1">
        <f t="array" ref="B402">TRANSPOSE(_xlfn._xlws.SORT(_xlfn._xlws.FILTER(plotLayout[plot_layout_name],plotLayout[field_level]=A402)))</f>
        <v>0</v>
      </c>
    </row>
    <row r="403" spans="2:2" x14ac:dyDescent="0.35">
      <c r="B403" cm="1">
        <f t="array" ref="B403">TRANSPOSE(_xlfn._xlws.SORT(_xlfn._xlws.FILTER(plotLayout[plot_layout_name],plotLayout[field_level]=A403)))</f>
        <v>0</v>
      </c>
    </row>
    <row r="404" spans="2:2" x14ac:dyDescent="0.35">
      <c r="B404" cm="1">
        <f t="array" ref="B404">TRANSPOSE(_xlfn._xlws.SORT(_xlfn._xlws.FILTER(plotLayout[plot_layout_name],plotLayout[field_level]=A404)))</f>
        <v>0</v>
      </c>
    </row>
    <row r="405" spans="2:2" x14ac:dyDescent="0.35">
      <c r="B405" cm="1">
        <f t="array" ref="B405">TRANSPOSE(_xlfn._xlws.SORT(_xlfn._xlws.FILTER(plotLayout[plot_layout_name],plotLayout[field_level]=A405)))</f>
        <v>0</v>
      </c>
    </row>
    <row r="406" spans="2:2" x14ac:dyDescent="0.35">
      <c r="B406" cm="1">
        <f t="array" ref="B406">TRANSPOSE(_xlfn._xlws.SORT(_xlfn._xlws.FILTER(plotLayout[plot_layout_name],plotLayout[field_level]=A406)))</f>
        <v>0</v>
      </c>
    </row>
    <row r="407" spans="2:2" x14ac:dyDescent="0.35">
      <c r="B407" cm="1">
        <f t="array" ref="B407">TRANSPOSE(_xlfn._xlws.SORT(_xlfn._xlws.FILTER(plotLayout[plot_layout_name],plotLayout[field_level]=A407)))</f>
        <v>0</v>
      </c>
    </row>
    <row r="408" spans="2:2" x14ac:dyDescent="0.35">
      <c r="B408" cm="1">
        <f t="array" ref="B408">TRANSPOSE(_xlfn._xlws.SORT(_xlfn._xlws.FILTER(plotLayout[plot_layout_name],plotLayout[field_level]=A408)))</f>
        <v>0</v>
      </c>
    </row>
    <row r="409" spans="2:2" x14ac:dyDescent="0.35">
      <c r="B409" cm="1">
        <f t="array" ref="B409">TRANSPOSE(_xlfn._xlws.SORT(_xlfn._xlws.FILTER(plotLayout[plot_layout_name],plotLayout[field_level]=A409)))</f>
        <v>0</v>
      </c>
    </row>
    <row r="410" spans="2:2" x14ac:dyDescent="0.35">
      <c r="B410" cm="1">
        <f t="array" ref="B410">TRANSPOSE(_xlfn._xlws.SORT(_xlfn._xlws.FILTER(plotLayout[plot_layout_name],plotLayout[field_level]=A410)))</f>
        <v>0</v>
      </c>
    </row>
    <row r="411" spans="2:2" x14ac:dyDescent="0.35">
      <c r="B411" cm="1">
        <f t="array" ref="B411">TRANSPOSE(_xlfn._xlws.SORT(_xlfn._xlws.FILTER(plotLayout[plot_layout_name],plotLayout[field_level]=A411)))</f>
        <v>0</v>
      </c>
    </row>
    <row r="412" spans="2:2" x14ac:dyDescent="0.35">
      <c r="B412" cm="1">
        <f t="array" ref="B412">TRANSPOSE(_xlfn._xlws.SORT(_xlfn._xlws.FILTER(plotLayout[plot_layout_name],plotLayout[field_level]=A412)))</f>
        <v>0</v>
      </c>
    </row>
    <row r="413" spans="2:2" x14ac:dyDescent="0.35">
      <c r="B413" cm="1">
        <f t="array" ref="B413">TRANSPOSE(_xlfn._xlws.SORT(_xlfn._xlws.FILTER(plotLayout[plot_layout_name],plotLayout[field_level]=A413)))</f>
        <v>0</v>
      </c>
    </row>
    <row r="414" spans="2:2" x14ac:dyDescent="0.35">
      <c r="B414" cm="1">
        <f t="array" ref="B414">TRANSPOSE(_xlfn._xlws.SORT(_xlfn._xlws.FILTER(plotLayout[plot_layout_name],plotLayout[field_level]=A414)))</f>
        <v>0</v>
      </c>
    </row>
    <row r="415" spans="2:2" x14ac:dyDescent="0.35">
      <c r="B415" cm="1">
        <f t="array" ref="B415">TRANSPOSE(_xlfn._xlws.SORT(_xlfn._xlws.FILTER(plotLayout[plot_layout_name],plotLayout[field_level]=A415)))</f>
        <v>0</v>
      </c>
    </row>
    <row r="416" spans="2:2" x14ac:dyDescent="0.35">
      <c r="B416" cm="1">
        <f t="array" ref="B416">TRANSPOSE(_xlfn._xlws.SORT(_xlfn._xlws.FILTER(plotLayout[plot_layout_name],plotLayout[field_level]=A416)))</f>
        <v>0</v>
      </c>
    </row>
    <row r="417" spans="2:2" x14ac:dyDescent="0.35">
      <c r="B417" cm="1">
        <f t="array" ref="B417">TRANSPOSE(_xlfn._xlws.SORT(_xlfn._xlws.FILTER(plotLayout[plot_layout_name],plotLayout[field_level]=A417)))</f>
        <v>0</v>
      </c>
    </row>
    <row r="418" spans="2:2" x14ac:dyDescent="0.35">
      <c r="B418" cm="1">
        <f t="array" ref="B418">TRANSPOSE(_xlfn._xlws.SORT(_xlfn._xlws.FILTER(plotLayout[plot_layout_name],plotLayout[field_level]=A418)))</f>
        <v>0</v>
      </c>
    </row>
    <row r="419" spans="2:2" x14ac:dyDescent="0.35">
      <c r="B419" cm="1">
        <f t="array" ref="B419">TRANSPOSE(_xlfn._xlws.SORT(_xlfn._xlws.FILTER(plotLayout[plot_layout_name],plotLayout[field_level]=A419)))</f>
        <v>0</v>
      </c>
    </row>
    <row r="420" spans="2:2" x14ac:dyDescent="0.35">
      <c r="B420" cm="1">
        <f t="array" ref="B420">TRANSPOSE(_xlfn._xlws.SORT(_xlfn._xlws.FILTER(plotLayout[plot_layout_name],plotLayout[field_level]=A420)))</f>
        <v>0</v>
      </c>
    </row>
    <row r="421" spans="2:2" x14ac:dyDescent="0.35">
      <c r="B421" cm="1">
        <f t="array" ref="B421">TRANSPOSE(_xlfn._xlws.SORT(_xlfn._xlws.FILTER(plotLayout[plot_layout_name],plotLayout[field_level]=A421)))</f>
        <v>0</v>
      </c>
    </row>
    <row r="422" spans="2:2" x14ac:dyDescent="0.35">
      <c r="B422" cm="1">
        <f t="array" ref="B422">TRANSPOSE(_xlfn._xlws.SORT(_xlfn._xlws.FILTER(plotLayout[plot_layout_name],plotLayout[field_level]=A422)))</f>
        <v>0</v>
      </c>
    </row>
    <row r="423" spans="2:2" x14ac:dyDescent="0.35">
      <c r="B423" cm="1">
        <f t="array" ref="B423">TRANSPOSE(_xlfn._xlws.SORT(_xlfn._xlws.FILTER(plotLayout[plot_layout_name],plotLayout[field_level]=A423)))</f>
        <v>0</v>
      </c>
    </row>
    <row r="424" spans="2:2" x14ac:dyDescent="0.35">
      <c r="B424" cm="1">
        <f t="array" ref="B424">TRANSPOSE(_xlfn._xlws.SORT(_xlfn._xlws.FILTER(plotLayout[plot_layout_name],plotLayout[field_level]=A424)))</f>
        <v>0</v>
      </c>
    </row>
    <row r="425" spans="2:2" x14ac:dyDescent="0.35">
      <c r="B425" cm="1">
        <f t="array" ref="B425">TRANSPOSE(_xlfn._xlws.SORT(_xlfn._xlws.FILTER(plotLayout[plot_layout_name],plotLayout[field_level]=A425)))</f>
        <v>0</v>
      </c>
    </row>
    <row r="426" spans="2:2" x14ac:dyDescent="0.35">
      <c r="B426" cm="1">
        <f t="array" ref="B426">TRANSPOSE(_xlfn._xlws.SORT(_xlfn._xlws.FILTER(plotLayout[plot_layout_name],plotLayout[field_level]=A426)))</f>
        <v>0</v>
      </c>
    </row>
    <row r="427" spans="2:2" x14ac:dyDescent="0.35">
      <c r="B427" cm="1">
        <f t="array" ref="B427">TRANSPOSE(_xlfn._xlws.SORT(_xlfn._xlws.FILTER(plotLayout[plot_layout_name],plotLayout[field_level]=A427)))</f>
        <v>0</v>
      </c>
    </row>
    <row r="428" spans="2:2" x14ac:dyDescent="0.35">
      <c r="B428" cm="1">
        <f t="array" ref="B428">TRANSPOSE(_xlfn._xlws.SORT(_xlfn._xlws.FILTER(plotLayout[plot_layout_name],plotLayout[field_level]=A428)))</f>
        <v>0</v>
      </c>
    </row>
    <row r="429" spans="2:2" x14ac:dyDescent="0.35">
      <c r="B429" cm="1">
        <f t="array" ref="B429">TRANSPOSE(_xlfn._xlws.SORT(_xlfn._xlws.FILTER(plotLayout[plot_layout_name],plotLayout[field_level]=A429)))</f>
        <v>0</v>
      </c>
    </row>
    <row r="430" spans="2:2" x14ac:dyDescent="0.35">
      <c r="B430" cm="1">
        <f t="array" ref="B430">TRANSPOSE(_xlfn._xlws.SORT(_xlfn._xlws.FILTER(plotLayout[plot_layout_name],plotLayout[field_level]=A430)))</f>
        <v>0</v>
      </c>
    </row>
    <row r="431" spans="2:2" x14ac:dyDescent="0.35">
      <c r="B431" cm="1">
        <f t="array" ref="B431">TRANSPOSE(_xlfn._xlws.SORT(_xlfn._xlws.FILTER(plotLayout[plot_layout_name],plotLayout[field_level]=A431)))</f>
        <v>0</v>
      </c>
    </row>
    <row r="432" spans="2:2" x14ac:dyDescent="0.35">
      <c r="B432" cm="1">
        <f t="array" ref="B432">TRANSPOSE(_xlfn._xlws.SORT(_xlfn._xlws.FILTER(plotLayout[plot_layout_name],plotLayout[field_level]=A432)))</f>
        <v>0</v>
      </c>
    </row>
    <row r="433" spans="2:2" x14ac:dyDescent="0.35">
      <c r="B433" cm="1">
        <f t="array" ref="B433">TRANSPOSE(_xlfn._xlws.SORT(_xlfn._xlws.FILTER(plotLayout[plot_layout_name],plotLayout[field_level]=A433)))</f>
        <v>0</v>
      </c>
    </row>
    <row r="434" spans="2:2" x14ac:dyDescent="0.35">
      <c r="B434" cm="1">
        <f t="array" ref="B434">TRANSPOSE(_xlfn._xlws.SORT(_xlfn._xlws.FILTER(plotLayout[plot_layout_name],plotLayout[field_level]=A434)))</f>
        <v>0</v>
      </c>
    </row>
    <row r="435" spans="2:2" x14ac:dyDescent="0.35">
      <c r="B435" cm="1">
        <f t="array" ref="B435">TRANSPOSE(_xlfn._xlws.SORT(_xlfn._xlws.FILTER(plotLayout[plot_layout_name],plotLayout[field_level]=A435)))</f>
        <v>0</v>
      </c>
    </row>
    <row r="436" spans="2:2" x14ac:dyDescent="0.35">
      <c r="B436" cm="1">
        <f t="array" ref="B436">TRANSPOSE(_xlfn._xlws.SORT(_xlfn._xlws.FILTER(plotLayout[plot_layout_name],plotLayout[field_level]=A436)))</f>
        <v>0</v>
      </c>
    </row>
    <row r="437" spans="2:2" x14ac:dyDescent="0.35">
      <c r="B437" cm="1">
        <f t="array" ref="B437">TRANSPOSE(_xlfn._xlws.SORT(_xlfn._xlws.FILTER(plotLayout[plot_layout_name],plotLayout[field_level]=A437)))</f>
        <v>0</v>
      </c>
    </row>
    <row r="438" spans="2:2" x14ac:dyDescent="0.35">
      <c r="B438" cm="1">
        <f t="array" ref="B438">TRANSPOSE(_xlfn._xlws.SORT(_xlfn._xlws.FILTER(plotLayout[plot_layout_name],plotLayout[field_level]=A438)))</f>
        <v>0</v>
      </c>
    </row>
    <row r="439" spans="2:2" x14ac:dyDescent="0.35">
      <c r="B439" cm="1">
        <f t="array" ref="B439">TRANSPOSE(_xlfn._xlws.SORT(_xlfn._xlws.FILTER(plotLayout[plot_layout_name],plotLayout[field_level]=A439)))</f>
        <v>0</v>
      </c>
    </row>
    <row r="440" spans="2:2" x14ac:dyDescent="0.35">
      <c r="B440" cm="1">
        <f t="array" ref="B440">TRANSPOSE(_xlfn._xlws.SORT(_xlfn._xlws.FILTER(plotLayout[plot_layout_name],plotLayout[field_level]=A440)))</f>
        <v>0</v>
      </c>
    </row>
    <row r="441" spans="2:2" x14ac:dyDescent="0.35">
      <c r="B441" cm="1">
        <f t="array" ref="B441">TRANSPOSE(_xlfn._xlws.SORT(_xlfn._xlws.FILTER(plotLayout[plot_layout_name],plotLayout[field_level]=A441)))</f>
        <v>0</v>
      </c>
    </row>
    <row r="442" spans="2:2" x14ac:dyDescent="0.35">
      <c r="B442" cm="1">
        <f t="array" ref="B442">TRANSPOSE(_xlfn._xlws.SORT(_xlfn._xlws.FILTER(plotLayout[plot_layout_name],plotLayout[field_level]=A442)))</f>
        <v>0</v>
      </c>
    </row>
    <row r="443" spans="2:2" x14ac:dyDescent="0.35">
      <c r="B443" cm="1">
        <f t="array" ref="B443">TRANSPOSE(_xlfn._xlws.SORT(_xlfn._xlws.FILTER(plotLayout[plot_layout_name],plotLayout[field_level]=A443)))</f>
        <v>0</v>
      </c>
    </row>
    <row r="444" spans="2:2" x14ac:dyDescent="0.35">
      <c r="B444" cm="1">
        <f t="array" ref="B444">TRANSPOSE(_xlfn._xlws.SORT(_xlfn._xlws.FILTER(plotLayout[plot_layout_name],plotLayout[field_level]=A444)))</f>
        <v>0</v>
      </c>
    </row>
    <row r="445" spans="2:2" x14ac:dyDescent="0.35">
      <c r="B445" cm="1">
        <f t="array" ref="B445">TRANSPOSE(_xlfn._xlws.SORT(_xlfn._xlws.FILTER(plotLayout[plot_layout_name],plotLayout[field_level]=A445)))</f>
        <v>0</v>
      </c>
    </row>
    <row r="446" spans="2:2" x14ac:dyDescent="0.35">
      <c r="B446" cm="1">
        <f t="array" ref="B446">TRANSPOSE(_xlfn._xlws.SORT(_xlfn._xlws.FILTER(plotLayout[plot_layout_name],plotLayout[field_level]=A446)))</f>
        <v>0</v>
      </c>
    </row>
    <row r="447" spans="2:2" x14ac:dyDescent="0.35">
      <c r="B447" cm="1">
        <f t="array" ref="B447">TRANSPOSE(_xlfn._xlws.SORT(_xlfn._xlws.FILTER(plotLayout[plot_layout_name],plotLayout[field_level]=A447)))</f>
        <v>0</v>
      </c>
    </row>
    <row r="448" spans="2:2" x14ac:dyDescent="0.35">
      <c r="B448" cm="1">
        <f t="array" ref="B448">TRANSPOSE(_xlfn._xlws.SORT(_xlfn._xlws.FILTER(plotLayout[plot_layout_name],plotLayout[field_level]=A448)))</f>
        <v>0</v>
      </c>
    </row>
    <row r="449" spans="2:2" x14ac:dyDescent="0.35">
      <c r="B449" cm="1">
        <f t="array" ref="B449">TRANSPOSE(_xlfn._xlws.SORT(_xlfn._xlws.FILTER(plotLayout[plot_layout_name],plotLayout[field_level]=A449)))</f>
        <v>0</v>
      </c>
    </row>
    <row r="450" spans="2:2" x14ac:dyDescent="0.35">
      <c r="B450" cm="1">
        <f t="array" ref="B450">TRANSPOSE(_xlfn._xlws.SORT(_xlfn._xlws.FILTER(plotLayout[plot_layout_name],plotLayout[field_level]=A450)))</f>
        <v>0</v>
      </c>
    </row>
    <row r="451" spans="2:2" x14ac:dyDescent="0.35">
      <c r="B451" cm="1">
        <f t="array" ref="B451">TRANSPOSE(_xlfn._xlws.SORT(_xlfn._xlws.FILTER(plotLayout[plot_layout_name],plotLayout[field_level]=A451)))</f>
        <v>0</v>
      </c>
    </row>
    <row r="452" spans="2:2" x14ac:dyDescent="0.35">
      <c r="B452" cm="1">
        <f t="array" ref="B452">TRANSPOSE(_xlfn._xlws.SORT(_xlfn._xlws.FILTER(plotLayout[plot_layout_name],plotLayout[field_level]=A452)))</f>
        <v>0</v>
      </c>
    </row>
    <row r="453" spans="2:2" x14ac:dyDescent="0.35">
      <c r="B453" cm="1">
        <f t="array" ref="B453">TRANSPOSE(_xlfn._xlws.SORT(_xlfn._xlws.FILTER(plotLayout[plot_layout_name],plotLayout[field_level]=A453)))</f>
        <v>0</v>
      </c>
    </row>
    <row r="454" spans="2:2" x14ac:dyDescent="0.35">
      <c r="B454" cm="1">
        <f t="array" ref="B454">TRANSPOSE(_xlfn._xlws.SORT(_xlfn._xlws.FILTER(plotLayout[plot_layout_name],plotLayout[field_level]=A454)))</f>
        <v>0</v>
      </c>
    </row>
    <row r="455" spans="2:2" x14ac:dyDescent="0.35">
      <c r="B455" cm="1">
        <f t="array" ref="B455">TRANSPOSE(_xlfn._xlws.SORT(_xlfn._xlws.FILTER(plotLayout[plot_layout_name],plotLayout[field_level]=A455)))</f>
        <v>0</v>
      </c>
    </row>
    <row r="456" spans="2:2" x14ac:dyDescent="0.35">
      <c r="B456" cm="1">
        <f t="array" ref="B456">TRANSPOSE(_xlfn._xlws.SORT(_xlfn._xlws.FILTER(plotLayout[plot_layout_name],plotLayout[field_level]=A456)))</f>
        <v>0</v>
      </c>
    </row>
    <row r="457" spans="2:2" x14ac:dyDescent="0.35">
      <c r="B457" cm="1">
        <f t="array" ref="B457">TRANSPOSE(_xlfn._xlws.SORT(_xlfn._xlws.FILTER(plotLayout[plot_layout_name],plotLayout[field_level]=A457)))</f>
        <v>0</v>
      </c>
    </row>
    <row r="458" spans="2:2" x14ac:dyDescent="0.35">
      <c r="B458" cm="1">
        <f t="array" ref="B458">TRANSPOSE(_xlfn._xlws.SORT(_xlfn._xlws.FILTER(plotLayout[plot_layout_name],plotLayout[field_level]=A458)))</f>
        <v>0</v>
      </c>
    </row>
    <row r="459" spans="2:2" x14ac:dyDescent="0.35">
      <c r="B459" cm="1">
        <f t="array" ref="B459">TRANSPOSE(_xlfn._xlws.SORT(_xlfn._xlws.FILTER(plotLayout[plot_layout_name],plotLayout[field_level]=A459)))</f>
        <v>0</v>
      </c>
    </row>
    <row r="460" spans="2:2" x14ac:dyDescent="0.35">
      <c r="B460" cm="1">
        <f t="array" ref="B460">TRANSPOSE(_xlfn._xlws.SORT(_xlfn._xlws.FILTER(plotLayout[plot_layout_name],plotLayout[field_level]=A460)))</f>
        <v>0</v>
      </c>
    </row>
    <row r="461" spans="2:2" x14ac:dyDescent="0.35">
      <c r="B461" cm="1">
        <f t="array" ref="B461">TRANSPOSE(_xlfn._xlws.SORT(_xlfn._xlws.FILTER(plotLayout[plot_layout_name],plotLayout[field_level]=A461)))</f>
        <v>0</v>
      </c>
    </row>
    <row r="462" spans="2:2" x14ac:dyDescent="0.35">
      <c r="B462" cm="1">
        <f t="array" ref="B462">TRANSPOSE(_xlfn._xlws.SORT(_xlfn._xlws.FILTER(plotLayout[plot_layout_name],plotLayout[field_level]=A462)))</f>
        <v>0</v>
      </c>
    </row>
    <row r="463" spans="2:2" x14ac:dyDescent="0.35">
      <c r="B463" cm="1">
        <f t="array" ref="B463">TRANSPOSE(_xlfn._xlws.SORT(_xlfn._xlws.FILTER(plotLayout[plot_layout_name],plotLayout[field_level]=A463)))</f>
        <v>0</v>
      </c>
    </row>
    <row r="464" spans="2:2" x14ac:dyDescent="0.35">
      <c r="B464" cm="1">
        <f t="array" ref="B464">TRANSPOSE(_xlfn._xlws.SORT(_xlfn._xlws.FILTER(plotLayout[plot_layout_name],plotLayout[field_level]=A464)))</f>
        <v>0</v>
      </c>
    </row>
    <row r="465" spans="2:2" x14ac:dyDescent="0.35">
      <c r="B465" cm="1">
        <f t="array" ref="B465">TRANSPOSE(_xlfn._xlws.SORT(_xlfn._xlws.FILTER(plotLayout[plot_layout_name],plotLayout[field_level]=A465)))</f>
        <v>0</v>
      </c>
    </row>
    <row r="466" spans="2:2" x14ac:dyDescent="0.35">
      <c r="B466" cm="1">
        <f t="array" ref="B466">TRANSPOSE(_xlfn._xlws.SORT(_xlfn._xlws.FILTER(plotLayout[plot_layout_name],plotLayout[field_level]=A466)))</f>
        <v>0</v>
      </c>
    </row>
    <row r="467" spans="2:2" x14ac:dyDescent="0.35">
      <c r="B467" cm="1">
        <f t="array" ref="B467">TRANSPOSE(_xlfn._xlws.SORT(_xlfn._xlws.FILTER(plotLayout[plot_layout_name],plotLayout[field_level]=A467)))</f>
        <v>0</v>
      </c>
    </row>
    <row r="468" spans="2:2" x14ac:dyDescent="0.35">
      <c r="B468" cm="1">
        <f t="array" ref="B468">TRANSPOSE(_xlfn._xlws.SORT(_xlfn._xlws.FILTER(plotLayout[plot_layout_name],plotLayout[field_level]=A468)))</f>
        <v>0</v>
      </c>
    </row>
    <row r="469" spans="2:2" x14ac:dyDescent="0.35">
      <c r="B469" cm="1">
        <f t="array" ref="B469">TRANSPOSE(_xlfn._xlws.SORT(_xlfn._xlws.FILTER(plotLayout[plot_layout_name],plotLayout[field_level]=A469)))</f>
        <v>0</v>
      </c>
    </row>
    <row r="470" spans="2:2" x14ac:dyDescent="0.35">
      <c r="B470" cm="1">
        <f t="array" ref="B470">TRANSPOSE(_xlfn._xlws.SORT(_xlfn._xlws.FILTER(plotLayout[plot_layout_name],plotLayout[field_level]=A470)))</f>
        <v>0</v>
      </c>
    </row>
    <row r="471" spans="2:2" x14ac:dyDescent="0.35">
      <c r="B471" cm="1">
        <f t="array" ref="B471">TRANSPOSE(_xlfn._xlws.SORT(_xlfn._xlws.FILTER(plotLayout[plot_layout_name],plotLayout[field_level]=A471)))</f>
        <v>0</v>
      </c>
    </row>
    <row r="472" spans="2:2" x14ac:dyDescent="0.35">
      <c r="B472" cm="1">
        <f t="array" ref="B472">TRANSPOSE(_xlfn._xlws.SORT(_xlfn._xlws.FILTER(plotLayout[plot_layout_name],plotLayout[field_level]=A472)))</f>
        <v>0</v>
      </c>
    </row>
    <row r="473" spans="2:2" x14ac:dyDescent="0.35">
      <c r="B473" cm="1">
        <f t="array" ref="B473">TRANSPOSE(_xlfn._xlws.SORT(_xlfn._xlws.FILTER(plotLayout[plot_layout_name],plotLayout[field_level]=A473)))</f>
        <v>0</v>
      </c>
    </row>
    <row r="474" spans="2:2" x14ac:dyDescent="0.35">
      <c r="B474" cm="1">
        <f t="array" ref="B474">TRANSPOSE(_xlfn._xlws.SORT(_xlfn._xlws.FILTER(plotLayout[plot_layout_name],plotLayout[field_level]=A474)))</f>
        <v>0</v>
      </c>
    </row>
    <row r="475" spans="2:2" x14ac:dyDescent="0.35">
      <c r="B475" cm="1">
        <f t="array" ref="B475">TRANSPOSE(_xlfn._xlws.SORT(_xlfn._xlws.FILTER(plotLayout[plot_layout_name],plotLayout[field_level]=A475)))</f>
        <v>0</v>
      </c>
    </row>
    <row r="476" spans="2:2" x14ac:dyDescent="0.35">
      <c r="B476" cm="1">
        <f t="array" ref="B476">TRANSPOSE(_xlfn._xlws.SORT(_xlfn._xlws.FILTER(plotLayout[plot_layout_name],plotLayout[field_level]=A476)))</f>
        <v>0</v>
      </c>
    </row>
    <row r="477" spans="2:2" x14ac:dyDescent="0.35">
      <c r="B477" cm="1">
        <f t="array" ref="B477">TRANSPOSE(_xlfn._xlws.SORT(_xlfn._xlws.FILTER(plotLayout[plot_layout_name],plotLayout[field_level]=A477)))</f>
        <v>0</v>
      </c>
    </row>
    <row r="478" spans="2:2" x14ac:dyDescent="0.35">
      <c r="B478" cm="1">
        <f t="array" ref="B478">TRANSPOSE(_xlfn._xlws.SORT(_xlfn._xlws.FILTER(plotLayout[plot_layout_name],plotLayout[field_level]=A478)))</f>
        <v>0</v>
      </c>
    </row>
    <row r="479" spans="2:2" x14ac:dyDescent="0.35">
      <c r="B479" cm="1">
        <f t="array" ref="B479">TRANSPOSE(_xlfn._xlws.SORT(_xlfn._xlws.FILTER(plotLayout[plot_layout_name],plotLayout[field_level]=A479)))</f>
        <v>0</v>
      </c>
    </row>
    <row r="480" spans="2:2" x14ac:dyDescent="0.35">
      <c r="B480" cm="1">
        <f t="array" ref="B480">TRANSPOSE(_xlfn._xlws.SORT(_xlfn._xlws.FILTER(plotLayout[plot_layout_name],plotLayout[field_level]=A480)))</f>
        <v>0</v>
      </c>
    </row>
    <row r="481" spans="2:2" x14ac:dyDescent="0.35">
      <c r="B481" cm="1">
        <f t="array" ref="B481">TRANSPOSE(_xlfn._xlws.SORT(_xlfn._xlws.FILTER(plotLayout[plot_layout_name],plotLayout[field_level]=A481)))</f>
        <v>0</v>
      </c>
    </row>
    <row r="482" spans="2:2" x14ac:dyDescent="0.35">
      <c r="B482" cm="1">
        <f t="array" ref="B482">TRANSPOSE(_xlfn._xlws.SORT(_xlfn._xlws.FILTER(plotLayout[plot_layout_name],plotLayout[field_level]=A482)))</f>
        <v>0</v>
      </c>
    </row>
    <row r="483" spans="2:2" x14ac:dyDescent="0.35">
      <c r="B483" cm="1">
        <f t="array" ref="B483">TRANSPOSE(_xlfn._xlws.SORT(_xlfn._xlws.FILTER(plotLayout[plot_layout_name],plotLayout[field_level]=A483)))</f>
        <v>0</v>
      </c>
    </row>
    <row r="484" spans="2:2" x14ac:dyDescent="0.35">
      <c r="B484" cm="1">
        <f t="array" ref="B484">TRANSPOSE(_xlfn._xlws.SORT(_xlfn._xlws.FILTER(plotLayout[plot_layout_name],plotLayout[field_level]=A484)))</f>
        <v>0</v>
      </c>
    </row>
    <row r="485" spans="2:2" x14ac:dyDescent="0.35">
      <c r="B485" cm="1">
        <f t="array" ref="B485">TRANSPOSE(_xlfn._xlws.SORT(_xlfn._xlws.FILTER(plotLayout[plot_layout_name],plotLayout[field_level]=A485)))</f>
        <v>0</v>
      </c>
    </row>
    <row r="486" spans="2:2" x14ac:dyDescent="0.35">
      <c r="B486" cm="1">
        <f t="array" ref="B486">TRANSPOSE(_xlfn._xlws.SORT(_xlfn._xlws.FILTER(plotLayout[plot_layout_name],plotLayout[field_level]=A486)))</f>
        <v>0</v>
      </c>
    </row>
    <row r="487" spans="2:2" x14ac:dyDescent="0.35">
      <c r="B487" cm="1">
        <f t="array" ref="B487">TRANSPOSE(_xlfn._xlws.SORT(_xlfn._xlws.FILTER(plotLayout[plot_layout_name],plotLayout[field_level]=A487)))</f>
        <v>0</v>
      </c>
    </row>
    <row r="488" spans="2:2" x14ac:dyDescent="0.35">
      <c r="B488" cm="1">
        <f t="array" ref="B488">TRANSPOSE(_xlfn._xlws.SORT(_xlfn._xlws.FILTER(plotLayout[plot_layout_name],plotLayout[field_level]=A488)))</f>
        <v>0</v>
      </c>
    </row>
    <row r="489" spans="2:2" x14ac:dyDescent="0.35">
      <c r="B489" cm="1">
        <f t="array" ref="B489">TRANSPOSE(_xlfn._xlws.SORT(_xlfn._xlws.FILTER(plotLayout[plot_layout_name],plotLayout[field_level]=A489)))</f>
        <v>0</v>
      </c>
    </row>
    <row r="490" spans="2:2" x14ac:dyDescent="0.35">
      <c r="B490" cm="1">
        <f t="array" ref="B490">TRANSPOSE(_xlfn._xlws.SORT(_xlfn._xlws.FILTER(plotLayout[plot_layout_name],plotLayout[field_level]=A490)))</f>
        <v>0</v>
      </c>
    </row>
    <row r="491" spans="2:2" x14ac:dyDescent="0.35">
      <c r="B491" cm="1">
        <f t="array" ref="B491">TRANSPOSE(_xlfn._xlws.SORT(_xlfn._xlws.FILTER(plotLayout[plot_layout_name],plotLayout[field_level]=A491)))</f>
        <v>0</v>
      </c>
    </row>
    <row r="492" spans="2:2" x14ac:dyDescent="0.35">
      <c r="B492" cm="1">
        <f t="array" ref="B492">TRANSPOSE(_xlfn._xlws.SORT(_xlfn._xlws.FILTER(plotLayout[plot_layout_name],plotLayout[field_level]=A492)))</f>
        <v>0</v>
      </c>
    </row>
    <row r="493" spans="2:2" x14ac:dyDescent="0.35">
      <c r="B493" cm="1">
        <f t="array" ref="B493">TRANSPOSE(_xlfn._xlws.SORT(_xlfn._xlws.FILTER(plotLayout[plot_layout_name],plotLayout[field_level]=A493)))</f>
        <v>0</v>
      </c>
    </row>
    <row r="494" spans="2:2" x14ac:dyDescent="0.35">
      <c r="B494" cm="1">
        <f t="array" ref="B494">TRANSPOSE(_xlfn._xlws.SORT(_xlfn._xlws.FILTER(plotLayout[plot_layout_name],plotLayout[field_level]=A494)))</f>
        <v>0</v>
      </c>
    </row>
    <row r="495" spans="2:2" x14ac:dyDescent="0.35">
      <c r="B495" cm="1">
        <f t="array" ref="B495">TRANSPOSE(_xlfn._xlws.SORT(_xlfn._xlws.FILTER(plotLayout[plot_layout_name],plotLayout[field_level]=A495)))</f>
        <v>0</v>
      </c>
    </row>
    <row r="496" spans="2:2" x14ac:dyDescent="0.35">
      <c r="B496" cm="1">
        <f t="array" ref="B496">TRANSPOSE(_xlfn._xlws.SORT(_xlfn._xlws.FILTER(plotLayout[plot_layout_name],plotLayout[field_level]=A496)))</f>
        <v>0</v>
      </c>
    </row>
    <row r="497" spans="2:2" x14ac:dyDescent="0.35">
      <c r="B497" cm="1">
        <f t="array" ref="B497">TRANSPOSE(_xlfn._xlws.SORT(_xlfn._xlws.FILTER(plotLayout[plot_layout_name],plotLayout[field_level]=A497)))</f>
        <v>0</v>
      </c>
    </row>
    <row r="498" spans="2:2" x14ac:dyDescent="0.35">
      <c r="B498" cm="1">
        <f t="array" ref="B498">TRANSPOSE(_xlfn._xlws.SORT(_xlfn._xlws.FILTER(plotLayout[plot_layout_name],plotLayout[field_level]=A498)))</f>
        <v>0</v>
      </c>
    </row>
    <row r="499" spans="2:2" x14ac:dyDescent="0.35">
      <c r="B499" cm="1">
        <f t="array" ref="B499">TRANSPOSE(_xlfn._xlws.SORT(_xlfn._xlws.FILTER(plotLayout[plot_layout_name],plotLayout[field_level]=A499)))</f>
        <v>0</v>
      </c>
    </row>
    <row r="500" spans="2:2" s="96" customFormat="1" x14ac:dyDescent="0.35">
      <c r="B500" s="96" cm="1">
        <f t="array" ref="B500">TRANSPOSE(_xlfn._xlws.SORT(_xlfn._xlws.FILTER(plotLayout[plot_layout_name],plotLayout[field_level]=A500)))</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election activeCell="AK487" sqref="AK487"/>
    </sheetView>
  </sheetViews>
  <sheetFormatPr defaultRowHeight="14.5" x14ac:dyDescent="0.35"/>
  <cols>
    <col min="1" max="1" width="17.26953125" bestFit="1" customWidth="1"/>
    <col min="2" max="2" width="10.54296875" customWidth="1"/>
    <col min="3" max="200" width="3.1796875" customWidth="1"/>
    <col min="16383" max="16383" width="8.7265625" customWidth="1"/>
  </cols>
  <sheetData>
    <row r="1" spans="1:9" s="110" customFormat="1" ht="24" customHeight="1" x14ac:dyDescent="0.35">
      <c r="A1" s="264" t="s">
        <v>9037</v>
      </c>
      <c r="I1" s="111"/>
    </row>
    <row r="2" spans="1:9" x14ac:dyDescent="0.35">
      <c r="A2" t="str" cm="1">
        <f t="array" ref="A2:A3">_xlfn._xlws.SORT(_xlfn.UNIQUE(_xlfn._xlws.FILTER(plots[plot_layout_id], plots[plot_layout_id] &lt;&gt; "")))</f>
        <v>PL1</v>
      </c>
      <c r="B2" t="str" cm="1">
        <f t="array" ref="B2:C2">TRANSPOSE(_xlfn._xlws.SORT(_xlfn._xlws.FILTER(plots[plot_id]&amp;"|"&amp;plots[plot_name],plots[plot_layout_id]=A2)))</f>
        <v>1|AHC</v>
      </c>
      <c r="C2" t="str">
        <v>2|BHC</v>
      </c>
    </row>
    <row r="3" spans="1:9" x14ac:dyDescent="0.35">
      <c r="A3" t="str">
        <v>PROUT</v>
      </c>
      <c r="B3" t="str" cm="1">
        <f t="array" ref="B3">TRANSPOSE(_xlfn._xlws.SORT(_xlfn._xlws.FILTER(plots[plot_id]&amp;"|"&amp;plots[plot_name],plots[plot_layout_id]=A3)))</f>
        <v>3|PROUTPLOT</v>
      </c>
    </row>
    <row r="4" spans="1:9" x14ac:dyDescent="0.35">
      <c r="B4" t="str" cm="1">
        <f t="array" ref="B4">TRANSPOSE(_xlfn._xlws.SORT(_xlfn._xlws.FILTER(plots[plot_id]&amp;"|"&amp;plots[plot_name],plots[plot_layout_id]=A4)))</f>
        <v>|</v>
      </c>
    </row>
    <row r="5" spans="1:9" x14ac:dyDescent="0.35">
      <c r="B5" t="str" cm="1">
        <f t="array" ref="B5">TRANSPOSE(_xlfn._xlws.SORT(_xlfn._xlws.FILTER(plots[plot_id]&amp;"|"&amp;plots[plot_name],plots[plot_layout_id]=A5)))</f>
        <v>|</v>
      </c>
    </row>
    <row r="6" spans="1:9" x14ac:dyDescent="0.35">
      <c r="B6" t="str" cm="1">
        <f t="array" ref="B6">TRANSPOSE(_xlfn._xlws.SORT(_xlfn._xlws.FILTER(plots[plot_id]&amp;"|"&amp;plots[plot_name],plots[plot_layout_id]=A6)))</f>
        <v>|</v>
      </c>
    </row>
    <row r="7" spans="1:9" x14ac:dyDescent="0.35">
      <c r="B7" t="str" cm="1">
        <f t="array" ref="B7">TRANSPOSE(_xlfn._xlws.SORT(_xlfn._xlws.FILTER(plots[plot_id]&amp;"|"&amp;plots[plot_name],plots[plot_layout_id]=A7)))</f>
        <v>|</v>
      </c>
    </row>
    <row r="8" spans="1:9" x14ac:dyDescent="0.35">
      <c r="B8" t="str" cm="1">
        <f t="array" ref="B8">TRANSPOSE(_xlfn._xlws.SORT(_xlfn._xlws.FILTER(plots[plot_id]&amp;"|"&amp;plots[plot_name],plots[plot_layout_id]=A8)))</f>
        <v>|</v>
      </c>
    </row>
    <row r="9" spans="1:9" x14ac:dyDescent="0.35">
      <c r="B9" t="str" cm="1">
        <f t="array" ref="B9">TRANSPOSE(_xlfn._xlws.SORT(_xlfn._xlws.FILTER(plots[plot_id]&amp;"|"&amp;plots[plot_name],plots[plot_layout_id]=A9)))</f>
        <v>|</v>
      </c>
    </row>
    <row r="10" spans="1:9" x14ac:dyDescent="0.35">
      <c r="B10" t="str" cm="1">
        <f t="array" ref="B10">TRANSPOSE(_xlfn._xlws.SORT(_xlfn._xlws.FILTER(plots[plot_id]&amp;"|"&amp;plots[plot_name],plots[plot_layout_id]=A10)))</f>
        <v>|</v>
      </c>
    </row>
    <row r="11" spans="1:9" x14ac:dyDescent="0.35">
      <c r="B11" t="str" cm="1">
        <f t="array" ref="B11">TRANSPOSE(_xlfn._xlws.SORT(_xlfn._xlws.FILTER(plots[plot_id]&amp;"|"&amp;plots[plot_name],plots[plot_layout_id]=A11)))</f>
        <v>|</v>
      </c>
    </row>
    <row r="12" spans="1:9" x14ac:dyDescent="0.35">
      <c r="B12" t="str" cm="1">
        <f t="array" ref="B12">TRANSPOSE(_xlfn._xlws.SORT(_xlfn._xlws.FILTER(plots[plot_id]&amp;"|"&amp;plots[plot_name],plots[plot_layout_id]=A12)))</f>
        <v>|</v>
      </c>
    </row>
    <row r="13" spans="1:9" x14ac:dyDescent="0.35">
      <c r="B13" t="str" cm="1">
        <f t="array" ref="B13">TRANSPOSE(_xlfn._xlws.SORT(_xlfn._xlws.FILTER(plots[plot_id]&amp;"|"&amp;plots[plot_name],plots[plot_layout_id]=A13)))</f>
        <v>|</v>
      </c>
    </row>
    <row r="14" spans="1:9" x14ac:dyDescent="0.35">
      <c r="B14" t="str" cm="1">
        <f t="array" ref="B14">TRANSPOSE(_xlfn._xlws.SORT(_xlfn._xlws.FILTER(plots[plot_id]&amp;"|"&amp;plots[plot_name],plots[plot_layout_id]=A14)))</f>
        <v>|</v>
      </c>
    </row>
    <row r="15" spans="1:9" x14ac:dyDescent="0.35">
      <c r="B15" t="str" cm="1">
        <f t="array" ref="B15">TRANSPOSE(_xlfn._xlws.SORT(_xlfn._xlws.FILTER(plots[plot_id]&amp;"|"&amp;plots[plot_name],plots[plot_layout_id]=A15)))</f>
        <v>|</v>
      </c>
    </row>
    <row r="16" spans="1:9" x14ac:dyDescent="0.35">
      <c r="B16" t="str" cm="1">
        <f t="array" ref="B16">TRANSPOSE(_xlfn._xlws.SORT(_xlfn._xlws.FILTER(plots[plot_id]&amp;"|"&amp;plots[plot_name],plots[plot_layout_id]=A16)))</f>
        <v>|</v>
      </c>
    </row>
    <row r="17" spans="2:2" x14ac:dyDescent="0.35">
      <c r="B17" t="str" cm="1">
        <f t="array" ref="B17">TRANSPOSE(_xlfn._xlws.SORT(_xlfn._xlws.FILTER(plots[plot_id]&amp;"|"&amp;plots[plot_name],plots[plot_layout_id]=A17)))</f>
        <v>|</v>
      </c>
    </row>
    <row r="18" spans="2:2" x14ac:dyDescent="0.35">
      <c r="B18" t="str" cm="1">
        <f t="array" ref="B18">TRANSPOSE(_xlfn._xlws.SORT(_xlfn._xlws.FILTER(plots[plot_id]&amp;"|"&amp;plots[plot_name],plots[plot_layout_id]=A18)))</f>
        <v>|</v>
      </c>
    </row>
    <row r="19" spans="2:2" x14ac:dyDescent="0.35">
      <c r="B19" t="str" cm="1">
        <f t="array" ref="B19">TRANSPOSE(_xlfn._xlws.SORT(_xlfn._xlws.FILTER(plots[plot_id]&amp;"|"&amp;plots[plot_name],plots[plot_layout_id]=A19)))</f>
        <v>|</v>
      </c>
    </row>
    <row r="20" spans="2:2" x14ac:dyDescent="0.35">
      <c r="B20" t="str" cm="1">
        <f t="array" ref="B20">TRANSPOSE(_xlfn._xlws.SORT(_xlfn._xlws.FILTER(plots[plot_id]&amp;"|"&amp;plots[plot_name],plots[plot_layout_id]=A20)))</f>
        <v>|</v>
      </c>
    </row>
    <row r="21" spans="2:2" x14ac:dyDescent="0.35">
      <c r="B21" t="str" cm="1">
        <f t="array" ref="B21">TRANSPOSE(_xlfn._xlws.SORT(_xlfn._xlws.FILTER(plots[plot_id]&amp;"|"&amp;plots[plot_name],plots[plot_layout_id]=A21)))</f>
        <v>|</v>
      </c>
    </row>
    <row r="22" spans="2:2" x14ac:dyDescent="0.35">
      <c r="B22" t="str" cm="1">
        <f t="array" ref="B22">TRANSPOSE(_xlfn._xlws.SORT(_xlfn._xlws.FILTER(plots[plot_id]&amp;"|"&amp;plots[plot_name],plots[plot_layout_id]=A22)))</f>
        <v>|</v>
      </c>
    </row>
    <row r="23" spans="2:2" x14ac:dyDescent="0.35">
      <c r="B23" t="str" cm="1">
        <f t="array" ref="B23">TRANSPOSE(_xlfn._xlws.SORT(_xlfn._xlws.FILTER(plots[plot_id]&amp;"|"&amp;plots[plot_name],plots[plot_layout_id]=A23)))</f>
        <v>|</v>
      </c>
    </row>
    <row r="24" spans="2:2" x14ac:dyDescent="0.35">
      <c r="B24" t="str" cm="1">
        <f t="array" ref="B24">TRANSPOSE(_xlfn._xlws.SORT(_xlfn._xlws.FILTER(plots[plot_id]&amp;"|"&amp;plots[plot_name],plots[plot_layout_id]=A24)))</f>
        <v>|</v>
      </c>
    </row>
    <row r="25" spans="2:2" x14ac:dyDescent="0.35">
      <c r="B25" t="str" cm="1">
        <f t="array" ref="B25">TRANSPOSE(_xlfn._xlws.SORT(_xlfn._xlws.FILTER(plots[plot_id]&amp;"|"&amp;plots[plot_name],plots[plot_layout_id]=A25)))</f>
        <v>|</v>
      </c>
    </row>
    <row r="26" spans="2:2" x14ac:dyDescent="0.35">
      <c r="B26" t="str" cm="1">
        <f t="array" ref="B26">TRANSPOSE(_xlfn._xlws.SORT(_xlfn._xlws.FILTER(plots[plot_id]&amp;"|"&amp;plots[plot_name],plots[plot_layout_id]=A26)))</f>
        <v>|</v>
      </c>
    </row>
    <row r="27" spans="2:2" x14ac:dyDescent="0.35">
      <c r="B27" t="str" cm="1">
        <f t="array" ref="B27">TRANSPOSE(_xlfn._xlws.SORT(_xlfn._xlws.FILTER(plots[plot_id]&amp;"|"&amp;plots[plot_name],plots[plot_layout_id]=A27)))</f>
        <v>|</v>
      </c>
    </row>
    <row r="28" spans="2:2" x14ac:dyDescent="0.35">
      <c r="B28" t="str" cm="1">
        <f t="array" ref="B28">TRANSPOSE(_xlfn._xlws.SORT(_xlfn._xlws.FILTER(plots[plot_id]&amp;"|"&amp;plots[plot_name],plots[plot_layout_id]=A28)))</f>
        <v>|</v>
      </c>
    </row>
    <row r="29" spans="2:2" x14ac:dyDescent="0.35">
      <c r="B29" t="str" cm="1">
        <f t="array" ref="B29">TRANSPOSE(_xlfn._xlws.SORT(_xlfn._xlws.FILTER(plots[plot_id]&amp;"|"&amp;plots[plot_name],plots[plot_layout_id]=A29)))</f>
        <v>|</v>
      </c>
    </row>
    <row r="30" spans="2:2" x14ac:dyDescent="0.35">
      <c r="B30" t="str" cm="1">
        <f t="array" ref="B30">TRANSPOSE(_xlfn._xlws.SORT(_xlfn._xlws.FILTER(plots[plot_id]&amp;"|"&amp;plots[plot_name],plots[plot_layout_id]=A30)))</f>
        <v>|</v>
      </c>
    </row>
    <row r="31" spans="2:2" x14ac:dyDescent="0.35">
      <c r="B31" t="str" cm="1">
        <f t="array" ref="B31">TRANSPOSE(_xlfn._xlws.SORT(_xlfn._xlws.FILTER(plots[plot_id]&amp;"|"&amp;plots[plot_name],plots[plot_layout_id]=A31)))</f>
        <v>|</v>
      </c>
    </row>
    <row r="32" spans="2:2" x14ac:dyDescent="0.35">
      <c r="B32" t="str" cm="1">
        <f t="array" ref="B32">TRANSPOSE(_xlfn._xlws.SORT(_xlfn._xlws.FILTER(plots[plot_id]&amp;"|"&amp;plots[plot_name],plots[plot_layout_id]=A32)))</f>
        <v>|</v>
      </c>
    </row>
    <row r="33" spans="2:2" x14ac:dyDescent="0.35">
      <c r="B33" t="str" cm="1">
        <f t="array" ref="B33">TRANSPOSE(_xlfn._xlws.SORT(_xlfn._xlws.FILTER(plots[plot_id]&amp;"|"&amp;plots[plot_name],plots[plot_layout_id]=A33)))</f>
        <v>|</v>
      </c>
    </row>
    <row r="34" spans="2:2" x14ac:dyDescent="0.35">
      <c r="B34" t="str" cm="1">
        <f t="array" ref="B34">TRANSPOSE(_xlfn._xlws.SORT(_xlfn._xlws.FILTER(plots[plot_id]&amp;"|"&amp;plots[plot_name],plots[plot_layout_id]=A34)))</f>
        <v>|</v>
      </c>
    </row>
    <row r="35" spans="2:2" x14ac:dyDescent="0.35">
      <c r="B35" t="str" cm="1">
        <f t="array" ref="B35">TRANSPOSE(_xlfn._xlws.SORT(_xlfn._xlws.FILTER(plots[plot_id]&amp;"|"&amp;plots[plot_name],plots[plot_layout_id]=A35)))</f>
        <v>|</v>
      </c>
    </row>
    <row r="36" spans="2:2" x14ac:dyDescent="0.35">
      <c r="B36" t="str" cm="1">
        <f t="array" ref="B36">TRANSPOSE(_xlfn._xlws.SORT(_xlfn._xlws.FILTER(plots[plot_id]&amp;"|"&amp;plots[plot_name],plots[plot_layout_id]=A36)))</f>
        <v>|</v>
      </c>
    </row>
    <row r="37" spans="2:2" x14ac:dyDescent="0.35">
      <c r="B37" t="str" cm="1">
        <f t="array" ref="B37">TRANSPOSE(_xlfn._xlws.SORT(_xlfn._xlws.FILTER(plots[plot_id]&amp;"|"&amp;plots[plot_name],plots[plot_layout_id]=A37)))</f>
        <v>|</v>
      </c>
    </row>
    <row r="38" spans="2:2" x14ac:dyDescent="0.35">
      <c r="B38" t="str" cm="1">
        <f t="array" ref="B38">TRANSPOSE(_xlfn._xlws.SORT(_xlfn._xlws.FILTER(plots[plot_id]&amp;"|"&amp;plots[plot_name],plots[plot_layout_id]=A38)))</f>
        <v>|</v>
      </c>
    </row>
    <row r="39" spans="2:2" x14ac:dyDescent="0.35">
      <c r="B39" t="str" cm="1">
        <f t="array" ref="B39">TRANSPOSE(_xlfn._xlws.SORT(_xlfn._xlws.FILTER(plots[plot_id]&amp;"|"&amp;plots[plot_name],plots[plot_layout_id]=A39)))</f>
        <v>|</v>
      </c>
    </row>
    <row r="40" spans="2:2" x14ac:dyDescent="0.35">
      <c r="B40" t="str" cm="1">
        <f t="array" ref="B40">TRANSPOSE(_xlfn._xlws.SORT(_xlfn._xlws.FILTER(plots[plot_id]&amp;"|"&amp;plots[plot_name],plots[plot_layout_id]=A40)))</f>
        <v>|</v>
      </c>
    </row>
    <row r="41" spans="2:2" x14ac:dyDescent="0.35">
      <c r="B41" t="str" cm="1">
        <f t="array" ref="B41">TRANSPOSE(_xlfn._xlws.SORT(_xlfn._xlws.FILTER(plots[plot_id]&amp;"|"&amp;plots[plot_name],plots[plot_layout_id]=A41)))</f>
        <v>|</v>
      </c>
    </row>
    <row r="42" spans="2:2" x14ac:dyDescent="0.35">
      <c r="B42" t="str" cm="1">
        <f t="array" ref="B42">TRANSPOSE(_xlfn._xlws.SORT(_xlfn._xlws.FILTER(plots[plot_id]&amp;"|"&amp;plots[plot_name],plots[plot_layout_id]=A42)))</f>
        <v>|</v>
      </c>
    </row>
    <row r="43" spans="2:2" x14ac:dyDescent="0.35">
      <c r="B43" t="str" cm="1">
        <f t="array" ref="B43">TRANSPOSE(_xlfn._xlws.SORT(_xlfn._xlws.FILTER(plots[plot_id]&amp;"|"&amp;plots[plot_name],plots[plot_layout_id]=A43)))</f>
        <v>|</v>
      </c>
    </row>
    <row r="44" spans="2:2" x14ac:dyDescent="0.35">
      <c r="B44" t="str" cm="1">
        <f t="array" ref="B44">TRANSPOSE(_xlfn._xlws.SORT(_xlfn._xlws.FILTER(plots[plot_id]&amp;"|"&amp;plots[plot_name],plots[plot_layout_id]=A44)))</f>
        <v>|</v>
      </c>
    </row>
    <row r="45" spans="2:2" x14ac:dyDescent="0.35">
      <c r="B45" t="str" cm="1">
        <f t="array" ref="B45">TRANSPOSE(_xlfn._xlws.SORT(_xlfn._xlws.FILTER(plots[plot_id]&amp;"|"&amp;plots[plot_name],plots[plot_layout_id]=A45)))</f>
        <v>|</v>
      </c>
    </row>
    <row r="46" spans="2:2" x14ac:dyDescent="0.35">
      <c r="B46" t="str" cm="1">
        <f t="array" ref="B46">TRANSPOSE(_xlfn._xlws.SORT(_xlfn._xlws.FILTER(plots[plot_id]&amp;"|"&amp;plots[plot_name],plots[plot_layout_id]=A46)))</f>
        <v>|</v>
      </c>
    </row>
    <row r="47" spans="2:2" x14ac:dyDescent="0.35">
      <c r="B47" t="str" cm="1">
        <f t="array" ref="B47">TRANSPOSE(_xlfn._xlws.SORT(_xlfn._xlws.FILTER(plots[plot_id]&amp;"|"&amp;plots[plot_name],plots[plot_layout_id]=A47)))</f>
        <v>|</v>
      </c>
    </row>
    <row r="48" spans="2:2" x14ac:dyDescent="0.35">
      <c r="B48" t="str" cm="1">
        <f t="array" ref="B48">TRANSPOSE(_xlfn._xlws.SORT(_xlfn._xlws.FILTER(plots[plot_id]&amp;"|"&amp;plots[plot_name],plots[plot_layout_id]=A48)))</f>
        <v>|</v>
      </c>
    </row>
    <row r="49" spans="2:2" x14ac:dyDescent="0.35">
      <c r="B49" t="str" cm="1">
        <f t="array" ref="B49">TRANSPOSE(_xlfn._xlws.SORT(_xlfn._xlws.FILTER(plots[plot_id]&amp;"|"&amp;plots[plot_name],plots[plot_layout_id]=A49)))</f>
        <v>|</v>
      </c>
    </row>
    <row r="50" spans="2:2" x14ac:dyDescent="0.35">
      <c r="B50" t="str" cm="1">
        <f t="array" ref="B50">TRANSPOSE(_xlfn._xlws.SORT(_xlfn._xlws.FILTER(plots[plot_id]&amp;"|"&amp;plots[plot_name],plots[plot_layout_id]=A50)))</f>
        <v>|</v>
      </c>
    </row>
    <row r="51" spans="2:2" x14ac:dyDescent="0.35">
      <c r="B51" t="str" cm="1">
        <f t="array" ref="B51">TRANSPOSE(_xlfn._xlws.SORT(_xlfn._xlws.FILTER(plots[plot_id]&amp;"|"&amp;plots[plot_name],plots[plot_layout_id]=A51)))</f>
        <v>|</v>
      </c>
    </row>
    <row r="52" spans="2:2" x14ac:dyDescent="0.35">
      <c r="B52" t="str" cm="1">
        <f t="array" ref="B52">TRANSPOSE(_xlfn._xlws.SORT(_xlfn._xlws.FILTER(plots[plot_id]&amp;"|"&amp;plots[plot_name],plots[plot_layout_id]=A52)))</f>
        <v>|</v>
      </c>
    </row>
    <row r="53" spans="2:2" x14ac:dyDescent="0.35">
      <c r="B53" t="str" cm="1">
        <f t="array" ref="B53">TRANSPOSE(_xlfn._xlws.SORT(_xlfn._xlws.FILTER(plots[plot_id]&amp;"|"&amp;plots[plot_name],plots[plot_layout_id]=A53)))</f>
        <v>|</v>
      </c>
    </row>
    <row r="54" spans="2:2" x14ac:dyDescent="0.35">
      <c r="B54" t="str" cm="1">
        <f t="array" ref="B54">TRANSPOSE(_xlfn._xlws.SORT(_xlfn._xlws.FILTER(plots[plot_id]&amp;"|"&amp;plots[plot_name],plots[plot_layout_id]=A54)))</f>
        <v>|</v>
      </c>
    </row>
    <row r="55" spans="2:2" x14ac:dyDescent="0.35">
      <c r="B55" t="str" cm="1">
        <f t="array" ref="B55">TRANSPOSE(_xlfn._xlws.SORT(_xlfn._xlws.FILTER(plots[plot_id]&amp;"|"&amp;plots[plot_name],plots[plot_layout_id]=A55)))</f>
        <v>|</v>
      </c>
    </row>
    <row r="56" spans="2:2" x14ac:dyDescent="0.35">
      <c r="B56" t="str" cm="1">
        <f t="array" ref="B56">TRANSPOSE(_xlfn._xlws.SORT(_xlfn._xlws.FILTER(plots[plot_id]&amp;"|"&amp;plots[plot_name],plots[plot_layout_id]=A56)))</f>
        <v>|</v>
      </c>
    </row>
    <row r="57" spans="2:2" x14ac:dyDescent="0.35">
      <c r="B57" t="str" cm="1">
        <f t="array" ref="B57">TRANSPOSE(_xlfn._xlws.SORT(_xlfn._xlws.FILTER(plots[plot_id]&amp;"|"&amp;plots[plot_name],plots[plot_layout_id]=A57)))</f>
        <v>|</v>
      </c>
    </row>
    <row r="58" spans="2:2" x14ac:dyDescent="0.35">
      <c r="B58" t="str" cm="1">
        <f t="array" ref="B58">TRANSPOSE(_xlfn._xlws.SORT(_xlfn._xlws.FILTER(plots[plot_id]&amp;"|"&amp;plots[plot_name],plots[plot_layout_id]=A58)))</f>
        <v>|</v>
      </c>
    </row>
    <row r="59" spans="2:2" x14ac:dyDescent="0.35">
      <c r="B59" t="str" cm="1">
        <f t="array" ref="B59">TRANSPOSE(_xlfn._xlws.SORT(_xlfn._xlws.FILTER(plots[plot_id]&amp;"|"&amp;plots[plot_name],plots[plot_layout_id]=A59)))</f>
        <v>|</v>
      </c>
    </row>
    <row r="60" spans="2:2" x14ac:dyDescent="0.35">
      <c r="B60" t="str" cm="1">
        <f t="array" ref="B60">TRANSPOSE(_xlfn._xlws.SORT(_xlfn._xlws.FILTER(plots[plot_id]&amp;"|"&amp;plots[plot_name],plots[plot_layout_id]=A60)))</f>
        <v>|</v>
      </c>
    </row>
    <row r="61" spans="2:2" x14ac:dyDescent="0.35">
      <c r="B61" t="str" cm="1">
        <f t="array" ref="B61">TRANSPOSE(_xlfn._xlws.SORT(_xlfn._xlws.FILTER(plots[plot_id]&amp;"|"&amp;plots[plot_name],plots[plot_layout_id]=A61)))</f>
        <v>|</v>
      </c>
    </row>
    <row r="62" spans="2:2" x14ac:dyDescent="0.35">
      <c r="B62" t="str" cm="1">
        <f t="array" ref="B62">TRANSPOSE(_xlfn._xlws.SORT(_xlfn._xlws.FILTER(plots[plot_id]&amp;"|"&amp;plots[plot_name],plots[plot_layout_id]=A62)))</f>
        <v>|</v>
      </c>
    </row>
    <row r="63" spans="2:2" x14ac:dyDescent="0.35">
      <c r="B63" t="str" cm="1">
        <f t="array" ref="B63">TRANSPOSE(_xlfn._xlws.SORT(_xlfn._xlws.FILTER(plots[plot_id]&amp;"|"&amp;plots[plot_name],plots[plot_layout_id]=A63)))</f>
        <v>|</v>
      </c>
    </row>
    <row r="64" spans="2:2" x14ac:dyDescent="0.35">
      <c r="B64" t="str" cm="1">
        <f t="array" ref="B64">TRANSPOSE(_xlfn._xlws.SORT(_xlfn._xlws.FILTER(plots[plot_id]&amp;"|"&amp;plots[plot_name],plots[plot_layout_id]=A64)))</f>
        <v>|</v>
      </c>
    </row>
    <row r="65" spans="2:2" x14ac:dyDescent="0.35">
      <c r="B65" t="str" cm="1">
        <f t="array" ref="B65">TRANSPOSE(_xlfn._xlws.SORT(_xlfn._xlws.FILTER(plots[plot_id]&amp;"|"&amp;plots[plot_name],plots[plot_layout_id]=A65)))</f>
        <v>|</v>
      </c>
    </row>
    <row r="66" spans="2:2" x14ac:dyDescent="0.35">
      <c r="B66" t="str" cm="1">
        <f t="array" ref="B66">TRANSPOSE(_xlfn._xlws.SORT(_xlfn._xlws.FILTER(plots[plot_id]&amp;"|"&amp;plots[plot_name],plots[plot_layout_id]=A66)))</f>
        <v>|</v>
      </c>
    </row>
    <row r="67" spans="2:2" x14ac:dyDescent="0.35">
      <c r="B67" t="str" cm="1">
        <f t="array" ref="B67">TRANSPOSE(_xlfn._xlws.SORT(_xlfn._xlws.FILTER(plots[plot_id]&amp;"|"&amp;plots[plot_name],plots[plot_layout_id]=A67)))</f>
        <v>|</v>
      </c>
    </row>
    <row r="68" spans="2:2" x14ac:dyDescent="0.35">
      <c r="B68" t="str" cm="1">
        <f t="array" ref="B68">TRANSPOSE(_xlfn._xlws.SORT(_xlfn._xlws.FILTER(plots[plot_id]&amp;"|"&amp;plots[plot_name],plots[plot_layout_id]=A68)))</f>
        <v>|</v>
      </c>
    </row>
    <row r="69" spans="2:2" x14ac:dyDescent="0.35">
      <c r="B69" t="str" cm="1">
        <f t="array" ref="B69">TRANSPOSE(_xlfn._xlws.SORT(_xlfn._xlws.FILTER(plots[plot_id]&amp;"|"&amp;plots[plot_name],plots[plot_layout_id]=A69)))</f>
        <v>|</v>
      </c>
    </row>
    <row r="70" spans="2:2" x14ac:dyDescent="0.35">
      <c r="B70" t="str" cm="1">
        <f t="array" ref="B70">TRANSPOSE(_xlfn._xlws.SORT(_xlfn._xlws.FILTER(plots[plot_id]&amp;"|"&amp;plots[plot_name],plots[plot_layout_id]=A70)))</f>
        <v>|</v>
      </c>
    </row>
    <row r="71" spans="2:2" x14ac:dyDescent="0.35">
      <c r="B71" t="str" cm="1">
        <f t="array" ref="B71">TRANSPOSE(_xlfn._xlws.SORT(_xlfn._xlws.FILTER(plots[plot_id]&amp;"|"&amp;plots[plot_name],plots[plot_layout_id]=A71)))</f>
        <v>|</v>
      </c>
    </row>
    <row r="72" spans="2:2" x14ac:dyDescent="0.35">
      <c r="B72" t="str" cm="1">
        <f t="array" ref="B72">TRANSPOSE(_xlfn._xlws.SORT(_xlfn._xlws.FILTER(plots[plot_id]&amp;"|"&amp;plots[plot_name],plots[plot_layout_id]=A72)))</f>
        <v>|</v>
      </c>
    </row>
    <row r="73" spans="2:2" x14ac:dyDescent="0.35">
      <c r="B73" t="str" cm="1">
        <f t="array" ref="B73">TRANSPOSE(_xlfn._xlws.SORT(_xlfn._xlws.FILTER(plots[plot_id]&amp;"|"&amp;plots[plot_name],plots[plot_layout_id]=A73)))</f>
        <v>|</v>
      </c>
    </row>
    <row r="74" spans="2:2" x14ac:dyDescent="0.35">
      <c r="B74" t="str" cm="1">
        <f t="array" ref="B74">TRANSPOSE(_xlfn._xlws.SORT(_xlfn._xlws.FILTER(plots[plot_id]&amp;"|"&amp;plots[plot_name],plots[plot_layout_id]=A74)))</f>
        <v>|</v>
      </c>
    </row>
    <row r="75" spans="2:2" x14ac:dyDescent="0.35">
      <c r="B75" t="str" cm="1">
        <f t="array" ref="B75">TRANSPOSE(_xlfn._xlws.SORT(_xlfn._xlws.FILTER(plots[plot_id]&amp;"|"&amp;plots[plot_name],plots[plot_layout_id]=A75)))</f>
        <v>|</v>
      </c>
    </row>
    <row r="76" spans="2:2" x14ac:dyDescent="0.35">
      <c r="B76" t="str" cm="1">
        <f t="array" ref="B76">TRANSPOSE(_xlfn._xlws.SORT(_xlfn._xlws.FILTER(plots[plot_id]&amp;"|"&amp;plots[plot_name],plots[plot_layout_id]=A76)))</f>
        <v>|</v>
      </c>
    </row>
    <row r="77" spans="2:2" x14ac:dyDescent="0.35">
      <c r="B77" t="str" cm="1">
        <f t="array" ref="B77">TRANSPOSE(_xlfn._xlws.SORT(_xlfn._xlws.FILTER(plots[plot_id]&amp;"|"&amp;plots[plot_name],plots[plot_layout_id]=A77)))</f>
        <v>|</v>
      </c>
    </row>
    <row r="78" spans="2:2" x14ac:dyDescent="0.35">
      <c r="B78" t="str" cm="1">
        <f t="array" ref="B78">TRANSPOSE(_xlfn._xlws.SORT(_xlfn._xlws.FILTER(plots[plot_id]&amp;"|"&amp;plots[plot_name],plots[plot_layout_id]=A78)))</f>
        <v>|</v>
      </c>
    </row>
    <row r="79" spans="2:2" x14ac:dyDescent="0.35">
      <c r="B79" t="str" cm="1">
        <f t="array" ref="B79">TRANSPOSE(_xlfn._xlws.SORT(_xlfn._xlws.FILTER(plots[plot_id]&amp;"|"&amp;plots[plot_name],plots[plot_layout_id]=A79)))</f>
        <v>|</v>
      </c>
    </row>
    <row r="80" spans="2:2" x14ac:dyDescent="0.35">
      <c r="B80" t="str" cm="1">
        <f t="array" ref="B80">TRANSPOSE(_xlfn._xlws.SORT(_xlfn._xlws.FILTER(plots[plot_id]&amp;"|"&amp;plots[plot_name],plots[plot_layout_id]=A80)))</f>
        <v>|</v>
      </c>
    </row>
    <row r="81" spans="2:2" x14ac:dyDescent="0.35">
      <c r="B81" t="str" cm="1">
        <f t="array" ref="B81">TRANSPOSE(_xlfn._xlws.SORT(_xlfn._xlws.FILTER(plots[plot_id]&amp;"|"&amp;plots[plot_name],plots[plot_layout_id]=A81)))</f>
        <v>|</v>
      </c>
    </row>
    <row r="82" spans="2:2" x14ac:dyDescent="0.35">
      <c r="B82" t="str" cm="1">
        <f t="array" ref="B82">TRANSPOSE(_xlfn._xlws.SORT(_xlfn._xlws.FILTER(plots[plot_id]&amp;"|"&amp;plots[plot_name],plots[plot_layout_id]=A82)))</f>
        <v>|</v>
      </c>
    </row>
    <row r="83" spans="2:2" x14ac:dyDescent="0.35">
      <c r="B83" t="str" cm="1">
        <f t="array" ref="B83">TRANSPOSE(_xlfn._xlws.SORT(_xlfn._xlws.FILTER(plots[plot_id]&amp;"|"&amp;plots[plot_name],plots[plot_layout_id]=A83)))</f>
        <v>|</v>
      </c>
    </row>
    <row r="84" spans="2:2" x14ac:dyDescent="0.35">
      <c r="B84" t="str" cm="1">
        <f t="array" ref="B84">TRANSPOSE(_xlfn._xlws.SORT(_xlfn._xlws.FILTER(plots[plot_id]&amp;"|"&amp;plots[plot_name],plots[plot_layout_id]=A84)))</f>
        <v>|</v>
      </c>
    </row>
    <row r="85" spans="2:2" x14ac:dyDescent="0.35">
      <c r="B85" t="str" cm="1">
        <f t="array" ref="B85">TRANSPOSE(_xlfn._xlws.SORT(_xlfn._xlws.FILTER(plots[plot_id]&amp;"|"&amp;plots[plot_name],plots[plot_layout_id]=A85)))</f>
        <v>|</v>
      </c>
    </row>
    <row r="86" spans="2:2" x14ac:dyDescent="0.35">
      <c r="B86" t="str" cm="1">
        <f t="array" ref="B86">TRANSPOSE(_xlfn._xlws.SORT(_xlfn._xlws.FILTER(plots[plot_id]&amp;"|"&amp;plots[plot_name],plots[plot_layout_id]=A86)))</f>
        <v>|</v>
      </c>
    </row>
    <row r="87" spans="2:2" x14ac:dyDescent="0.35">
      <c r="B87" t="str" cm="1">
        <f t="array" ref="B87">TRANSPOSE(_xlfn._xlws.SORT(_xlfn._xlws.FILTER(plots[plot_id]&amp;"|"&amp;plots[plot_name],plots[plot_layout_id]=A87)))</f>
        <v>|</v>
      </c>
    </row>
    <row r="88" spans="2:2" x14ac:dyDescent="0.35">
      <c r="B88" t="str" cm="1">
        <f t="array" ref="B88">TRANSPOSE(_xlfn._xlws.SORT(_xlfn._xlws.FILTER(plots[plot_id]&amp;"|"&amp;plots[plot_name],plots[plot_layout_id]=A88)))</f>
        <v>|</v>
      </c>
    </row>
    <row r="89" spans="2:2" x14ac:dyDescent="0.35">
      <c r="B89" t="str" cm="1">
        <f t="array" ref="B89">TRANSPOSE(_xlfn._xlws.SORT(_xlfn._xlws.FILTER(plots[plot_id]&amp;"|"&amp;plots[plot_name],plots[plot_layout_id]=A89)))</f>
        <v>|</v>
      </c>
    </row>
    <row r="90" spans="2:2" x14ac:dyDescent="0.35">
      <c r="B90" t="str" cm="1">
        <f t="array" ref="B90">TRANSPOSE(_xlfn._xlws.SORT(_xlfn._xlws.FILTER(plots[plot_id]&amp;"|"&amp;plots[plot_name],plots[plot_layout_id]=A90)))</f>
        <v>|</v>
      </c>
    </row>
    <row r="91" spans="2:2" x14ac:dyDescent="0.35">
      <c r="B91" t="str" cm="1">
        <f t="array" ref="B91">TRANSPOSE(_xlfn._xlws.SORT(_xlfn._xlws.FILTER(plots[plot_id]&amp;"|"&amp;plots[plot_name],plots[plot_layout_id]=A91)))</f>
        <v>|</v>
      </c>
    </row>
    <row r="92" spans="2:2" x14ac:dyDescent="0.35">
      <c r="B92" t="str" cm="1">
        <f t="array" ref="B92">TRANSPOSE(_xlfn._xlws.SORT(_xlfn._xlws.FILTER(plots[plot_id]&amp;"|"&amp;plots[plot_name],plots[plot_layout_id]=A92)))</f>
        <v>|</v>
      </c>
    </row>
    <row r="93" spans="2:2" x14ac:dyDescent="0.35">
      <c r="B93" t="str" cm="1">
        <f t="array" ref="B93">TRANSPOSE(_xlfn._xlws.SORT(_xlfn._xlws.FILTER(plots[plot_id]&amp;"|"&amp;plots[plot_name],plots[plot_layout_id]=A93)))</f>
        <v>|</v>
      </c>
    </row>
    <row r="94" spans="2:2" x14ac:dyDescent="0.35">
      <c r="B94" t="str" cm="1">
        <f t="array" ref="B94">TRANSPOSE(_xlfn._xlws.SORT(_xlfn._xlws.FILTER(plots[plot_id]&amp;"|"&amp;plots[plot_name],plots[plot_layout_id]=A94)))</f>
        <v>|</v>
      </c>
    </row>
    <row r="95" spans="2:2" x14ac:dyDescent="0.35">
      <c r="B95" t="str" cm="1">
        <f t="array" ref="B95">TRANSPOSE(_xlfn._xlws.SORT(_xlfn._xlws.FILTER(plots[plot_id]&amp;"|"&amp;plots[plot_name],plots[plot_layout_id]=A95)))</f>
        <v>|</v>
      </c>
    </row>
    <row r="96" spans="2:2" x14ac:dyDescent="0.35">
      <c r="B96" t="str" cm="1">
        <f t="array" ref="B96">TRANSPOSE(_xlfn._xlws.SORT(_xlfn._xlws.FILTER(plots[plot_id]&amp;"|"&amp;plots[plot_name],plots[plot_layout_id]=A96)))</f>
        <v>|</v>
      </c>
    </row>
    <row r="97" spans="2:2" x14ac:dyDescent="0.35">
      <c r="B97" t="str" cm="1">
        <f t="array" ref="B97">TRANSPOSE(_xlfn._xlws.SORT(_xlfn._xlws.FILTER(plots[plot_id]&amp;"|"&amp;plots[plot_name],plots[plot_layout_id]=A97)))</f>
        <v>|</v>
      </c>
    </row>
    <row r="98" spans="2:2" x14ac:dyDescent="0.35">
      <c r="B98" t="str" cm="1">
        <f t="array" ref="B98">TRANSPOSE(_xlfn._xlws.SORT(_xlfn._xlws.FILTER(plots[plot_id]&amp;"|"&amp;plots[plot_name],plots[plot_layout_id]=A98)))</f>
        <v>|</v>
      </c>
    </row>
    <row r="99" spans="2:2" x14ac:dyDescent="0.35">
      <c r="B99" t="str" cm="1">
        <f t="array" ref="B99">TRANSPOSE(_xlfn._xlws.SORT(_xlfn._xlws.FILTER(plots[plot_id]&amp;"|"&amp;plots[plot_name],plots[plot_layout_id]=A99)))</f>
        <v>|</v>
      </c>
    </row>
    <row r="100" spans="2:2" x14ac:dyDescent="0.35">
      <c r="B100" t="str" cm="1">
        <f t="array" ref="B100">TRANSPOSE(_xlfn._xlws.SORT(_xlfn._xlws.FILTER(plots[plot_id]&amp;"|"&amp;plots[plot_name],plots[plot_layout_id]=A100)))</f>
        <v>|</v>
      </c>
    </row>
    <row r="101" spans="2:2" x14ac:dyDescent="0.35">
      <c r="B101" t="str" cm="1">
        <f t="array" ref="B101">TRANSPOSE(_xlfn._xlws.SORT(_xlfn._xlws.FILTER(plots[plot_id]&amp;"|"&amp;plots[plot_name],plots[plot_layout_id]=A101)))</f>
        <v>|</v>
      </c>
    </row>
    <row r="102" spans="2:2" x14ac:dyDescent="0.35">
      <c r="B102" t="str" cm="1">
        <f t="array" ref="B102">TRANSPOSE(_xlfn._xlws.SORT(_xlfn._xlws.FILTER(plots[plot_id]&amp;"|"&amp;plots[plot_name],plots[plot_layout_id]=A102)))</f>
        <v>|</v>
      </c>
    </row>
    <row r="103" spans="2:2" x14ac:dyDescent="0.35">
      <c r="B103" t="str" cm="1">
        <f t="array" ref="B103">TRANSPOSE(_xlfn._xlws.SORT(_xlfn._xlws.FILTER(plots[plot_id]&amp;"|"&amp;plots[plot_name],plots[plot_layout_id]=A103)))</f>
        <v>|</v>
      </c>
    </row>
    <row r="104" spans="2:2" x14ac:dyDescent="0.35">
      <c r="B104" t="str" cm="1">
        <f t="array" ref="B104">TRANSPOSE(_xlfn._xlws.SORT(_xlfn._xlws.FILTER(plots[plot_id]&amp;"|"&amp;plots[plot_name],plots[plot_layout_id]=A104)))</f>
        <v>|</v>
      </c>
    </row>
    <row r="105" spans="2:2" x14ac:dyDescent="0.35">
      <c r="B105" t="str" cm="1">
        <f t="array" ref="B105">TRANSPOSE(_xlfn._xlws.SORT(_xlfn._xlws.FILTER(plots[plot_id]&amp;"|"&amp;plots[plot_name],plots[plot_layout_id]=A105)))</f>
        <v>|</v>
      </c>
    </row>
    <row r="106" spans="2:2" x14ac:dyDescent="0.35">
      <c r="B106" t="str" cm="1">
        <f t="array" ref="B106">TRANSPOSE(_xlfn._xlws.SORT(_xlfn._xlws.FILTER(plots[plot_id]&amp;"|"&amp;plots[plot_name],plots[plot_layout_id]=A106)))</f>
        <v>|</v>
      </c>
    </row>
    <row r="107" spans="2:2" x14ac:dyDescent="0.35">
      <c r="B107" t="str" cm="1">
        <f t="array" ref="B107">TRANSPOSE(_xlfn._xlws.SORT(_xlfn._xlws.FILTER(plots[plot_id]&amp;"|"&amp;plots[plot_name],plots[plot_layout_id]=A107)))</f>
        <v>|</v>
      </c>
    </row>
    <row r="108" spans="2:2" x14ac:dyDescent="0.35">
      <c r="B108" t="str" cm="1">
        <f t="array" ref="B108">TRANSPOSE(_xlfn._xlws.SORT(_xlfn._xlws.FILTER(plots[plot_id]&amp;"|"&amp;plots[plot_name],plots[plot_layout_id]=A108)))</f>
        <v>|</v>
      </c>
    </row>
    <row r="109" spans="2:2" x14ac:dyDescent="0.35">
      <c r="B109" t="str" cm="1">
        <f t="array" ref="B109">TRANSPOSE(_xlfn._xlws.SORT(_xlfn._xlws.FILTER(plots[plot_id]&amp;"|"&amp;plots[plot_name],plots[plot_layout_id]=A109)))</f>
        <v>|</v>
      </c>
    </row>
    <row r="110" spans="2:2" x14ac:dyDescent="0.35">
      <c r="B110" t="str" cm="1">
        <f t="array" ref="B110">TRANSPOSE(_xlfn._xlws.SORT(_xlfn._xlws.FILTER(plots[plot_id]&amp;"|"&amp;plots[plot_name],plots[plot_layout_id]=A110)))</f>
        <v>|</v>
      </c>
    </row>
    <row r="111" spans="2:2" x14ac:dyDescent="0.35">
      <c r="B111" t="str" cm="1">
        <f t="array" ref="B111">TRANSPOSE(_xlfn._xlws.SORT(_xlfn._xlws.FILTER(plots[plot_id]&amp;"|"&amp;plots[plot_name],plots[plot_layout_id]=A111)))</f>
        <v>|</v>
      </c>
    </row>
    <row r="112" spans="2:2" x14ac:dyDescent="0.35">
      <c r="B112" t="str" cm="1">
        <f t="array" ref="B112">TRANSPOSE(_xlfn._xlws.SORT(_xlfn._xlws.FILTER(plots[plot_id]&amp;"|"&amp;plots[plot_name],plots[plot_layout_id]=A112)))</f>
        <v>|</v>
      </c>
    </row>
    <row r="113" spans="2:2" x14ac:dyDescent="0.35">
      <c r="B113" t="str" cm="1">
        <f t="array" ref="B113">TRANSPOSE(_xlfn._xlws.SORT(_xlfn._xlws.FILTER(plots[plot_id]&amp;"|"&amp;plots[plot_name],plots[plot_layout_id]=A113)))</f>
        <v>|</v>
      </c>
    </row>
    <row r="114" spans="2:2" x14ac:dyDescent="0.35">
      <c r="B114" t="str" cm="1">
        <f t="array" ref="B114">TRANSPOSE(_xlfn._xlws.SORT(_xlfn._xlws.FILTER(plots[plot_id]&amp;"|"&amp;plots[plot_name],plots[plot_layout_id]=A114)))</f>
        <v>|</v>
      </c>
    </row>
    <row r="115" spans="2:2" x14ac:dyDescent="0.35">
      <c r="B115" t="str" cm="1">
        <f t="array" ref="B115">TRANSPOSE(_xlfn._xlws.SORT(_xlfn._xlws.FILTER(plots[plot_id]&amp;"|"&amp;plots[plot_name],plots[plot_layout_id]=A115)))</f>
        <v>|</v>
      </c>
    </row>
    <row r="116" spans="2:2" x14ac:dyDescent="0.35">
      <c r="B116" t="str" cm="1">
        <f t="array" ref="B116">TRANSPOSE(_xlfn._xlws.SORT(_xlfn._xlws.FILTER(plots[plot_id]&amp;"|"&amp;plots[plot_name],plots[plot_layout_id]=A116)))</f>
        <v>|</v>
      </c>
    </row>
    <row r="117" spans="2:2" x14ac:dyDescent="0.35">
      <c r="B117" t="str" cm="1">
        <f t="array" ref="B117">TRANSPOSE(_xlfn._xlws.SORT(_xlfn._xlws.FILTER(plots[plot_id]&amp;"|"&amp;plots[plot_name],plots[plot_layout_id]=A117)))</f>
        <v>|</v>
      </c>
    </row>
    <row r="118" spans="2:2" x14ac:dyDescent="0.35">
      <c r="B118" t="str" cm="1">
        <f t="array" ref="B118">TRANSPOSE(_xlfn._xlws.SORT(_xlfn._xlws.FILTER(plots[plot_id]&amp;"|"&amp;plots[plot_name],plots[plot_layout_id]=A118)))</f>
        <v>|</v>
      </c>
    </row>
    <row r="119" spans="2:2" x14ac:dyDescent="0.35">
      <c r="B119" t="str" cm="1">
        <f t="array" ref="B119">TRANSPOSE(_xlfn._xlws.SORT(_xlfn._xlws.FILTER(plots[plot_id]&amp;"|"&amp;plots[plot_name],plots[plot_layout_id]=A119)))</f>
        <v>|</v>
      </c>
    </row>
    <row r="120" spans="2:2" x14ac:dyDescent="0.35">
      <c r="B120" t="str" cm="1">
        <f t="array" ref="B120">TRANSPOSE(_xlfn._xlws.SORT(_xlfn._xlws.FILTER(plots[plot_id]&amp;"|"&amp;plots[plot_name],plots[plot_layout_id]=A120)))</f>
        <v>|</v>
      </c>
    </row>
    <row r="121" spans="2:2" x14ac:dyDescent="0.35">
      <c r="B121" t="str" cm="1">
        <f t="array" ref="B121">TRANSPOSE(_xlfn._xlws.SORT(_xlfn._xlws.FILTER(plots[plot_id]&amp;"|"&amp;plots[plot_name],plots[plot_layout_id]=A121)))</f>
        <v>|</v>
      </c>
    </row>
    <row r="122" spans="2:2" x14ac:dyDescent="0.35">
      <c r="B122" t="str" cm="1">
        <f t="array" ref="B122">TRANSPOSE(_xlfn._xlws.SORT(_xlfn._xlws.FILTER(plots[plot_id]&amp;"|"&amp;plots[plot_name],plots[plot_layout_id]=A122)))</f>
        <v>|</v>
      </c>
    </row>
    <row r="123" spans="2:2" x14ac:dyDescent="0.35">
      <c r="B123" t="str" cm="1">
        <f t="array" ref="B123">TRANSPOSE(_xlfn._xlws.SORT(_xlfn._xlws.FILTER(plots[plot_id]&amp;"|"&amp;plots[plot_name],plots[plot_layout_id]=A123)))</f>
        <v>|</v>
      </c>
    </row>
    <row r="124" spans="2:2" x14ac:dyDescent="0.35">
      <c r="B124" t="str" cm="1">
        <f t="array" ref="B124">TRANSPOSE(_xlfn._xlws.SORT(_xlfn._xlws.FILTER(plots[plot_id]&amp;"|"&amp;plots[plot_name],plots[plot_layout_id]=A124)))</f>
        <v>|</v>
      </c>
    </row>
    <row r="125" spans="2:2" x14ac:dyDescent="0.35">
      <c r="B125" t="str" cm="1">
        <f t="array" ref="B125">TRANSPOSE(_xlfn._xlws.SORT(_xlfn._xlws.FILTER(plots[plot_id]&amp;"|"&amp;plots[plot_name],plots[plot_layout_id]=A125)))</f>
        <v>|</v>
      </c>
    </row>
    <row r="126" spans="2:2" x14ac:dyDescent="0.35">
      <c r="B126" t="str" cm="1">
        <f t="array" ref="B126">TRANSPOSE(_xlfn._xlws.SORT(_xlfn._xlws.FILTER(plots[plot_id]&amp;"|"&amp;plots[plot_name],plots[plot_layout_id]=A126)))</f>
        <v>|</v>
      </c>
    </row>
    <row r="127" spans="2:2" x14ac:dyDescent="0.35">
      <c r="B127" t="str" cm="1">
        <f t="array" ref="B127">TRANSPOSE(_xlfn._xlws.SORT(_xlfn._xlws.FILTER(plots[plot_id]&amp;"|"&amp;plots[plot_name],plots[plot_layout_id]=A127)))</f>
        <v>|</v>
      </c>
    </row>
    <row r="128" spans="2:2" x14ac:dyDescent="0.35">
      <c r="B128" t="str" cm="1">
        <f t="array" ref="B128">TRANSPOSE(_xlfn._xlws.SORT(_xlfn._xlws.FILTER(plots[plot_id]&amp;"|"&amp;plots[plot_name],plots[plot_layout_id]=A128)))</f>
        <v>|</v>
      </c>
    </row>
    <row r="129" spans="2:2" x14ac:dyDescent="0.35">
      <c r="B129" t="str" cm="1">
        <f t="array" ref="B129">TRANSPOSE(_xlfn._xlws.SORT(_xlfn._xlws.FILTER(plots[plot_id]&amp;"|"&amp;plots[plot_name],plots[plot_layout_id]=A129)))</f>
        <v>|</v>
      </c>
    </row>
    <row r="130" spans="2:2" x14ac:dyDescent="0.35">
      <c r="B130" t="str" cm="1">
        <f t="array" ref="B130">TRANSPOSE(_xlfn._xlws.SORT(_xlfn._xlws.FILTER(plots[plot_id]&amp;"|"&amp;plots[plot_name],plots[plot_layout_id]=A130)))</f>
        <v>|</v>
      </c>
    </row>
    <row r="131" spans="2:2" x14ac:dyDescent="0.35">
      <c r="B131" t="str" cm="1">
        <f t="array" ref="B131">TRANSPOSE(_xlfn._xlws.SORT(_xlfn._xlws.FILTER(plots[plot_id]&amp;"|"&amp;plots[plot_name],plots[plot_layout_id]=A131)))</f>
        <v>|</v>
      </c>
    </row>
    <row r="132" spans="2:2" x14ac:dyDescent="0.35">
      <c r="B132" t="str" cm="1">
        <f t="array" ref="B132">TRANSPOSE(_xlfn._xlws.SORT(_xlfn._xlws.FILTER(plots[plot_id]&amp;"|"&amp;plots[plot_name],plots[plot_layout_id]=A132)))</f>
        <v>|</v>
      </c>
    </row>
    <row r="133" spans="2:2" x14ac:dyDescent="0.35">
      <c r="B133" t="str" cm="1">
        <f t="array" ref="B133">TRANSPOSE(_xlfn._xlws.SORT(_xlfn._xlws.FILTER(plots[plot_id]&amp;"|"&amp;plots[plot_name],plots[plot_layout_id]=A133)))</f>
        <v>|</v>
      </c>
    </row>
    <row r="134" spans="2:2" x14ac:dyDescent="0.35">
      <c r="B134" t="str" cm="1">
        <f t="array" ref="B134">TRANSPOSE(_xlfn._xlws.SORT(_xlfn._xlws.FILTER(plots[plot_id]&amp;"|"&amp;plots[plot_name],plots[plot_layout_id]=A134)))</f>
        <v>|</v>
      </c>
    </row>
    <row r="135" spans="2:2" x14ac:dyDescent="0.35">
      <c r="B135" t="str" cm="1">
        <f t="array" ref="B135">TRANSPOSE(_xlfn._xlws.SORT(_xlfn._xlws.FILTER(plots[plot_id]&amp;"|"&amp;plots[plot_name],plots[plot_layout_id]=A135)))</f>
        <v>|</v>
      </c>
    </row>
    <row r="136" spans="2:2" x14ac:dyDescent="0.35">
      <c r="B136" t="str" cm="1">
        <f t="array" ref="B136">TRANSPOSE(_xlfn._xlws.SORT(_xlfn._xlws.FILTER(plots[plot_id]&amp;"|"&amp;plots[plot_name],plots[plot_layout_id]=A136)))</f>
        <v>|</v>
      </c>
    </row>
    <row r="137" spans="2:2" x14ac:dyDescent="0.35">
      <c r="B137" t="str" cm="1">
        <f t="array" ref="B137">TRANSPOSE(_xlfn._xlws.SORT(_xlfn._xlws.FILTER(plots[plot_id]&amp;"|"&amp;plots[plot_name],plots[plot_layout_id]=A137)))</f>
        <v>|</v>
      </c>
    </row>
    <row r="138" spans="2:2" x14ac:dyDescent="0.35">
      <c r="B138" t="str" cm="1">
        <f t="array" ref="B138">TRANSPOSE(_xlfn._xlws.SORT(_xlfn._xlws.FILTER(plots[plot_id]&amp;"|"&amp;plots[plot_name],plots[plot_layout_id]=A138)))</f>
        <v>|</v>
      </c>
    </row>
    <row r="139" spans="2:2" x14ac:dyDescent="0.35">
      <c r="B139" t="str" cm="1">
        <f t="array" ref="B139">TRANSPOSE(_xlfn._xlws.SORT(_xlfn._xlws.FILTER(plots[plot_id]&amp;"|"&amp;plots[plot_name],plots[plot_layout_id]=A139)))</f>
        <v>|</v>
      </c>
    </row>
    <row r="140" spans="2:2" x14ac:dyDescent="0.35">
      <c r="B140" t="str" cm="1">
        <f t="array" ref="B140">TRANSPOSE(_xlfn._xlws.SORT(_xlfn._xlws.FILTER(plots[plot_id]&amp;"|"&amp;plots[plot_name],plots[plot_layout_id]=A140)))</f>
        <v>|</v>
      </c>
    </row>
    <row r="141" spans="2:2" x14ac:dyDescent="0.35">
      <c r="B141" t="str" cm="1">
        <f t="array" ref="B141">TRANSPOSE(_xlfn._xlws.SORT(_xlfn._xlws.FILTER(plots[plot_id]&amp;"|"&amp;plots[plot_name],plots[plot_layout_id]=A141)))</f>
        <v>|</v>
      </c>
    </row>
    <row r="142" spans="2:2" x14ac:dyDescent="0.35">
      <c r="B142" t="str" cm="1">
        <f t="array" ref="B142">TRANSPOSE(_xlfn._xlws.SORT(_xlfn._xlws.FILTER(plots[plot_id]&amp;"|"&amp;plots[plot_name],plots[plot_layout_id]=A142)))</f>
        <v>|</v>
      </c>
    </row>
    <row r="143" spans="2:2" x14ac:dyDescent="0.35">
      <c r="B143" t="str" cm="1">
        <f t="array" ref="B143">TRANSPOSE(_xlfn._xlws.SORT(_xlfn._xlws.FILTER(plots[plot_id]&amp;"|"&amp;plots[plot_name],plots[plot_layout_id]=A143)))</f>
        <v>|</v>
      </c>
    </row>
    <row r="144" spans="2:2" x14ac:dyDescent="0.35">
      <c r="B144" t="str" cm="1">
        <f t="array" ref="B144">TRANSPOSE(_xlfn._xlws.SORT(_xlfn._xlws.FILTER(plots[plot_id]&amp;"|"&amp;plots[plot_name],plots[plot_layout_id]=A144)))</f>
        <v>|</v>
      </c>
    </row>
    <row r="145" spans="2:2" x14ac:dyDescent="0.35">
      <c r="B145" t="str" cm="1">
        <f t="array" ref="B145">TRANSPOSE(_xlfn._xlws.SORT(_xlfn._xlws.FILTER(plots[plot_id]&amp;"|"&amp;plots[plot_name],plots[plot_layout_id]=A145)))</f>
        <v>|</v>
      </c>
    </row>
    <row r="146" spans="2:2" x14ac:dyDescent="0.35">
      <c r="B146" t="str" cm="1">
        <f t="array" ref="B146">TRANSPOSE(_xlfn._xlws.SORT(_xlfn._xlws.FILTER(plots[plot_id]&amp;"|"&amp;plots[plot_name],plots[plot_layout_id]=A146)))</f>
        <v>|</v>
      </c>
    </row>
    <row r="147" spans="2:2" x14ac:dyDescent="0.35">
      <c r="B147" t="str" cm="1">
        <f t="array" ref="B147">TRANSPOSE(_xlfn._xlws.SORT(_xlfn._xlws.FILTER(plots[plot_id]&amp;"|"&amp;plots[plot_name],plots[plot_layout_id]=A147)))</f>
        <v>|</v>
      </c>
    </row>
    <row r="148" spans="2:2" x14ac:dyDescent="0.35">
      <c r="B148" t="str" cm="1">
        <f t="array" ref="B148">TRANSPOSE(_xlfn._xlws.SORT(_xlfn._xlws.FILTER(plots[plot_id]&amp;"|"&amp;plots[plot_name],plots[plot_layout_id]=A148)))</f>
        <v>|</v>
      </c>
    </row>
    <row r="149" spans="2:2" x14ac:dyDescent="0.35">
      <c r="B149" t="str" cm="1">
        <f t="array" ref="B149">TRANSPOSE(_xlfn._xlws.SORT(_xlfn._xlws.FILTER(plots[plot_id]&amp;"|"&amp;plots[plot_name],plots[plot_layout_id]=A149)))</f>
        <v>|</v>
      </c>
    </row>
    <row r="150" spans="2:2" x14ac:dyDescent="0.35">
      <c r="B150" t="str" cm="1">
        <f t="array" ref="B150">TRANSPOSE(_xlfn._xlws.SORT(_xlfn._xlws.FILTER(plots[plot_id]&amp;"|"&amp;plots[plot_name],plots[plot_layout_id]=A150)))</f>
        <v>|</v>
      </c>
    </row>
    <row r="151" spans="2:2" x14ac:dyDescent="0.35">
      <c r="B151" t="str" cm="1">
        <f t="array" ref="B151">TRANSPOSE(_xlfn._xlws.SORT(_xlfn._xlws.FILTER(plots[plot_id]&amp;"|"&amp;plots[plot_name],plots[plot_layout_id]=A151)))</f>
        <v>|</v>
      </c>
    </row>
    <row r="152" spans="2:2" x14ac:dyDescent="0.35">
      <c r="B152" t="str" cm="1">
        <f t="array" ref="B152">TRANSPOSE(_xlfn._xlws.SORT(_xlfn._xlws.FILTER(plots[plot_id]&amp;"|"&amp;plots[plot_name],plots[plot_layout_id]=A152)))</f>
        <v>|</v>
      </c>
    </row>
    <row r="153" spans="2:2" x14ac:dyDescent="0.35">
      <c r="B153" t="str" cm="1">
        <f t="array" ref="B153">TRANSPOSE(_xlfn._xlws.SORT(_xlfn._xlws.FILTER(plots[plot_id]&amp;"|"&amp;plots[plot_name],plots[plot_layout_id]=A153)))</f>
        <v>|</v>
      </c>
    </row>
    <row r="154" spans="2:2" x14ac:dyDescent="0.35">
      <c r="B154" t="str" cm="1">
        <f t="array" ref="B154">TRANSPOSE(_xlfn._xlws.SORT(_xlfn._xlws.FILTER(plots[plot_id]&amp;"|"&amp;plots[plot_name],plots[plot_layout_id]=A154)))</f>
        <v>|</v>
      </c>
    </row>
    <row r="155" spans="2:2" x14ac:dyDescent="0.35">
      <c r="B155" t="str" cm="1">
        <f t="array" ref="B155">TRANSPOSE(_xlfn._xlws.SORT(_xlfn._xlws.FILTER(plots[plot_id]&amp;"|"&amp;plots[plot_name],plots[plot_layout_id]=A155)))</f>
        <v>|</v>
      </c>
    </row>
    <row r="156" spans="2:2" x14ac:dyDescent="0.35">
      <c r="B156" t="str" cm="1">
        <f t="array" ref="B156">TRANSPOSE(_xlfn._xlws.SORT(_xlfn._xlws.FILTER(plots[plot_id]&amp;"|"&amp;plots[plot_name],plots[plot_layout_id]=A156)))</f>
        <v>|</v>
      </c>
    </row>
    <row r="157" spans="2:2" x14ac:dyDescent="0.35">
      <c r="B157" t="str" cm="1">
        <f t="array" ref="B157">TRANSPOSE(_xlfn._xlws.SORT(_xlfn._xlws.FILTER(plots[plot_id]&amp;"|"&amp;plots[plot_name],plots[plot_layout_id]=A157)))</f>
        <v>|</v>
      </c>
    </row>
    <row r="158" spans="2:2" x14ac:dyDescent="0.35">
      <c r="B158" t="str" cm="1">
        <f t="array" ref="B158">TRANSPOSE(_xlfn._xlws.SORT(_xlfn._xlws.FILTER(plots[plot_id]&amp;"|"&amp;plots[plot_name],plots[plot_layout_id]=A158)))</f>
        <v>|</v>
      </c>
    </row>
    <row r="159" spans="2:2" x14ac:dyDescent="0.35">
      <c r="B159" t="str" cm="1">
        <f t="array" ref="B159">TRANSPOSE(_xlfn._xlws.SORT(_xlfn._xlws.FILTER(plots[plot_id]&amp;"|"&amp;plots[plot_name],plots[plot_layout_id]=A159)))</f>
        <v>|</v>
      </c>
    </row>
    <row r="160" spans="2:2" x14ac:dyDescent="0.35">
      <c r="B160" t="str" cm="1">
        <f t="array" ref="B160">TRANSPOSE(_xlfn._xlws.SORT(_xlfn._xlws.FILTER(plots[plot_id]&amp;"|"&amp;plots[plot_name],plots[plot_layout_id]=A160)))</f>
        <v>|</v>
      </c>
    </row>
    <row r="161" spans="2:2" x14ac:dyDescent="0.35">
      <c r="B161" t="str" cm="1">
        <f t="array" ref="B161">TRANSPOSE(_xlfn._xlws.SORT(_xlfn._xlws.FILTER(plots[plot_id]&amp;"|"&amp;plots[plot_name],plots[plot_layout_id]=A161)))</f>
        <v>|</v>
      </c>
    </row>
    <row r="162" spans="2:2" x14ac:dyDescent="0.35">
      <c r="B162" t="str" cm="1">
        <f t="array" ref="B162">TRANSPOSE(_xlfn._xlws.SORT(_xlfn._xlws.FILTER(plots[plot_id]&amp;"|"&amp;plots[plot_name],plots[plot_layout_id]=A162)))</f>
        <v>|</v>
      </c>
    </row>
    <row r="163" spans="2:2" x14ac:dyDescent="0.35">
      <c r="B163" t="str" cm="1">
        <f t="array" ref="B163">TRANSPOSE(_xlfn._xlws.SORT(_xlfn._xlws.FILTER(plots[plot_id]&amp;"|"&amp;plots[plot_name],plots[plot_layout_id]=A163)))</f>
        <v>|</v>
      </c>
    </row>
    <row r="164" spans="2:2" x14ac:dyDescent="0.35">
      <c r="B164" t="str" cm="1">
        <f t="array" ref="B164">TRANSPOSE(_xlfn._xlws.SORT(_xlfn._xlws.FILTER(plots[plot_id]&amp;"|"&amp;plots[plot_name],plots[plot_layout_id]=A164)))</f>
        <v>|</v>
      </c>
    </row>
    <row r="165" spans="2:2" x14ac:dyDescent="0.35">
      <c r="B165" t="str" cm="1">
        <f t="array" ref="B165">TRANSPOSE(_xlfn._xlws.SORT(_xlfn._xlws.FILTER(plots[plot_id]&amp;"|"&amp;plots[plot_name],plots[plot_layout_id]=A165)))</f>
        <v>|</v>
      </c>
    </row>
    <row r="166" spans="2:2" x14ac:dyDescent="0.35">
      <c r="B166" t="str" cm="1">
        <f t="array" ref="B166">TRANSPOSE(_xlfn._xlws.SORT(_xlfn._xlws.FILTER(plots[plot_id]&amp;"|"&amp;plots[plot_name],plots[plot_layout_id]=A166)))</f>
        <v>|</v>
      </c>
    </row>
    <row r="167" spans="2:2" x14ac:dyDescent="0.35">
      <c r="B167" t="str" cm="1">
        <f t="array" ref="B167">TRANSPOSE(_xlfn._xlws.SORT(_xlfn._xlws.FILTER(plots[plot_id]&amp;"|"&amp;plots[plot_name],plots[plot_layout_id]=A167)))</f>
        <v>|</v>
      </c>
    </row>
    <row r="168" spans="2:2" x14ac:dyDescent="0.35">
      <c r="B168" t="str" cm="1">
        <f t="array" ref="B168">TRANSPOSE(_xlfn._xlws.SORT(_xlfn._xlws.FILTER(plots[plot_id]&amp;"|"&amp;plots[plot_name],plots[plot_layout_id]=A168)))</f>
        <v>|</v>
      </c>
    </row>
    <row r="169" spans="2:2" x14ac:dyDescent="0.35">
      <c r="B169" t="str" cm="1">
        <f t="array" ref="B169">TRANSPOSE(_xlfn._xlws.SORT(_xlfn._xlws.FILTER(plots[plot_id]&amp;"|"&amp;plots[plot_name],plots[plot_layout_id]=A169)))</f>
        <v>|</v>
      </c>
    </row>
    <row r="170" spans="2:2" x14ac:dyDescent="0.35">
      <c r="B170" t="str" cm="1">
        <f t="array" ref="B170">TRANSPOSE(_xlfn._xlws.SORT(_xlfn._xlws.FILTER(plots[plot_id]&amp;"|"&amp;plots[plot_name],plots[plot_layout_id]=A170)))</f>
        <v>|</v>
      </c>
    </row>
    <row r="171" spans="2:2" x14ac:dyDescent="0.35">
      <c r="B171" t="str" cm="1">
        <f t="array" ref="B171">TRANSPOSE(_xlfn._xlws.SORT(_xlfn._xlws.FILTER(plots[plot_id]&amp;"|"&amp;plots[plot_name],plots[plot_layout_id]=A171)))</f>
        <v>|</v>
      </c>
    </row>
    <row r="172" spans="2:2" x14ac:dyDescent="0.35">
      <c r="B172" t="str" cm="1">
        <f t="array" ref="B172">TRANSPOSE(_xlfn._xlws.SORT(_xlfn._xlws.FILTER(plots[plot_id]&amp;"|"&amp;plots[plot_name],plots[plot_layout_id]=A172)))</f>
        <v>|</v>
      </c>
    </row>
    <row r="173" spans="2:2" x14ac:dyDescent="0.35">
      <c r="B173" t="str" cm="1">
        <f t="array" ref="B173">TRANSPOSE(_xlfn._xlws.SORT(_xlfn._xlws.FILTER(plots[plot_id]&amp;"|"&amp;plots[plot_name],plots[plot_layout_id]=A173)))</f>
        <v>|</v>
      </c>
    </row>
    <row r="174" spans="2:2" x14ac:dyDescent="0.35">
      <c r="B174" t="str" cm="1">
        <f t="array" ref="B174">TRANSPOSE(_xlfn._xlws.SORT(_xlfn._xlws.FILTER(plots[plot_id]&amp;"|"&amp;plots[plot_name],plots[plot_layout_id]=A174)))</f>
        <v>|</v>
      </c>
    </row>
    <row r="175" spans="2:2" x14ac:dyDescent="0.35">
      <c r="B175" t="str" cm="1">
        <f t="array" ref="B175">TRANSPOSE(_xlfn._xlws.SORT(_xlfn._xlws.FILTER(plots[plot_id]&amp;"|"&amp;plots[plot_name],plots[plot_layout_id]=A175)))</f>
        <v>|</v>
      </c>
    </row>
    <row r="176" spans="2:2" x14ac:dyDescent="0.35">
      <c r="B176" t="str" cm="1">
        <f t="array" ref="B176">TRANSPOSE(_xlfn._xlws.SORT(_xlfn._xlws.FILTER(plots[plot_id]&amp;"|"&amp;plots[plot_name],plots[plot_layout_id]=A176)))</f>
        <v>|</v>
      </c>
    </row>
    <row r="177" spans="2:2" x14ac:dyDescent="0.35">
      <c r="B177" t="str" cm="1">
        <f t="array" ref="B177">TRANSPOSE(_xlfn._xlws.SORT(_xlfn._xlws.FILTER(plots[plot_id]&amp;"|"&amp;plots[plot_name],plots[plot_layout_id]=A177)))</f>
        <v>|</v>
      </c>
    </row>
    <row r="178" spans="2:2" x14ac:dyDescent="0.35">
      <c r="B178" t="str" cm="1">
        <f t="array" ref="B178">TRANSPOSE(_xlfn._xlws.SORT(_xlfn._xlws.FILTER(plots[plot_id]&amp;"|"&amp;plots[plot_name],plots[plot_layout_id]=A178)))</f>
        <v>|</v>
      </c>
    </row>
    <row r="179" spans="2:2" x14ac:dyDescent="0.35">
      <c r="B179" t="str" cm="1">
        <f t="array" ref="B179">TRANSPOSE(_xlfn._xlws.SORT(_xlfn._xlws.FILTER(plots[plot_id]&amp;"|"&amp;plots[plot_name],plots[plot_layout_id]=A179)))</f>
        <v>|</v>
      </c>
    </row>
    <row r="180" spans="2:2" x14ac:dyDescent="0.35">
      <c r="B180" t="str" cm="1">
        <f t="array" ref="B180">TRANSPOSE(_xlfn._xlws.SORT(_xlfn._xlws.FILTER(plots[plot_id]&amp;"|"&amp;plots[plot_name],plots[plot_layout_id]=A180)))</f>
        <v>|</v>
      </c>
    </row>
    <row r="181" spans="2:2" x14ac:dyDescent="0.35">
      <c r="B181" t="str" cm="1">
        <f t="array" ref="B181">TRANSPOSE(_xlfn._xlws.SORT(_xlfn._xlws.FILTER(plots[plot_id]&amp;"|"&amp;plots[plot_name],plots[plot_layout_id]=A181)))</f>
        <v>|</v>
      </c>
    </row>
    <row r="182" spans="2:2" x14ac:dyDescent="0.35">
      <c r="B182" t="str" cm="1">
        <f t="array" ref="B182">TRANSPOSE(_xlfn._xlws.SORT(_xlfn._xlws.FILTER(plots[plot_id]&amp;"|"&amp;plots[plot_name],plots[plot_layout_id]=A182)))</f>
        <v>|</v>
      </c>
    </row>
    <row r="183" spans="2:2" x14ac:dyDescent="0.35">
      <c r="B183" t="str" cm="1">
        <f t="array" ref="B183">TRANSPOSE(_xlfn._xlws.SORT(_xlfn._xlws.FILTER(plots[plot_id]&amp;"|"&amp;plots[plot_name],plots[plot_layout_id]=A183)))</f>
        <v>|</v>
      </c>
    </row>
    <row r="184" spans="2:2" x14ac:dyDescent="0.35">
      <c r="B184" t="str" cm="1">
        <f t="array" ref="B184">TRANSPOSE(_xlfn._xlws.SORT(_xlfn._xlws.FILTER(plots[plot_id]&amp;"|"&amp;plots[plot_name],plots[plot_layout_id]=A184)))</f>
        <v>|</v>
      </c>
    </row>
    <row r="185" spans="2:2" x14ac:dyDescent="0.35">
      <c r="B185" t="str" cm="1">
        <f t="array" ref="B185">TRANSPOSE(_xlfn._xlws.SORT(_xlfn._xlws.FILTER(plots[plot_id]&amp;"|"&amp;plots[plot_name],plots[plot_layout_id]=A185)))</f>
        <v>|</v>
      </c>
    </row>
    <row r="186" spans="2:2" x14ac:dyDescent="0.35">
      <c r="B186" t="str" cm="1">
        <f t="array" ref="B186">TRANSPOSE(_xlfn._xlws.SORT(_xlfn._xlws.FILTER(plots[plot_id]&amp;"|"&amp;plots[plot_name],plots[plot_layout_id]=A186)))</f>
        <v>|</v>
      </c>
    </row>
    <row r="187" spans="2:2" x14ac:dyDescent="0.35">
      <c r="B187" t="str" cm="1">
        <f t="array" ref="B187">TRANSPOSE(_xlfn._xlws.SORT(_xlfn._xlws.FILTER(plots[plot_id]&amp;"|"&amp;plots[plot_name],plots[plot_layout_id]=A187)))</f>
        <v>|</v>
      </c>
    </row>
    <row r="188" spans="2:2" x14ac:dyDescent="0.35">
      <c r="B188" t="str" cm="1">
        <f t="array" ref="B188">TRANSPOSE(_xlfn._xlws.SORT(_xlfn._xlws.FILTER(plots[plot_id]&amp;"|"&amp;plots[plot_name],plots[plot_layout_id]=A188)))</f>
        <v>|</v>
      </c>
    </row>
    <row r="189" spans="2:2" x14ac:dyDescent="0.35">
      <c r="B189" t="str" cm="1">
        <f t="array" ref="B189">TRANSPOSE(_xlfn._xlws.SORT(_xlfn._xlws.FILTER(plots[plot_id]&amp;"|"&amp;plots[plot_name],plots[plot_layout_id]=A189)))</f>
        <v>|</v>
      </c>
    </row>
    <row r="190" spans="2:2" x14ac:dyDescent="0.35">
      <c r="B190" t="str" cm="1">
        <f t="array" ref="B190">TRANSPOSE(_xlfn._xlws.SORT(_xlfn._xlws.FILTER(plots[plot_id]&amp;"|"&amp;plots[plot_name],plots[plot_layout_id]=A190)))</f>
        <v>|</v>
      </c>
    </row>
    <row r="191" spans="2:2" x14ac:dyDescent="0.35">
      <c r="B191" t="str" cm="1">
        <f t="array" ref="B191">TRANSPOSE(_xlfn._xlws.SORT(_xlfn._xlws.FILTER(plots[plot_id]&amp;"|"&amp;plots[plot_name],plots[plot_layout_id]=A191)))</f>
        <v>|</v>
      </c>
    </row>
    <row r="192" spans="2:2" x14ac:dyDescent="0.35">
      <c r="B192" t="str" cm="1">
        <f t="array" ref="B192">TRANSPOSE(_xlfn._xlws.SORT(_xlfn._xlws.FILTER(plots[plot_id]&amp;"|"&amp;plots[plot_name],plots[plot_layout_id]=A192)))</f>
        <v>|</v>
      </c>
    </row>
    <row r="193" spans="2:2" x14ac:dyDescent="0.35">
      <c r="B193" t="str" cm="1">
        <f t="array" ref="B193">TRANSPOSE(_xlfn._xlws.SORT(_xlfn._xlws.FILTER(plots[plot_id]&amp;"|"&amp;plots[plot_name],plots[plot_layout_id]=A193)))</f>
        <v>|</v>
      </c>
    </row>
    <row r="194" spans="2:2" x14ac:dyDescent="0.35">
      <c r="B194" t="str" cm="1">
        <f t="array" ref="B194">TRANSPOSE(_xlfn._xlws.SORT(_xlfn._xlws.FILTER(plots[plot_id]&amp;"|"&amp;plots[plot_name],plots[plot_layout_id]=A194)))</f>
        <v>|</v>
      </c>
    </row>
    <row r="195" spans="2:2" x14ac:dyDescent="0.35">
      <c r="B195" t="str" cm="1">
        <f t="array" ref="B195">TRANSPOSE(_xlfn._xlws.SORT(_xlfn._xlws.FILTER(plots[plot_id]&amp;"|"&amp;plots[plot_name],plots[plot_layout_id]=A195)))</f>
        <v>|</v>
      </c>
    </row>
    <row r="196" spans="2:2" x14ac:dyDescent="0.35">
      <c r="B196" t="str" cm="1">
        <f t="array" ref="B196">TRANSPOSE(_xlfn._xlws.SORT(_xlfn._xlws.FILTER(plots[plot_id]&amp;"|"&amp;plots[plot_name],plots[plot_layout_id]=A196)))</f>
        <v>|</v>
      </c>
    </row>
    <row r="197" spans="2:2" x14ac:dyDescent="0.35">
      <c r="B197" t="str" cm="1">
        <f t="array" ref="B197">TRANSPOSE(_xlfn._xlws.SORT(_xlfn._xlws.FILTER(plots[plot_id]&amp;"|"&amp;plots[plot_name],plots[plot_layout_id]=A197)))</f>
        <v>|</v>
      </c>
    </row>
    <row r="198" spans="2:2" x14ac:dyDescent="0.35">
      <c r="B198" t="str" cm="1">
        <f t="array" ref="B198">TRANSPOSE(_xlfn._xlws.SORT(_xlfn._xlws.FILTER(plots[plot_id]&amp;"|"&amp;plots[plot_name],plots[plot_layout_id]=A198)))</f>
        <v>|</v>
      </c>
    </row>
    <row r="199" spans="2:2" x14ac:dyDescent="0.35">
      <c r="B199" t="str" cm="1">
        <f t="array" ref="B199">TRANSPOSE(_xlfn._xlws.SORT(_xlfn._xlws.FILTER(plots[plot_id]&amp;"|"&amp;plots[plot_name],plots[plot_layout_id]=A199)))</f>
        <v>|</v>
      </c>
    </row>
    <row r="200" spans="2:2" x14ac:dyDescent="0.35">
      <c r="B200" t="str" cm="1">
        <f t="array" ref="B200">TRANSPOSE(_xlfn._xlws.SORT(_xlfn._xlws.FILTER(plots[plot_id]&amp;"|"&amp;plots[plot_name],plots[plot_layout_id]=A200)))</f>
        <v>|</v>
      </c>
    </row>
    <row r="201" spans="2:2" x14ac:dyDescent="0.35">
      <c r="B201" t="str" cm="1">
        <f t="array" ref="B201">TRANSPOSE(_xlfn._xlws.SORT(_xlfn._xlws.FILTER(plots[plot_id]&amp;"|"&amp;plots[plot_name],plots[plot_layout_id]=A201)))</f>
        <v>|</v>
      </c>
    </row>
    <row r="202" spans="2:2" x14ac:dyDescent="0.35">
      <c r="B202" t="str" cm="1">
        <f t="array" ref="B202">TRANSPOSE(_xlfn._xlws.SORT(_xlfn._xlws.FILTER(plots[plot_id]&amp;"|"&amp;plots[plot_name],plots[plot_layout_id]=A202)))</f>
        <v>|</v>
      </c>
    </row>
    <row r="203" spans="2:2" x14ac:dyDescent="0.35">
      <c r="B203" t="str" cm="1">
        <f t="array" ref="B203">TRANSPOSE(_xlfn._xlws.SORT(_xlfn._xlws.FILTER(plots[plot_id]&amp;"|"&amp;plots[plot_name],plots[plot_layout_id]=A203)))</f>
        <v>|</v>
      </c>
    </row>
    <row r="204" spans="2:2" x14ac:dyDescent="0.35">
      <c r="B204" t="str" cm="1">
        <f t="array" ref="B204">TRANSPOSE(_xlfn._xlws.SORT(_xlfn._xlws.FILTER(plots[plot_id]&amp;"|"&amp;plots[plot_name],plots[plot_layout_id]=A204)))</f>
        <v>|</v>
      </c>
    </row>
    <row r="205" spans="2:2" x14ac:dyDescent="0.35">
      <c r="B205" t="str" cm="1">
        <f t="array" ref="B205">TRANSPOSE(_xlfn._xlws.SORT(_xlfn._xlws.FILTER(plots[plot_id]&amp;"|"&amp;plots[plot_name],plots[plot_layout_id]=A205)))</f>
        <v>|</v>
      </c>
    </row>
    <row r="206" spans="2:2" x14ac:dyDescent="0.35">
      <c r="B206" t="str" cm="1">
        <f t="array" ref="B206">TRANSPOSE(_xlfn._xlws.SORT(_xlfn._xlws.FILTER(plots[plot_id]&amp;"|"&amp;plots[plot_name],plots[plot_layout_id]=A206)))</f>
        <v>|</v>
      </c>
    </row>
    <row r="207" spans="2:2" x14ac:dyDescent="0.35">
      <c r="B207" t="str" cm="1">
        <f t="array" ref="B207">TRANSPOSE(_xlfn._xlws.SORT(_xlfn._xlws.FILTER(plots[plot_id]&amp;"|"&amp;plots[plot_name],plots[plot_layout_id]=A207)))</f>
        <v>|</v>
      </c>
    </row>
    <row r="208" spans="2:2" x14ac:dyDescent="0.35">
      <c r="B208" t="str" cm="1">
        <f t="array" ref="B208">TRANSPOSE(_xlfn._xlws.SORT(_xlfn._xlws.FILTER(plots[plot_id]&amp;"|"&amp;plots[plot_name],plots[plot_layout_id]=A208)))</f>
        <v>|</v>
      </c>
    </row>
    <row r="209" spans="2:2" x14ac:dyDescent="0.35">
      <c r="B209" t="str" cm="1">
        <f t="array" ref="B209">TRANSPOSE(_xlfn._xlws.SORT(_xlfn._xlws.FILTER(plots[plot_id]&amp;"|"&amp;plots[plot_name],plots[plot_layout_id]=A209)))</f>
        <v>|</v>
      </c>
    </row>
    <row r="210" spans="2:2" x14ac:dyDescent="0.35">
      <c r="B210" t="str" cm="1">
        <f t="array" ref="B210">TRANSPOSE(_xlfn._xlws.SORT(_xlfn._xlws.FILTER(plots[plot_id]&amp;"|"&amp;plots[plot_name],plots[plot_layout_id]=A210)))</f>
        <v>|</v>
      </c>
    </row>
    <row r="211" spans="2:2" x14ac:dyDescent="0.35">
      <c r="B211" t="str" cm="1">
        <f t="array" ref="B211">TRANSPOSE(_xlfn._xlws.SORT(_xlfn._xlws.FILTER(plots[plot_id]&amp;"|"&amp;plots[plot_name],plots[plot_layout_id]=A211)))</f>
        <v>|</v>
      </c>
    </row>
    <row r="212" spans="2:2" x14ac:dyDescent="0.35">
      <c r="B212" t="str" cm="1">
        <f t="array" ref="B212">TRANSPOSE(_xlfn._xlws.SORT(_xlfn._xlws.FILTER(plots[plot_id]&amp;"|"&amp;plots[plot_name],plots[plot_layout_id]=A212)))</f>
        <v>|</v>
      </c>
    </row>
    <row r="213" spans="2:2" x14ac:dyDescent="0.35">
      <c r="B213" t="str" cm="1">
        <f t="array" ref="B213">TRANSPOSE(_xlfn._xlws.SORT(_xlfn._xlws.FILTER(plots[plot_id]&amp;"|"&amp;plots[plot_name],plots[plot_layout_id]=A213)))</f>
        <v>|</v>
      </c>
    </row>
    <row r="214" spans="2:2" x14ac:dyDescent="0.35">
      <c r="B214" t="str" cm="1">
        <f t="array" ref="B214">TRANSPOSE(_xlfn._xlws.SORT(_xlfn._xlws.FILTER(plots[plot_id]&amp;"|"&amp;plots[plot_name],plots[plot_layout_id]=A214)))</f>
        <v>|</v>
      </c>
    </row>
    <row r="215" spans="2:2" x14ac:dyDescent="0.35">
      <c r="B215" t="str" cm="1">
        <f t="array" ref="B215">TRANSPOSE(_xlfn._xlws.SORT(_xlfn._xlws.FILTER(plots[plot_id]&amp;"|"&amp;plots[plot_name],plots[plot_layout_id]=A215)))</f>
        <v>|</v>
      </c>
    </row>
    <row r="216" spans="2:2" x14ac:dyDescent="0.35">
      <c r="B216" t="str" cm="1">
        <f t="array" ref="B216">TRANSPOSE(_xlfn._xlws.SORT(_xlfn._xlws.FILTER(plots[plot_id]&amp;"|"&amp;plots[plot_name],plots[plot_layout_id]=A216)))</f>
        <v>|</v>
      </c>
    </row>
    <row r="217" spans="2:2" x14ac:dyDescent="0.35">
      <c r="B217" t="str" cm="1">
        <f t="array" ref="B217">TRANSPOSE(_xlfn._xlws.SORT(_xlfn._xlws.FILTER(plots[plot_id]&amp;"|"&amp;plots[plot_name],plots[plot_layout_id]=A217)))</f>
        <v>|</v>
      </c>
    </row>
    <row r="218" spans="2:2" x14ac:dyDescent="0.35">
      <c r="B218" t="str" cm="1">
        <f t="array" ref="B218">TRANSPOSE(_xlfn._xlws.SORT(_xlfn._xlws.FILTER(plots[plot_id]&amp;"|"&amp;plots[plot_name],plots[plot_layout_id]=A218)))</f>
        <v>|</v>
      </c>
    </row>
    <row r="219" spans="2:2" x14ac:dyDescent="0.35">
      <c r="B219" t="str" cm="1">
        <f t="array" ref="B219">TRANSPOSE(_xlfn._xlws.SORT(_xlfn._xlws.FILTER(plots[plot_id]&amp;"|"&amp;plots[plot_name],plots[plot_layout_id]=A219)))</f>
        <v>|</v>
      </c>
    </row>
    <row r="220" spans="2:2" x14ac:dyDescent="0.35">
      <c r="B220" t="str" cm="1">
        <f t="array" ref="B220">TRANSPOSE(_xlfn._xlws.SORT(_xlfn._xlws.FILTER(plots[plot_id]&amp;"|"&amp;plots[plot_name],plots[plot_layout_id]=A220)))</f>
        <v>|</v>
      </c>
    </row>
    <row r="221" spans="2:2" x14ac:dyDescent="0.35">
      <c r="B221" t="str" cm="1">
        <f t="array" ref="B221">TRANSPOSE(_xlfn._xlws.SORT(_xlfn._xlws.FILTER(plots[plot_id]&amp;"|"&amp;plots[plot_name],plots[plot_layout_id]=A221)))</f>
        <v>|</v>
      </c>
    </row>
    <row r="222" spans="2:2" x14ac:dyDescent="0.35">
      <c r="B222" t="str" cm="1">
        <f t="array" ref="B222">TRANSPOSE(_xlfn._xlws.SORT(_xlfn._xlws.FILTER(plots[plot_id]&amp;"|"&amp;plots[plot_name],plots[plot_layout_id]=A222)))</f>
        <v>|</v>
      </c>
    </row>
    <row r="223" spans="2:2" x14ac:dyDescent="0.35">
      <c r="B223" t="str" cm="1">
        <f t="array" ref="B223">TRANSPOSE(_xlfn._xlws.SORT(_xlfn._xlws.FILTER(plots[plot_id]&amp;"|"&amp;plots[plot_name],plots[plot_layout_id]=A223)))</f>
        <v>|</v>
      </c>
    </row>
    <row r="224" spans="2:2" x14ac:dyDescent="0.35">
      <c r="B224" t="str" cm="1">
        <f t="array" ref="B224">TRANSPOSE(_xlfn._xlws.SORT(_xlfn._xlws.FILTER(plots[plot_id]&amp;"|"&amp;plots[plot_name],plots[plot_layout_id]=A224)))</f>
        <v>|</v>
      </c>
    </row>
    <row r="225" spans="2:2" x14ac:dyDescent="0.35">
      <c r="B225" t="str" cm="1">
        <f t="array" ref="B225">TRANSPOSE(_xlfn._xlws.SORT(_xlfn._xlws.FILTER(plots[plot_id]&amp;"|"&amp;plots[plot_name],plots[plot_layout_id]=A225)))</f>
        <v>|</v>
      </c>
    </row>
    <row r="226" spans="2:2" x14ac:dyDescent="0.35">
      <c r="B226" t="str" cm="1">
        <f t="array" ref="B226">TRANSPOSE(_xlfn._xlws.SORT(_xlfn._xlws.FILTER(plots[plot_id]&amp;"|"&amp;plots[plot_name],plots[plot_layout_id]=A226)))</f>
        <v>|</v>
      </c>
    </row>
    <row r="227" spans="2:2" x14ac:dyDescent="0.35">
      <c r="B227" t="str" cm="1">
        <f t="array" ref="B227">TRANSPOSE(_xlfn._xlws.SORT(_xlfn._xlws.FILTER(plots[plot_id]&amp;"|"&amp;plots[plot_name],plots[plot_layout_id]=A227)))</f>
        <v>|</v>
      </c>
    </row>
    <row r="228" spans="2:2" x14ac:dyDescent="0.35">
      <c r="B228" t="str" cm="1">
        <f t="array" ref="B228">TRANSPOSE(_xlfn._xlws.SORT(_xlfn._xlws.FILTER(plots[plot_id]&amp;"|"&amp;plots[plot_name],plots[plot_layout_id]=A228)))</f>
        <v>|</v>
      </c>
    </row>
    <row r="229" spans="2:2" x14ac:dyDescent="0.35">
      <c r="B229" t="str" cm="1">
        <f t="array" ref="B229">TRANSPOSE(_xlfn._xlws.SORT(_xlfn._xlws.FILTER(plots[plot_id]&amp;"|"&amp;plots[plot_name],plots[plot_layout_id]=A229)))</f>
        <v>|</v>
      </c>
    </row>
    <row r="230" spans="2:2" x14ac:dyDescent="0.35">
      <c r="B230" t="str" cm="1">
        <f t="array" ref="B230">TRANSPOSE(_xlfn._xlws.SORT(_xlfn._xlws.FILTER(plots[plot_id]&amp;"|"&amp;plots[plot_name],plots[plot_layout_id]=A230)))</f>
        <v>|</v>
      </c>
    </row>
    <row r="231" spans="2:2" x14ac:dyDescent="0.35">
      <c r="B231" t="str" cm="1">
        <f t="array" ref="B231">TRANSPOSE(_xlfn._xlws.SORT(_xlfn._xlws.FILTER(plots[plot_id]&amp;"|"&amp;plots[plot_name],plots[plot_layout_id]=A231)))</f>
        <v>|</v>
      </c>
    </row>
    <row r="232" spans="2:2" x14ac:dyDescent="0.35">
      <c r="B232" t="str" cm="1">
        <f t="array" ref="B232">TRANSPOSE(_xlfn._xlws.SORT(_xlfn._xlws.FILTER(plots[plot_id]&amp;"|"&amp;plots[plot_name],plots[plot_layout_id]=A232)))</f>
        <v>|</v>
      </c>
    </row>
    <row r="233" spans="2:2" x14ac:dyDescent="0.35">
      <c r="B233" t="str" cm="1">
        <f t="array" ref="B233">TRANSPOSE(_xlfn._xlws.SORT(_xlfn._xlws.FILTER(plots[plot_id]&amp;"|"&amp;plots[plot_name],plots[plot_layout_id]=A233)))</f>
        <v>|</v>
      </c>
    </row>
    <row r="234" spans="2:2" x14ac:dyDescent="0.35">
      <c r="B234" t="str" cm="1">
        <f t="array" ref="B234">TRANSPOSE(_xlfn._xlws.SORT(_xlfn._xlws.FILTER(plots[plot_id]&amp;"|"&amp;plots[plot_name],plots[plot_layout_id]=A234)))</f>
        <v>|</v>
      </c>
    </row>
    <row r="235" spans="2:2" x14ac:dyDescent="0.35">
      <c r="B235" t="str" cm="1">
        <f t="array" ref="B235">TRANSPOSE(_xlfn._xlws.SORT(_xlfn._xlws.FILTER(plots[plot_id]&amp;"|"&amp;plots[plot_name],plots[plot_layout_id]=A235)))</f>
        <v>|</v>
      </c>
    </row>
    <row r="236" spans="2:2" x14ac:dyDescent="0.35">
      <c r="B236" t="str" cm="1">
        <f t="array" ref="B236">TRANSPOSE(_xlfn._xlws.SORT(_xlfn._xlws.FILTER(plots[plot_id]&amp;"|"&amp;plots[plot_name],plots[plot_layout_id]=A236)))</f>
        <v>|</v>
      </c>
    </row>
    <row r="237" spans="2:2" x14ac:dyDescent="0.35">
      <c r="B237" t="str" cm="1">
        <f t="array" ref="B237">TRANSPOSE(_xlfn._xlws.SORT(_xlfn._xlws.FILTER(plots[plot_id]&amp;"|"&amp;plots[plot_name],plots[plot_layout_id]=A237)))</f>
        <v>|</v>
      </c>
    </row>
    <row r="238" spans="2:2" x14ac:dyDescent="0.35">
      <c r="B238" t="str" cm="1">
        <f t="array" ref="B238">TRANSPOSE(_xlfn._xlws.SORT(_xlfn._xlws.FILTER(plots[plot_id]&amp;"|"&amp;plots[plot_name],plots[plot_layout_id]=A238)))</f>
        <v>|</v>
      </c>
    </row>
    <row r="239" spans="2:2" x14ac:dyDescent="0.35">
      <c r="B239" t="str" cm="1">
        <f t="array" ref="B239">TRANSPOSE(_xlfn._xlws.SORT(_xlfn._xlws.FILTER(plots[plot_id]&amp;"|"&amp;plots[plot_name],plots[plot_layout_id]=A239)))</f>
        <v>|</v>
      </c>
    </row>
    <row r="240" spans="2:2" x14ac:dyDescent="0.35">
      <c r="B240" t="str" cm="1">
        <f t="array" ref="B240">TRANSPOSE(_xlfn._xlws.SORT(_xlfn._xlws.FILTER(plots[plot_id]&amp;"|"&amp;plots[plot_name],plots[plot_layout_id]=A240)))</f>
        <v>|</v>
      </c>
    </row>
    <row r="241" spans="2:2" x14ac:dyDescent="0.35">
      <c r="B241" t="str" cm="1">
        <f t="array" ref="B241">TRANSPOSE(_xlfn._xlws.SORT(_xlfn._xlws.FILTER(plots[plot_id]&amp;"|"&amp;plots[plot_name],plots[plot_layout_id]=A241)))</f>
        <v>|</v>
      </c>
    </row>
    <row r="242" spans="2:2" x14ac:dyDescent="0.35">
      <c r="B242" t="str" cm="1">
        <f t="array" ref="B242">TRANSPOSE(_xlfn._xlws.SORT(_xlfn._xlws.FILTER(plots[plot_id]&amp;"|"&amp;plots[plot_name],plots[plot_layout_id]=A242)))</f>
        <v>|</v>
      </c>
    </row>
    <row r="243" spans="2:2" x14ac:dyDescent="0.35">
      <c r="B243" t="str" cm="1">
        <f t="array" ref="B243">TRANSPOSE(_xlfn._xlws.SORT(_xlfn._xlws.FILTER(plots[plot_id]&amp;"|"&amp;plots[plot_name],plots[plot_layout_id]=A243)))</f>
        <v>|</v>
      </c>
    </row>
    <row r="244" spans="2:2" x14ac:dyDescent="0.35">
      <c r="B244" t="str" cm="1">
        <f t="array" ref="B244">TRANSPOSE(_xlfn._xlws.SORT(_xlfn._xlws.FILTER(plots[plot_id]&amp;"|"&amp;plots[plot_name],plots[plot_layout_id]=A244)))</f>
        <v>|</v>
      </c>
    </row>
    <row r="245" spans="2:2" x14ac:dyDescent="0.35">
      <c r="B245" t="str" cm="1">
        <f t="array" ref="B245">TRANSPOSE(_xlfn._xlws.SORT(_xlfn._xlws.FILTER(plots[plot_id]&amp;"|"&amp;plots[plot_name],plots[plot_layout_id]=A245)))</f>
        <v>|</v>
      </c>
    </row>
    <row r="246" spans="2:2" x14ac:dyDescent="0.35">
      <c r="B246" t="str" cm="1">
        <f t="array" ref="B246">TRANSPOSE(_xlfn._xlws.SORT(_xlfn._xlws.FILTER(plots[plot_id]&amp;"|"&amp;plots[plot_name],plots[plot_layout_id]=A246)))</f>
        <v>|</v>
      </c>
    </row>
    <row r="247" spans="2:2" x14ac:dyDescent="0.35">
      <c r="B247" t="str" cm="1">
        <f t="array" ref="B247">TRANSPOSE(_xlfn._xlws.SORT(_xlfn._xlws.FILTER(plots[plot_id]&amp;"|"&amp;plots[plot_name],plots[plot_layout_id]=A247)))</f>
        <v>|</v>
      </c>
    </row>
    <row r="248" spans="2:2" x14ac:dyDescent="0.35">
      <c r="B248" t="str" cm="1">
        <f t="array" ref="B248">TRANSPOSE(_xlfn._xlws.SORT(_xlfn._xlws.FILTER(plots[plot_id]&amp;"|"&amp;plots[plot_name],plots[plot_layout_id]=A248)))</f>
        <v>|</v>
      </c>
    </row>
    <row r="249" spans="2:2" x14ac:dyDescent="0.35">
      <c r="B249" t="str" cm="1">
        <f t="array" ref="B249">TRANSPOSE(_xlfn._xlws.SORT(_xlfn._xlws.FILTER(plots[plot_id]&amp;"|"&amp;plots[plot_name],plots[plot_layout_id]=A249)))</f>
        <v>|</v>
      </c>
    </row>
    <row r="250" spans="2:2" x14ac:dyDescent="0.35">
      <c r="B250" t="str" cm="1">
        <f t="array" ref="B250">TRANSPOSE(_xlfn._xlws.SORT(_xlfn._xlws.FILTER(plots[plot_id]&amp;"|"&amp;plots[plot_name],plots[plot_layout_id]=A250)))</f>
        <v>|</v>
      </c>
    </row>
    <row r="251" spans="2:2" x14ac:dyDescent="0.35">
      <c r="B251" t="str" cm="1">
        <f t="array" ref="B251">TRANSPOSE(_xlfn._xlws.SORT(_xlfn._xlws.FILTER(plots[plot_id]&amp;"|"&amp;plots[plot_name],plots[plot_layout_id]=A251)))</f>
        <v>|</v>
      </c>
    </row>
    <row r="252" spans="2:2" x14ac:dyDescent="0.35">
      <c r="B252" t="str" cm="1">
        <f t="array" ref="B252">TRANSPOSE(_xlfn._xlws.SORT(_xlfn._xlws.FILTER(plots[plot_id]&amp;"|"&amp;plots[plot_name],plots[plot_layout_id]=A252)))</f>
        <v>|</v>
      </c>
    </row>
    <row r="253" spans="2:2" x14ac:dyDescent="0.35">
      <c r="B253" t="str" cm="1">
        <f t="array" ref="B253">TRANSPOSE(_xlfn._xlws.SORT(_xlfn._xlws.FILTER(plots[plot_id]&amp;"|"&amp;plots[plot_name],plots[plot_layout_id]=A253)))</f>
        <v>|</v>
      </c>
    </row>
    <row r="254" spans="2:2" x14ac:dyDescent="0.35">
      <c r="B254" t="str" cm="1">
        <f t="array" ref="B254">TRANSPOSE(_xlfn._xlws.SORT(_xlfn._xlws.FILTER(plots[plot_id]&amp;"|"&amp;plots[plot_name],plots[plot_layout_id]=A254)))</f>
        <v>|</v>
      </c>
    </row>
    <row r="255" spans="2:2" x14ac:dyDescent="0.35">
      <c r="B255" t="str" cm="1">
        <f t="array" ref="B255">TRANSPOSE(_xlfn._xlws.SORT(_xlfn._xlws.FILTER(plots[plot_id]&amp;"|"&amp;plots[plot_name],plots[plot_layout_id]=A255)))</f>
        <v>|</v>
      </c>
    </row>
    <row r="256" spans="2:2" x14ac:dyDescent="0.35">
      <c r="B256" t="str" cm="1">
        <f t="array" ref="B256">TRANSPOSE(_xlfn._xlws.SORT(_xlfn._xlws.FILTER(plots[plot_id]&amp;"|"&amp;plots[plot_name],plots[plot_layout_id]=A256)))</f>
        <v>|</v>
      </c>
    </row>
    <row r="257" spans="2:2" x14ac:dyDescent="0.35">
      <c r="B257" t="str" cm="1">
        <f t="array" ref="B257">TRANSPOSE(_xlfn._xlws.SORT(_xlfn._xlws.FILTER(plots[plot_id]&amp;"|"&amp;plots[plot_name],plots[plot_layout_id]=A257)))</f>
        <v>|</v>
      </c>
    </row>
    <row r="258" spans="2:2" x14ac:dyDescent="0.35">
      <c r="B258" t="str" cm="1">
        <f t="array" ref="B258">TRANSPOSE(_xlfn._xlws.SORT(_xlfn._xlws.FILTER(plots[plot_id]&amp;"|"&amp;plots[plot_name],plots[plot_layout_id]=A258)))</f>
        <v>|</v>
      </c>
    </row>
    <row r="259" spans="2:2" x14ac:dyDescent="0.35">
      <c r="B259" t="str" cm="1">
        <f t="array" ref="B259">TRANSPOSE(_xlfn._xlws.SORT(_xlfn._xlws.FILTER(plots[plot_id]&amp;"|"&amp;plots[plot_name],plots[plot_layout_id]=A259)))</f>
        <v>|</v>
      </c>
    </row>
    <row r="260" spans="2:2" x14ac:dyDescent="0.35">
      <c r="B260" t="str" cm="1">
        <f t="array" ref="B260">TRANSPOSE(_xlfn._xlws.SORT(_xlfn._xlws.FILTER(plots[plot_id]&amp;"|"&amp;plots[plot_name],plots[plot_layout_id]=A260)))</f>
        <v>|</v>
      </c>
    </row>
    <row r="261" spans="2:2" x14ac:dyDescent="0.35">
      <c r="B261" t="str" cm="1">
        <f t="array" ref="B261">TRANSPOSE(_xlfn._xlws.SORT(_xlfn._xlws.FILTER(plots[plot_id]&amp;"|"&amp;plots[plot_name],plots[plot_layout_id]=A261)))</f>
        <v>|</v>
      </c>
    </row>
    <row r="262" spans="2:2" x14ac:dyDescent="0.35">
      <c r="B262" t="str" cm="1">
        <f t="array" ref="B262">TRANSPOSE(_xlfn._xlws.SORT(_xlfn._xlws.FILTER(plots[plot_id]&amp;"|"&amp;plots[plot_name],plots[plot_layout_id]=A262)))</f>
        <v>|</v>
      </c>
    </row>
    <row r="263" spans="2:2" x14ac:dyDescent="0.35">
      <c r="B263" t="str" cm="1">
        <f t="array" ref="B263">TRANSPOSE(_xlfn._xlws.SORT(_xlfn._xlws.FILTER(plots[plot_id]&amp;"|"&amp;plots[plot_name],plots[plot_layout_id]=A263)))</f>
        <v>|</v>
      </c>
    </row>
    <row r="264" spans="2:2" x14ac:dyDescent="0.35">
      <c r="B264" t="str" cm="1">
        <f t="array" ref="B264">TRANSPOSE(_xlfn._xlws.SORT(_xlfn._xlws.FILTER(plots[plot_id]&amp;"|"&amp;plots[plot_name],plots[plot_layout_id]=A264)))</f>
        <v>|</v>
      </c>
    </row>
    <row r="265" spans="2:2" x14ac:dyDescent="0.35">
      <c r="B265" t="str" cm="1">
        <f t="array" ref="B265">TRANSPOSE(_xlfn._xlws.SORT(_xlfn._xlws.FILTER(plots[plot_id]&amp;"|"&amp;plots[plot_name],plots[plot_layout_id]=A265)))</f>
        <v>|</v>
      </c>
    </row>
    <row r="266" spans="2:2" x14ac:dyDescent="0.35">
      <c r="B266" t="str" cm="1">
        <f t="array" ref="B266">TRANSPOSE(_xlfn._xlws.SORT(_xlfn._xlws.FILTER(plots[plot_id]&amp;"|"&amp;plots[plot_name],plots[plot_layout_id]=A266)))</f>
        <v>|</v>
      </c>
    </row>
    <row r="267" spans="2:2" x14ac:dyDescent="0.35">
      <c r="B267" t="str" cm="1">
        <f t="array" ref="B267">TRANSPOSE(_xlfn._xlws.SORT(_xlfn._xlws.FILTER(plots[plot_id]&amp;"|"&amp;plots[plot_name],plots[plot_layout_id]=A267)))</f>
        <v>|</v>
      </c>
    </row>
    <row r="268" spans="2:2" x14ac:dyDescent="0.35">
      <c r="B268" t="str" cm="1">
        <f t="array" ref="B268">TRANSPOSE(_xlfn._xlws.SORT(_xlfn._xlws.FILTER(plots[plot_id]&amp;"|"&amp;plots[plot_name],plots[plot_layout_id]=A268)))</f>
        <v>|</v>
      </c>
    </row>
    <row r="269" spans="2:2" x14ac:dyDescent="0.35">
      <c r="B269" t="str" cm="1">
        <f t="array" ref="B269">TRANSPOSE(_xlfn._xlws.SORT(_xlfn._xlws.FILTER(plots[plot_id]&amp;"|"&amp;plots[plot_name],plots[plot_layout_id]=A269)))</f>
        <v>|</v>
      </c>
    </row>
    <row r="270" spans="2:2" x14ac:dyDescent="0.35">
      <c r="B270" t="str" cm="1">
        <f t="array" ref="B270">TRANSPOSE(_xlfn._xlws.SORT(_xlfn._xlws.FILTER(plots[plot_id]&amp;"|"&amp;plots[plot_name],plots[plot_layout_id]=A270)))</f>
        <v>|</v>
      </c>
    </row>
    <row r="271" spans="2:2" x14ac:dyDescent="0.35">
      <c r="B271" t="str" cm="1">
        <f t="array" ref="B271">TRANSPOSE(_xlfn._xlws.SORT(_xlfn._xlws.FILTER(plots[plot_id]&amp;"|"&amp;plots[plot_name],plots[plot_layout_id]=A271)))</f>
        <v>|</v>
      </c>
    </row>
    <row r="272" spans="2:2" x14ac:dyDescent="0.35">
      <c r="B272" t="str" cm="1">
        <f t="array" ref="B272">TRANSPOSE(_xlfn._xlws.SORT(_xlfn._xlws.FILTER(plots[plot_id]&amp;"|"&amp;plots[plot_name],plots[plot_layout_id]=A272)))</f>
        <v>|</v>
      </c>
    </row>
    <row r="273" spans="2:2" x14ac:dyDescent="0.35">
      <c r="B273" t="str" cm="1">
        <f t="array" ref="B273">TRANSPOSE(_xlfn._xlws.SORT(_xlfn._xlws.FILTER(plots[plot_id]&amp;"|"&amp;plots[plot_name],plots[plot_layout_id]=A273)))</f>
        <v>|</v>
      </c>
    </row>
    <row r="274" spans="2:2" x14ac:dyDescent="0.35">
      <c r="B274" t="str" cm="1">
        <f t="array" ref="B274">TRANSPOSE(_xlfn._xlws.SORT(_xlfn._xlws.FILTER(plots[plot_id]&amp;"|"&amp;plots[plot_name],plots[plot_layout_id]=A274)))</f>
        <v>|</v>
      </c>
    </row>
    <row r="275" spans="2:2" x14ac:dyDescent="0.35">
      <c r="B275" t="str" cm="1">
        <f t="array" ref="B275">TRANSPOSE(_xlfn._xlws.SORT(_xlfn._xlws.FILTER(plots[plot_id]&amp;"|"&amp;plots[plot_name],plots[plot_layout_id]=A275)))</f>
        <v>|</v>
      </c>
    </row>
    <row r="276" spans="2:2" x14ac:dyDescent="0.35">
      <c r="B276" t="str" cm="1">
        <f t="array" ref="B276">TRANSPOSE(_xlfn._xlws.SORT(_xlfn._xlws.FILTER(plots[plot_id]&amp;"|"&amp;plots[plot_name],plots[plot_layout_id]=A276)))</f>
        <v>|</v>
      </c>
    </row>
    <row r="277" spans="2:2" x14ac:dyDescent="0.35">
      <c r="B277" t="str" cm="1">
        <f t="array" ref="B277">TRANSPOSE(_xlfn._xlws.SORT(_xlfn._xlws.FILTER(plots[plot_id]&amp;"|"&amp;plots[plot_name],plots[plot_layout_id]=A277)))</f>
        <v>|</v>
      </c>
    </row>
    <row r="278" spans="2:2" x14ac:dyDescent="0.35">
      <c r="B278" t="str" cm="1">
        <f t="array" ref="B278">TRANSPOSE(_xlfn._xlws.SORT(_xlfn._xlws.FILTER(plots[plot_id]&amp;"|"&amp;plots[plot_name],plots[plot_layout_id]=A278)))</f>
        <v>|</v>
      </c>
    </row>
    <row r="279" spans="2:2" x14ac:dyDescent="0.35">
      <c r="B279" t="str" cm="1">
        <f t="array" ref="B279">TRANSPOSE(_xlfn._xlws.SORT(_xlfn._xlws.FILTER(plots[plot_id]&amp;"|"&amp;plots[plot_name],plots[plot_layout_id]=A279)))</f>
        <v>|</v>
      </c>
    </row>
    <row r="280" spans="2:2" x14ac:dyDescent="0.35">
      <c r="B280" t="str" cm="1">
        <f t="array" ref="B280">TRANSPOSE(_xlfn._xlws.SORT(_xlfn._xlws.FILTER(plots[plot_id]&amp;"|"&amp;plots[plot_name],plots[plot_layout_id]=A280)))</f>
        <v>|</v>
      </c>
    </row>
    <row r="281" spans="2:2" x14ac:dyDescent="0.35">
      <c r="B281" t="str" cm="1">
        <f t="array" ref="B281">TRANSPOSE(_xlfn._xlws.SORT(_xlfn._xlws.FILTER(plots[plot_id]&amp;"|"&amp;plots[plot_name],plots[plot_layout_id]=A281)))</f>
        <v>|</v>
      </c>
    </row>
    <row r="282" spans="2:2" x14ac:dyDescent="0.35">
      <c r="B282" t="str" cm="1">
        <f t="array" ref="B282">TRANSPOSE(_xlfn._xlws.SORT(_xlfn._xlws.FILTER(plots[plot_id]&amp;"|"&amp;plots[plot_name],plots[plot_layout_id]=A282)))</f>
        <v>|</v>
      </c>
    </row>
    <row r="283" spans="2:2" x14ac:dyDescent="0.35">
      <c r="B283" t="str" cm="1">
        <f t="array" ref="B283">TRANSPOSE(_xlfn._xlws.SORT(_xlfn._xlws.FILTER(plots[plot_id]&amp;"|"&amp;plots[plot_name],plots[plot_layout_id]=A283)))</f>
        <v>|</v>
      </c>
    </row>
    <row r="284" spans="2:2" x14ac:dyDescent="0.35">
      <c r="B284" t="str" cm="1">
        <f t="array" ref="B284">TRANSPOSE(_xlfn._xlws.SORT(_xlfn._xlws.FILTER(plots[plot_id]&amp;"|"&amp;plots[plot_name],plots[plot_layout_id]=A284)))</f>
        <v>|</v>
      </c>
    </row>
    <row r="285" spans="2:2" x14ac:dyDescent="0.35">
      <c r="B285" t="str" cm="1">
        <f t="array" ref="B285">TRANSPOSE(_xlfn._xlws.SORT(_xlfn._xlws.FILTER(plots[plot_id]&amp;"|"&amp;plots[plot_name],plots[plot_layout_id]=A285)))</f>
        <v>|</v>
      </c>
    </row>
    <row r="286" spans="2:2" x14ac:dyDescent="0.35">
      <c r="B286" t="str" cm="1">
        <f t="array" ref="B286">TRANSPOSE(_xlfn._xlws.SORT(_xlfn._xlws.FILTER(plots[plot_id]&amp;"|"&amp;plots[plot_name],plots[plot_layout_id]=A286)))</f>
        <v>|</v>
      </c>
    </row>
    <row r="287" spans="2:2" x14ac:dyDescent="0.35">
      <c r="B287" t="str" cm="1">
        <f t="array" ref="B287">TRANSPOSE(_xlfn._xlws.SORT(_xlfn._xlws.FILTER(plots[plot_id]&amp;"|"&amp;plots[plot_name],plots[plot_layout_id]=A287)))</f>
        <v>|</v>
      </c>
    </row>
    <row r="288" spans="2:2" x14ac:dyDescent="0.35">
      <c r="B288" t="str" cm="1">
        <f t="array" ref="B288">TRANSPOSE(_xlfn._xlws.SORT(_xlfn._xlws.FILTER(plots[plot_id]&amp;"|"&amp;plots[plot_name],plots[plot_layout_id]=A288)))</f>
        <v>|</v>
      </c>
    </row>
    <row r="289" spans="2:2" x14ac:dyDescent="0.35">
      <c r="B289" t="str" cm="1">
        <f t="array" ref="B289">TRANSPOSE(_xlfn._xlws.SORT(_xlfn._xlws.FILTER(plots[plot_id]&amp;"|"&amp;plots[plot_name],plots[plot_layout_id]=A289)))</f>
        <v>|</v>
      </c>
    </row>
    <row r="290" spans="2:2" x14ac:dyDescent="0.35">
      <c r="B290" t="str" cm="1">
        <f t="array" ref="B290">TRANSPOSE(_xlfn._xlws.SORT(_xlfn._xlws.FILTER(plots[plot_id]&amp;"|"&amp;plots[plot_name],plots[plot_layout_id]=A290)))</f>
        <v>|</v>
      </c>
    </row>
    <row r="291" spans="2:2" x14ac:dyDescent="0.35">
      <c r="B291" t="str" cm="1">
        <f t="array" ref="B291">TRANSPOSE(_xlfn._xlws.SORT(_xlfn._xlws.FILTER(plots[plot_id]&amp;"|"&amp;plots[plot_name],plots[plot_layout_id]=A291)))</f>
        <v>|</v>
      </c>
    </row>
    <row r="292" spans="2:2" x14ac:dyDescent="0.35">
      <c r="B292" t="str" cm="1">
        <f t="array" ref="B292">TRANSPOSE(_xlfn._xlws.SORT(_xlfn._xlws.FILTER(plots[plot_id]&amp;"|"&amp;plots[plot_name],plots[plot_layout_id]=A292)))</f>
        <v>|</v>
      </c>
    </row>
    <row r="293" spans="2:2" x14ac:dyDescent="0.35">
      <c r="B293" t="str" cm="1">
        <f t="array" ref="B293">TRANSPOSE(_xlfn._xlws.SORT(_xlfn._xlws.FILTER(plots[plot_id]&amp;"|"&amp;plots[plot_name],plots[plot_layout_id]=A293)))</f>
        <v>|</v>
      </c>
    </row>
    <row r="294" spans="2:2" x14ac:dyDescent="0.35">
      <c r="B294" t="str" cm="1">
        <f t="array" ref="B294">TRANSPOSE(_xlfn._xlws.SORT(_xlfn._xlws.FILTER(plots[plot_id]&amp;"|"&amp;plots[plot_name],plots[plot_layout_id]=A294)))</f>
        <v>|</v>
      </c>
    </row>
    <row r="295" spans="2:2" x14ac:dyDescent="0.35">
      <c r="B295" t="str" cm="1">
        <f t="array" ref="B295">TRANSPOSE(_xlfn._xlws.SORT(_xlfn._xlws.FILTER(plots[plot_id]&amp;"|"&amp;plots[plot_name],plots[plot_layout_id]=A295)))</f>
        <v>|</v>
      </c>
    </row>
    <row r="296" spans="2:2" x14ac:dyDescent="0.35">
      <c r="B296" t="str" cm="1">
        <f t="array" ref="B296">TRANSPOSE(_xlfn._xlws.SORT(_xlfn._xlws.FILTER(plots[plot_id]&amp;"|"&amp;plots[plot_name],plots[plot_layout_id]=A296)))</f>
        <v>|</v>
      </c>
    </row>
    <row r="297" spans="2:2" x14ac:dyDescent="0.35">
      <c r="B297" t="str" cm="1">
        <f t="array" ref="B297">TRANSPOSE(_xlfn._xlws.SORT(_xlfn._xlws.FILTER(plots[plot_id]&amp;"|"&amp;plots[plot_name],plots[plot_layout_id]=A297)))</f>
        <v>|</v>
      </c>
    </row>
    <row r="298" spans="2:2" x14ac:dyDescent="0.35">
      <c r="B298" t="str" cm="1">
        <f t="array" ref="B298">TRANSPOSE(_xlfn._xlws.SORT(_xlfn._xlws.FILTER(plots[plot_id]&amp;"|"&amp;plots[plot_name],plots[plot_layout_id]=A298)))</f>
        <v>|</v>
      </c>
    </row>
    <row r="299" spans="2:2" x14ac:dyDescent="0.35">
      <c r="B299" t="str" cm="1">
        <f t="array" ref="B299">TRANSPOSE(_xlfn._xlws.SORT(_xlfn._xlws.FILTER(plots[plot_id]&amp;"|"&amp;plots[plot_name],plots[plot_layout_id]=A299)))</f>
        <v>|</v>
      </c>
    </row>
    <row r="300" spans="2:2" x14ac:dyDescent="0.35">
      <c r="B300" t="str" cm="1">
        <f t="array" ref="B300">TRANSPOSE(_xlfn._xlws.SORT(_xlfn._xlws.FILTER(plots[plot_id]&amp;"|"&amp;plots[plot_name],plots[plot_layout_id]=A300)))</f>
        <v>|</v>
      </c>
    </row>
    <row r="301" spans="2:2" x14ac:dyDescent="0.35">
      <c r="B301" t="str" cm="1">
        <f t="array" ref="B301">TRANSPOSE(_xlfn._xlws.SORT(_xlfn._xlws.FILTER(plots[plot_id]&amp;"|"&amp;plots[plot_name],plots[plot_layout_id]=A301)))</f>
        <v>|</v>
      </c>
    </row>
    <row r="302" spans="2:2" x14ac:dyDescent="0.35">
      <c r="B302" t="str" cm="1">
        <f t="array" ref="B302">TRANSPOSE(_xlfn._xlws.SORT(_xlfn._xlws.FILTER(plots[plot_id]&amp;"|"&amp;plots[plot_name],plots[plot_layout_id]=A302)))</f>
        <v>|</v>
      </c>
    </row>
    <row r="303" spans="2:2" x14ac:dyDescent="0.35">
      <c r="B303" t="str" cm="1">
        <f t="array" ref="B303">TRANSPOSE(_xlfn._xlws.SORT(_xlfn._xlws.FILTER(plots[plot_id]&amp;"|"&amp;plots[plot_name],plots[plot_layout_id]=A303)))</f>
        <v>|</v>
      </c>
    </row>
    <row r="304" spans="2:2" x14ac:dyDescent="0.35">
      <c r="B304" t="str" cm="1">
        <f t="array" ref="B304">TRANSPOSE(_xlfn._xlws.SORT(_xlfn._xlws.FILTER(plots[plot_id]&amp;"|"&amp;plots[plot_name],plots[plot_layout_id]=A304)))</f>
        <v>|</v>
      </c>
    </row>
    <row r="305" spans="2:2" x14ac:dyDescent="0.35">
      <c r="B305" t="str" cm="1">
        <f t="array" ref="B305">TRANSPOSE(_xlfn._xlws.SORT(_xlfn._xlws.FILTER(plots[plot_id]&amp;"|"&amp;plots[plot_name],plots[plot_layout_id]=A305)))</f>
        <v>|</v>
      </c>
    </row>
    <row r="306" spans="2:2" x14ac:dyDescent="0.35">
      <c r="B306" t="str" cm="1">
        <f t="array" ref="B306">TRANSPOSE(_xlfn._xlws.SORT(_xlfn._xlws.FILTER(plots[plot_id]&amp;"|"&amp;plots[plot_name],plots[plot_layout_id]=A306)))</f>
        <v>|</v>
      </c>
    </row>
    <row r="307" spans="2:2" x14ac:dyDescent="0.35">
      <c r="B307" t="str" cm="1">
        <f t="array" ref="B307">TRANSPOSE(_xlfn._xlws.SORT(_xlfn._xlws.FILTER(plots[plot_id]&amp;"|"&amp;plots[plot_name],plots[plot_layout_id]=A307)))</f>
        <v>|</v>
      </c>
    </row>
    <row r="308" spans="2:2" x14ac:dyDescent="0.35">
      <c r="B308" t="str" cm="1">
        <f t="array" ref="B308">TRANSPOSE(_xlfn._xlws.SORT(_xlfn._xlws.FILTER(plots[plot_id]&amp;"|"&amp;plots[plot_name],plots[plot_layout_id]=A308)))</f>
        <v>|</v>
      </c>
    </row>
    <row r="309" spans="2:2" x14ac:dyDescent="0.35">
      <c r="B309" t="str" cm="1">
        <f t="array" ref="B309">TRANSPOSE(_xlfn._xlws.SORT(_xlfn._xlws.FILTER(plots[plot_id]&amp;"|"&amp;plots[plot_name],plots[plot_layout_id]=A309)))</f>
        <v>|</v>
      </c>
    </row>
    <row r="310" spans="2:2" x14ac:dyDescent="0.35">
      <c r="B310" t="str" cm="1">
        <f t="array" ref="B310">TRANSPOSE(_xlfn._xlws.SORT(_xlfn._xlws.FILTER(plots[plot_id]&amp;"|"&amp;plots[plot_name],plots[plot_layout_id]=A310)))</f>
        <v>|</v>
      </c>
    </row>
    <row r="311" spans="2:2" x14ac:dyDescent="0.35">
      <c r="B311" t="str" cm="1">
        <f t="array" ref="B311">TRANSPOSE(_xlfn._xlws.SORT(_xlfn._xlws.FILTER(plots[plot_id]&amp;"|"&amp;plots[plot_name],plots[plot_layout_id]=A311)))</f>
        <v>|</v>
      </c>
    </row>
    <row r="312" spans="2:2" x14ac:dyDescent="0.35">
      <c r="B312" t="str" cm="1">
        <f t="array" ref="B312">TRANSPOSE(_xlfn._xlws.SORT(_xlfn._xlws.FILTER(plots[plot_id]&amp;"|"&amp;plots[plot_name],plots[plot_layout_id]=A312)))</f>
        <v>|</v>
      </c>
    </row>
    <row r="313" spans="2:2" x14ac:dyDescent="0.35">
      <c r="B313" t="str" cm="1">
        <f t="array" ref="B313">TRANSPOSE(_xlfn._xlws.SORT(_xlfn._xlws.FILTER(plots[plot_id]&amp;"|"&amp;plots[plot_name],plots[plot_layout_id]=A313)))</f>
        <v>|</v>
      </c>
    </row>
    <row r="314" spans="2:2" x14ac:dyDescent="0.35">
      <c r="B314" t="str" cm="1">
        <f t="array" ref="B314">TRANSPOSE(_xlfn._xlws.SORT(_xlfn._xlws.FILTER(plots[plot_id]&amp;"|"&amp;plots[plot_name],plots[plot_layout_id]=A314)))</f>
        <v>|</v>
      </c>
    </row>
    <row r="315" spans="2:2" x14ac:dyDescent="0.35">
      <c r="B315" t="str" cm="1">
        <f t="array" ref="B315">TRANSPOSE(_xlfn._xlws.SORT(_xlfn._xlws.FILTER(plots[plot_id]&amp;"|"&amp;plots[plot_name],plots[plot_layout_id]=A315)))</f>
        <v>|</v>
      </c>
    </row>
    <row r="316" spans="2:2" x14ac:dyDescent="0.35">
      <c r="B316" t="str" cm="1">
        <f t="array" ref="B316">TRANSPOSE(_xlfn._xlws.SORT(_xlfn._xlws.FILTER(plots[plot_id]&amp;"|"&amp;plots[plot_name],plots[plot_layout_id]=A316)))</f>
        <v>|</v>
      </c>
    </row>
    <row r="317" spans="2:2" x14ac:dyDescent="0.35">
      <c r="B317" t="str" cm="1">
        <f t="array" ref="B317">TRANSPOSE(_xlfn._xlws.SORT(_xlfn._xlws.FILTER(plots[plot_id]&amp;"|"&amp;plots[plot_name],plots[plot_layout_id]=A317)))</f>
        <v>|</v>
      </c>
    </row>
    <row r="318" spans="2:2" x14ac:dyDescent="0.35">
      <c r="B318" t="str" cm="1">
        <f t="array" ref="B318">TRANSPOSE(_xlfn._xlws.SORT(_xlfn._xlws.FILTER(plots[plot_id]&amp;"|"&amp;plots[plot_name],plots[plot_layout_id]=A318)))</f>
        <v>|</v>
      </c>
    </row>
    <row r="319" spans="2:2" x14ac:dyDescent="0.35">
      <c r="B319" t="str" cm="1">
        <f t="array" ref="B319">TRANSPOSE(_xlfn._xlws.SORT(_xlfn._xlws.FILTER(plots[plot_id]&amp;"|"&amp;plots[plot_name],plots[plot_layout_id]=A319)))</f>
        <v>|</v>
      </c>
    </row>
    <row r="320" spans="2:2" x14ac:dyDescent="0.35">
      <c r="B320" t="str" cm="1">
        <f t="array" ref="B320">TRANSPOSE(_xlfn._xlws.SORT(_xlfn._xlws.FILTER(plots[plot_id]&amp;"|"&amp;plots[plot_name],plots[plot_layout_id]=A320)))</f>
        <v>|</v>
      </c>
    </row>
    <row r="321" spans="2:2" x14ac:dyDescent="0.35">
      <c r="B321" t="str" cm="1">
        <f t="array" ref="B321">TRANSPOSE(_xlfn._xlws.SORT(_xlfn._xlws.FILTER(plots[plot_id]&amp;"|"&amp;plots[plot_name],plots[plot_layout_id]=A321)))</f>
        <v>|</v>
      </c>
    </row>
    <row r="322" spans="2:2" x14ac:dyDescent="0.35">
      <c r="B322" t="str" cm="1">
        <f t="array" ref="B322">TRANSPOSE(_xlfn._xlws.SORT(_xlfn._xlws.FILTER(plots[plot_id]&amp;"|"&amp;plots[plot_name],plots[plot_layout_id]=A322)))</f>
        <v>|</v>
      </c>
    </row>
    <row r="323" spans="2:2" x14ac:dyDescent="0.35">
      <c r="B323" t="str" cm="1">
        <f t="array" ref="B323">TRANSPOSE(_xlfn._xlws.SORT(_xlfn._xlws.FILTER(plots[plot_id]&amp;"|"&amp;plots[plot_name],plots[plot_layout_id]=A323)))</f>
        <v>|</v>
      </c>
    </row>
    <row r="324" spans="2:2" x14ac:dyDescent="0.35">
      <c r="B324" t="str" cm="1">
        <f t="array" ref="B324">TRANSPOSE(_xlfn._xlws.SORT(_xlfn._xlws.FILTER(plots[plot_id]&amp;"|"&amp;plots[plot_name],plots[plot_layout_id]=A324)))</f>
        <v>|</v>
      </c>
    </row>
    <row r="325" spans="2:2" x14ac:dyDescent="0.35">
      <c r="B325" t="str" cm="1">
        <f t="array" ref="B325">TRANSPOSE(_xlfn._xlws.SORT(_xlfn._xlws.FILTER(plots[plot_id]&amp;"|"&amp;plots[plot_name],plots[plot_layout_id]=A325)))</f>
        <v>|</v>
      </c>
    </row>
    <row r="326" spans="2:2" x14ac:dyDescent="0.35">
      <c r="B326" t="str" cm="1">
        <f t="array" ref="B326">TRANSPOSE(_xlfn._xlws.SORT(_xlfn._xlws.FILTER(plots[plot_id]&amp;"|"&amp;plots[plot_name],plots[plot_layout_id]=A326)))</f>
        <v>|</v>
      </c>
    </row>
    <row r="327" spans="2:2" x14ac:dyDescent="0.35">
      <c r="B327" t="str" cm="1">
        <f t="array" ref="B327">TRANSPOSE(_xlfn._xlws.SORT(_xlfn._xlws.FILTER(plots[plot_id]&amp;"|"&amp;plots[plot_name],plots[plot_layout_id]=A327)))</f>
        <v>|</v>
      </c>
    </row>
    <row r="328" spans="2:2" x14ac:dyDescent="0.35">
      <c r="B328" t="str" cm="1">
        <f t="array" ref="B328">TRANSPOSE(_xlfn._xlws.SORT(_xlfn._xlws.FILTER(plots[plot_id]&amp;"|"&amp;plots[plot_name],plots[plot_layout_id]=A328)))</f>
        <v>|</v>
      </c>
    </row>
    <row r="329" spans="2:2" x14ac:dyDescent="0.35">
      <c r="B329" t="str" cm="1">
        <f t="array" ref="B329">TRANSPOSE(_xlfn._xlws.SORT(_xlfn._xlws.FILTER(plots[plot_id]&amp;"|"&amp;plots[plot_name],plots[plot_layout_id]=A329)))</f>
        <v>|</v>
      </c>
    </row>
    <row r="330" spans="2:2" x14ac:dyDescent="0.35">
      <c r="B330" t="str" cm="1">
        <f t="array" ref="B330">TRANSPOSE(_xlfn._xlws.SORT(_xlfn._xlws.FILTER(plots[plot_id]&amp;"|"&amp;plots[plot_name],plots[plot_layout_id]=A330)))</f>
        <v>|</v>
      </c>
    </row>
    <row r="331" spans="2:2" x14ac:dyDescent="0.35">
      <c r="B331" t="str" cm="1">
        <f t="array" ref="B331">TRANSPOSE(_xlfn._xlws.SORT(_xlfn._xlws.FILTER(plots[plot_id]&amp;"|"&amp;plots[plot_name],plots[plot_layout_id]=A331)))</f>
        <v>|</v>
      </c>
    </row>
    <row r="332" spans="2:2" x14ac:dyDescent="0.35">
      <c r="B332" t="str" cm="1">
        <f t="array" ref="B332">TRANSPOSE(_xlfn._xlws.SORT(_xlfn._xlws.FILTER(plots[plot_id]&amp;"|"&amp;plots[plot_name],plots[plot_layout_id]=A332)))</f>
        <v>|</v>
      </c>
    </row>
    <row r="333" spans="2:2" x14ac:dyDescent="0.35">
      <c r="B333" t="str" cm="1">
        <f t="array" ref="B333">TRANSPOSE(_xlfn._xlws.SORT(_xlfn._xlws.FILTER(plots[plot_id]&amp;"|"&amp;plots[plot_name],plots[plot_layout_id]=A333)))</f>
        <v>|</v>
      </c>
    </row>
    <row r="334" spans="2:2" x14ac:dyDescent="0.35">
      <c r="B334" t="str" cm="1">
        <f t="array" ref="B334">TRANSPOSE(_xlfn._xlws.SORT(_xlfn._xlws.FILTER(plots[plot_id]&amp;"|"&amp;plots[plot_name],plots[plot_layout_id]=A334)))</f>
        <v>|</v>
      </c>
    </row>
    <row r="335" spans="2:2" x14ac:dyDescent="0.35">
      <c r="B335" t="str" cm="1">
        <f t="array" ref="B335">TRANSPOSE(_xlfn._xlws.SORT(_xlfn._xlws.FILTER(plots[plot_id]&amp;"|"&amp;plots[plot_name],plots[plot_layout_id]=A335)))</f>
        <v>|</v>
      </c>
    </row>
    <row r="336" spans="2:2" x14ac:dyDescent="0.35">
      <c r="B336" t="str" cm="1">
        <f t="array" ref="B336">TRANSPOSE(_xlfn._xlws.SORT(_xlfn._xlws.FILTER(plots[plot_id]&amp;"|"&amp;plots[plot_name],plots[plot_layout_id]=A336)))</f>
        <v>|</v>
      </c>
    </row>
    <row r="337" spans="2:2" x14ac:dyDescent="0.35">
      <c r="B337" t="str" cm="1">
        <f t="array" ref="B337">TRANSPOSE(_xlfn._xlws.SORT(_xlfn._xlws.FILTER(plots[plot_id]&amp;"|"&amp;plots[plot_name],plots[plot_layout_id]=A337)))</f>
        <v>|</v>
      </c>
    </row>
    <row r="338" spans="2:2" x14ac:dyDescent="0.35">
      <c r="B338" t="str" cm="1">
        <f t="array" ref="B338">TRANSPOSE(_xlfn._xlws.SORT(_xlfn._xlws.FILTER(plots[plot_id]&amp;"|"&amp;plots[plot_name],plots[plot_layout_id]=A338)))</f>
        <v>|</v>
      </c>
    </row>
    <row r="339" spans="2:2" x14ac:dyDescent="0.35">
      <c r="B339" t="str" cm="1">
        <f t="array" ref="B339">TRANSPOSE(_xlfn._xlws.SORT(_xlfn._xlws.FILTER(plots[plot_id]&amp;"|"&amp;plots[plot_name],plots[plot_layout_id]=A339)))</f>
        <v>|</v>
      </c>
    </row>
    <row r="340" spans="2:2" x14ac:dyDescent="0.35">
      <c r="B340" t="str" cm="1">
        <f t="array" ref="B340">TRANSPOSE(_xlfn._xlws.SORT(_xlfn._xlws.FILTER(plots[plot_id]&amp;"|"&amp;plots[plot_name],plots[plot_layout_id]=A340)))</f>
        <v>|</v>
      </c>
    </row>
    <row r="341" spans="2:2" x14ac:dyDescent="0.35">
      <c r="B341" t="str" cm="1">
        <f t="array" ref="B341">TRANSPOSE(_xlfn._xlws.SORT(_xlfn._xlws.FILTER(plots[plot_id]&amp;"|"&amp;plots[plot_name],plots[plot_layout_id]=A341)))</f>
        <v>|</v>
      </c>
    </row>
    <row r="342" spans="2:2" x14ac:dyDescent="0.35">
      <c r="B342" t="str" cm="1">
        <f t="array" ref="B342">TRANSPOSE(_xlfn._xlws.SORT(_xlfn._xlws.FILTER(plots[plot_id]&amp;"|"&amp;plots[plot_name],plots[plot_layout_id]=A342)))</f>
        <v>|</v>
      </c>
    </row>
    <row r="343" spans="2:2" x14ac:dyDescent="0.35">
      <c r="B343" t="str" cm="1">
        <f t="array" ref="B343">TRANSPOSE(_xlfn._xlws.SORT(_xlfn._xlws.FILTER(plots[plot_id]&amp;"|"&amp;plots[plot_name],plots[plot_layout_id]=A343)))</f>
        <v>|</v>
      </c>
    </row>
    <row r="344" spans="2:2" x14ac:dyDescent="0.35">
      <c r="B344" t="str" cm="1">
        <f t="array" ref="B344">TRANSPOSE(_xlfn._xlws.SORT(_xlfn._xlws.FILTER(plots[plot_id]&amp;"|"&amp;plots[plot_name],plots[plot_layout_id]=A344)))</f>
        <v>|</v>
      </c>
    </row>
    <row r="345" spans="2:2" x14ac:dyDescent="0.35">
      <c r="B345" t="str" cm="1">
        <f t="array" ref="B345">TRANSPOSE(_xlfn._xlws.SORT(_xlfn._xlws.FILTER(plots[plot_id]&amp;"|"&amp;plots[plot_name],plots[plot_layout_id]=A345)))</f>
        <v>|</v>
      </c>
    </row>
    <row r="346" spans="2:2" x14ac:dyDescent="0.35">
      <c r="B346" t="str" cm="1">
        <f t="array" ref="B346">TRANSPOSE(_xlfn._xlws.SORT(_xlfn._xlws.FILTER(plots[plot_id]&amp;"|"&amp;plots[plot_name],plots[plot_layout_id]=A346)))</f>
        <v>|</v>
      </c>
    </row>
    <row r="347" spans="2:2" x14ac:dyDescent="0.35">
      <c r="B347" t="str" cm="1">
        <f t="array" ref="B347">TRANSPOSE(_xlfn._xlws.SORT(_xlfn._xlws.FILTER(plots[plot_id]&amp;"|"&amp;plots[plot_name],plots[plot_layout_id]=A347)))</f>
        <v>|</v>
      </c>
    </row>
    <row r="348" spans="2:2" x14ac:dyDescent="0.35">
      <c r="B348" t="str" cm="1">
        <f t="array" ref="B348">TRANSPOSE(_xlfn._xlws.SORT(_xlfn._xlws.FILTER(plots[plot_id]&amp;"|"&amp;plots[plot_name],plots[plot_layout_id]=A348)))</f>
        <v>|</v>
      </c>
    </row>
    <row r="349" spans="2:2" x14ac:dyDescent="0.35">
      <c r="B349" t="str" cm="1">
        <f t="array" ref="B349">TRANSPOSE(_xlfn._xlws.SORT(_xlfn._xlws.FILTER(plots[plot_id]&amp;"|"&amp;plots[plot_name],plots[plot_layout_id]=A349)))</f>
        <v>|</v>
      </c>
    </row>
    <row r="350" spans="2:2" x14ac:dyDescent="0.35">
      <c r="B350" t="str" cm="1">
        <f t="array" ref="B350">TRANSPOSE(_xlfn._xlws.SORT(_xlfn._xlws.FILTER(plots[plot_id]&amp;"|"&amp;plots[plot_name],plots[plot_layout_id]=A350)))</f>
        <v>|</v>
      </c>
    </row>
    <row r="351" spans="2:2" x14ac:dyDescent="0.35">
      <c r="B351" t="str" cm="1">
        <f t="array" ref="B351">TRANSPOSE(_xlfn._xlws.SORT(_xlfn._xlws.FILTER(plots[plot_id]&amp;"|"&amp;plots[plot_name],plots[plot_layout_id]=A351)))</f>
        <v>|</v>
      </c>
    </row>
    <row r="352" spans="2:2" x14ac:dyDescent="0.35">
      <c r="B352" t="str" cm="1">
        <f t="array" ref="B352">TRANSPOSE(_xlfn._xlws.SORT(_xlfn._xlws.FILTER(plots[plot_id]&amp;"|"&amp;plots[plot_name],plots[plot_layout_id]=A352)))</f>
        <v>|</v>
      </c>
    </row>
    <row r="353" spans="2:2" x14ac:dyDescent="0.35">
      <c r="B353" t="str" cm="1">
        <f t="array" ref="B353">TRANSPOSE(_xlfn._xlws.SORT(_xlfn._xlws.FILTER(plots[plot_id]&amp;"|"&amp;plots[plot_name],plots[plot_layout_id]=A353)))</f>
        <v>|</v>
      </c>
    </row>
    <row r="354" spans="2:2" x14ac:dyDescent="0.35">
      <c r="B354" t="str" cm="1">
        <f t="array" ref="B354">TRANSPOSE(_xlfn._xlws.SORT(_xlfn._xlws.FILTER(plots[plot_id]&amp;"|"&amp;plots[plot_name],plots[plot_layout_id]=A354)))</f>
        <v>|</v>
      </c>
    </row>
    <row r="355" spans="2:2" x14ac:dyDescent="0.35">
      <c r="B355" t="str" cm="1">
        <f t="array" ref="B355">TRANSPOSE(_xlfn._xlws.SORT(_xlfn._xlws.FILTER(plots[plot_id]&amp;"|"&amp;plots[plot_name],plots[plot_layout_id]=A355)))</f>
        <v>|</v>
      </c>
    </row>
    <row r="356" spans="2:2" x14ac:dyDescent="0.35">
      <c r="B356" t="str" cm="1">
        <f t="array" ref="B356">TRANSPOSE(_xlfn._xlws.SORT(_xlfn._xlws.FILTER(plots[plot_id]&amp;"|"&amp;plots[plot_name],plots[plot_layout_id]=A356)))</f>
        <v>|</v>
      </c>
    </row>
    <row r="357" spans="2:2" x14ac:dyDescent="0.35">
      <c r="B357" t="str" cm="1">
        <f t="array" ref="B357">TRANSPOSE(_xlfn._xlws.SORT(_xlfn._xlws.FILTER(plots[plot_id]&amp;"|"&amp;plots[plot_name],plots[plot_layout_id]=A357)))</f>
        <v>|</v>
      </c>
    </row>
    <row r="358" spans="2:2" x14ac:dyDescent="0.35">
      <c r="B358" t="str" cm="1">
        <f t="array" ref="B358">TRANSPOSE(_xlfn._xlws.SORT(_xlfn._xlws.FILTER(plots[plot_id]&amp;"|"&amp;plots[plot_name],plots[plot_layout_id]=A358)))</f>
        <v>|</v>
      </c>
    </row>
    <row r="359" spans="2:2" x14ac:dyDescent="0.35">
      <c r="B359" t="str" cm="1">
        <f t="array" ref="B359">TRANSPOSE(_xlfn._xlws.SORT(_xlfn._xlws.FILTER(plots[plot_id]&amp;"|"&amp;plots[plot_name],plots[plot_layout_id]=A359)))</f>
        <v>|</v>
      </c>
    </row>
    <row r="360" spans="2:2" x14ac:dyDescent="0.35">
      <c r="B360" t="str" cm="1">
        <f t="array" ref="B360">TRANSPOSE(_xlfn._xlws.SORT(_xlfn._xlws.FILTER(plots[plot_id]&amp;"|"&amp;plots[plot_name],plots[plot_layout_id]=A360)))</f>
        <v>|</v>
      </c>
    </row>
    <row r="361" spans="2:2" x14ac:dyDescent="0.35">
      <c r="B361" t="str" cm="1">
        <f t="array" ref="B361">TRANSPOSE(_xlfn._xlws.SORT(_xlfn._xlws.FILTER(plots[plot_id]&amp;"|"&amp;plots[plot_name],plots[plot_layout_id]=A361)))</f>
        <v>|</v>
      </c>
    </row>
    <row r="362" spans="2:2" x14ac:dyDescent="0.35">
      <c r="B362" t="str" cm="1">
        <f t="array" ref="B362">TRANSPOSE(_xlfn._xlws.SORT(_xlfn._xlws.FILTER(plots[plot_id]&amp;"|"&amp;plots[plot_name],plots[plot_layout_id]=A362)))</f>
        <v>|</v>
      </c>
    </row>
    <row r="363" spans="2:2" x14ac:dyDescent="0.35">
      <c r="B363" t="str" cm="1">
        <f t="array" ref="B363">TRANSPOSE(_xlfn._xlws.SORT(_xlfn._xlws.FILTER(plots[plot_id]&amp;"|"&amp;plots[plot_name],plots[plot_layout_id]=A363)))</f>
        <v>|</v>
      </c>
    </row>
    <row r="364" spans="2:2" x14ac:dyDescent="0.35">
      <c r="B364" t="str" cm="1">
        <f t="array" ref="B364">TRANSPOSE(_xlfn._xlws.SORT(_xlfn._xlws.FILTER(plots[plot_id]&amp;"|"&amp;plots[plot_name],plots[plot_layout_id]=A364)))</f>
        <v>|</v>
      </c>
    </row>
    <row r="365" spans="2:2" x14ac:dyDescent="0.35">
      <c r="B365" t="str" cm="1">
        <f t="array" ref="B365">TRANSPOSE(_xlfn._xlws.SORT(_xlfn._xlws.FILTER(plots[plot_id]&amp;"|"&amp;plots[plot_name],plots[plot_layout_id]=A365)))</f>
        <v>|</v>
      </c>
    </row>
    <row r="366" spans="2:2" x14ac:dyDescent="0.35">
      <c r="B366" t="str" cm="1">
        <f t="array" ref="B366">TRANSPOSE(_xlfn._xlws.SORT(_xlfn._xlws.FILTER(plots[plot_id]&amp;"|"&amp;plots[plot_name],plots[plot_layout_id]=A366)))</f>
        <v>|</v>
      </c>
    </row>
    <row r="367" spans="2:2" x14ac:dyDescent="0.35">
      <c r="B367" t="str" cm="1">
        <f t="array" ref="B367">TRANSPOSE(_xlfn._xlws.SORT(_xlfn._xlws.FILTER(plots[plot_id]&amp;"|"&amp;plots[plot_name],plots[plot_layout_id]=A367)))</f>
        <v>|</v>
      </c>
    </row>
    <row r="368" spans="2:2" x14ac:dyDescent="0.35">
      <c r="B368" t="str" cm="1">
        <f t="array" ref="B368">TRANSPOSE(_xlfn._xlws.SORT(_xlfn._xlws.FILTER(plots[plot_id]&amp;"|"&amp;plots[plot_name],plots[plot_layout_id]=A368)))</f>
        <v>|</v>
      </c>
    </row>
    <row r="369" spans="2:2" x14ac:dyDescent="0.35">
      <c r="B369" t="str" cm="1">
        <f t="array" ref="B369">TRANSPOSE(_xlfn._xlws.SORT(_xlfn._xlws.FILTER(plots[plot_id]&amp;"|"&amp;plots[plot_name],plots[plot_layout_id]=A369)))</f>
        <v>|</v>
      </c>
    </row>
    <row r="370" spans="2:2" x14ac:dyDescent="0.35">
      <c r="B370" t="str" cm="1">
        <f t="array" ref="B370">TRANSPOSE(_xlfn._xlws.SORT(_xlfn._xlws.FILTER(plots[plot_id]&amp;"|"&amp;plots[plot_name],plots[plot_layout_id]=A370)))</f>
        <v>|</v>
      </c>
    </row>
    <row r="371" spans="2:2" x14ac:dyDescent="0.35">
      <c r="B371" t="str" cm="1">
        <f t="array" ref="B371">TRANSPOSE(_xlfn._xlws.SORT(_xlfn._xlws.FILTER(plots[plot_id]&amp;"|"&amp;plots[plot_name],plots[plot_layout_id]=A371)))</f>
        <v>|</v>
      </c>
    </row>
    <row r="372" spans="2:2" x14ac:dyDescent="0.35">
      <c r="B372" t="str" cm="1">
        <f t="array" ref="B372">TRANSPOSE(_xlfn._xlws.SORT(_xlfn._xlws.FILTER(plots[plot_id]&amp;"|"&amp;plots[plot_name],plots[plot_layout_id]=A372)))</f>
        <v>|</v>
      </c>
    </row>
    <row r="373" spans="2:2" x14ac:dyDescent="0.35">
      <c r="B373" t="str" cm="1">
        <f t="array" ref="B373">TRANSPOSE(_xlfn._xlws.SORT(_xlfn._xlws.FILTER(plots[plot_id]&amp;"|"&amp;plots[plot_name],plots[plot_layout_id]=A373)))</f>
        <v>|</v>
      </c>
    </row>
    <row r="374" spans="2:2" x14ac:dyDescent="0.35">
      <c r="B374" t="str" cm="1">
        <f t="array" ref="B374">TRANSPOSE(_xlfn._xlws.SORT(_xlfn._xlws.FILTER(plots[plot_id]&amp;"|"&amp;plots[plot_name],plots[plot_layout_id]=A374)))</f>
        <v>|</v>
      </c>
    </row>
    <row r="375" spans="2:2" x14ac:dyDescent="0.35">
      <c r="B375" t="str" cm="1">
        <f t="array" ref="B375">TRANSPOSE(_xlfn._xlws.SORT(_xlfn._xlws.FILTER(plots[plot_id]&amp;"|"&amp;plots[plot_name],plots[plot_layout_id]=A375)))</f>
        <v>|</v>
      </c>
    </row>
    <row r="376" spans="2:2" x14ac:dyDescent="0.35">
      <c r="B376" t="str" cm="1">
        <f t="array" ref="B376">TRANSPOSE(_xlfn._xlws.SORT(_xlfn._xlws.FILTER(plots[plot_id]&amp;"|"&amp;plots[plot_name],plots[plot_layout_id]=A376)))</f>
        <v>|</v>
      </c>
    </row>
    <row r="377" spans="2:2" x14ac:dyDescent="0.35">
      <c r="B377" t="str" cm="1">
        <f t="array" ref="B377">TRANSPOSE(_xlfn._xlws.SORT(_xlfn._xlws.FILTER(plots[plot_id]&amp;"|"&amp;plots[plot_name],plots[plot_layout_id]=A377)))</f>
        <v>|</v>
      </c>
    </row>
    <row r="378" spans="2:2" x14ac:dyDescent="0.35">
      <c r="B378" t="str" cm="1">
        <f t="array" ref="B378">TRANSPOSE(_xlfn._xlws.SORT(_xlfn._xlws.FILTER(plots[plot_id]&amp;"|"&amp;plots[plot_name],plots[plot_layout_id]=A378)))</f>
        <v>|</v>
      </c>
    </row>
    <row r="379" spans="2:2" x14ac:dyDescent="0.35">
      <c r="B379" t="str" cm="1">
        <f t="array" ref="B379">TRANSPOSE(_xlfn._xlws.SORT(_xlfn._xlws.FILTER(plots[plot_id]&amp;"|"&amp;plots[plot_name],plots[plot_layout_id]=A379)))</f>
        <v>|</v>
      </c>
    </row>
    <row r="380" spans="2:2" x14ac:dyDescent="0.35">
      <c r="B380" t="str" cm="1">
        <f t="array" ref="B380">TRANSPOSE(_xlfn._xlws.SORT(_xlfn._xlws.FILTER(plots[plot_id]&amp;"|"&amp;plots[plot_name],plots[plot_layout_id]=A380)))</f>
        <v>|</v>
      </c>
    </row>
    <row r="381" spans="2:2" x14ac:dyDescent="0.35">
      <c r="B381" t="str" cm="1">
        <f t="array" ref="B381">TRANSPOSE(_xlfn._xlws.SORT(_xlfn._xlws.FILTER(plots[plot_id]&amp;"|"&amp;plots[plot_name],plots[plot_layout_id]=A381)))</f>
        <v>|</v>
      </c>
    </row>
    <row r="382" spans="2:2" x14ac:dyDescent="0.35">
      <c r="B382" t="str" cm="1">
        <f t="array" ref="B382">TRANSPOSE(_xlfn._xlws.SORT(_xlfn._xlws.FILTER(plots[plot_id]&amp;"|"&amp;plots[plot_name],plots[plot_layout_id]=A382)))</f>
        <v>|</v>
      </c>
    </row>
    <row r="383" spans="2:2" x14ac:dyDescent="0.35">
      <c r="B383" t="str" cm="1">
        <f t="array" ref="B383">TRANSPOSE(_xlfn._xlws.SORT(_xlfn._xlws.FILTER(plots[plot_id]&amp;"|"&amp;plots[plot_name],plots[plot_layout_id]=A383)))</f>
        <v>|</v>
      </c>
    </row>
    <row r="384" spans="2:2" x14ac:dyDescent="0.35">
      <c r="B384" t="str" cm="1">
        <f t="array" ref="B384">TRANSPOSE(_xlfn._xlws.SORT(_xlfn._xlws.FILTER(plots[plot_id]&amp;"|"&amp;plots[plot_name],plots[plot_layout_id]=A384)))</f>
        <v>|</v>
      </c>
    </row>
    <row r="385" spans="2:2" x14ac:dyDescent="0.35">
      <c r="B385" t="str" cm="1">
        <f t="array" ref="B385">TRANSPOSE(_xlfn._xlws.SORT(_xlfn._xlws.FILTER(plots[plot_id]&amp;"|"&amp;plots[plot_name],plots[plot_layout_id]=A385)))</f>
        <v>|</v>
      </c>
    </row>
    <row r="386" spans="2:2" x14ac:dyDescent="0.35">
      <c r="B386" t="str" cm="1">
        <f t="array" ref="B386">TRANSPOSE(_xlfn._xlws.SORT(_xlfn._xlws.FILTER(plots[plot_id]&amp;"|"&amp;plots[plot_name],plots[plot_layout_id]=A386)))</f>
        <v>|</v>
      </c>
    </row>
    <row r="387" spans="2:2" x14ac:dyDescent="0.35">
      <c r="B387" t="str" cm="1">
        <f t="array" ref="B387">TRANSPOSE(_xlfn._xlws.SORT(_xlfn._xlws.FILTER(plots[plot_id]&amp;"|"&amp;plots[plot_name],plots[plot_layout_id]=A387)))</f>
        <v>|</v>
      </c>
    </row>
    <row r="388" spans="2:2" x14ac:dyDescent="0.35">
      <c r="B388" t="str" cm="1">
        <f t="array" ref="B388">TRANSPOSE(_xlfn._xlws.SORT(_xlfn._xlws.FILTER(plots[plot_id]&amp;"|"&amp;plots[plot_name],plots[plot_layout_id]=A388)))</f>
        <v>|</v>
      </c>
    </row>
    <row r="389" spans="2:2" x14ac:dyDescent="0.35">
      <c r="B389" t="str" cm="1">
        <f t="array" ref="B389">TRANSPOSE(_xlfn._xlws.SORT(_xlfn._xlws.FILTER(plots[plot_id]&amp;"|"&amp;plots[plot_name],plots[plot_layout_id]=A389)))</f>
        <v>|</v>
      </c>
    </row>
    <row r="390" spans="2:2" x14ac:dyDescent="0.35">
      <c r="B390" t="str" cm="1">
        <f t="array" ref="B390">TRANSPOSE(_xlfn._xlws.SORT(_xlfn._xlws.FILTER(plots[plot_id]&amp;"|"&amp;plots[plot_name],plots[plot_layout_id]=A390)))</f>
        <v>|</v>
      </c>
    </row>
    <row r="391" spans="2:2" x14ac:dyDescent="0.35">
      <c r="B391" t="str" cm="1">
        <f t="array" ref="B391">TRANSPOSE(_xlfn._xlws.SORT(_xlfn._xlws.FILTER(plots[plot_id]&amp;"|"&amp;plots[plot_name],plots[plot_layout_id]=A391)))</f>
        <v>|</v>
      </c>
    </row>
    <row r="392" spans="2:2" x14ac:dyDescent="0.35">
      <c r="B392" t="str" cm="1">
        <f t="array" ref="B392">TRANSPOSE(_xlfn._xlws.SORT(_xlfn._xlws.FILTER(plots[plot_id]&amp;"|"&amp;plots[plot_name],plots[plot_layout_id]=A392)))</f>
        <v>|</v>
      </c>
    </row>
    <row r="393" spans="2:2" x14ac:dyDescent="0.35">
      <c r="B393" t="str" cm="1">
        <f t="array" ref="B393">TRANSPOSE(_xlfn._xlws.SORT(_xlfn._xlws.FILTER(plots[plot_id]&amp;"|"&amp;plots[plot_name],plots[plot_layout_id]=A393)))</f>
        <v>|</v>
      </c>
    </row>
    <row r="394" spans="2:2" x14ac:dyDescent="0.35">
      <c r="B394" t="str" cm="1">
        <f t="array" ref="B394">TRANSPOSE(_xlfn._xlws.SORT(_xlfn._xlws.FILTER(plots[plot_id]&amp;"|"&amp;plots[plot_name],plots[plot_layout_id]=A394)))</f>
        <v>|</v>
      </c>
    </row>
    <row r="395" spans="2:2" x14ac:dyDescent="0.35">
      <c r="B395" t="str" cm="1">
        <f t="array" ref="B395">TRANSPOSE(_xlfn._xlws.SORT(_xlfn._xlws.FILTER(plots[plot_id]&amp;"|"&amp;plots[plot_name],plots[plot_layout_id]=A395)))</f>
        <v>|</v>
      </c>
    </row>
    <row r="396" spans="2:2" x14ac:dyDescent="0.35">
      <c r="B396" t="str" cm="1">
        <f t="array" ref="B396">TRANSPOSE(_xlfn._xlws.SORT(_xlfn._xlws.FILTER(plots[plot_id]&amp;"|"&amp;plots[plot_name],plots[plot_layout_id]=A396)))</f>
        <v>|</v>
      </c>
    </row>
    <row r="397" spans="2:2" x14ac:dyDescent="0.35">
      <c r="B397" t="str" cm="1">
        <f t="array" ref="B397">TRANSPOSE(_xlfn._xlws.SORT(_xlfn._xlws.FILTER(plots[plot_id]&amp;"|"&amp;plots[plot_name],plots[plot_layout_id]=A397)))</f>
        <v>|</v>
      </c>
    </row>
    <row r="398" spans="2:2" x14ac:dyDescent="0.35">
      <c r="B398" t="str" cm="1">
        <f t="array" ref="B398">TRANSPOSE(_xlfn._xlws.SORT(_xlfn._xlws.FILTER(plots[plot_id]&amp;"|"&amp;plots[plot_name],plots[plot_layout_id]=A398)))</f>
        <v>|</v>
      </c>
    </row>
    <row r="399" spans="2:2" x14ac:dyDescent="0.35">
      <c r="B399" t="str" cm="1">
        <f t="array" ref="B399">TRANSPOSE(_xlfn._xlws.SORT(_xlfn._xlws.FILTER(plots[plot_id]&amp;"|"&amp;plots[plot_name],plots[plot_layout_id]=A399)))</f>
        <v>|</v>
      </c>
    </row>
    <row r="400" spans="2:2" x14ac:dyDescent="0.35">
      <c r="B400" t="str" cm="1">
        <f t="array" ref="B400">TRANSPOSE(_xlfn._xlws.SORT(_xlfn._xlws.FILTER(plots[plot_id]&amp;"|"&amp;plots[plot_name],plots[plot_layout_id]=A400)))</f>
        <v>|</v>
      </c>
    </row>
    <row r="401" spans="2:2" x14ac:dyDescent="0.35">
      <c r="B401" t="str" cm="1">
        <f t="array" ref="B401">TRANSPOSE(_xlfn._xlws.SORT(_xlfn._xlws.FILTER(plots[plot_id]&amp;"|"&amp;plots[plot_name],plots[plot_layout_id]=A401)))</f>
        <v>|</v>
      </c>
    </row>
    <row r="402" spans="2:2" x14ac:dyDescent="0.35">
      <c r="B402" t="str" cm="1">
        <f t="array" ref="B402">TRANSPOSE(_xlfn._xlws.SORT(_xlfn._xlws.FILTER(plots[plot_id]&amp;"|"&amp;plots[plot_name],plots[plot_layout_id]=A402)))</f>
        <v>|</v>
      </c>
    </row>
    <row r="403" spans="2:2" x14ac:dyDescent="0.35">
      <c r="B403" t="str" cm="1">
        <f t="array" ref="B403">TRANSPOSE(_xlfn._xlws.SORT(_xlfn._xlws.FILTER(plots[plot_id]&amp;"|"&amp;plots[plot_name],plots[plot_layout_id]=A403)))</f>
        <v>|</v>
      </c>
    </row>
    <row r="404" spans="2:2" x14ac:dyDescent="0.35">
      <c r="B404" t="str" cm="1">
        <f t="array" ref="B404">TRANSPOSE(_xlfn._xlws.SORT(_xlfn._xlws.FILTER(plots[plot_id]&amp;"|"&amp;plots[plot_name],plots[plot_layout_id]=A404)))</f>
        <v>|</v>
      </c>
    </row>
    <row r="405" spans="2:2" x14ac:dyDescent="0.35">
      <c r="B405" t="str" cm="1">
        <f t="array" ref="B405">TRANSPOSE(_xlfn._xlws.SORT(_xlfn._xlws.FILTER(plots[plot_id]&amp;"|"&amp;plots[plot_name],plots[plot_layout_id]=A405)))</f>
        <v>|</v>
      </c>
    </row>
    <row r="406" spans="2:2" x14ac:dyDescent="0.35">
      <c r="B406" t="str" cm="1">
        <f t="array" ref="B406">TRANSPOSE(_xlfn._xlws.SORT(_xlfn._xlws.FILTER(plots[plot_id]&amp;"|"&amp;plots[plot_name],plots[plot_layout_id]=A406)))</f>
        <v>|</v>
      </c>
    </row>
    <row r="407" spans="2:2" x14ac:dyDescent="0.35">
      <c r="B407" t="str" cm="1">
        <f t="array" ref="B407">TRANSPOSE(_xlfn._xlws.SORT(_xlfn._xlws.FILTER(plots[plot_id]&amp;"|"&amp;plots[plot_name],plots[plot_layout_id]=A407)))</f>
        <v>|</v>
      </c>
    </row>
    <row r="408" spans="2:2" x14ac:dyDescent="0.35">
      <c r="B408" t="str" cm="1">
        <f t="array" ref="B408">TRANSPOSE(_xlfn._xlws.SORT(_xlfn._xlws.FILTER(plots[plot_id]&amp;"|"&amp;plots[plot_name],plots[plot_layout_id]=A408)))</f>
        <v>|</v>
      </c>
    </row>
    <row r="409" spans="2:2" x14ac:dyDescent="0.35">
      <c r="B409" t="str" cm="1">
        <f t="array" ref="B409">TRANSPOSE(_xlfn._xlws.SORT(_xlfn._xlws.FILTER(plots[plot_id]&amp;"|"&amp;plots[plot_name],plots[plot_layout_id]=A409)))</f>
        <v>|</v>
      </c>
    </row>
    <row r="410" spans="2:2" x14ac:dyDescent="0.35">
      <c r="B410" t="str" cm="1">
        <f t="array" ref="B410">TRANSPOSE(_xlfn._xlws.SORT(_xlfn._xlws.FILTER(plots[plot_id]&amp;"|"&amp;plots[plot_name],plots[plot_layout_id]=A410)))</f>
        <v>|</v>
      </c>
    </row>
    <row r="411" spans="2:2" x14ac:dyDescent="0.35">
      <c r="B411" t="str" cm="1">
        <f t="array" ref="B411">TRANSPOSE(_xlfn._xlws.SORT(_xlfn._xlws.FILTER(plots[plot_id]&amp;"|"&amp;plots[plot_name],plots[plot_layout_id]=A411)))</f>
        <v>|</v>
      </c>
    </row>
    <row r="412" spans="2:2" x14ac:dyDescent="0.35">
      <c r="B412" t="str" cm="1">
        <f t="array" ref="B412">TRANSPOSE(_xlfn._xlws.SORT(_xlfn._xlws.FILTER(plots[plot_id]&amp;"|"&amp;plots[plot_name],plots[plot_layout_id]=A412)))</f>
        <v>|</v>
      </c>
    </row>
    <row r="413" spans="2:2" x14ac:dyDescent="0.35">
      <c r="B413" t="str" cm="1">
        <f t="array" ref="B413">TRANSPOSE(_xlfn._xlws.SORT(_xlfn._xlws.FILTER(plots[plot_id]&amp;"|"&amp;plots[plot_name],plots[plot_layout_id]=A413)))</f>
        <v>|</v>
      </c>
    </row>
    <row r="414" spans="2:2" x14ac:dyDescent="0.35">
      <c r="B414" t="str" cm="1">
        <f t="array" ref="B414">TRANSPOSE(_xlfn._xlws.SORT(_xlfn._xlws.FILTER(plots[plot_id]&amp;"|"&amp;plots[plot_name],plots[plot_layout_id]=A414)))</f>
        <v>|</v>
      </c>
    </row>
    <row r="415" spans="2:2" x14ac:dyDescent="0.35">
      <c r="B415" t="str" cm="1">
        <f t="array" ref="B415">TRANSPOSE(_xlfn._xlws.SORT(_xlfn._xlws.FILTER(plots[plot_id]&amp;"|"&amp;plots[plot_name],plots[plot_layout_id]=A415)))</f>
        <v>|</v>
      </c>
    </row>
    <row r="416" spans="2:2" x14ac:dyDescent="0.35">
      <c r="B416" t="str" cm="1">
        <f t="array" ref="B416">TRANSPOSE(_xlfn._xlws.SORT(_xlfn._xlws.FILTER(plots[plot_id]&amp;"|"&amp;plots[plot_name],plots[plot_layout_id]=A416)))</f>
        <v>|</v>
      </c>
    </row>
    <row r="417" spans="2:2" x14ac:dyDescent="0.35">
      <c r="B417" t="str" cm="1">
        <f t="array" ref="B417">TRANSPOSE(_xlfn._xlws.SORT(_xlfn._xlws.FILTER(plots[plot_id]&amp;"|"&amp;plots[plot_name],plots[plot_layout_id]=A417)))</f>
        <v>|</v>
      </c>
    </row>
    <row r="418" spans="2:2" x14ac:dyDescent="0.35">
      <c r="B418" t="str" cm="1">
        <f t="array" ref="B418">TRANSPOSE(_xlfn._xlws.SORT(_xlfn._xlws.FILTER(plots[plot_id]&amp;"|"&amp;plots[plot_name],plots[plot_layout_id]=A418)))</f>
        <v>|</v>
      </c>
    </row>
    <row r="419" spans="2:2" x14ac:dyDescent="0.35">
      <c r="B419" t="str" cm="1">
        <f t="array" ref="B419">TRANSPOSE(_xlfn._xlws.SORT(_xlfn._xlws.FILTER(plots[plot_id]&amp;"|"&amp;plots[plot_name],plots[plot_layout_id]=A419)))</f>
        <v>|</v>
      </c>
    </row>
    <row r="420" spans="2:2" x14ac:dyDescent="0.35">
      <c r="B420" t="str" cm="1">
        <f t="array" ref="B420">TRANSPOSE(_xlfn._xlws.SORT(_xlfn._xlws.FILTER(plots[plot_id]&amp;"|"&amp;plots[plot_name],plots[plot_layout_id]=A420)))</f>
        <v>|</v>
      </c>
    </row>
    <row r="421" spans="2:2" x14ac:dyDescent="0.35">
      <c r="B421" t="str" cm="1">
        <f t="array" ref="B421">TRANSPOSE(_xlfn._xlws.SORT(_xlfn._xlws.FILTER(plots[plot_id]&amp;"|"&amp;plots[plot_name],plots[plot_layout_id]=A421)))</f>
        <v>|</v>
      </c>
    </row>
    <row r="422" spans="2:2" x14ac:dyDescent="0.35">
      <c r="B422" t="str" cm="1">
        <f t="array" ref="B422">TRANSPOSE(_xlfn._xlws.SORT(_xlfn._xlws.FILTER(plots[plot_id]&amp;"|"&amp;plots[plot_name],plots[plot_layout_id]=A422)))</f>
        <v>|</v>
      </c>
    </row>
    <row r="423" spans="2:2" x14ac:dyDescent="0.35">
      <c r="B423" t="str" cm="1">
        <f t="array" ref="B423">TRANSPOSE(_xlfn._xlws.SORT(_xlfn._xlws.FILTER(plots[plot_id]&amp;"|"&amp;plots[plot_name],plots[plot_layout_id]=A423)))</f>
        <v>|</v>
      </c>
    </row>
    <row r="424" spans="2:2" x14ac:dyDescent="0.35">
      <c r="B424" t="str" cm="1">
        <f t="array" ref="B424">TRANSPOSE(_xlfn._xlws.SORT(_xlfn._xlws.FILTER(plots[plot_id]&amp;"|"&amp;plots[plot_name],plots[plot_layout_id]=A424)))</f>
        <v>|</v>
      </c>
    </row>
    <row r="425" spans="2:2" x14ac:dyDescent="0.35">
      <c r="B425" t="str" cm="1">
        <f t="array" ref="B425">TRANSPOSE(_xlfn._xlws.SORT(_xlfn._xlws.FILTER(plots[plot_id]&amp;"|"&amp;plots[plot_name],plots[plot_layout_id]=A425)))</f>
        <v>|</v>
      </c>
    </row>
    <row r="426" spans="2:2" x14ac:dyDescent="0.35">
      <c r="B426" t="str" cm="1">
        <f t="array" ref="B426">TRANSPOSE(_xlfn._xlws.SORT(_xlfn._xlws.FILTER(plots[plot_id]&amp;"|"&amp;plots[plot_name],plots[plot_layout_id]=A426)))</f>
        <v>|</v>
      </c>
    </row>
    <row r="427" spans="2:2" x14ac:dyDescent="0.35">
      <c r="B427" t="str" cm="1">
        <f t="array" ref="B427">TRANSPOSE(_xlfn._xlws.SORT(_xlfn._xlws.FILTER(plots[plot_id]&amp;"|"&amp;plots[plot_name],plots[plot_layout_id]=A427)))</f>
        <v>|</v>
      </c>
    </row>
    <row r="428" spans="2:2" x14ac:dyDescent="0.35">
      <c r="B428" t="str" cm="1">
        <f t="array" ref="B428">TRANSPOSE(_xlfn._xlws.SORT(_xlfn._xlws.FILTER(plots[plot_id]&amp;"|"&amp;plots[plot_name],plots[plot_layout_id]=A428)))</f>
        <v>|</v>
      </c>
    </row>
    <row r="429" spans="2:2" x14ac:dyDescent="0.35">
      <c r="B429" t="str" cm="1">
        <f t="array" ref="B429">TRANSPOSE(_xlfn._xlws.SORT(_xlfn._xlws.FILTER(plots[plot_id]&amp;"|"&amp;plots[plot_name],plots[plot_layout_id]=A429)))</f>
        <v>|</v>
      </c>
    </row>
    <row r="430" spans="2:2" x14ac:dyDescent="0.35">
      <c r="B430" t="str" cm="1">
        <f t="array" ref="B430">TRANSPOSE(_xlfn._xlws.SORT(_xlfn._xlws.FILTER(plots[plot_id]&amp;"|"&amp;plots[plot_name],plots[plot_layout_id]=A430)))</f>
        <v>|</v>
      </c>
    </row>
    <row r="431" spans="2:2" x14ac:dyDescent="0.35">
      <c r="B431" t="str" cm="1">
        <f t="array" ref="B431">TRANSPOSE(_xlfn._xlws.SORT(_xlfn._xlws.FILTER(plots[plot_id]&amp;"|"&amp;plots[plot_name],plots[plot_layout_id]=A431)))</f>
        <v>|</v>
      </c>
    </row>
    <row r="432" spans="2:2" x14ac:dyDescent="0.35">
      <c r="B432" t="str" cm="1">
        <f t="array" ref="B432">TRANSPOSE(_xlfn._xlws.SORT(_xlfn._xlws.FILTER(plots[plot_id]&amp;"|"&amp;plots[plot_name],plots[plot_layout_id]=A432)))</f>
        <v>|</v>
      </c>
    </row>
    <row r="433" spans="2:2" x14ac:dyDescent="0.35">
      <c r="B433" t="str" cm="1">
        <f t="array" ref="B433">TRANSPOSE(_xlfn._xlws.SORT(_xlfn._xlws.FILTER(plots[plot_id]&amp;"|"&amp;plots[plot_name],plots[plot_layout_id]=A433)))</f>
        <v>|</v>
      </c>
    </row>
    <row r="434" spans="2:2" x14ac:dyDescent="0.35">
      <c r="B434" t="str" cm="1">
        <f t="array" ref="B434">TRANSPOSE(_xlfn._xlws.SORT(_xlfn._xlws.FILTER(plots[plot_id]&amp;"|"&amp;plots[plot_name],plots[plot_layout_id]=A434)))</f>
        <v>|</v>
      </c>
    </row>
    <row r="435" spans="2:2" x14ac:dyDescent="0.35">
      <c r="B435" t="str" cm="1">
        <f t="array" ref="B435">TRANSPOSE(_xlfn._xlws.SORT(_xlfn._xlws.FILTER(plots[plot_id]&amp;"|"&amp;plots[plot_name],plots[plot_layout_id]=A435)))</f>
        <v>|</v>
      </c>
    </row>
    <row r="436" spans="2:2" x14ac:dyDescent="0.35">
      <c r="B436" t="str" cm="1">
        <f t="array" ref="B436">TRANSPOSE(_xlfn._xlws.SORT(_xlfn._xlws.FILTER(plots[plot_id]&amp;"|"&amp;plots[plot_name],plots[plot_layout_id]=A436)))</f>
        <v>|</v>
      </c>
    </row>
    <row r="437" spans="2:2" x14ac:dyDescent="0.35">
      <c r="B437" t="str" cm="1">
        <f t="array" ref="B437">TRANSPOSE(_xlfn._xlws.SORT(_xlfn._xlws.FILTER(plots[plot_id]&amp;"|"&amp;plots[plot_name],plots[plot_layout_id]=A437)))</f>
        <v>|</v>
      </c>
    </row>
    <row r="438" spans="2:2" x14ac:dyDescent="0.35">
      <c r="B438" t="str" cm="1">
        <f t="array" ref="B438">TRANSPOSE(_xlfn._xlws.SORT(_xlfn._xlws.FILTER(plots[plot_id]&amp;"|"&amp;plots[plot_name],plots[plot_layout_id]=A438)))</f>
        <v>|</v>
      </c>
    </row>
    <row r="439" spans="2:2" x14ac:dyDescent="0.35">
      <c r="B439" t="str" cm="1">
        <f t="array" ref="B439">TRANSPOSE(_xlfn._xlws.SORT(_xlfn._xlws.FILTER(plots[plot_id]&amp;"|"&amp;plots[plot_name],plots[plot_layout_id]=A439)))</f>
        <v>|</v>
      </c>
    </row>
    <row r="440" spans="2:2" x14ac:dyDescent="0.35">
      <c r="B440" t="str" cm="1">
        <f t="array" ref="B440">TRANSPOSE(_xlfn._xlws.SORT(_xlfn._xlws.FILTER(plots[plot_id]&amp;"|"&amp;plots[plot_name],plots[plot_layout_id]=A440)))</f>
        <v>|</v>
      </c>
    </row>
    <row r="441" spans="2:2" x14ac:dyDescent="0.35">
      <c r="B441" t="str" cm="1">
        <f t="array" ref="B441">TRANSPOSE(_xlfn._xlws.SORT(_xlfn._xlws.FILTER(plots[plot_id]&amp;"|"&amp;plots[plot_name],plots[plot_layout_id]=A441)))</f>
        <v>|</v>
      </c>
    </row>
    <row r="442" spans="2:2" x14ac:dyDescent="0.35">
      <c r="B442" t="str" cm="1">
        <f t="array" ref="B442">TRANSPOSE(_xlfn._xlws.SORT(_xlfn._xlws.FILTER(plots[plot_id]&amp;"|"&amp;plots[plot_name],plots[plot_layout_id]=A442)))</f>
        <v>|</v>
      </c>
    </row>
    <row r="443" spans="2:2" x14ac:dyDescent="0.35">
      <c r="B443" t="str" cm="1">
        <f t="array" ref="B443">TRANSPOSE(_xlfn._xlws.SORT(_xlfn._xlws.FILTER(plots[plot_id]&amp;"|"&amp;plots[plot_name],plots[plot_layout_id]=A443)))</f>
        <v>|</v>
      </c>
    </row>
    <row r="444" spans="2:2" x14ac:dyDescent="0.35">
      <c r="B444" t="str" cm="1">
        <f t="array" ref="B444">TRANSPOSE(_xlfn._xlws.SORT(_xlfn._xlws.FILTER(plots[plot_id]&amp;"|"&amp;plots[plot_name],plots[plot_layout_id]=A444)))</f>
        <v>|</v>
      </c>
    </row>
    <row r="445" spans="2:2" x14ac:dyDescent="0.35">
      <c r="B445" t="str" cm="1">
        <f t="array" ref="B445">TRANSPOSE(_xlfn._xlws.SORT(_xlfn._xlws.FILTER(plots[plot_id]&amp;"|"&amp;plots[plot_name],plots[plot_layout_id]=A445)))</f>
        <v>|</v>
      </c>
    </row>
    <row r="446" spans="2:2" x14ac:dyDescent="0.35">
      <c r="B446" t="str" cm="1">
        <f t="array" ref="B446">TRANSPOSE(_xlfn._xlws.SORT(_xlfn._xlws.FILTER(plots[plot_id]&amp;"|"&amp;plots[plot_name],plots[plot_layout_id]=A446)))</f>
        <v>|</v>
      </c>
    </row>
    <row r="447" spans="2:2" x14ac:dyDescent="0.35">
      <c r="B447" t="str" cm="1">
        <f t="array" ref="B447">TRANSPOSE(_xlfn._xlws.SORT(_xlfn._xlws.FILTER(plots[plot_id]&amp;"|"&amp;plots[plot_name],plots[plot_layout_id]=A447)))</f>
        <v>|</v>
      </c>
    </row>
    <row r="448" spans="2:2" x14ac:dyDescent="0.35">
      <c r="B448" t="str" cm="1">
        <f t="array" ref="B448">TRANSPOSE(_xlfn._xlws.SORT(_xlfn._xlws.FILTER(plots[plot_id]&amp;"|"&amp;plots[plot_name],plots[plot_layout_id]=A448)))</f>
        <v>|</v>
      </c>
    </row>
    <row r="449" spans="2:2" x14ac:dyDescent="0.35">
      <c r="B449" t="str" cm="1">
        <f t="array" ref="B449">TRANSPOSE(_xlfn._xlws.SORT(_xlfn._xlws.FILTER(plots[plot_id]&amp;"|"&amp;plots[plot_name],plots[plot_layout_id]=A449)))</f>
        <v>|</v>
      </c>
    </row>
    <row r="450" spans="2:2" x14ac:dyDescent="0.35">
      <c r="B450" t="str" cm="1">
        <f t="array" ref="B450">TRANSPOSE(_xlfn._xlws.SORT(_xlfn._xlws.FILTER(plots[plot_id]&amp;"|"&amp;plots[plot_name],plots[plot_layout_id]=A450)))</f>
        <v>|</v>
      </c>
    </row>
    <row r="451" spans="2:2" x14ac:dyDescent="0.35">
      <c r="B451" t="str" cm="1">
        <f t="array" ref="B451">TRANSPOSE(_xlfn._xlws.SORT(_xlfn._xlws.FILTER(plots[plot_id]&amp;"|"&amp;plots[plot_name],plots[plot_layout_id]=A451)))</f>
        <v>|</v>
      </c>
    </row>
    <row r="452" spans="2:2" x14ac:dyDescent="0.35">
      <c r="B452" t="str" cm="1">
        <f t="array" ref="B452">TRANSPOSE(_xlfn._xlws.SORT(_xlfn._xlws.FILTER(plots[plot_id]&amp;"|"&amp;plots[plot_name],plots[plot_layout_id]=A452)))</f>
        <v>|</v>
      </c>
    </row>
    <row r="453" spans="2:2" x14ac:dyDescent="0.35">
      <c r="B453" t="str" cm="1">
        <f t="array" ref="B453">TRANSPOSE(_xlfn._xlws.SORT(_xlfn._xlws.FILTER(plots[plot_id]&amp;"|"&amp;plots[plot_name],plots[plot_layout_id]=A453)))</f>
        <v>|</v>
      </c>
    </row>
    <row r="454" spans="2:2" x14ac:dyDescent="0.35">
      <c r="B454" t="str" cm="1">
        <f t="array" ref="B454">TRANSPOSE(_xlfn._xlws.SORT(_xlfn._xlws.FILTER(plots[plot_id]&amp;"|"&amp;plots[plot_name],plots[plot_layout_id]=A454)))</f>
        <v>|</v>
      </c>
    </row>
    <row r="455" spans="2:2" x14ac:dyDescent="0.35">
      <c r="B455" t="str" cm="1">
        <f t="array" ref="B455">TRANSPOSE(_xlfn._xlws.SORT(_xlfn._xlws.FILTER(plots[plot_id]&amp;"|"&amp;plots[plot_name],plots[plot_layout_id]=A455)))</f>
        <v>|</v>
      </c>
    </row>
    <row r="456" spans="2:2" x14ac:dyDescent="0.35">
      <c r="B456" t="str" cm="1">
        <f t="array" ref="B456">TRANSPOSE(_xlfn._xlws.SORT(_xlfn._xlws.FILTER(plots[plot_id]&amp;"|"&amp;plots[plot_name],plots[plot_layout_id]=A456)))</f>
        <v>|</v>
      </c>
    </row>
    <row r="457" spans="2:2" x14ac:dyDescent="0.35">
      <c r="B457" t="str" cm="1">
        <f t="array" ref="B457">TRANSPOSE(_xlfn._xlws.SORT(_xlfn._xlws.FILTER(plots[plot_id]&amp;"|"&amp;plots[plot_name],plots[plot_layout_id]=A457)))</f>
        <v>|</v>
      </c>
    </row>
    <row r="458" spans="2:2" x14ac:dyDescent="0.35">
      <c r="B458" t="str" cm="1">
        <f t="array" ref="B458">TRANSPOSE(_xlfn._xlws.SORT(_xlfn._xlws.FILTER(plots[plot_id]&amp;"|"&amp;plots[plot_name],plots[plot_layout_id]=A458)))</f>
        <v>|</v>
      </c>
    </row>
    <row r="459" spans="2:2" x14ac:dyDescent="0.35">
      <c r="B459" t="str" cm="1">
        <f t="array" ref="B459">TRANSPOSE(_xlfn._xlws.SORT(_xlfn._xlws.FILTER(plots[plot_id]&amp;"|"&amp;plots[plot_name],plots[plot_layout_id]=A459)))</f>
        <v>|</v>
      </c>
    </row>
    <row r="460" spans="2:2" x14ac:dyDescent="0.35">
      <c r="B460" t="str" cm="1">
        <f t="array" ref="B460">TRANSPOSE(_xlfn._xlws.SORT(_xlfn._xlws.FILTER(plots[plot_id]&amp;"|"&amp;plots[plot_name],plots[plot_layout_id]=A460)))</f>
        <v>|</v>
      </c>
    </row>
    <row r="461" spans="2:2" x14ac:dyDescent="0.35">
      <c r="B461" t="str" cm="1">
        <f t="array" ref="B461">TRANSPOSE(_xlfn._xlws.SORT(_xlfn._xlws.FILTER(plots[plot_id]&amp;"|"&amp;plots[plot_name],plots[plot_layout_id]=A461)))</f>
        <v>|</v>
      </c>
    </row>
    <row r="462" spans="2:2" x14ac:dyDescent="0.35">
      <c r="B462" t="str" cm="1">
        <f t="array" ref="B462">TRANSPOSE(_xlfn._xlws.SORT(_xlfn._xlws.FILTER(plots[plot_id]&amp;"|"&amp;plots[plot_name],plots[plot_layout_id]=A462)))</f>
        <v>|</v>
      </c>
    </row>
    <row r="463" spans="2:2" x14ac:dyDescent="0.35">
      <c r="B463" t="str" cm="1">
        <f t="array" ref="B463">TRANSPOSE(_xlfn._xlws.SORT(_xlfn._xlws.FILTER(plots[plot_id]&amp;"|"&amp;plots[plot_name],plots[plot_layout_id]=A463)))</f>
        <v>|</v>
      </c>
    </row>
    <row r="464" spans="2:2" x14ac:dyDescent="0.35">
      <c r="B464" t="str" cm="1">
        <f t="array" ref="B464">TRANSPOSE(_xlfn._xlws.SORT(_xlfn._xlws.FILTER(plots[plot_id]&amp;"|"&amp;plots[plot_name],plots[plot_layout_id]=A464)))</f>
        <v>|</v>
      </c>
    </row>
    <row r="465" spans="2:2" x14ac:dyDescent="0.35">
      <c r="B465" t="str" cm="1">
        <f t="array" ref="B465">TRANSPOSE(_xlfn._xlws.SORT(_xlfn._xlws.FILTER(plots[plot_id]&amp;"|"&amp;plots[plot_name],plots[plot_layout_id]=A465)))</f>
        <v>|</v>
      </c>
    </row>
    <row r="466" spans="2:2" x14ac:dyDescent="0.35">
      <c r="B466" t="str" cm="1">
        <f t="array" ref="B466">TRANSPOSE(_xlfn._xlws.SORT(_xlfn._xlws.FILTER(plots[plot_id]&amp;"|"&amp;plots[plot_name],plots[plot_layout_id]=A466)))</f>
        <v>|</v>
      </c>
    </row>
    <row r="467" spans="2:2" x14ac:dyDescent="0.35">
      <c r="B467" t="str" cm="1">
        <f t="array" ref="B467">TRANSPOSE(_xlfn._xlws.SORT(_xlfn._xlws.FILTER(plots[plot_id]&amp;"|"&amp;plots[plot_name],plots[plot_layout_id]=A467)))</f>
        <v>|</v>
      </c>
    </row>
    <row r="468" spans="2:2" x14ac:dyDescent="0.35">
      <c r="B468" t="str" cm="1">
        <f t="array" ref="B468">TRANSPOSE(_xlfn._xlws.SORT(_xlfn._xlws.FILTER(plots[plot_id]&amp;"|"&amp;plots[plot_name],plots[plot_layout_id]=A468)))</f>
        <v>|</v>
      </c>
    </row>
    <row r="469" spans="2:2" x14ac:dyDescent="0.35">
      <c r="B469" t="str" cm="1">
        <f t="array" ref="B469">TRANSPOSE(_xlfn._xlws.SORT(_xlfn._xlws.FILTER(plots[plot_id]&amp;"|"&amp;plots[plot_name],plots[plot_layout_id]=A469)))</f>
        <v>|</v>
      </c>
    </row>
    <row r="470" spans="2:2" x14ac:dyDescent="0.35">
      <c r="B470" t="str" cm="1">
        <f t="array" ref="B470">TRANSPOSE(_xlfn._xlws.SORT(_xlfn._xlws.FILTER(plots[plot_id]&amp;"|"&amp;plots[plot_name],plots[plot_layout_id]=A470)))</f>
        <v>|</v>
      </c>
    </row>
    <row r="471" spans="2:2" x14ac:dyDescent="0.35">
      <c r="B471" t="str" cm="1">
        <f t="array" ref="B471">TRANSPOSE(_xlfn._xlws.SORT(_xlfn._xlws.FILTER(plots[plot_id]&amp;"|"&amp;plots[plot_name],plots[plot_layout_id]=A471)))</f>
        <v>|</v>
      </c>
    </row>
    <row r="472" spans="2:2" x14ac:dyDescent="0.35">
      <c r="B472" t="str" cm="1">
        <f t="array" ref="B472">TRANSPOSE(_xlfn._xlws.SORT(_xlfn._xlws.FILTER(plots[plot_id]&amp;"|"&amp;plots[plot_name],plots[plot_layout_id]=A472)))</f>
        <v>|</v>
      </c>
    </row>
    <row r="473" spans="2:2" x14ac:dyDescent="0.35">
      <c r="B473" t="str" cm="1">
        <f t="array" ref="B473">TRANSPOSE(_xlfn._xlws.SORT(_xlfn._xlws.FILTER(plots[plot_id]&amp;"|"&amp;plots[plot_name],plots[plot_layout_id]=A473)))</f>
        <v>|</v>
      </c>
    </row>
    <row r="474" spans="2:2" x14ac:dyDescent="0.35">
      <c r="B474" t="str" cm="1">
        <f t="array" ref="B474">TRANSPOSE(_xlfn._xlws.SORT(_xlfn._xlws.FILTER(plots[plot_id]&amp;"|"&amp;plots[plot_name],plots[plot_layout_id]=A474)))</f>
        <v>|</v>
      </c>
    </row>
    <row r="475" spans="2:2" x14ac:dyDescent="0.35">
      <c r="B475" t="str" cm="1">
        <f t="array" ref="B475">TRANSPOSE(_xlfn._xlws.SORT(_xlfn._xlws.FILTER(plots[plot_id]&amp;"|"&amp;plots[plot_name],plots[plot_layout_id]=A475)))</f>
        <v>|</v>
      </c>
    </row>
    <row r="476" spans="2:2" x14ac:dyDescent="0.35">
      <c r="B476" t="str" cm="1">
        <f t="array" ref="B476">TRANSPOSE(_xlfn._xlws.SORT(_xlfn._xlws.FILTER(plots[plot_id]&amp;"|"&amp;plots[plot_name],plots[plot_layout_id]=A476)))</f>
        <v>|</v>
      </c>
    </row>
    <row r="477" spans="2:2" x14ac:dyDescent="0.35">
      <c r="B477" t="str" cm="1">
        <f t="array" ref="B477">TRANSPOSE(_xlfn._xlws.SORT(_xlfn._xlws.FILTER(plots[plot_id]&amp;"|"&amp;plots[plot_name],plots[plot_layout_id]=A477)))</f>
        <v>|</v>
      </c>
    </row>
    <row r="478" spans="2:2" x14ac:dyDescent="0.35">
      <c r="B478" t="str" cm="1">
        <f t="array" ref="B478">TRANSPOSE(_xlfn._xlws.SORT(_xlfn._xlws.FILTER(plots[plot_id]&amp;"|"&amp;plots[plot_name],plots[plot_layout_id]=A478)))</f>
        <v>|</v>
      </c>
    </row>
    <row r="479" spans="2:2" x14ac:dyDescent="0.35">
      <c r="B479" t="str" cm="1">
        <f t="array" ref="B479">TRANSPOSE(_xlfn._xlws.SORT(_xlfn._xlws.FILTER(plots[plot_id]&amp;"|"&amp;plots[plot_name],plots[plot_layout_id]=A479)))</f>
        <v>|</v>
      </c>
    </row>
    <row r="480" spans="2:2" x14ac:dyDescent="0.35">
      <c r="B480" t="str" cm="1">
        <f t="array" ref="B480">TRANSPOSE(_xlfn._xlws.SORT(_xlfn._xlws.FILTER(plots[plot_id]&amp;"|"&amp;plots[plot_name],plots[plot_layout_id]=A480)))</f>
        <v>|</v>
      </c>
    </row>
    <row r="481" spans="2:2" x14ac:dyDescent="0.35">
      <c r="B481" t="str" cm="1">
        <f t="array" ref="B481">TRANSPOSE(_xlfn._xlws.SORT(_xlfn._xlws.FILTER(plots[plot_id]&amp;"|"&amp;plots[plot_name],plots[plot_layout_id]=A481)))</f>
        <v>|</v>
      </c>
    </row>
    <row r="482" spans="2:2" x14ac:dyDescent="0.35">
      <c r="B482" t="str" cm="1">
        <f t="array" ref="B482">TRANSPOSE(_xlfn._xlws.SORT(_xlfn._xlws.FILTER(plots[plot_id]&amp;"|"&amp;plots[plot_name],plots[plot_layout_id]=A482)))</f>
        <v>|</v>
      </c>
    </row>
    <row r="483" spans="2:2" x14ac:dyDescent="0.35">
      <c r="B483" t="str" cm="1">
        <f t="array" ref="B483">TRANSPOSE(_xlfn._xlws.SORT(_xlfn._xlws.FILTER(plots[plot_id]&amp;"|"&amp;plots[plot_name],plots[plot_layout_id]=A483)))</f>
        <v>|</v>
      </c>
    </row>
    <row r="484" spans="2:2" x14ac:dyDescent="0.35">
      <c r="B484" t="str" cm="1">
        <f t="array" ref="B484">TRANSPOSE(_xlfn._xlws.SORT(_xlfn._xlws.FILTER(plots[plot_id]&amp;"|"&amp;plots[plot_name],plots[plot_layout_id]=A484)))</f>
        <v>|</v>
      </c>
    </row>
    <row r="485" spans="2:2" x14ac:dyDescent="0.35">
      <c r="B485" t="str" cm="1">
        <f t="array" ref="B485">TRANSPOSE(_xlfn._xlws.SORT(_xlfn._xlws.FILTER(plots[plot_id]&amp;"|"&amp;plots[plot_name],plots[plot_layout_id]=A485)))</f>
        <v>|</v>
      </c>
    </row>
    <row r="486" spans="2:2" x14ac:dyDescent="0.35">
      <c r="B486" t="str" cm="1">
        <f t="array" ref="B486">TRANSPOSE(_xlfn._xlws.SORT(_xlfn._xlws.FILTER(plots[plot_id]&amp;"|"&amp;plots[plot_name],plots[plot_layout_id]=A486)))</f>
        <v>|</v>
      </c>
    </row>
    <row r="487" spans="2:2" x14ac:dyDescent="0.35">
      <c r="B487" t="str" cm="1">
        <f t="array" ref="B487">TRANSPOSE(_xlfn._xlws.SORT(_xlfn._xlws.FILTER(plots[plot_id]&amp;"|"&amp;plots[plot_name],plots[plot_layout_id]=A487)))</f>
        <v>|</v>
      </c>
    </row>
    <row r="488" spans="2:2" x14ac:dyDescent="0.35">
      <c r="B488" t="str" cm="1">
        <f t="array" ref="B488">TRANSPOSE(_xlfn._xlws.SORT(_xlfn._xlws.FILTER(plots[plot_id]&amp;"|"&amp;plots[plot_name],plots[plot_layout_id]=A488)))</f>
        <v>|</v>
      </c>
    </row>
    <row r="489" spans="2:2" x14ac:dyDescent="0.35">
      <c r="B489" t="str" cm="1">
        <f t="array" ref="B489">TRANSPOSE(_xlfn._xlws.SORT(_xlfn._xlws.FILTER(plots[plot_id]&amp;"|"&amp;plots[plot_name],plots[plot_layout_id]=A489)))</f>
        <v>|</v>
      </c>
    </row>
    <row r="490" spans="2:2" x14ac:dyDescent="0.35">
      <c r="B490" t="str" cm="1">
        <f t="array" ref="B490">TRANSPOSE(_xlfn._xlws.SORT(_xlfn._xlws.FILTER(plots[plot_id]&amp;"|"&amp;plots[plot_name],plots[plot_layout_id]=A490)))</f>
        <v>|</v>
      </c>
    </row>
    <row r="491" spans="2:2" x14ac:dyDescent="0.35">
      <c r="B491" t="str" cm="1">
        <f t="array" ref="B491">TRANSPOSE(_xlfn._xlws.SORT(_xlfn._xlws.FILTER(plots[plot_id]&amp;"|"&amp;plots[plot_name],plots[plot_layout_id]=A491)))</f>
        <v>|</v>
      </c>
    </row>
    <row r="492" spans="2:2" x14ac:dyDescent="0.35">
      <c r="B492" t="str" cm="1">
        <f t="array" ref="B492">TRANSPOSE(_xlfn._xlws.SORT(_xlfn._xlws.FILTER(plots[plot_id]&amp;"|"&amp;plots[plot_name],plots[plot_layout_id]=A492)))</f>
        <v>|</v>
      </c>
    </row>
    <row r="493" spans="2:2" x14ac:dyDescent="0.35">
      <c r="B493" t="str" cm="1">
        <f t="array" ref="B493">TRANSPOSE(_xlfn._xlws.SORT(_xlfn._xlws.FILTER(plots[plot_id]&amp;"|"&amp;plots[plot_name],plots[plot_layout_id]=A493)))</f>
        <v>|</v>
      </c>
    </row>
    <row r="494" spans="2:2" x14ac:dyDescent="0.35">
      <c r="B494" t="str" cm="1">
        <f t="array" ref="B494">TRANSPOSE(_xlfn._xlws.SORT(_xlfn._xlws.FILTER(plots[plot_id]&amp;"|"&amp;plots[plot_name],plots[plot_layout_id]=A494)))</f>
        <v>|</v>
      </c>
    </row>
    <row r="495" spans="2:2" x14ac:dyDescent="0.35">
      <c r="B495" t="str" cm="1">
        <f t="array" ref="B495">TRANSPOSE(_xlfn._xlws.SORT(_xlfn._xlws.FILTER(plots[plot_id]&amp;"|"&amp;plots[plot_name],plots[plot_layout_id]=A495)))</f>
        <v>|</v>
      </c>
    </row>
    <row r="496" spans="2:2" x14ac:dyDescent="0.35">
      <c r="B496" t="str" cm="1">
        <f t="array" ref="B496">TRANSPOSE(_xlfn._xlws.SORT(_xlfn._xlws.FILTER(plots[plot_id]&amp;"|"&amp;plots[plot_name],plots[plot_layout_id]=A496)))</f>
        <v>|</v>
      </c>
    </row>
    <row r="497" spans="2:2" x14ac:dyDescent="0.35">
      <c r="B497" t="str" cm="1">
        <f t="array" ref="B497">TRANSPOSE(_xlfn._xlws.SORT(_xlfn._xlws.FILTER(plots[plot_id]&amp;"|"&amp;plots[plot_name],plots[plot_layout_id]=A497)))</f>
        <v>|</v>
      </c>
    </row>
    <row r="498" spans="2:2" x14ac:dyDescent="0.35">
      <c r="B498" t="str" cm="1">
        <f t="array" ref="B498">TRANSPOSE(_xlfn._xlws.SORT(_xlfn._xlws.FILTER(plots[plot_id]&amp;"|"&amp;plots[plot_name],plots[plot_layout_id]=A498)))</f>
        <v>|</v>
      </c>
    </row>
    <row r="499" spans="2:2" x14ac:dyDescent="0.35">
      <c r="B499" t="str" cm="1">
        <f t="array" ref="B499">TRANSPOSE(_xlfn._xlws.SORT(_xlfn._xlws.FILTER(plots[plot_id]&amp;"|"&amp;plots[plot_name],plots[plot_layout_id]=A499)))</f>
        <v>|</v>
      </c>
    </row>
    <row r="500" spans="2:2" s="96" customFormat="1" x14ac:dyDescent="0.35">
      <c r="B500" s="96" t="str" cm="1">
        <f t="array" ref="B500">TRANSPOSE(_xlfn._xlws.SORT(_xlfn._xlws.FILTER(plots[plot_id]&amp;"|"&amp;plots[plot_name],plots[plot_layout_id]=A500)))</f>
        <v>|</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D29CF-39D7-41BF-8733-9A555B45674A}">
  <sheetPr codeName="Sheet93">
    <tabColor rgb="FF002060"/>
  </sheetPr>
  <dimension ref="A1:I500"/>
  <sheetViews>
    <sheetView workbookViewId="0">
      <selection activeCell="D12" sqref="D12"/>
    </sheetView>
  </sheetViews>
  <sheetFormatPr defaultRowHeight="14.5" x14ac:dyDescent="0.35"/>
  <cols>
    <col min="1" max="1" width="16.54296875" bestFit="1" customWidth="1"/>
    <col min="2" max="200" width="3.1796875" customWidth="1"/>
    <col min="16383" max="16383" width="8.7265625" customWidth="1"/>
  </cols>
  <sheetData>
    <row r="1" spans="1:9" s="110" customFormat="1" ht="24" customHeight="1" x14ac:dyDescent="0.35">
      <c r="A1" s="264" t="s">
        <v>9036</v>
      </c>
      <c r="I1" s="111"/>
    </row>
    <row r="2" spans="1:9" x14ac:dyDescent="0.35">
      <c r="A2" t="str" cm="1">
        <f t="array" ref="A2:A3">_xlfn._xlws.SORT(_xlfn.UNIQUE(_xlfn._xlws.FILTER(soilMetadata[field_level], soilMetadata[field_level] &lt;&gt; "")))</f>
        <v>1|Ochsenwassen</v>
      </c>
      <c r="B2" t="str" cm="1">
        <f t="array" ref="B2">TRANSPOSE(_xlfn._xlws.SORT(_xlfn._xlws.FILTER(soilMetadata[soil_profile_id],soilMetadata[field_level]=A2)))</f>
        <v>OC1</v>
      </c>
    </row>
    <row r="3" spans="1:9" x14ac:dyDescent="0.35">
      <c r="A3" t="str">
        <v>2|Goetheweg</v>
      </c>
      <c r="B3" t="str" cm="1">
        <f t="array" ref="B3:C3">TRANSPOSE(_xlfn._xlws.SORT(_xlfn._xlws.FILTER(soilMetadata[soil_profile_id],soilMetadata[field_level]=A3)))</f>
        <v>GT1</v>
      </c>
      <c r="C3" t="str">
        <v>GT2</v>
      </c>
    </row>
    <row r="4" spans="1:9" x14ac:dyDescent="0.35">
      <c r="B4" cm="1">
        <f t="array" ref="B4">TRANSPOSE(_xlfn._xlws.SORT(_xlfn._xlws.FILTER(soilMetadata[soil_profile_id],soilMetadata[field_level]=A4)))</f>
        <v>0</v>
      </c>
    </row>
    <row r="5" spans="1:9" x14ac:dyDescent="0.35">
      <c r="B5" cm="1">
        <f t="array" ref="B5">TRANSPOSE(_xlfn._xlws.SORT(_xlfn._xlws.FILTER(soilMetadata[soil_profile_id],soilMetadata[field_level]=A5)))</f>
        <v>0</v>
      </c>
    </row>
    <row r="6" spans="1:9" x14ac:dyDescent="0.35">
      <c r="B6" cm="1">
        <f t="array" ref="B6">TRANSPOSE(_xlfn._xlws.SORT(_xlfn._xlws.FILTER(soilMetadata[soil_profile_id],soilMetadata[field_level]=A6)))</f>
        <v>0</v>
      </c>
    </row>
    <row r="7" spans="1:9" x14ac:dyDescent="0.35">
      <c r="B7" cm="1">
        <f t="array" ref="B7">TRANSPOSE(_xlfn._xlws.SORT(_xlfn._xlws.FILTER(soilMetadata[soil_profile_id],soilMetadata[field_level]=A7)))</f>
        <v>0</v>
      </c>
    </row>
    <row r="8" spans="1:9" x14ac:dyDescent="0.35">
      <c r="B8" cm="1">
        <f t="array" ref="B8">TRANSPOSE(_xlfn._xlws.SORT(_xlfn._xlws.FILTER(soilMetadata[soil_profile_id],soilMetadata[field_level]=A8)))</f>
        <v>0</v>
      </c>
    </row>
    <row r="9" spans="1:9" x14ac:dyDescent="0.35">
      <c r="B9" cm="1">
        <f t="array" ref="B9">TRANSPOSE(_xlfn._xlws.SORT(_xlfn._xlws.FILTER(soilMetadata[soil_profile_id],soilMetadata[field_level]=A9)))</f>
        <v>0</v>
      </c>
    </row>
    <row r="10" spans="1:9" x14ac:dyDescent="0.35">
      <c r="B10" cm="1">
        <f t="array" ref="B10">TRANSPOSE(_xlfn._xlws.SORT(_xlfn._xlws.FILTER(soilMetadata[soil_profile_id],soilMetadata[field_level]=A10)))</f>
        <v>0</v>
      </c>
    </row>
    <row r="11" spans="1:9" x14ac:dyDescent="0.35">
      <c r="B11" cm="1">
        <f t="array" ref="B11">TRANSPOSE(_xlfn._xlws.SORT(_xlfn._xlws.FILTER(soilMetadata[soil_profile_id],soilMetadata[field_level]=A11)))</f>
        <v>0</v>
      </c>
    </row>
    <row r="12" spans="1:9" x14ac:dyDescent="0.35">
      <c r="B12" cm="1">
        <f t="array" ref="B12">TRANSPOSE(_xlfn._xlws.SORT(_xlfn._xlws.FILTER(soilMetadata[soil_profile_id],soilMetadata[field_level]=A12)))</f>
        <v>0</v>
      </c>
    </row>
    <row r="13" spans="1:9" x14ac:dyDescent="0.35">
      <c r="B13" cm="1">
        <f t="array" ref="B13">TRANSPOSE(_xlfn._xlws.SORT(_xlfn._xlws.FILTER(soilMetadata[soil_profile_id],soilMetadata[field_level]=A13)))</f>
        <v>0</v>
      </c>
    </row>
    <row r="14" spans="1:9" x14ac:dyDescent="0.35">
      <c r="B14" cm="1">
        <f t="array" ref="B14">TRANSPOSE(_xlfn._xlws.SORT(_xlfn._xlws.FILTER(soilMetadata[soil_profile_id],soilMetadata[field_level]=A14)))</f>
        <v>0</v>
      </c>
    </row>
    <row r="15" spans="1:9" x14ac:dyDescent="0.35">
      <c r="B15" cm="1">
        <f t="array" ref="B15">TRANSPOSE(_xlfn._xlws.SORT(_xlfn._xlws.FILTER(soilMetadata[soil_profile_id],soilMetadata[field_level]=A15)))</f>
        <v>0</v>
      </c>
    </row>
    <row r="16" spans="1:9" x14ac:dyDescent="0.35">
      <c r="B16" cm="1">
        <f t="array" ref="B16">TRANSPOSE(_xlfn._xlws.SORT(_xlfn._xlws.FILTER(soilMetadata[soil_profile_id],soilMetadata[field_level]=A16)))</f>
        <v>0</v>
      </c>
    </row>
    <row r="17" spans="2:2" x14ac:dyDescent="0.35">
      <c r="B17" cm="1">
        <f t="array" ref="B17">TRANSPOSE(_xlfn._xlws.SORT(_xlfn._xlws.FILTER(soilMetadata[soil_profile_id],soilMetadata[field_level]=A17)))</f>
        <v>0</v>
      </c>
    </row>
    <row r="18" spans="2:2" x14ac:dyDescent="0.35">
      <c r="B18" cm="1">
        <f t="array" ref="B18">TRANSPOSE(_xlfn._xlws.SORT(_xlfn._xlws.FILTER(soilMetadata[soil_profile_id],soilMetadata[field_level]=A18)))</f>
        <v>0</v>
      </c>
    </row>
    <row r="19" spans="2:2" x14ac:dyDescent="0.35">
      <c r="B19" cm="1">
        <f t="array" ref="B19">TRANSPOSE(_xlfn._xlws.SORT(_xlfn._xlws.FILTER(soilMetadata[soil_profile_id],soilMetadata[field_level]=A19)))</f>
        <v>0</v>
      </c>
    </row>
    <row r="20" spans="2:2" x14ac:dyDescent="0.35">
      <c r="B20" cm="1">
        <f t="array" ref="B20">TRANSPOSE(_xlfn._xlws.SORT(_xlfn._xlws.FILTER(soilMetadata[soil_profile_id],soilMetadata[field_level]=A20)))</f>
        <v>0</v>
      </c>
    </row>
    <row r="21" spans="2:2" x14ac:dyDescent="0.35">
      <c r="B21" cm="1">
        <f t="array" ref="B21">TRANSPOSE(_xlfn._xlws.SORT(_xlfn._xlws.FILTER(soilMetadata[soil_profile_id],soilMetadata[field_level]=A21)))</f>
        <v>0</v>
      </c>
    </row>
    <row r="22" spans="2:2" x14ac:dyDescent="0.35">
      <c r="B22" cm="1">
        <f t="array" ref="B22">TRANSPOSE(_xlfn._xlws.SORT(_xlfn._xlws.FILTER(soilMetadata[soil_profile_id],soilMetadata[field_level]=A22)))</f>
        <v>0</v>
      </c>
    </row>
    <row r="23" spans="2:2" x14ac:dyDescent="0.35">
      <c r="B23" cm="1">
        <f t="array" ref="B23">TRANSPOSE(_xlfn._xlws.SORT(_xlfn._xlws.FILTER(soilMetadata[soil_profile_id],soilMetadata[field_level]=A23)))</f>
        <v>0</v>
      </c>
    </row>
    <row r="24" spans="2:2" x14ac:dyDescent="0.35">
      <c r="B24" cm="1">
        <f t="array" ref="B24">TRANSPOSE(_xlfn._xlws.SORT(_xlfn._xlws.FILTER(soilMetadata[soil_profile_id],soilMetadata[field_level]=A24)))</f>
        <v>0</v>
      </c>
    </row>
    <row r="25" spans="2:2" x14ac:dyDescent="0.35">
      <c r="B25" cm="1">
        <f t="array" ref="B25">TRANSPOSE(_xlfn._xlws.SORT(_xlfn._xlws.FILTER(soilMetadata[soil_profile_id],soilMetadata[field_level]=A25)))</f>
        <v>0</v>
      </c>
    </row>
    <row r="26" spans="2:2" x14ac:dyDescent="0.35">
      <c r="B26" cm="1">
        <f t="array" ref="B26">TRANSPOSE(_xlfn._xlws.SORT(_xlfn._xlws.FILTER(soilMetadata[soil_profile_id],soilMetadata[field_level]=A26)))</f>
        <v>0</v>
      </c>
    </row>
    <row r="27" spans="2:2" x14ac:dyDescent="0.35">
      <c r="B27" cm="1">
        <f t="array" ref="B27">TRANSPOSE(_xlfn._xlws.SORT(_xlfn._xlws.FILTER(soilMetadata[soil_profile_id],soilMetadata[field_level]=A27)))</f>
        <v>0</v>
      </c>
    </row>
    <row r="28" spans="2:2" x14ac:dyDescent="0.35">
      <c r="B28" cm="1">
        <f t="array" ref="B28">TRANSPOSE(_xlfn._xlws.SORT(_xlfn._xlws.FILTER(soilMetadata[soil_profile_id],soilMetadata[field_level]=A28)))</f>
        <v>0</v>
      </c>
    </row>
    <row r="29" spans="2:2" x14ac:dyDescent="0.35">
      <c r="B29" cm="1">
        <f t="array" ref="B29">TRANSPOSE(_xlfn._xlws.SORT(_xlfn._xlws.FILTER(soilMetadata[soil_profile_id],soilMetadata[field_level]=A29)))</f>
        <v>0</v>
      </c>
    </row>
    <row r="30" spans="2:2" x14ac:dyDescent="0.35">
      <c r="B30" cm="1">
        <f t="array" ref="B30">TRANSPOSE(_xlfn._xlws.SORT(_xlfn._xlws.FILTER(soilMetadata[soil_profile_id],soilMetadata[field_level]=A30)))</f>
        <v>0</v>
      </c>
    </row>
    <row r="31" spans="2:2" x14ac:dyDescent="0.35">
      <c r="B31" cm="1">
        <f t="array" ref="B31">TRANSPOSE(_xlfn._xlws.SORT(_xlfn._xlws.FILTER(soilMetadata[soil_profile_id],soilMetadata[field_level]=A31)))</f>
        <v>0</v>
      </c>
    </row>
    <row r="32" spans="2:2" x14ac:dyDescent="0.35">
      <c r="B32" cm="1">
        <f t="array" ref="B32">TRANSPOSE(_xlfn._xlws.SORT(_xlfn._xlws.FILTER(soilMetadata[soil_profile_id],soilMetadata[field_level]=A32)))</f>
        <v>0</v>
      </c>
    </row>
    <row r="33" spans="2:2" x14ac:dyDescent="0.35">
      <c r="B33" cm="1">
        <f t="array" ref="B33">TRANSPOSE(_xlfn._xlws.SORT(_xlfn._xlws.FILTER(soilMetadata[soil_profile_id],soilMetadata[field_level]=A33)))</f>
        <v>0</v>
      </c>
    </row>
    <row r="34" spans="2:2" x14ac:dyDescent="0.35">
      <c r="B34" cm="1">
        <f t="array" ref="B34">TRANSPOSE(_xlfn._xlws.SORT(_xlfn._xlws.FILTER(soilMetadata[soil_profile_id],soilMetadata[field_level]=A34)))</f>
        <v>0</v>
      </c>
    </row>
    <row r="35" spans="2:2" x14ac:dyDescent="0.35">
      <c r="B35" cm="1">
        <f t="array" ref="B35">TRANSPOSE(_xlfn._xlws.SORT(_xlfn._xlws.FILTER(soilMetadata[soil_profile_id],soilMetadata[field_level]=A35)))</f>
        <v>0</v>
      </c>
    </row>
    <row r="36" spans="2:2" x14ac:dyDescent="0.35">
      <c r="B36" cm="1">
        <f t="array" ref="B36">TRANSPOSE(_xlfn._xlws.SORT(_xlfn._xlws.FILTER(soilMetadata[soil_profile_id],soilMetadata[field_level]=A36)))</f>
        <v>0</v>
      </c>
    </row>
    <row r="37" spans="2:2" x14ac:dyDescent="0.35">
      <c r="B37" cm="1">
        <f t="array" ref="B37">TRANSPOSE(_xlfn._xlws.SORT(_xlfn._xlws.FILTER(soilMetadata[soil_profile_id],soilMetadata[field_level]=A37)))</f>
        <v>0</v>
      </c>
    </row>
    <row r="38" spans="2:2" x14ac:dyDescent="0.35">
      <c r="B38" cm="1">
        <f t="array" ref="B38">TRANSPOSE(_xlfn._xlws.SORT(_xlfn._xlws.FILTER(soilMetadata[soil_profile_id],soilMetadata[field_level]=A38)))</f>
        <v>0</v>
      </c>
    </row>
    <row r="39" spans="2:2" x14ac:dyDescent="0.35">
      <c r="B39" cm="1">
        <f t="array" ref="B39">TRANSPOSE(_xlfn._xlws.SORT(_xlfn._xlws.FILTER(soilMetadata[soil_profile_id],soilMetadata[field_level]=A39)))</f>
        <v>0</v>
      </c>
    </row>
    <row r="40" spans="2:2" x14ac:dyDescent="0.35">
      <c r="B40" cm="1">
        <f t="array" ref="B40">TRANSPOSE(_xlfn._xlws.SORT(_xlfn._xlws.FILTER(soilMetadata[soil_profile_id],soilMetadata[field_level]=A40)))</f>
        <v>0</v>
      </c>
    </row>
    <row r="41" spans="2:2" x14ac:dyDescent="0.35">
      <c r="B41" cm="1">
        <f t="array" ref="B41">TRANSPOSE(_xlfn._xlws.SORT(_xlfn._xlws.FILTER(soilMetadata[soil_profile_id],soilMetadata[field_level]=A41)))</f>
        <v>0</v>
      </c>
    </row>
    <row r="42" spans="2:2" x14ac:dyDescent="0.35">
      <c r="B42" cm="1">
        <f t="array" ref="B42">TRANSPOSE(_xlfn._xlws.SORT(_xlfn._xlws.FILTER(soilMetadata[soil_profile_id],soilMetadata[field_level]=A42)))</f>
        <v>0</v>
      </c>
    </row>
    <row r="43" spans="2:2" x14ac:dyDescent="0.35">
      <c r="B43" cm="1">
        <f t="array" ref="B43">TRANSPOSE(_xlfn._xlws.SORT(_xlfn._xlws.FILTER(soilMetadata[soil_profile_id],soilMetadata[field_level]=A43)))</f>
        <v>0</v>
      </c>
    </row>
    <row r="44" spans="2:2" x14ac:dyDescent="0.35">
      <c r="B44" cm="1">
        <f t="array" ref="B44">TRANSPOSE(_xlfn._xlws.SORT(_xlfn._xlws.FILTER(soilMetadata[soil_profile_id],soilMetadata[field_level]=A44)))</f>
        <v>0</v>
      </c>
    </row>
    <row r="45" spans="2:2" x14ac:dyDescent="0.35">
      <c r="B45" cm="1">
        <f t="array" ref="B45">TRANSPOSE(_xlfn._xlws.SORT(_xlfn._xlws.FILTER(soilMetadata[soil_profile_id],soilMetadata[field_level]=A45)))</f>
        <v>0</v>
      </c>
    </row>
    <row r="46" spans="2:2" x14ac:dyDescent="0.35">
      <c r="B46" cm="1">
        <f t="array" ref="B46">TRANSPOSE(_xlfn._xlws.SORT(_xlfn._xlws.FILTER(soilMetadata[soil_profile_id],soilMetadata[field_level]=A46)))</f>
        <v>0</v>
      </c>
    </row>
    <row r="47" spans="2:2" x14ac:dyDescent="0.35">
      <c r="B47" cm="1">
        <f t="array" ref="B47">TRANSPOSE(_xlfn._xlws.SORT(_xlfn._xlws.FILTER(soilMetadata[soil_profile_id],soilMetadata[field_level]=A47)))</f>
        <v>0</v>
      </c>
    </row>
    <row r="48" spans="2:2" x14ac:dyDescent="0.35">
      <c r="B48" cm="1">
        <f t="array" ref="B48">TRANSPOSE(_xlfn._xlws.SORT(_xlfn._xlws.FILTER(soilMetadata[soil_profile_id],soilMetadata[field_level]=A48)))</f>
        <v>0</v>
      </c>
    </row>
    <row r="49" spans="2:2" x14ac:dyDescent="0.35">
      <c r="B49" cm="1">
        <f t="array" ref="B49">TRANSPOSE(_xlfn._xlws.SORT(_xlfn._xlws.FILTER(soilMetadata[soil_profile_id],soilMetadata[field_level]=A49)))</f>
        <v>0</v>
      </c>
    </row>
    <row r="50" spans="2:2" x14ac:dyDescent="0.35">
      <c r="B50" cm="1">
        <f t="array" ref="B50">TRANSPOSE(_xlfn._xlws.SORT(_xlfn._xlws.FILTER(soilMetadata[soil_profile_id],soilMetadata[field_level]=A50)))</f>
        <v>0</v>
      </c>
    </row>
    <row r="51" spans="2:2" x14ac:dyDescent="0.35">
      <c r="B51" cm="1">
        <f t="array" ref="B51">TRANSPOSE(_xlfn._xlws.SORT(_xlfn._xlws.FILTER(soilMetadata[soil_profile_id],soilMetadata[field_level]=A51)))</f>
        <v>0</v>
      </c>
    </row>
    <row r="52" spans="2:2" x14ac:dyDescent="0.35">
      <c r="B52" cm="1">
        <f t="array" ref="B52">TRANSPOSE(_xlfn._xlws.SORT(_xlfn._xlws.FILTER(soilMetadata[soil_profile_id],soilMetadata[field_level]=A52)))</f>
        <v>0</v>
      </c>
    </row>
    <row r="53" spans="2:2" x14ac:dyDescent="0.35">
      <c r="B53" cm="1">
        <f t="array" ref="B53">TRANSPOSE(_xlfn._xlws.SORT(_xlfn._xlws.FILTER(soilMetadata[soil_profile_id],soilMetadata[field_level]=A53)))</f>
        <v>0</v>
      </c>
    </row>
    <row r="54" spans="2:2" x14ac:dyDescent="0.35">
      <c r="B54" cm="1">
        <f t="array" ref="B54">TRANSPOSE(_xlfn._xlws.SORT(_xlfn._xlws.FILTER(soilMetadata[soil_profile_id],soilMetadata[field_level]=A54)))</f>
        <v>0</v>
      </c>
    </row>
    <row r="55" spans="2:2" x14ac:dyDescent="0.35">
      <c r="B55" cm="1">
        <f t="array" ref="B55">TRANSPOSE(_xlfn._xlws.SORT(_xlfn._xlws.FILTER(soilMetadata[soil_profile_id],soilMetadata[field_level]=A55)))</f>
        <v>0</v>
      </c>
    </row>
    <row r="56" spans="2:2" x14ac:dyDescent="0.35">
      <c r="B56" cm="1">
        <f t="array" ref="B56">TRANSPOSE(_xlfn._xlws.SORT(_xlfn._xlws.FILTER(soilMetadata[soil_profile_id],soilMetadata[field_level]=A56)))</f>
        <v>0</v>
      </c>
    </row>
    <row r="57" spans="2:2" x14ac:dyDescent="0.35">
      <c r="B57" cm="1">
        <f t="array" ref="B57">TRANSPOSE(_xlfn._xlws.SORT(_xlfn._xlws.FILTER(soilMetadata[soil_profile_id],soilMetadata[field_level]=A57)))</f>
        <v>0</v>
      </c>
    </row>
    <row r="58" spans="2:2" x14ac:dyDescent="0.35">
      <c r="B58" cm="1">
        <f t="array" ref="B58">TRANSPOSE(_xlfn._xlws.SORT(_xlfn._xlws.FILTER(soilMetadata[soil_profile_id],soilMetadata[field_level]=A58)))</f>
        <v>0</v>
      </c>
    </row>
    <row r="59" spans="2:2" x14ac:dyDescent="0.35">
      <c r="B59" cm="1">
        <f t="array" ref="B59">TRANSPOSE(_xlfn._xlws.SORT(_xlfn._xlws.FILTER(soilMetadata[soil_profile_id],soilMetadata[field_level]=A59)))</f>
        <v>0</v>
      </c>
    </row>
    <row r="60" spans="2:2" x14ac:dyDescent="0.35">
      <c r="B60" cm="1">
        <f t="array" ref="B60">TRANSPOSE(_xlfn._xlws.SORT(_xlfn._xlws.FILTER(soilMetadata[soil_profile_id],soilMetadata[field_level]=A60)))</f>
        <v>0</v>
      </c>
    </row>
    <row r="61" spans="2:2" x14ac:dyDescent="0.35">
      <c r="B61" cm="1">
        <f t="array" ref="B61">TRANSPOSE(_xlfn._xlws.SORT(_xlfn._xlws.FILTER(soilMetadata[soil_profile_id],soilMetadata[field_level]=A61)))</f>
        <v>0</v>
      </c>
    </row>
    <row r="62" spans="2:2" x14ac:dyDescent="0.35">
      <c r="B62" cm="1">
        <f t="array" ref="B62">TRANSPOSE(_xlfn._xlws.SORT(_xlfn._xlws.FILTER(soilMetadata[soil_profile_id],soilMetadata[field_level]=A62)))</f>
        <v>0</v>
      </c>
    </row>
    <row r="63" spans="2:2" x14ac:dyDescent="0.35">
      <c r="B63" cm="1">
        <f t="array" ref="B63">TRANSPOSE(_xlfn._xlws.SORT(_xlfn._xlws.FILTER(soilMetadata[soil_profile_id],soilMetadata[field_level]=A63)))</f>
        <v>0</v>
      </c>
    </row>
    <row r="64" spans="2:2" x14ac:dyDescent="0.35">
      <c r="B64" cm="1">
        <f t="array" ref="B64">TRANSPOSE(_xlfn._xlws.SORT(_xlfn._xlws.FILTER(soilMetadata[soil_profile_id],soilMetadata[field_level]=A64)))</f>
        <v>0</v>
      </c>
    </row>
    <row r="65" spans="2:2" x14ac:dyDescent="0.35">
      <c r="B65" cm="1">
        <f t="array" ref="B65">TRANSPOSE(_xlfn._xlws.SORT(_xlfn._xlws.FILTER(soilMetadata[soil_profile_id],soilMetadata[field_level]=A65)))</f>
        <v>0</v>
      </c>
    </row>
    <row r="66" spans="2:2" x14ac:dyDescent="0.35">
      <c r="B66" cm="1">
        <f t="array" ref="B66">TRANSPOSE(_xlfn._xlws.SORT(_xlfn._xlws.FILTER(soilMetadata[soil_profile_id],soilMetadata[field_level]=A66)))</f>
        <v>0</v>
      </c>
    </row>
    <row r="67" spans="2:2" x14ac:dyDescent="0.35">
      <c r="B67" cm="1">
        <f t="array" ref="B67">TRANSPOSE(_xlfn._xlws.SORT(_xlfn._xlws.FILTER(soilMetadata[soil_profile_id],soilMetadata[field_level]=A67)))</f>
        <v>0</v>
      </c>
    </row>
    <row r="68" spans="2:2" x14ac:dyDescent="0.35">
      <c r="B68" cm="1">
        <f t="array" ref="B68">TRANSPOSE(_xlfn._xlws.SORT(_xlfn._xlws.FILTER(soilMetadata[soil_profile_id],soilMetadata[field_level]=A68)))</f>
        <v>0</v>
      </c>
    </row>
    <row r="69" spans="2:2" x14ac:dyDescent="0.35">
      <c r="B69" cm="1">
        <f t="array" ref="B69">TRANSPOSE(_xlfn._xlws.SORT(_xlfn._xlws.FILTER(soilMetadata[soil_profile_id],soilMetadata[field_level]=A69)))</f>
        <v>0</v>
      </c>
    </row>
    <row r="70" spans="2:2" x14ac:dyDescent="0.35">
      <c r="B70" cm="1">
        <f t="array" ref="B70">TRANSPOSE(_xlfn._xlws.SORT(_xlfn._xlws.FILTER(soilMetadata[soil_profile_id],soilMetadata[field_level]=A70)))</f>
        <v>0</v>
      </c>
    </row>
    <row r="71" spans="2:2" x14ac:dyDescent="0.35">
      <c r="B71" cm="1">
        <f t="array" ref="B71">TRANSPOSE(_xlfn._xlws.SORT(_xlfn._xlws.FILTER(soilMetadata[soil_profile_id],soilMetadata[field_level]=A71)))</f>
        <v>0</v>
      </c>
    </row>
    <row r="72" spans="2:2" x14ac:dyDescent="0.35">
      <c r="B72" cm="1">
        <f t="array" ref="B72">TRANSPOSE(_xlfn._xlws.SORT(_xlfn._xlws.FILTER(soilMetadata[soil_profile_id],soilMetadata[field_level]=A72)))</f>
        <v>0</v>
      </c>
    </row>
    <row r="73" spans="2:2" x14ac:dyDescent="0.35">
      <c r="B73" cm="1">
        <f t="array" ref="B73">TRANSPOSE(_xlfn._xlws.SORT(_xlfn._xlws.FILTER(soilMetadata[soil_profile_id],soilMetadata[field_level]=A73)))</f>
        <v>0</v>
      </c>
    </row>
    <row r="74" spans="2:2" x14ac:dyDescent="0.35">
      <c r="B74" cm="1">
        <f t="array" ref="B74">TRANSPOSE(_xlfn._xlws.SORT(_xlfn._xlws.FILTER(soilMetadata[soil_profile_id],soilMetadata[field_level]=A74)))</f>
        <v>0</v>
      </c>
    </row>
    <row r="75" spans="2:2" x14ac:dyDescent="0.35">
      <c r="B75" cm="1">
        <f t="array" ref="B75">TRANSPOSE(_xlfn._xlws.SORT(_xlfn._xlws.FILTER(soilMetadata[soil_profile_id],soilMetadata[field_level]=A75)))</f>
        <v>0</v>
      </c>
    </row>
    <row r="76" spans="2:2" x14ac:dyDescent="0.35">
      <c r="B76" cm="1">
        <f t="array" ref="B76">TRANSPOSE(_xlfn._xlws.SORT(_xlfn._xlws.FILTER(soilMetadata[soil_profile_id],soilMetadata[field_level]=A76)))</f>
        <v>0</v>
      </c>
    </row>
    <row r="77" spans="2:2" x14ac:dyDescent="0.35">
      <c r="B77" cm="1">
        <f t="array" ref="B77">TRANSPOSE(_xlfn._xlws.SORT(_xlfn._xlws.FILTER(soilMetadata[soil_profile_id],soilMetadata[field_level]=A77)))</f>
        <v>0</v>
      </c>
    </row>
    <row r="78" spans="2:2" x14ac:dyDescent="0.35">
      <c r="B78" cm="1">
        <f t="array" ref="B78">TRANSPOSE(_xlfn._xlws.SORT(_xlfn._xlws.FILTER(soilMetadata[soil_profile_id],soilMetadata[field_level]=A78)))</f>
        <v>0</v>
      </c>
    </row>
    <row r="79" spans="2:2" x14ac:dyDescent="0.35">
      <c r="B79" cm="1">
        <f t="array" ref="B79">TRANSPOSE(_xlfn._xlws.SORT(_xlfn._xlws.FILTER(soilMetadata[soil_profile_id],soilMetadata[field_level]=A79)))</f>
        <v>0</v>
      </c>
    </row>
    <row r="80" spans="2:2" x14ac:dyDescent="0.35">
      <c r="B80" cm="1">
        <f t="array" ref="B80">TRANSPOSE(_xlfn._xlws.SORT(_xlfn._xlws.FILTER(soilMetadata[soil_profile_id],soilMetadata[field_level]=A80)))</f>
        <v>0</v>
      </c>
    </row>
    <row r="81" spans="2:2" x14ac:dyDescent="0.35">
      <c r="B81" cm="1">
        <f t="array" ref="B81">TRANSPOSE(_xlfn._xlws.SORT(_xlfn._xlws.FILTER(soilMetadata[soil_profile_id],soilMetadata[field_level]=A81)))</f>
        <v>0</v>
      </c>
    </row>
    <row r="82" spans="2:2" x14ac:dyDescent="0.35">
      <c r="B82" cm="1">
        <f t="array" ref="B82">TRANSPOSE(_xlfn._xlws.SORT(_xlfn._xlws.FILTER(soilMetadata[soil_profile_id],soilMetadata[field_level]=A82)))</f>
        <v>0</v>
      </c>
    </row>
    <row r="83" spans="2:2" x14ac:dyDescent="0.35">
      <c r="B83" cm="1">
        <f t="array" ref="B83">TRANSPOSE(_xlfn._xlws.SORT(_xlfn._xlws.FILTER(soilMetadata[soil_profile_id],soilMetadata[field_level]=A83)))</f>
        <v>0</v>
      </c>
    </row>
    <row r="84" spans="2:2" x14ac:dyDescent="0.35">
      <c r="B84" cm="1">
        <f t="array" ref="B84">TRANSPOSE(_xlfn._xlws.SORT(_xlfn._xlws.FILTER(soilMetadata[soil_profile_id],soilMetadata[field_level]=A84)))</f>
        <v>0</v>
      </c>
    </row>
    <row r="85" spans="2:2" x14ac:dyDescent="0.35">
      <c r="B85" cm="1">
        <f t="array" ref="B85">TRANSPOSE(_xlfn._xlws.SORT(_xlfn._xlws.FILTER(soilMetadata[soil_profile_id],soilMetadata[field_level]=A85)))</f>
        <v>0</v>
      </c>
    </row>
    <row r="86" spans="2:2" x14ac:dyDescent="0.35">
      <c r="B86" cm="1">
        <f t="array" ref="B86">TRANSPOSE(_xlfn._xlws.SORT(_xlfn._xlws.FILTER(soilMetadata[soil_profile_id],soilMetadata[field_level]=A86)))</f>
        <v>0</v>
      </c>
    </row>
    <row r="87" spans="2:2" x14ac:dyDescent="0.35">
      <c r="B87" cm="1">
        <f t="array" ref="B87">TRANSPOSE(_xlfn._xlws.SORT(_xlfn._xlws.FILTER(soilMetadata[soil_profile_id],soilMetadata[field_level]=A87)))</f>
        <v>0</v>
      </c>
    </row>
    <row r="88" spans="2:2" x14ac:dyDescent="0.35">
      <c r="B88" cm="1">
        <f t="array" ref="B88">TRANSPOSE(_xlfn._xlws.SORT(_xlfn._xlws.FILTER(soilMetadata[soil_profile_id],soilMetadata[field_level]=A88)))</f>
        <v>0</v>
      </c>
    </row>
    <row r="89" spans="2:2" x14ac:dyDescent="0.35">
      <c r="B89" cm="1">
        <f t="array" ref="B89">TRANSPOSE(_xlfn._xlws.SORT(_xlfn._xlws.FILTER(soilMetadata[soil_profile_id],soilMetadata[field_level]=A89)))</f>
        <v>0</v>
      </c>
    </row>
    <row r="90" spans="2:2" x14ac:dyDescent="0.35">
      <c r="B90" cm="1">
        <f t="array" ref="B90">TRANSPOSE(_xlfn._xlws.SORT(_xlfn._xlws.FILTER(soilMetadata[soil_profile_id],soilMetadata[field_level]=A90)))</f>
        <v>0</v>
      </c>
    </row>
    <row r="91" spans="2:2" x14ac:dyDescent="0.35">
      <c r="B91" cm="1">
        <f t="array" ref="B91">TRANSPOSE(_xlfn._xlws.SORT(_xlfn._xlws.FILTER(soilMetadata[soil_profile_id],soilMetadata[field_level]=A91)))</f>
        <v>0</v>
      </c>
    </row>
    <row r="92" spans="2:2" x14ac:dyDescent="0.35">
      <c r="B92" cm="1">
        <f t="array" ref="B92">TRANSPOSE(_xlfn._xlws.SORT(_xlfn._xlws.FILTER(soilMetadata[soil_profile_id],soilMetadata[field_level]=A92)))</f>
        <v>0</v>
      </c>
    </row>
    <row r="93" spans="2:2" x14ac:dyDescent="0.35">
      <c r="B93" cm="1">
        <f t="array" ref="B93">TRANSPOSE(_xlfn._xlws.SORT(_xlfn._xlws.FILTER(soilMetadata[soil_profile_id],soilMetadata[field_level]=A93)))</f>
        <v>0</v>
      </c>
    </row>
    <row r="94" spans="2:2" x14ac:dyDescent="0.35">
      <c r="B94" cm="1">
        <f t="array" ref="B94">TRANSPOSE(_xlfn._xlws.SORT(_xlfn._xlws.FILTER(soilMetadata[soil_profile_id],soilMetadata[field_level]=A94)))</f>
        <v>0</v>
      </c>
    </row>
    <row r="95" spans="2:2" x14ac:dyDescent="0.35">
      <c r="B95" cm="1">
        <f t="array" ref="B95">TRANSPOSE(_xlfn._xlws.SORT(_xlfn._xlws.FILTER(soilMetadata[soil_profile_id],soilMetadata[field_level]=A95)))</f>
        <v>0</v>
      </c>
    </row>
    <row r="96" spans="2:2" x14ac:dyDescent="0.35">
      <c r="B96" cm="1">
        <f t="array" ref="B96">TRANSPOSE(_xlfn._xlws.SORT(_xlfn._xlws.FILTER(soilMetadata[soil_profile_id],soilMetadata[field_level]=A96)))</f>
        <v>0</v>
      </c>
    </row>
    <row r="97" spans="2:2" x14ac:dyDescent="0.35">
      <c r="B97" cm="1">
        <f t="array" ref="B97">TRANSPOSE(_xlfn._xlws.SORT(_xlfn._xlws.FILTER(soilMetadata[soil_profile_id],soilMetadata[field_level]=A97)))</f>
        <v>0</v>
      </c>
    </row>
    <row r="98" spans="2:2" x14ac:dyDescent="0.35">
      <c r="B98" cm="1">
        <f t="array" ref="B98">TRANSPOSE(_xlfn._xlws.SORT(_xlfn._xlws.FILTER(soilMetadata[soil_profile_id],soilMetadata[field_level]=A98)))</f>
        <v>0</v>
      </c>
    </row>
    <row r="99" spans="2:2" x14ac:dyDescent="0.35">
      <c r="B99" cm="1">
        <f t="array" ref="B99">TRANSPOSE(_xlfn._xlws.SORT(_xlfn._xlws.FILTER(soilMetadata[soil_profile_id],soilMetadata[field_level]=A99)))</f>
        <v>0</v>
      </c>
    </row>
    <row r="100" spans="2:2" x14ac:dyDescent="0.35">
      <c r="B100" cm="1">
        <f t="array" ref="B100">TRANSPOSE(_xlfn._xlws.SORT(_xlfn._xlws.FILTER(soilMetadata[soil_profile_id],soilMetadata[field_level]=A100)))</f>
        <v>0</v>
      </c>
    </row>
    <row r="101" spans="2:2" x14ac:dyDescent="0.35">
      <c r="B101" cm="1">
        <f t="array" ref="B101">TRANSPOSE(_xlfn._xlws.SORT(_xlfn._xlws.FILTER(soilMetadata[soil_profile_id],soilMetadata[field_level]=A101)))</f>
        <v>0</v>
      </c>
    </row>
    <row r="102" spans="2:2" x14ac:dyDescent="0.35">
      <c r="B102" cm="1">
        <f t="array" ref="B102">TRANSPOSE(_xlfn._xlws.SORT(_xlfn._xlws.FILTER(soilMetadata[soil_profile_id],soilMetadata[field_level]=A102)))</f>
        <v>0</v>
      </c>
    </row>
    <row r="103" spans="2:2" x14ac:dyDescent="0.35">
      <c r="B103" cm="1">
        <f t="array" ref="B103">TRANSPOSE(_xlfn._xlws.SORT(_xlfn._xlws.FILTER(soilMetadata[soil_profile_id],soilMetadata[field_level]=A103)))</f>
        <v>0</v>
      </c>
    </row>
    <row r="104" spans="2:2" x14ac:dyDescent="0.35">
      <c r="B104" cm="1">
        <f t="array" ref="B104">TRANSPOSE(_xlfn._xlws.SORT(_xlfn._xlws.FILTER(soilMetadata[soil_profile_id],soilMetadata[field_level]=A104)))</f>
        <v>0</v>
      </c>
    </row>
    <row r="105" spans="2:2" x14ac:dyDescent="0.35">
      <c r="B105" cm="1">
        <f t="array" ref="B105">TRANSPOSE(_xlfn._xlws.SORT(_xlfn._xlws.FILTER(soilMetadata[soil_profile_id],soilMetadata[field_level]=A105)))</f>
        <v>0</v>
      </c>
    </row>
    <row r="106" spans="2:2" x14ac:dyDescent="0.35">
      <c r="B106" cm="1">
        <f t="array" ref="B106">TRANSPOSE(_xlfn._xlws.SORT(_xlfn._xlws.FILTER(soilMetadata[soil_profile_id],soilMetadata[field_level]=A106)))</f>
        <v>0</v>
      </c>
    </row>
    <row r="107" spans="2:2" x14ac:dyDescent="0.35">
      <c r="B107" cm="1">
        <f t="array" ref="B107">TRANSPOSE(_xlfn._xlws.SORT(_xlfn._xlws.FILTER(soilMetadata[soil_profile_id],soilMetadata[field_level]=A107)))</f>
        <v>0</v>
      </c>
    </row>
    <row r="108" spans="2:2" x14ac:dyDescent="0.35">
      <c r="B108" cm="1">
        <f t="array" ref="B108">TRANSPOSE(_xlfn._xlws.SORT(_xlfn._xlws.FILTER(soilMetadata[soil_profile_id],soilMetadata[field_level]=A108)))</f>
        <v>0</v>
      </c>
    </row>
    <row r="109" spans="2:2" x14ac:dyDescent="0.35">
      <c r="B109" cm="1">
        <f t="array" ref="B109">TRANSPOSE(_xlfn._xlws.SORT(_xlfn._xlws.FILTER(soilMetadata[soil_profile_id],soilMetadata[field_level]=A109)))</f>
        <v>0</v>
      </c>
    </row>
    <row r="110" spans="2:2" x14ac:dyDescent="0.35">
      <c r="B110" cm="1">
        <f t="array" ref="B110">TRANSPOSE(_xlfn._xlws.SORT(_xlfn._xlws.FILTER(soilMetadata[soil_profile_id],soilMetadata[field_level]=A110)))</f>
        <v>0</v>
      </c>
    </row>
    <row r="111" spans="2:2" x14ac:dyDescent="0.35">
      <c r="B111" cm="1">
        <f t="array" ref="B111">TRANSPOSE(_xlfn._xlws.SORT(_xlfn._xlws.FILTER(soilMetadata[soil_profile_id],soilMetadata[field_level]=A111)))</f>
        <v>0</v>
      </c>
    </row>
    <row r="112" spans="2:2" x14ac:dyDescent="0.35">
      <c r="B112" cm="1">
        <f t="array" ref="B112">TRANSPOSE(_xlfn._xlws.SORT(_xlfn._xlws.FILTER(soilMetadata[soil_profile_id],soilMetadata[field_level]=A112)))</f>
        <v>0</v>
      </c>
    </row>
    <row r="113" spans="2:2" x14ac:dyDescent="0.35">
      <c r="B113" cm="1">
        <f t="array" ref="B113">TRANSPOSE(_xlfn._xlws.SORT(_xlfn._xlws.FILTER(soilMetadata[soil_profile_id],soilMetadata[field_level]=A113)))</f>
        <v>0</v>
      </c>
    </row>
    <row r="114" spans="2:2" x14ac:dyDescent="0.35">
      <c r="B114" cm="1">
        <f t="array" ref="B114">TRANSPOSE(_xlfn._xlws.SORT(_xlfn._xlws.FILTER(soilMetadata[soil_profile_id],soilMetadata[field_level]=A114)))</f>
        <v>0</v>
      </c>
    </row>
    <row r="115" spans="2:2" x14ac:dyDescent="0.35">
      <c r="B115" cm="1">
        <f t="array" ref="B115">TRANSPOSE(_xlfn._xlws.SORT(_xlfn._xlws.FILTER(soilMetadata[soil_profile_id],soilMetadata[field_level]=A115)))</f>
        <v>0</v>
      </c>
    </row>
    <row r="116" spans="2:2" x14ac:dyDescent="0.35">
      <c r="B116" cm="1">
        <f t="array" ref="B116">TRANSPOSE(_xlfn._xlws.SORT(_xlfn._xlws.FILTER(soilMetadata[soil_profile_id],soilMetadata[field_level]=A116)))</f>
        <v>0</v>
      </c>
    </row>
    <row r="117" spans="2:2" x14ac:dyDescent="0.35">
      <c r="B117" cm="1">
        <f t="array" ref="B117">TRANSPOSE(_xlfn._xlws.SORT(_xlfn._xlws.FILTER(soilMetadata[soil_profile_id],soilMetadata[field_level]=A117)))</f>
        <v>0</v>
      </c>
    </row>
    <row r="118" spans="2:2" x14ac:dyDescent="0.35">
      <c r="B118" cm="1">
        <f t="array" ref="B118">TRANSPOSE(_xlfn._xlws.SORT(_xlfn._xlws.FILTER(soilMetadata[soil_profile_id],soilMetadata[field_level]=A118)))</f>
        <v>0</v>
      </c>
    </row>
    <row r="119" spans="2:2" x14ac:dyDescent="0.35">
      <c r="B119" cm="1">
        <f t="array" ref="B119">TRANSPOSE(_xlfn._xlws.SORT(_xlfn._xlws.FILTER(soilMetadata[soil_profile_id],soilMetadata[field_level]=A119)))</f>
        <v>0</v>
      </c>
    </row>
    <row r="120" spans="2:2" x14ac:dyDescent="0.35">
      <c r="B120" cm="1">
        <f t="array" ref="B120">TRANSPOSE(_xlfn._xlws.SORT(_xlfn._xlws.FILTER(soilMetadata[soil_profile_id],soilMetadata[field_level]=A120)))</f>
        <v>0</v>
      </c>
    </row>
    <row r="121" spans="2:2" x14ac:dyDescent="0.35">
      <c r="B121" cm="1">
        <f t="array" ref="B121">TRANSPOSE(_xlfn._xlws.SORT(_xlfn._xlws.FILTER(soilMetadata[soil_profile_id],soilMetadata[field_level]=A121)))</f>
        <v>0</v>
      </c>
    </row>
    <row r="122" spans="2:2" x14ac:dyDescent="0.35">
      <c r="B122" cm="1">
        <f t="array" ref="B122">TRANSPOSE(_xlfn._xlws.SORT(_xlfn._xlws.FILTER(soilMetadata[soil_profile_id],soilMetadata[field_level]=A122)))</f>
        <v>0</v>
      </c>
    </row>
    <row r="123" spans="2:2" x14ac:dyDescent="0.35">
      <c r="B123" cm="1">
        <f t="array" ref="B123">TRANSPOSE(_xlfn._xlws.SORT(_xlfn._xlws.FILTER(soilMetadata[soil_profile_id],soilMetadata[field_level]=A123)))</f>
        <v>0</v>
      </c>
    </row>
    <row r="124" spans="2:2" x14ac:dyDescent="0.35">
      <c r="B124" cm="1">
        <f t="array" ref="B124">TRANSPOSE(_xlfn._xlws.SORT(_xlfn._xlws.FILTER(soilMetadata[soil_profile_id],soilMetadata[field_level]=A124)))</f>
        <v>0</v>
      </c>
    </row>
    <row r="125" spans="2:2" x14ac:dyDescent="0.35">
      <c r="B125" cm="1">
        <f t="array" ref="B125">TRANSPOSE(_xlfn._xlws.SORT(_xlfn._xlws.FILTER(soilMetadata[soil_profile_id],soilMetadata[field_level]=A125)))</f>
        <v>0</v>
      </c>
    </row>
    <row r="126" spans="2:2" x14ac:dyDescent="0.35">
      <c r="B126" cm="1">
        <f t="array" ref="B126">TRANSPOSE(_xlfn._xlws.SORT(_xlfn._xlws.FILTER(soilMetadata[soil_profile_id],soilMetadata[field_level]=A126)))</f>
        <v>0</v>
      </c>
    </row>
    <row r="127" spans="2:2" x14ac:dyDescent="0.35">
      <c r="B127" cm="1">
        <f t="array" ref="B127">TRANSPOSE(_xlfn._xlws.SORT(_xlfn._xlws.FILTER(soilMetadata[soil_profile_id],soilMetadata[field_level]=A127)))</f>
        <v>0</v>
      </c>
    </row>
    <row r="128" spans="2:2" x14ac:dyDescent="0.35">
      <c r="B128" cm="1">
        <f t="array" ref="B128">TRANSPOSE(_xlfn._xlws.SORT(_xlfn._xlws.FILTER(soilMetadata[soil_profile_id],soilMetadata[field_level]=A128)))</f>
        <v>0</v>
      </c>
    </row>
    <row r="129" spans="2:2" x14ac:dyDescent="0.35">
      <c r="B129" cm="1">
        <f t="array" ref="B129">TRANSPOSE(_xlfn._xlws.SORT(_xlfn._xlws.FILTER(soilMetadata[soil_profile_id],soilMetadata[field_level]=A129)))</f>
        <v>0</v>
      </c>
    </row>
    <row r="130" spans="2:2" x14ac:dyDescent="0.35">
      <c r="B130" cm="1">
        <f t="array" ref="B130">TRANSPOSE(_xlfn._xlws.SORT(_xlfn._xlws.FILTER(soilMetadata[soil_profile_id],soilMetadata[field_level]=A130)))</f>
        <v>0</v>
      </c>
    </row>
    <row r="131" spans="2:2" x14ac:dyDescent="0.35">
      <c r="B131" cm="1">
        <f t="array" ref="B131">TRANSPOSE(_xlfn._xlws.SORT(_xlfn._xlws.FILTER(soilMetadata[soil_profile_id],soilMetadata[field_level]=A131)))</f>
        <v>0</v>
      </c>
    </row>
    <row r="132" spans="2:2" x14ac:dyDescent="0.35">
      <c r="B132" cm="1">
        <f t="array" ref="B132">TRANSPOSE(_xlfn._xlws.SORT(_xlfn._xlws.FILTER(soilMetadata[soil_profile_id],soilMetadata[field_level]=A132)))</f>
        <v>0</v>
      </c>
    </row>
    <row r="133" spans="2:2" x14ac:dyDescent="0.35">
      <c r="B133" cm="1">
        <f t="array" ref="B133">TRANSPOSE(_xlfn._xlws.SORT(_xlfn._xlws.FILTER(soilMetadata[soil_profile_id],soilMetadata[field_level]=A133)))</f>
        <v>0</v>
      </c>
    </row>
    <row r="134" spans="2:2" x14ac:dyDescent="0.35">
      <c r="B134" cm="1">
        <f t="array" ref="B134">TRANSPOSE(_xlfn._xlws.SORT(_xlfn._xlws.FILTER(soilMetadata[soil_profile_id],soilMetadata[field_level]=A134)))</f>
        <v>0</v>
      </c>
    </row>
    <row r="135" spans="2:2" x14ac:dyDescent="0.35">
      <c r="B135" cm="1">
        <f t="array" ref="B135">TRANSPOSE(_xlfn._xlws.SORT(_xlfn._xlws.FILTER(soilMetadata[soil_profile_id],soilMetadata[field_level]=A135)))</f>
        <v>0</v>
      </c>
    </row>
    <row r="136" spans="2:2" x14ac:dyDescent="0.35">
      <c r="B136" cm="1">
        <f t="array" ref="B136">TRANSPOSE(_xlfn._xlws.SORT(_xlfn._xlws.FILTER(soilMetadata[soil_profile_id],soilMetadata[field_level]=A136)))</f>
        <v>0</v>
      </c>
    </row>
    <row r="137" spans="2:2" x14ac:dyDescent="0.35">
      <c r="B137" cm="1">
        <f t="array" ref="B137">TRANSPOSE(_xlfn._xlws.SORT(_xlfn._xlws.FILTER(soilMetadata[soil_profile_id],soilMetadata[field_level]=A137)))</f>
        <v>0</v>
      </c>
    </row>
    <row r="138" spans="2:2" x14ac:dyDescent="0.35">
      <c r="B138" cm="1">
        <f t="array" ref="B138">TRANSPOSE(_xlfn._xlws.SORT(_xlfn._xlws.FILTER(soilMetadata[soil_profile_id],soilMetadata[field_level]=A138)))</f>
        <v>0</v>
      </c>
    </row>
    <row r="139" spans="2:2" x14ac:dyDescent="0.35">
      <c r="B139" cm="1">
        <f t="array" ref="B139">TRANSPOSE(_xlfn._xlws.SORT(_xlfn._xlws.FILTER(soilMetadata[soil_profile_id],soilMetadata[field_level]=A139)))</f>
        <v>0</v>
      </c>
    </row>
    <row r="140" spans="2:2" x14ac:dyDescent="0.35">
      <c r="B140" cm="1">
        <f t="array" ref="B140">TRANSPOSE(_xlfn._xlws.SORT(_xlfn._xlws.FILTER(soilMetadata[soil_profile_id],soilMetadata[field_level]=A140)))</f>
        <v>0</v>
      </c>
    </row>
    <row r="141" spans="2:2" x14ac:dyDescent="0.35">
      <c r="B141" cm="1">
        <f t="array" ref="B141">TRANSPOSE(_xlfn._xlws.SORT(_xlfn._xlws.FILTER(soilMetadata[soil_profile_id],soilMetadata[field_level]=A141)))</f>
        <v>0</v>
      </c>
    </row>
    <row r="142" spans="2:2" x14ac:dyDescent="0.35">
      <c r="B142" cm="1">
        <f t="array" ref="B142">TRANSPOSE(_xlfn._xlws.SORT(_xlfn._xlws.FILTER(soilMetadata[soil_profile_id],soilMetadata[field_level]=A142)))</f>
        <v>0</v>
      </c>
    </row>
    <row r="143" spans="2:2" x14ac:dyDescent="0.35">
      <c r="B143" cm="1">
        <f t="array" ref="B143">TRANSPOSE(_xlfn._xlws.SORT(_xlfn._xlws.FILTER(soilMetadata[soil_profile_id],soilMetadata[field_level]=A143)))</f>
        <v>0</v>
      </c>
    </row>
    <row r="144" spans="2:2" x14ac:dyDescent="0.35">
      <c r="B144" cm="1">
        <f t="array" ref="B144">TRANSPOSE(_xlfn._xlws.SORT(_xlfn._xlws.FILTER(soilMetadata[soil_profile_id],soilMetadata[field_level]=A144)))</f>
        <v>0</v>
      </c>
    </row>
    <row r="145" spans="2:2" x14ac:dyDescent="0.35">
      <c r="B145" cm="1">
        <f t="array" ref="B145">TRANSPOSE(_xlfn._xlws.SORT(_xlfn._xlws.FILTER(soilMetadata[soil_profile_id],soilMetadata[field_level]=A145)))</f>
        <v>0</v>
      </c>
    </row>
    <row r="146" spans="2:2" x14ac:dyDescent="0.35">
      <c r="B146" cm="1">
        <f t="array" ref="B146">TRANSPOSE(_xlfn._xlws.SORT(_xlfn._xlws.FILTER(soilMetadata[soil_profile_id],soilMetadata[field_level]=A146)))</f>
        <v>0</v>
      </c>
    </row>
    <row r="147" spans="2:2" x14ac:dyDescent="0.35">
      <c r="B147" cm="1">
        <f t="array" ref="B147">TRANSPOSE(_xlfn._xlws.SORT(_xlfn._xlws.FILTER(soilMetadata[soil_profile_id],soilMetadata[field_level]=A147)))</f>
        <v>0</v>
      </c>
    </row>
    <row r="148" spans="2:2" x14ac:dyDescent="0.35">
      <c r="B148" cm="1">
        <f t="array" ref="B148">TRANSPOSE(_xlfn._xlws.SORT(_xlfn._xlws.FILTER(soilMetadata[soil_profile_id],soilMetadata[field_level]=A148)))</f>
        <v>0</v>
      </c>
    </row>
    <row r="149" spans="2:2" x14ac:dyDescent="0.35">
      <c r="B149" cm="1">
        <f t="array" ref="B149">TRANSPOSE(_xlfn._xlws.SORT(_xlfn._xlws.FILTER(soilMetadata[soil_profile_id],soilMetadata[field_level]=A149)))</f>
        <v>0</v>
      </c>
    </row>
    <row r="150" spans="2:2" x14ac:dyDescent="0.35">
      <c r="B150" cm="1">
        <f t="array" ref="B150">TRANSPOSE(_xlfn._xlws.SORT(_xlfn._xlws.FILTER(soilMetadata[soil_profile_id],soilMetadata[field_level]=A150)))</f>
        <v>0</v>
      </c>
    </row>
    <row r="151" spans="2:2" x14ac:dyDescent="0.35">
      <c r="B151" cm="1">
        <f t="array" ref="B151">TRANSPOSE(_xlfn._xlws.SORT(_xlfn._xlws.FILTER(soilMetadata[soil_profile_id],soilMetadata[field_level]=A151)))</f>
        <v>0</v>
      </c>
    </row>
    <row r="152" spans="2:2" x14ac:dyDescent="0.35">
      <c r="B152" cm="1">
        <f t="array" ref="B152">TRANSPOSE(_xlfn._xlws.SORT(_xlfn._xlws.FILTER(soilMetadata[soil_profile_id],soilMetadata[field_level]=A152)))</f>
        <v>0</v>
      </c>
    </row>
    <row r="153" spans="2:2" x14ac:dyDescent="0.35">
      <c r="B153" cm="1">
        <f t="array" ref="B153">TRANSPOSE(_xlfn._xlws.SORT(_xlfn._xlws.FILTER(soilMetadata[soil_profile_id],soilMetadata[field_level]=A153)))</f>
        <v>0</v>
      </c>
    </row>
    <row r="154" spans="2:2" x14ac:dyDescent="0.35">
      <c r="B154" cm="1">
        <f t="array" ref="B154">TRANSPOSE(_xlfn._xlws.SORT(_xlfn._xlws.FILTER(soilMetadata[soil_profile_id],soilMetadata[field_level]=A154)))</f>
        <v>0</v>
      </c>
    </row>
    <row r="155" spans="2:2" x14ac:dyDescent="0.35">
      <c r="B155" cm="1">
        <f t="array" ref="B155">TRANSPOSE(_xlfn._xlws.SORT(_xlfn._xlws.FILTER(soilMetadata[soil_profile_id],soilMetadata[field_level]=A155)))</f>
        <v>0</v>
      </c>
    </row>
    <row r="156" spans="2:2" x14ac:dyDescent="0.35">
      <c r="B156" cm="1">
        <f t="array" ref="B156">TRANSPOSE(_xlfn._xlws.SORT(_xlfn._xlws.FILTER(soilMetadata[soil_profile_id],soilMetadata[field_level]=A156)))</f>
        <v>0</v>
      </c>
    </row>
    <row r="157" spans="2:2" x14ac:dyDescent="0.35">
      <c r="B157" cm="1">
        <f t="array" ref="B157">TRANSPOSE(_xlfn._xlws.SORT(_xlfn._xlws.FILTER(soilMetadata[soil_profile_id],soilMetadata[field_level]=A157)))</f>
        <v>0</v>
      </c>
    </row>
    <row r="158" spans="2:2" x14ac:dyDescent="0.35">
      <c r="B158" cm="1">
        <f t="array" ref="B158">TRANSPOSE(_xlfn._xlws.SORT(_xlfn._xlws.FILTER(soilMetadata[soil_profile_id],soilMetadata[field_level]=A158)))</f>
        <v>0</v>
      </c>
    </row>
    <row r="159" spans="2:2" x14ac:dyDescent="0.35">
      <c r="B159" cm="1">
        <f t="array" ref="B159">TRANSPOSE(_xlfn._xlws.SORT(_xlfn._xlws.FILTER(soilMetadata[soil_profile_id],soilMetadata[field_level]=A159)))</f>
        <v>0</v>
      </c>
    </row>
    <row r="160" spans="2:2" x14ac:dyDescent="0.35">
      <c r="B160" cm="1">
        <f t="array" ref="B160">TRANSPOSE(_xlfn._xlws.SORT(_xlfn._xlws.FILTER(soilMetadata[soil_profile_id],soilMetadata[field_level]=A160)))</f>
        <v>0</v>
      </c>
    </row>
    <row r="161" spans="2:2" x14ac:dyDescent="0.35">
      <c r="B161" cm="1">
        <f t="array" ref="B161">TRANSPOSE(_xlfn._xlws.SORT(_xlfn._xlws.FILTER(soilMetadata[soil_profile_id],soilMetadata[field_level]=A161)))</f>
        <v>0</v>
      </c>
    </row>
    <row r="162" spans="2:2" x14ac:dyDescent="0.35">
      <c r="B162" cm="1">
        <f t="array" ref="B162">TRANSPOSE(_xlfn._xlws.SORT(_xlfn._xlws.FILTER(soilMetadata[soil_profile_id],soilMetadata[field_level]=A162)))</f>
        <v>0</v>
      </c>
    </row>
    <row r="163" spans="2:2" x14ac:dyDescent="0.35">
      <c r="B163" cm="1">
        <f t="array" ref="B163">TRANSPOSE(_xlfn._xlws.SORT(_xlfn._xlws.FILTER(soilMetadata[soil_profile_id],soilMetadata[field_level]=A163)))</f>
        <v>0</v>
      </c>
    </row>
    <row r="164" spans="2:2" x14ac:dyDescent="0.35">
      <c r="B164" cm="1">
        <f t="array" ref="B164">TRANSPOSE(_xlfn._xlws.SORT(_xlfn._xlws.FILTER(soilMetadata[soil_profile_id],soilMetadata[field_level]=A164)))</f>
        <v>0</v>
      </c>
    </row>
    <row r="165" spans="2:2" x14ac:dyDescent="0.35">
      <c r="B165" cm="1">
        <f t="array" ref="B165">TRANSPOSE(_xlfn._xlws.SORT(_xlfn._xlws.FILTER(soilMetadata[soil_profile_id],soilMetadata[field_level]=A165)))</f>
        <v>0</v>
      </c>
    </row>
    <row r="166" spans="2:2" x14ac:dyDescent="0.35">
      <c r="B166" cm="1">
        <f t="array" ref="B166">TRANSPOSE(_xlfn._xlws.SORT(_xlfn._xlws.FILTER(soilMetadata[soil_profile_id],soilMetadata[field_level]=A166)))</f>
        <v>0</v>
      </c>
    </row>
    <row r="167" spans="2:2" x14ac:dyDescent="0.35">
      <c r="B167" cm="1">
        <f t="array" ref="B167">TRANSPOSE(_xlfn._xlws.SORT(_xlfn._xlws.FILTER(soilMetadata[soil_profile_id],soilMetadata[field_level]=A167)))</f>
        <v>0</v>
      </c>
    </row>
    <row r="168" spans="2:2" x14ac:dyDescent="0.35">
      <c r="B168" cm="1">
        <f t="array" ref="B168">TRANSPOSE(_xlfn._xlws.SORT(_xlfn._xlws.FILTER(soilMetadata[soil_profile_id],soilMetadata[field_level]=A168)))</f>
        <v>0</v>
      </c>
    </row>
    <row r="169" spans="2:2" x14ac:dyDescent="0.35">
      <c r="B169" cm="1">
        <f t="array" ref="B169">TRANSPOSE(_xlfn._xlws.SORT(_xlfn._xlws.FILTER(soilMetadata[soil_profile_id],soilMetadata[field_level]=A169)))</f>
        <v>0</v>
      </c>
    </row>
    <row r="170" spans="2:2" x14ac:dyDescent="0.35">
      <c r="B170" cm="1">
        <f t="array" ref="B170">TRANSPOSE(_xlfn._xlws.SORT(_xlfn._xlws.FILTER(soilMetadata[soil_profile_id],soilMetadata[field_level]=A170)))</f>
        <v>0</v>
      </c>
    </row>
    <row r="171" spans="2:2" x14ac:dyDescent="0.35">
      <c r="B171" cm="1">
        <f t="array" ref="B171">TRANSPOSE(_xlfn._xlws.SORT(_xlfn._xlws.FILTER(soilMetadata[soil_profile_id],soilMetadata[field_level]=A171)))</f>
        <v>0</v>
      </c>
    </row>
    <row r="172" spans="2:2" x14ac:dyDescent="0.35">
      <c r="B172" cm="1">
        <f t="array" ref="B172">TRANSPOSE(_xlfn._xlws.SORT(_xlfn._xlws.FILTER(soilMetadata[soil_profile_id],soilMetadata[field_level]=A172)))</f>
        <v>0</v>
      </c>
    </row>
    <row r="173" spans="2:2" x14ac:dyDescent="0.35">
      <c r="B173" cm="1">
        <f t="array" ref="B173">TRANSPOSE(_xlfn._xlws.SORT(_xlfn._xlws.FILTER(soilMetadata[soil_profile_id],soilMetadata[field_level]=A173)))</f>
        <v>0</v>
      </c>
    </row>
    <row r="174" spans="2:2" x14ac:dyDescent="0.35">
      <c r="B174" cm="1">
        <f t="array" ref="B174">TRANSPOSE(_xlfn._xlws.SORT(_xlfn._xlws.FILTER(soilMetadata[soil_profile_id],soilMetadata[field_level]=A174)))</f>
        <v>0</v>
      </c>
    </row>
    <row r="175" spans="2:2" x14ac:dyDescent="0.35">
      <c r="B175" cm="1">
        <f t="array" ref="B175">TRANSPOSE(_xlfn._xlws.SORT(_xlfn._xlws.FILTER(soilMetadata[soil_profile_id],soilMetadata[field_level]=A175)))</f>
        <v>0</v>
      </c>
    </row>
    <row r="176" spans="2:2" x14ac:dyDescent="0.35">
      <c r="B176" cm="1">
        <f t="array" ref="B176">TRANSPOSE(_xlfn._xlws.SORT(_xlfn._xlws.FILTER(soilMetadata[soil_profile_id],soilMetadata[field_level]=A176)))</f>
        <v>0</v>
      </c>
    </row>
    <row r="177" spans="2:2" x14ac:dyDescent="0.35">
      <c r="B177" cm="1">
        <f t="array" ref="B177">TRANSPOSE(_xlfn._xlws.SORT(_xlfn._xlws.FILTER(soilMetadata[soil_profile_id],soilMetadata[field_level]=A177)))</f>
        <v>0</v>
      </c>
    </row>
    <row r="178" spans="2:2" x14ac:dyDescent="0.35">
      <c r="B178" cm="1">
        <f t="array" ref="B178">TRANSPOSE(_xlfn._xlws.SORT(_xlfn._xlws.FILTER(soilMetadata[soil_profile_id],soilMetadata[field_level]=A178)))</f>
        <v>0</v>
      </c>
    </row>
    <row r="179" spans="2:2" x14ac:dyDescent="0.35">
      <c r="B179" cm="1">
        <f t="array" ref="B179">TRANSPOSE(_xlfn._xlws.SORT(_xlfn._xlws.FILTER(soilMetadata[soil_profile_id],soilMetadata[field_level]=A179)))</f>
        <v>0</v>
      </c>
    </row>
    <row r="180" spans="2:2" x14ac:dyDescent="0.35">
      <c r="B180" cm="1">
        <f t="array" ref="B180">TRANSPOSE(_xlfn._xlws.SORT(_xlfn._xlws.FILTER(soilMetadata[soil_profile_id],soilMetadata[field_level]=A180)))</f>
        <v>0</v>
      </c>
    </row>
    <row r="181" spans="2:2" x14ac:dyDescent="0.35">
      <c r="B181" cm="1">
        <f t="array" ref="B181">TRANSPOSE(_xlfn._xlws.SORT(_xlfn._xlws.FILTER(soilMetadata[soil_profile_id],soilMetadata[field_level]=A181)))</f>
        <v>0</v>
      </c>
    </row>
    <row r="182" spans="2:2" x14ac:dyDescent="0.35">
      <c r="B182" cm="1">
        <f t="array" ref="B182">TRANSPOSE(_xlfn._xlws.SORT(_xlfn._xlws.FILTER(soilMetadata[soil_profile_id],soilMetadata[field_level]=A182)))</f>
        <v>0</v>
      </c>
    </row>
    <row r="183" spans="2:2" x14ac:dyDescent="0.35">
      <c r="B183" cm="1">
        <f t="array" ref="B183">TRANSPOSE(_xlfn._xlws.SORT(_xlfn._xlws.FILTER(soilMetadata[soil_profile_id],soilMetadata[field_level]=A183)))</f>
        <v>0</v>
      </c>
    </row>
    <row r="184" spans="2:2" x14ac:dyDescent="0.35">
      <c r="B184" cm="1">
        <f t="array" ref="B184">TRANSPOSE(_xlfn._xlws.SORT(_xlfn._xlws.FILTER(soilMetadata[soil_profile_id],soilMetadata[field_level]=A184)))</f>
        <v>0</v>
      </c>
    </row>
    <row r="185" spans="2:2" x14ac:dyDescent="0.35">
      <c r="B185" cm="1">
        <f t="array" ref="B185">TRANSPOSE(_xlfn._xlws.SORT(_xlfn._xlws.FILTER(soilMetadata[soil_profile_id],soilMetadata[field_level]=A185)))</f>
        <v>0</v>
      </c>
    </row>
    <row r="186" spans="2:2" x14ac:dyDescent="0.35">
      <c r="B186" cm="1">
        <f t="array" ref="B186">TRANSPOSE(_xlfn._xlws.SORT(_xlfn._xlws.FILTER(soilMetadata[soil_profile_id],soilMetadata[field_level]=A186)))</f>
        <v>0</v>
      </c>
    </row>
    <row r="187" spans="2:2" x14ac:dyDescent="0.35">
      <c r="B187" cm="1">
        <f t="array" ref="B187">TRANSPOSE(_xlfn._xlws.SORT(_xlfn._xlws.FILTER(soilMetadata[soil_profile_id],soilMetadata[field_level]=A187)))</f>
        <v>0</v>
      </c>
    </row>
    <row r="188" spans="2:2" x14ac:dyDescent="0.35">
      <c r="B188" cm="1">
        <f t="array" ref="B188">TRANSPOSE(_xlfn._xlws.SORT(_xlfn._xlws.FILTER(soilMetadata[soil_profile_id],soilMetadata[field_level]=A188)))</f>
        <v>0</v>
      </c>
    </row>
    <row r="189" spans="2:2" x14ac:dyDescent="0.35">
      <c r="B189" cm="1">
        <f t="array" ref="B189">TRANSPOSE(_xlfn._xlws.SORT(_xlfn._xlws.FILTER(soilMetadata[soil_profile_id],soilMetadata[field_level]=A189)))</f>
        <v>0</v>
      </c>
    </row>
    <row r="190" spans="2:2" x14ac:dyDescent="0.35">
      <c r="B190" cm="1">
        <f t="array" ref="B190">TRANSPOSE(_xlfn._xlws.SORT(_xlfn._xlws.FILTER(soilMetadata[soil_profile_id],soilMetadata[field_level]=A190)))</f>
        <v>0</v>
      </c>
    </row>
    <row r="191" spans="2:2" x14ac:dyDescent="0.35">
      <c r="B191" cm="1">
        <f t="array" ref="B191">TRANSPOSE(_xlfn._xlws.SORT(_xlfn._xlws.FILTER(soilMetadata[soil_profile_id],soilMetadata[field_level]=A191)))</f>
        <v>0</v>
      </c>
    </row>
    <row r="192" spans="2:2" x14ac:dyDescent="0.35">
      <c r="B192" cm="1">
        <f t="array" ref="B192">TRANSPOSE(_xlfn._xlws.SORT(_xlfn._xlws.FILTER(soilMetadata[soil_profile_id],soilMetadata[field_level]=A192)))</f>
        <v>0</v>
      </c>
    </row>
    <row r="193" spans="2:2" x14ac:dyDescent="0.35">
      <c r="B193" cm="1">
        <f t="array" ref="B193">TRANSPOSE(_xlfn._xlws.SORT(_xlfn._xlws.FILTER(soilMetadata[soil_profile_id],soilMetadata[field_level]=A193)))</f>
        <v>0</v>
      </c>
    </row>
    <row r="194" spans="2:2" x14ac:dyDescent="0.35">
      <c r="B194" cm="1">
        <f t="array" ref="B194">TRANSPOSE(_xlfn._xlws.SORT(_xlfn._xlws.FILTER(soilMetadata[soil_profile_id],soilMetadata[field_level]=A194)))</f>
        <v>0</v>
      </c>
    </row>
    <row r="195" spans="2:2" x14ac:dyDescent="0.35">
      <c r="B195" cm="1">
        <f t="array" ref="B195">TRANSPOSE(_xlfn._xlws.SORT(_xlfn._xlws.FILTER(soilMetadata[soil_profile_id],soilMetadata[field_level]=A195)))</f>
        <v>0</v>
      </c>
    </row>
    <row r="196" spans="2:2" x14ac:dyDescent="0.35">
      <c r="B196" cm="1">
        <f t="array" ref="B196">TRANSPOSE(_xlfn._xlws.SORT(_xlfn._xlws.FILTER(soilMetadata[soil_profile_id],soilMetadata[field_level]=A196)))</f>
        <v>0</v>
      </c>
    </row>
    <row r="197" spans="2:2" x14ac:dyDescent="0.35">
      <c r="B197" cm="1">
        <f t="array" ref="B197">TRANSPOSE(_xlfn._xlws.SORT(_xlfn._xlws.FILTER(soilMetadata[soil_profile_id],soilMetadata[field_level]=A197)))</f>
        <v>0</v>
      </c>
    </row>
    <row r="198" spans="2:2" x14ac:dyDescent="0.35">
      <c r="B198" cm="1">
        <f t="array" ref="B198">TRANSPOSE(_xlfn._xlws.SORT(_xlfn._xlws.FILTER(soilMetadata[soil_profile_id],soilMetadata[field_level]=A198)))</f>
        <v>0</v>
      </c>
    </row>
    <row r="199" spans="2:2" x14ac:dyDescent="0.35">
      <c r="B199" cm="1">
        <f t="array" ref="B199">TRANSPOSE(_xlfn._xlws.SORT(_xlfn._xlws.FILTER(soilMetadata[soil_profile_id],soilMetadata[field_level]=A199)))</f>
        <v>0</v>
      </c>
    </row>
    <row r="200" spans="2:2" x14ac:dyDescent="0.35">
      <c r="B200" cm="1">
        <f t="array" ref="B200">TRANSPOSE(_xlfn._xlws.SORT(_xlfn._xlws.FILTER(soilMetadata[soil_profile_id],soilMetadata[field_level]=A200)))</f>
        <v>0</v>
      </c>
    </row>
    <row r="201" spans="2:2" x14ac:dyDescent="0.35">
      <c r="B201" cm="1">
        <f t="array" ref="B201">TRANSPOSE(_xlfn._xlws.SORT(_xlfn._xlws.FILTER(soilMetadata[soil_profile_id],soilMetadata[field_level]=A201)))</f>
        <v>0</v>
      </c>
    </row>
    <row r="202" spans="2:2" x14ac:dyDescent="0.35">
      <c r="B202" cm="1">
        <f t="array" ref="B202">TRANSPOSE(_xlfn._xlws.SORT(_xlfn._xlws.FILTER(soilMetadata[soil_profile_id],soilMetadata[field_level]=A202)))</f>
        <v>0</v>
      </c>
    </row>
    <row r="203" spans="2:2" x14ac:dyDescent="0.35">
      <c r="B203" cm="1">
        <f t="array" ref="B203">TRANSPOSE(_xlfn._xlws.SORT(_xlfn._xlws.FILTER(soilMetadata[soil_profile_id],soilMetadata[field_level]=A203)))</f>
        <v>0</v>
      </c>
    </row>
    <row r="204" spans="2:2" x14ac:dyDescent="0.35">
      <c r="B204" cm="1">
        <f t="array" ref="B204">TRANSPOSE(_xlfn._xlws.SORT(_xlfn._xlws.FILTER(soilMetadata[soil_profile_id],soilMetadata[field_level]=A204)))</f>
        <v>0</v>
      </c>
    </row>
    <row r="205" spans="2:2" x14ac:dyDescent="0.35">
      <c r="B205" cm="1">
        <f t="array" ref="B205">TRANSPOSE(_xlfn._xlws.SORT(_xlfn._xlws.FILTER(soilMetadata[soil_profile_id],soilMetadata[field_level]=A205)))</f>
        <v>0</v>
      </c>
    </row>
    <row r="206" spans="2:2" x14ac:dyDescent="0.35">
      <c r="B206" cm="1">
        <f t="array" ref="B206">TRANSPOSE(_xlfn._xlws.SORT(_xlfn._xlws.FILTER(soilMetadata[soil_profile_id],soilMetadata[field_level]=A206)))</f>
        <v>0</v>
      </c>
    </row>
    <row r="207" spans="2:2" x14ac:dyDescent="0.35">
      <c r="B207" cm="1">
        <f t="array" ref="B207">TRANSPOSE(_xlfn._xlws.SORT(_xlfn._xlws.FILTER(soilMetadata[soil_profile_id],soilMetadata[field_level]=A207)))</f>
        <v>0</v>
      </c>
    </row>
    <row r="208" spans="2:2" x14ac:dyDescent="0.35">
      <c r="B208" cm="1">
        <f t="array" ref="B208">TRANSPOSE(_xlfn._xlws.SORT(_xlfn._xlws.FILTER(soilMetadata[soil_profile_id],soilMetadata[field_level]=A208)))</f>
        <v>0</v>
      </c>
    </row>
    <row r="209" spans="2:2" x14ac:dyDescent="0.35">
      <c r="B209" cm="1">
        <f t="array" ref="B209">TRANSPOSE(_xlfn._xlws.SORT(_xlfn._xlws.FILTER(soilMetadata[soil_profile_id],soilMetadata[field_level]=A209)))</f>
        <v>0</v>
      </c>
    </row>
    <row r="210" spans="2:2" x14ac:dyDescent="0.35">
      <c r="B210" cm="1">
        <f t="array" ref="B210">TRANSPOSE(_xlfn._xlws.SORT(_xlfn._xlws.FILTER(soilMetadata[soil_profile_id],soilMetadata[field_level]=A210)))</f>
        <v>0</v>
      </c>
    </row>
    <row r="211" spans="2:2" x14ac:dyDescent="0.35">
      <c r="B211" cm="1">
        <f t="array" ref="B211">TRANSPOSE(_xlfn._xlws.SORT(_xlfn._xlws.FILTER(soilMetadata[soil_profile_id],soilMetadata[field_level]=A211)))</f>
        <v>0</v>
      </c>
    </row>
    <row r="212" spans="2:2" x14ac:dyDescent="0.35">
      <c r="B212" cm="1">
        <f t="array" ref="B212">TRANSPOSE(_xlfn._xlws.SORT(_xlfn._xlws.FILTER(soilMetadata[soil_profile_id],soilMetadata[field_level]=A212)))</f>
        <v>0</v>
      </c>
    </row>
    <row r="213" spans="2:2" x14ac:dyDescent="0.35">
      <c r="B213" cm="1">
        <f t="array" ref="B213">TRANSPOSE(_xlfn._xlws.SORT(_xlfn._xlws.FILTER(soilMetadata[soil_profile_id],soilMetadata[field_level]=A213)))</f>
        <v>0</v>
      </c>
    </row>
    <row r="214" spans="2:2" x14ac:dyDescent="0.35">
      <c r="B214" cm="1">
        <f t="array" ref="B214">TRANSPOSE(_xlfn._xlws.SORT(_xlfn._xlws.FILTER(soilMetadata[soil_profile_id],soilMetadata[field_level]=A214)))</f>
        <v>0</v>
      </c>
    </row>
    <row r="215" spans="2:2" x14ac:dyDescent="0.35">
      <c r="B215" cm="1">
        <f t="array" ref="B215">TRANSPOSE(_xlfn._xlws.SORT(_xlfn._xlws.FILTER(soilMetadata[soil_profile_id],soilMetadata[field_level]=A215)))</f>
        <v>0</v>
      </c>
    </row>
    <row r="216" spans="2:2" x14ac:dyDescent="0.35">
      <c r="B216" cm="1">
        <f t="array" ref="B216">TRANSPOSE(_xlfn._xlws.SORT(_xlfn._xlws.FILTER(soilMetadata[soil_profile_id],soilMetadata[field_level]=A216)))</f>
        <v>0</v>
      </c>
    </row>
    <row r="217" spans="2:2" x14ac:dyDescent="0.35">
      <c r="B217" cm="1">
        <f t="array" ref="B217">TRANSPOSE(_xlfn._xlws.SORT(_xlfn._xlws.FILTER(soilMetadata[soil_profile_id],soilMetadata[field_level]=A217)))</f>
        <v>0</v>
      </c>
    </row>
    <row r="218" spans="2:2" x14ac:dyDescent="0.35">
      <c r="B218" cm="1">
        <f t="array" ref="B218">TRANSPOSE(_xlfn._xlws.SORT(_xlfn._xlws.FILTER(soilMetadata[soil_profile_id],soilMetadata[field_level]=A218)))</f>
        <v>0</v>
      </c>
    </row>
    <row r="219" spans="2:2" x14ac:dyDescent="0.35">
      <c r="B219" cm="1">
        <f t="array" ref="B219">TRANSPOSE(_xlfn._xlws.SORT(_xlfn._xlws.FILTER(soilMetadata[soil_profile_id],soilMetadata[field_level]=A219)))</f>
        <v>0</v>
      </c>
    </row>
    <row r="220" spans="2:2" x14ac:dyDescent="0.35">
      <c r="B220" cm="1">
        <f t="array" ref="B220">TRANSPOSE(_xlfn._xlws.SORT(_xlfn._xlws.FILTER(soilMetadata[soil_profile_id],soilMetadata[field_level]=A220)))</f>
        <v>0</v>
      </c>
    </row>
    <row r="221" spans="2:2" x14ac:dyDescent="0.35">
      <c r="B221" cm="1">
        <f t="array" ref="B221">TRANSPOSE(_xlfn._xlws.SORT(_xlfn._xlws.FILTER(soilMetadata[soil_profile_id],soilMetadata[field_level]=A221)))</f>
        <v>0</v>
      </c>
    </row>
    <row r="222" spans="2:2" x14ac:dyDescent="0.35">
      <c r="B222" cm="1">
        <f t="array" ref="B222">TRANSPOSE(_xlfn._xlws.SORT(_xlfn._xlws.FILTER(soilMetadata[soil_profile_id],soilMetadata[field_level]=A222)))</f>
        <v>0</v>
      </c>
    </row>
    <row r="223" spans="2:2" x14ac:dyDescent="0.35">
      <c r="B223" cm="1">
        <f t="array" ref="B223">TRANSPOSE(_xlfn._xlws.SORT(_xlfn._xlws.FILTER(soilMetadata[soil_profile_id],soilMetadata[field_level]=A223)))</f>
        <v>0</v>
      </c>
    </row>
    <row r="224" spans="2:2" x14ac:dyDescent="0.35">
      <c r="B224" cm="1">
        <f t="array" ref="B224">TRANSPOSE(_xlfn._xlws.SORT(_xlfn._xlws.FILTER(soilMetadata[soil_profile_id],soilMetadata[field_level]=A224)))</f>
        <v>0</v>
      </c>
    </row>
    <row r="225" spans="2:2" x14ac:dyDescent="0.35">
      <c r="B225" cm="1">
        <f t="array" ref="B225">TRANSPOSE(_xlfn._xlws.SORT(_xlfn._xlws.FILTER(soilMetadata[soil_profile_id],soilMetadata[field_level]=A225)))</f>
        <v>0</v>
      </c>
    </row>
    <row r="226" spans="2:2" x14ac:dyDescent="0.35">
      <c r="B226" cm="1">
        <f t="array" ref="B226">TRANSPOSE(_xlfn._xlws.SORT(_xlfn._xlws.FILTER(soilMetadata[soil_profile_id],soilMetadata[field_level]=A226)))</f>
        <v>0</v>
      </c>
    </row>
    <row r="227" spans="2:2" x14ac:dyDescent="0.35">
      <c r="B227" cm="1">
        <f t="array" ref="B227">TRANSPOSE(_xlfn._xlws.SORT(_xlfn._xlws.FILTER(soilMetadata[soil_profile_id],soilMetadata[field_level]=A227)))</f>
        <v>0</v>
      </c>
    </row>
    <row r="228" spans="2:2" x14ac:dyDescent="0.35">
      <c r="B228" cm="1">
        <f t="array" ref="B228">TRANSPOSE(_xlfn._xlws.SORT(_xlfn._xlws.FILTER(soilMetadata[soil_profile_id],soilMetadata[field_level]=A228)))</f>
        <v>0</v>
      </c>
    </row>
    <row r="229" spans="2:2" x14ac:dyDescent="0.35">
      <c r="B229" cm="1">
        <f t="array" ref="B229">TRANSPOSE(_xlfn._xlws.SORT(_xlfn._xlws.FILTER(soilMetadata[soil_profile_id],soilMetadata[field_level]=A229)))</f>
        <v>0</v>
      </c>
    </row>
    <row r="230" spans="2:2" x14ac:dyDescent="0.35">
      <c r="B230" cm="1">
        <f t="array" ref="B230">TRANSPOSE(_xlfn._xlws.SORT(_xlfn._xlws.FILTER(soilMetadata[soil_profile_id],soilMetadata[field_level]=A230)))</f>
        <v>0</v>
      </c>
    </row>
    <row r="231" spans="2:2" x14ac:dyDescent="0.35">
      <c r="B231" cm="1">
        <f t="array" ref="B231">TRANSPOSE(_xlfn._xlws.SORT(_xlfn._xlws.FILTER(soilMetadata[soil_profile_id],soilMetadata[field_level]=A231)))</f>
        <v>0</v>
      </c>
    </row>
    <row r="232" spans="2:2" x14ac:dyDescent="0.35">
      <c r="B232" cm="1">
        <f t="array" ref="B232">TRANSPOSE(_xlfn._xlws.SORT(_xlfn._xlws.FILTER(soilMetadata[soil_profile_id],soilMetadata[field_level]=A232)))</f>
        <v>0</v>
      </c>
    </row>
    <row r="233" spans="2:2" x14ac:dyDescent="0.35">
      <c r="B233" cm="1">
        <f t="array" ref="B233">TRANSPOSE(_xlfn._xlws.SORT(_xlfn._xlws.FILTER(soilMetadata[soil_profile_id],soilMetadata[field_level]=A233)))</f>
        <v>0</v>
      </c>
    </row>
    <row r="234" spans="2:2" x14ac:dyDescent="0.35">
      <c r="B234" cm="1">
        <f t="array" ref="B234">TRANSPOSE(_xlfn._xlws.SORT(_xlfn._xlws.FILTER(soilMetadata[soil_profile_id],soilMetadata[field_level]=A234)))</f>
        <v>0</v>
      </c>
    </row>
    <row r="235" spans="2:2" x14ac:dyDescent="0.35">
      <c r="B235" cm="1">
        <f t="array" ref="B235">TRANSPOSE(_xlfn._xlws.SORT(_xlfn._xlws.FILTER(soilMetadata[soil_profile_id],soilMetadata[field_level]=A235)))</f>
        <v>0</v>
      </c>
    </row>
    <row r="236" spans="2:2" x14ac:dyDescent="0.35">
      <c r="B236" cm="1">
        <f t="array" ref="B236">TRANSPOSE(_xlfn._xlws.SORT(_xlfn._xlws.FILTER(soilMetadata[soil_profile_id],soilMetadata[field_level]=A236)))</f>
        <v>0</v>
      </c>
    </row>
    <row r="237" spans="2:2" x14ac:dyDescent="0.35">
      <c r="B237" cm="1">
        <f t="array" ref="B237">TRANSPOSE(_xlfn._xlws.SORT(_xlfn._xlws.FILTER(soilMetadata[soil_profile_id],soilMetadata[field_level]=A237)))</f>
        <v>0</v>
      </c>
    </row>
    <row r="238" spans="2:2" x14ac:dyDescent="0.35">
      <c r="B238" cm="1">
        <f t="array" ref="B238">TRANSPOSE(_xlfn._xlws.SORT(_xlfn._xlws.FILTER(soilMetadata[soil_profile_id],soilMetadata[field_level]=A238)))</f>
        <v>0</v>
      </c>
    </row>
    <row r="239" spans="2:2" x14ac:dyDescent="0.35">
      <c r="B239" cm="1">
        <f t="array" ref="B239">TRANSPOSE(_xlfn._xlws.SORT(_xlfn._xlws.FILTER(soilMetadata[soil_profile_id],soilMetadata[field_level]=A239)))</f>
        <v>0</v>
      </c>
    </row>
    <row r="240" spans="2:2" x14ac:dyDescent="0.35">
      <c r="B240" cm="1">
        <f t="array" ref="B240">TRANSPOSE(_xlfn._xlws.SORT(_xlfn._xlws.FILTER(soilMetadata[soil_profile_id],soilMetadata[field_level]=A240)))</f>
        <v>0</v>
      </c>
    </row>
    <row r="241" spans="2:2" x14ac:dyDescent="0.35">
      <c r="B241" cm="1">
        <f t="array" ref="B241">TRANSPOSE(_xlfn._xlws.SORT(_xlfn._xlws.FILTER(soilMetadata[soil_profile_id],soilMetadata[field_level]=A241)))</f>
        <v>0</v>
      </c>
    </row>
    <row r="242" spans="2:2" x14ac:dyDescent="0.35">
      <c r="B242" cm="1">
        <f t="array" ref="B242">TRANSPOSE(_xlfn._xlws.SORT(_xlfn._xlws.FILTER(soilMetadata[soil_profile_id],soilMetadata[field_level]=A242)))</f>
        <v>0</v>
      </c>
    </row>
    <row r="243" spans="2:2" x14ac:dyDescent="0.35">
      <c r="B243" cm="1">
        <f t="array" ref="B243">TRANSPOSE(_xlfn._xlws.SORT(_xlfn._xlws.FILTER(soilMetadata[soil_profile_id],soilMetadata[field_level]=A243)))</f>
        <v>0</v>
      </c>
    </row>
    <row r="244" spans="2:2" x14ac:dyDescent="0.35">
      <c r="B244" cm="1">
        <f t="array" ref="B244">TRANSPOSE(_xlfn._xlws.SORT(_xlfn._xlws.FILTER(soilMetadata[soil_profile_id],soilMetadata[field_level]=A244)))</f>
        <v>0</v>
      </c>
    </row>
    <row r="245" spans="2:2" x14ac:dyDescent="0.35">
      <c r="B245" cm="1">
        <f t="array" ref="B245">TRANSPOSE(_xlfn._xlws.SORT(_xlfn._xlws.FILTER(soilMetadata[soil_profile_id],soilMetadata[field_level]=A245)))</f>
        <v>0</v>
      </c>
    </row>
    <row r="246" spans="2:2" x14ac:dyDescent="0.35">
      <c r="B246" cm="1">
        <f t="array" ref="B246">TRANSPOSE(_xlfn._xlws.SORT(_xlfn._xlws.FILTER(soilMetadata[soil_profile_id],soilMetadata[field_level]=A246)))</f>
        <v>0</v>
      </c>
    </row>
    <row r="247" spans="2:2" x14ac:dyDescent="0.35">
      <c r="B247" cm="1">
        <f t="array" ref="B247">TRANSPOSE(_xlfn._xlws.SORT(_xlfn._xlws.FILTER(soilMetadata[soil_profile_id],soilMetadata[field_level]=A247)))</f>
        <v>0</v>
      </c>
    </row>
    <row r="248" spans="2:2" x14ac:dyDescent="0.35">
      <c r="B248" cm="1">
        <f t="array" ref="B248">TRANSPOSE(_xlfn._xlws.SORT(_xlfn._xlws.FILTER(soilMetadata[soil_profile_id],soilMetadata[field_level]=A248)))</f>
        <v>0</v>
      </c>
    </row>
    <row r="249" spans="2:2" x14ac:dyDescent="0.35">
      <c r="B249" cm="1">
        <f t="array" ref="B249">TRANSPOSE(_xlfn._xlws.SORT(_xlfn._xlws.FILTER(soilMetadata[soil_profile_id],soilMetadata[field_level]=A249)))</f>
        <v>0</v>
      </c>
    </row>
    <row r="250" spans="2:2" x14ac:dyDescent="0.35">
      <c r="B250" cm="1">
        <f t="array" ref="B250">TRANSPOSE(_xlfn._xlws.SORT(_xlfn._xlws.FILTER(soilMetadata[soil_profile_id],soilMetadata[field_level]=A250)))</f>
        <v>0</v>
      </c>
    </row>
    <row r="251" spans="2:2" x14ac:dyDescent="0.35">
      <c r="B251" cm="1">
        <f t="array" ref="B251">TRANSPOSE(_xlfn._xlws.SORT(_xlfn._xlws.FILTER(soilMetadata[soil_profile_id],soilMetadata[field_level]=A251)))</f>
        <v>0</v>
      </c>
    </row>
    <row r="252" spans="2:2" x14ac:dyDescent="0.35">
      <c r="B252" cm="1">
        <f t="array" ref="B252">TRANSPOSE(_xlfn._xlws.SORT(_xlfn._xlws.FILTER(soilMetadata[soil_profile_id],soilMetadata[field_level]=A252)))</f>
        <v>0</v>
      </c>
    </row>
    <row r="253" spans="2:2" x14ac:dyDescent="0.35">
      <c r="B253" cm="1">
        <f t="array" ref="B253">TRANSPOSE(_xlfn._xlws.SORT(_xlfn._xlws.FILTER(soilMetadata[soil_profile_id],soilMetadata[field_level]=A253)))</f>
        <v>0</v>
      </c>
    </row>
    <row r="254" spans="2:2" x14ac:dyDescent="0.35">
      <c r="B254" cm="1">
        <f t="array" ref="B254">TRANSPOSE(_xlfn._xlws.SORT(_xlfn._xlws.FILTER(soilMetadata[soil_profile_id],soilMetadata[field_level]=A254)))</f>
        <v>0</v>
      </c>
    </row>
    <row r="255" spans="2:2" x14ac:dyDescent="0.35">
      <c r="B255" cm="1">
        <f t="array" ref="B255">TRANSPOSE(_xlfn._xlws.SORT(_xlfn._xlws.FILTER(soilMetadata[soil_profile_id],soilMetadata[field_level]=A255)))</f>
        <v>0</v>
      </c>
    </row>
    <row r="256" spans="2:2" x14ac:dyDescent="0.35">
      <c r="B256" cm="1">
        <f t="array" ref="B256">TRANSPOSE(_xlfn._xlws.SORT(_xlfn._xlws.FILTER(soilMetadata[soil_profile_id],soilMetadata[field_level]=A256)))</f>
        <v>0</v>
      </c>
    </row>
    <row r="257" spans="2:2" x14ac:dyDescent="0.35">
      <c r="B257" cm="1">
        <f t="array" ref="B257">TRANSPOSE(_xlfn._xlws.SORT(_xlfn._xlws.FILTER(soilMetadata[soil_profile_id],soilMetadata[field_level]=A257)))</f>
        <v>0</v>
      </c>
    </row>
    <row r="258" spans="2:2" x14ac:dyDescent="0.35">
      <c r="B258" cm="1">
        <f t="array" ref="B258">TRANSPOSE(_xlfn._xlws.SORT(_xlfn._xlws.FILTER(soilMetadata[soil_profile_id],soilMetadata[field_level]=A258)))</f>
        <v>0</v>
      </c>
    </row>
    <row r="259" spans="2:2" x14ac:dyDescent="0.35">
      <c r="B259" cm="1">
        <f t="array" ref="B259">TRANSPOSE(_xlfn._xlws.SORT(_xlfn._xlws.FILTER(soilMetadata[soil_profile_id],soilMetadata[field_level]=A259)))</f>
        <v>0</v>
      </c>
    </row>
    <row r="260" spans="2:2" x14ac:dyDescent="0.35">
      <c r="B260" cm="1">
        <f t="array" ref="B260">TRANSPOSE(_xlfn._xlws.SORT(_xlfn._xlws.FILTER(soilMetadata[soil_profile_id],soilMetadata[field_level]=A260)))</f>
        <v>0</v>
      </c>
    </row>
    <row r="261" spans="2:2" x14ac:dyDescent="0.35">
      <c r="B261" cm="1">
        <f t="array" ref="B261">TRANSPOSE(_xlfn._xlws.SORT(_xlfn._xlws.FILTER(soilMetadata[soil_profile_id],soilMetadata[field_level]=A261)))</f>
        <v>0</v>
      </c>
    </row>
    <row r="262" spans="2:2" x14ac:dyDescent="0.35">
      <c r="B262" cm="1">
        <f t="array" ref="B262">TRANSPOSE(_xlfn._xlws.SORT(_xlfn._xlws.FILTER(soilMetadata[soil_profile_id],soilMetadata[field_level]=A262)))</f>
        <v>0</v>
      </c>
    </row>
    <row r="263" spans="2:2" x14ac:dyDescent="0.35">
      <c r="B263" cm="1">
        <f t="array" ref="B263">TRANSPOSE(_xlfn._xlws.SORT(_xlfn._xlws.FILTER(soilMetadata[soil_profile_id],soilMetadata[field_level]=A263)))</f>
        <v>0</v>
      </c>
    </row>
    <row r="264" spans="2:2" x14ac:dyDescent="0.35">
      <c r="B264" cm="1">
        <f t="array" ref="B264">TRANSPOSE(_xlfn._xlws.SORT(_xlfn._xlws.FILTER(soilMetadata[soil_profile_id],soilMetadata[field_level]=A264)))</f>
        <v>0</v>
      </c>
    </row>
    <row r="265" spans="2:2" x14ac:dyDescent="0.35">
      <c r="B265" cm="1">
        <f t="array" ref="B265">TRANSPOSE(_xlfn._xlws.SORT(_xlfn._xlws.FILTER(soilMetadata[soil_profile_id],soilMetadata[field_level]=A265)))</f>
        <v>0</v>
      </c>
    </row>
    <row r="266" spans="2:2" x14ac:dyDescent="0.35">
      <c r="B266" cm="1">
        <f t="array" ref="B266">TRANSPOSE(_xlfn._xlws.SORT(_xlfn._xlws.FILTER(soilMetadata[soil_profile_id],soilMetadata[field_level]=A266)))</f>
        <v>0</v>
      </c>
    </row>
    <row r="267" spans="2:2" x14ac:dyDescent="0.35">
      <c r="B267" cm="1">
        <f t="array" ref="B267">TRANSPOSE(_xlfn._xlws.SORT(_xlfn._xlws.FILTER(soilMetadata[soil_profile_id],soilMetadata[field_level]=A267)))</f>
        <v>0</v>
      </c>
    </row>
    <row r="268" spans="2:2" x14ac:dyDescent="0.35">
      <c r="B268" cm="1">
        <f t="array" ref="B268">TRANSPOSE(_xlfn._xlws.SORT(_xlfn._xlws.FILTER(soilMetadata[soil_profile_id],soilMetadata[field_level]=A268)))</f>
        <v>0</v>
      </c>
    </row>
    <row r="269" spans="2:2" x14ac:dyDescent="0.35">
      <c r="B269" cm="1">
        <f t="array" ref="B269">TRANSPOSE(_xlfn._xlws.SORT(_xlfn._xlws.FILTER(soilMetadata[soil_profile_id],soilMetadata[field_level]=A269)))</f>
        <v>0</v>
      </c>
    </row>
    <row r="270" spans="2:2" x14ac:dyDescent="0.35">
      <c r="B270" cm="1">
        <f t="array" ref="B270">TRANSPOSE(_xlfn._xlws.SORT(_xlfn._xlws.FILTER(soilMetadata[soil_profile_id],soilMetadata[field_level]=A270)))</f>
        <v>0</v>
      </c>
    </row>
    <row r="271" spans="2:2" x14ac:dyDescent="0.35">
      <c r="B271" cm="1">
        <f t="array" ref="B271">TRANSPOSE(_xlfn._xlws.SORT(_xlfn._xlws.FILTER(soilMetadata[soil_profile_id],soilMetadata[field_level]=A271)))</f>
        <v>0</v>
      </c>
    </row>
    <row r="272" spans="2:2" x14ac:dyDescent="0.35">
      <c r="B272" cm="1">
        <f t="array" ref="B272">TRANSPOSE(_xlfn._xlws.SORT(_xlfn._xlws.FILTER(soilMetadata[soil_profile_id],soilMetadata[field_level]=A272)))</f>
        <v>0</v>
      </c>
    </row>
    <row r="273" spans="2:2" x14ac:dyDescent="0.35">
      <c r="B273" cm="1">
        <f t="array" ref="B273">TRANSPOSE(_xlfn._xlws.SORT(_xlfn._xlws.FILTER(soilMetadata[soil_profile_id],soilMetadata[field_level]=A273)))</f>
        <v>0</v>
      </c>
    </row>
    <row r="274" spans="2:2" x14ac:dyDescent="0.35">
      <c r="B274" cm="1">
        <f t="array" ref="B274">TRANSPOSE(_xlfn._xlws.SORT(_xlfn._xlws.FILTER(soilMetadata[soil_profile_id],soilMetadata[field_level]=A274)))</f>
        <v>0</v>
      </c>
    </row>
    <row r="275" spans="2:2" x14ac:dyDescent="0.35">
      <c r="B275" cm="1">
        <f t="array" ref="B275">TRANSPOSE(_xlfn._xlws.SORT(_xlfn._xlws.FILTER(soilMetadata[soil_profile_id],soilMetadata[field_level]=A275)))</f>
        <v>0</v>
      </c>
    </row>
    <row r="276" spans="2:2" x14ac:dyDescent="0.35">
      <c r="B276" cm="1">
        <f t="array" ref="B276">TRANSPOSE(_xlfn._xlws.SORT(_xlfn._xlws.FILTER(soilMetadata[soil_profile_id],soilMetadata[field_level]=A276)))</f>
        <v>0</v>
      </c>
    </row>
    <row r="277" spans="2:2" x14ac:dyDescent="0.35">
      <c r="B277" cm="1">
        <f t="array" ref="B277">TRANSPOSE(_xlfn._xlws.SORT(_xlfn._xlws.FILTER(soilMetadata[soil_profile_id],soilMetadata[field_level]=A277)))</f>
        <v>0</v>
      </c>
    </row>
    <row r="278" spans="2:2" x14ac:dyDescent="0.35">
      <c r="B278" cm="1">
        <f t="array" ref="B278">TRANSPOSE(_xlfn._xlws.SORT(_xlfn._xlws.FILTER(soilMetadata[soil_profile_id],soilMetadata[field_level]=A278)))</f>
        <v>0</v>
      </c>
    </row>
    <row r="279" spans="2:2" x14ac:dyDescent="0.35">
      <c r="B279" cm="1">
        <f t="array" ref="B279">TRANSPOSE(_xlfn._xlws.SORT(_xlfn._xlws.FILTER(soilMetadata[soil_profile_id],soilMetadata[field_level]=A279)))</f>
        <v>0</v>
      </c>
    </row>
    <row r="280" spans="2:2" x14ac:dyDescent="0.35">
      <c r="B280" cm="1">
        <f t="array" ref="B280">TRANSPOSE(_xlfn._xlws.SORT(_xlfn._xlws.FILTER(soilMetadata[soil_profile_id],soilMetadata[field_level]=A280)))</f>
        <v>0</v>
      </c>
    </row>
    <row r="281" spans="2:2" x14ac:dyDescent="0.35">
      <c r="B281" cm="1">
        <f t="array" ref="B281">TRANSPOSE(_xlfn._xlws.SORT(_xlfn._xlws.FILTER(soilMetadata[soil_profile_id],soilMetadata[field_level]=A281)))</f>
        <v>0</v>
      </c>
    </row>
    <row r="282" spans="2:2" x14ac:dyDescent="0.35">
      <c r="B282" cm="1">
        <f t="array" ref="B282">TRANSPOSE(_xlfn._xlws.SORT(_xlfn._xlws.FILTER(soilMetadata[soil_profile_id],soilMetadata[field_level]=A282)))</f>
        <v>0</v>
      </c>
    </row>
    <row r="283" spans="2:2" x14ac:dyDescent="0.35">
      <c r="B283" cm="1">
        <f t="array" ref="B283">TRANSPOSE(_xlfn._xlws.SORT(_xlfn._xlws.FILTER(soilMetadata[soil_profile_id],soilMetadata[field_level]=A283)))</f>
        <v>0</v>
      </c>
    </row>
    <row r="284" spans="2:2" x14ac:dyDescent="0.35">
      <c r="B284" cm="1">
        <f t="array" ref="B284">TRANSPOSE(_xlfn._xlws.SORT(_xlfn._xlws.FILTER(soilMetadata[soil_profile_id],soilMetadata[field_level]=A284)))</f>
        <v>0</v>
      </c>
    </row>
    <row r="285" spans="2:2" x14ac:dyDescent="0.35">
      <c r="B285" cm="1">
        <f t="array" ref="B285">TRANSPOSE(_xlfn._xlws.SORT(_xlfn._xlws.FILTER(soilMetadata[soil_profile_id],soilMetadata[field_level]=A285)))</f>
        <v>0</v>
      </c>
    </row>
    <row r="286" spans="2:2" x14ac:dyDescent="0.35">
      <c r="B286" cm="1">
        <f t="array" ref="B286">TRANSPOSE(_xlfn._xlws.SORT(_xlfn._xlws.FILTER(soilMetadata[soil_profile_id],soilMetadata[field_level]=A286)))</f>
        <v>0</v>
      </c>
    </row>
    <row r="287" spans="2:2" x14ac:dyDescent="0.35">
      <c r="B287" cm="1">
        <f t="array" ref="B287">TRANSPOSE(_xlfn._xlws.SORT(_xlfn._xlws.FILTER(soilMetadata[soil_profile_id],soilMetadata[field_level]=A287)))</f>
        <v>0</v>
      </c>
    </row>
    <row r="288" spans="2:2" x14ac:dyDescent="0.35">
      <c r="B288" cm="1">
        <f t="array" ref="B288">TRANSPOSE(_xlfn._xlws.SORT(_xlfn._xlws.FILTER(soilMetadata[soil_profile_id],soilMetadata[field_level]=A288)))</f>
        <v>0</v>
      </c>
    </row>
    <row r="289" spans="2:2" x14ac:dyDescent="0.35">
      <c r="B289" cm="1">
        <f t="array" ref="B289">TRANSPOSE(_xlfn._xlws.SORT(_xlfn._xlws.FILTER(soilMetadata[soil_profile_id],soilMetadata[field_level]=A289)))</f>
        <v>0</v>
      </c>
    </row>
    <row r="290" spans="2:2" x14ac:dyDescent="0.35">
      <c r="B290" cm="1">
        <f t="array" ref="B290">TRANSPOSE(_xlfn._xlws.SORT(_xlfn._xlws.FILTER(soilMetadata[soil_profile_id],soilMetadata[field_level]=A290)))</f>
        <v>0</v>
      </c>
    </row>
    <row r="291" spans="2:2" x14ac:dyDescent="0.35">
      <c r="B291" cm="1">
        <f t="array" ref="B291">TRANSPOSE(_xlfn._xlws.SORT(_xlfn._xlws.FILTER(soilMetadata[soil_profile_id],soilMetadata[field_level]=A291)))</f>
        <v>0</v>
      </c>
    </row>
    <row r="292" spans="2:2" x14ac:dyDescent="0.35">
      <c r="B292" cm="1">
        <f t="array" ref="B292">TRANSPOSE(_xlfn._xlws.SORT(_xlfn._xlws.FILTER(soilMetadata[soil_profile_id],soilMetadata[field_level]=A292)))</f>
        <v>0</v>
      </c>
    </row>
    <row r="293" spans="2:2" x14ac:dyDescent="0.35">
      <c r="B293" cm="1">
        <f t="array" ref="B293">TRANSPOSE(_xlfn._xlws.SORT(_xlfn._xlws.FILTER(soilMetadata[soil_profile_id],soilMetadata[field_level]=A293)))</f>
        <v>0</v>
      </c>
    </row>
    <row r="294" spans="2:2" x14ac:dyDescent="0.35">
      <c r="B294" cm="1">
        <f t="array" ref="B294">TRANSPOSE(_xlfn._xlws.SORT(_xlfn._xlws.FILTER(soilMetadata[soil_profile_id],soilMetadata[field_level]=A294)))</f>
        <v>0</v>
      </c>
    </row>
    <row r="295" spans="2:2" x14ac:dyDescent="0.35">
      <c r="B295" cm="1">
        <f t="array" ref="B295">TRANSPOSE(_xlfn._xlws.SORT(_xlfn._xlws.FILTER(soilMetadata[soil_profile_id],soilMetadata[field_level]=A295)))</f>
        <v>0</v>
      </c>
    </row>
    <row r="296" spans="2:2" x14ac:dyDescent="0.35">
      <c r="B296" cm="1">
        <f t="array" ref="B296">TRANSPOSE(_xlfn._xlws.SORT(_xlfn._xlws.FILTER(soilMetadata[soil_profile_id],soilMetadata[field_level]=A296)))</f>
        <v>0</v>
      </c>
    </row>
    <row r="297" spans="2:2" x14ac:dyDescent="0.35">
      <c r="B297" cm="1">
        <f t="array" ref="B297">TRANSPOSE(_xlfn._xlws.SORT(_xlfn._xlws.FILTER(soilMetadata[soil_profile_id],soilMetadata[field_level]=A297)))</f>
        <v>0</v>
      </c>
    </row>
    <row r="298" spans="2:2" x14ac:dyDescent="0.35">
      <c r="B298" cm="1">
        <f t="array" ref="B298">TRANSPOSE(_xlfn._xlws.SORT(_xlfn._xlws.FILTER(soilMetadata[soil_profile_id],soilMetadata[field_level]=A298)))</f>
        <v>0</v>
      </c>
    </row>
    <row r="299" spans="2:2" x14ac:dyDescent="0.35">
      <c r="B299" cm="1">
        <f t="array" ref="B299">TRANSPOSE(_xlfn._xlws.SORT(_xlfn._xlws.FILTER(soilMetadata[soil_profile_id],soilMetadata[field_level]=A299)))</f>
        <v>0</v>
      </c>
    </row>
    <row r="300" spans="2:2" x14ac:dyDescent="0.35">
      <c r="B300" cm="1">
        <f t="array" ref="B300">TRANSPOSE(_xlfn._xlws.SORT(_xlfn._xlws.FILTER(soilMetadata[soil_profile_id],soilMetadata[field_level]=A300)))</f>
        <v>0</v>
      </c>
    </row>
    <row r="301" spans="2:2" x14ac:dyDescent="0.35">
      <c r="B301" cm="1">
        <f t="array" ref="B301">TRANSPOSE(_xlfn._xlws.SORT(_xlfn._xlws.FILTER(soilMetadata[soil_profile_id],soilMetadata[field_level]=A301)))</f>
        <v>0</v>
      </c>
    </row>
    <row r="302" spans="2:2" x14ac:dyDescent="0.35">
      <c r="B302" cm="1">
        <f t="array" ref="B302">TRANSPOSE(_xlfn._xlws.SORT(_xlfn._xlws.FILTER(soilMetadata[soil_profile_id],soilMetadata[field_level]=A302)))</f>
        <v>0</v>
      </c>
    </row>
    <row r="303" spans="2:2" x14ac:dyDescent="0.35">
      <c r="B303" cm="1">
        <f t="array" ref="B303">TRANSPOSE(_xlfn._xlws.SORT(_xlfn._xlws.FILTER(soilMetadata[soil_profile_id],soilMetadata[field_level]=A303)))</f>
        <v>0</v>
      </c>
    </row>
    <row r="304" spans="2:2" x14ac:dyDescent="0.35">
      <c r="B304" cm="1">
        <f t="array" ref="B304">TRANSPOSE(_xlfn._xlws.SORT(_xlfn._xlws.FILTER(soilMetadata[soil_profile_id],soilMetadata[field_level]=A304)))</f>
        <v>0</v>
      </c>
    </row>
    <row r="305" spans="2:2" x14ac:dyDescent="0.35">
      <c r="B305" cm="1">
        <f t="array" ref="B305">TRANSPOSE(_xlfn._xlws.SORT(_xlfn._xlws.FILTER(soilMetadata[soil_profile_id],soilMetadata[field_level]=A305)))</f>
        <v>0</v>
      </c>
    </row>
    <row r="306" spans="2:2" x14ac:dyDescent="0.35">
      <c r="B306" cm="1">
        <f t="array" ref="B306">TRANSPOSE(_xlfn._xlws.SORT(_xlfn._xlws.FILTER(soilMetadata[soil_profile_id],soilMetadata[field_level]=A306)))</f>
        <v>0</v>
      </c>
    </row>
    <row r="307" spans="2:2" x14ac:dyDescent="0.35">
      <c r="B307" cm="1">
        <f t="array" ref="B307">TRANSPOSE(_xlfn._xlws.SORT(_xlfn._xlws.FILTER(soilMetadata[soil_profile_id],soilMetadata[field_level]=A307)))</f>
        <v>0</v>
      </c>
    </row>
    <row r="308" spans="2:2" x14ac:dyDescent="0.35">
      <c r="B308" cm="1">
        <f t="array" ref="B308">TRANSPOSE(_xlfn._xlws.SORT(_xlfn._xlws.FILTER(soilMetadata[soil_profile_id],soilMetadata[field_level]=A308)))</f>
        <v>0</v>
      </c>
    </row>
    <row r="309" spans="2:2" x14ac:dyDescent="0.35">
      <c r="B309" cm="1">
        <f t="array" ref="B309">TRANSPOSE(_xlfn._xlws.SORT(_xlfn._xlws.FILTER(soilMetadata[soil_profile_id],soilMetadata[field_level]=A309)))</f>
        <v>0</v>
      </c>
    </row>
    <row r="310" spans="2:2" x14ac:dyDescent="0.35">
      <c r="B310" cm="1">
        <f t="array" ref="B310">TRANSPOSE(_xlfn._xlws.SORT(_xlfn._xlws.FILTER(soilMetadata[soil_profile_id],soilMetadata[field_level]=A310)))</f>
        <v>0</v>
      </c>
    </row>
    <row r="311" spans="2:2" x14ac:dyDescent="0.35">
      <c r="B311" cm="1">
        <f t="array" ref="B311">TRANSPOSE(_xlfn._xlws.SORT(_xlfn._xlws.FILTER(soilMetadata[soil_profile_id],soilMetadata[field_level]=A311)))</f>
        <v>0</v>
      </c>
    </row>
    <row r="312" spans="2:2" x14ac:dyDescent="0.35">
      <c r="B312" cm="1">
        <f t="array" ref="B312">TRANSPOSE(_xlfn._xlws.SORT(_xlfn._xlws.FILTER(soilMetadata[soil_profile_id],soilMetadata[field_level]=A312)))</f>
        <v>0</v>
      </c>
    </row>
    <row r="313" spans="2:2" x14ac:dyDescent="0.35">
      <c r="B313" cm="1">
        <f t="array" ref="B313">TRANSPOSE(_xlfn._xlws.SORT(_xlfn._xlws.FILTER(soilMetadata[soil_profile_id],soilMetadata[field_level]=A313)))</f>
        <v>0</v>
      </c>
    </row>
    <row r="314" spans="2:2" x14ac:dyDescent="0.35">
      <c r="B314" cm="1">
        <f t="array" ref="B314">TRANSPOSE(_xlfn._xlws.SORT(_xlfn._xlws.FILTER(soilMetadata[soil_profile_id],soilMetadata[field_level]=A314)))</f>
        <v>0</v>
      </c>
    </row>
    <row r="315" spans="2:2" x14ac:dyDescent="0.35">
      <c r="B315" cm="1">
        <f t="array" ref="B315">TRANSPOSE(_xlfn._xlws.SORT(_xlfn._xlws.FILTER(soilMetadata[soil_profile_id],soilMetadata[field_level]=A315)))</f>
        <v>0</v>
      </c>
    </row>
    <row r="316" spans="2:2" x14ac:dyDescent="0.35">
      <c r="B316" cm="1">
        <f t="array" ref="B316">TRANSPOSE(_xlfn._xlws.SORT(_xlfn._xlws.FILTER(soilMetadata[soil_profile_id],soilMetadata[field_level]=A316)))</f>
        <v>0</v>
      </c>
    </row>
    <row r="317" spans="2:2" x14ac:dyDescent="0.35">
      <c r="B317" cm="1">
        <f t="array" ref="B317">TRANSPOSE(_xlfn._xlws.SORT(_xlfn._xlws.FILTER(soilMetadata[soil_profile_id],soilMetadata[field_level]=A317)))</f>
        <v>0</v>
      </c>
    </row>
    <row r="318" spans="2:2" x14ac:dyDescent="0.35">
      <c r="B318" cm="1">
        <f t="array" ref="B318">TRANSPOSE(_xlfn._xlws.SORT(_xlfn._xlws.FILTER(soilMetadata[soil_profile_id],soilMetadata[field_level]=A318)))</f>
        <v>0</v>
      </c>
    </row>
    <row r="319" spans="2:2" x14ac:dyDescent="0.35">
      <c r="B319" cm="1">
        <f t="array" ref="B319">TRANSPOSE(_xlfn._xlws.SORT(_xlfn._xlws.FILTER(soilMetadata[soil_profile_id],soilMetadata[field_level]=A319)))</f>
        <v>0</v>
      </c>
    </row>
    <row r="320" spans="2:2" x14ac:dyDescent="0.35">
      <c r="B320" cm="1">
        <f t="array" ref="B320">TRANSPOSE(_xlfn._xlws.SORT(_xlfn._xlws.FILTER(soilMetadata[soil_profile_id],soilMetadata[field_level]=A320)))</f>
        <v>0</v>
      </c>
    </row>
    <row r="321" spans="2:2" x14ac:dyDescent="0.35">
      <c r="B321" cm="1">
        <f t="array" ref="B321">TRANSPOSE(_xlfn._xlws.SORT(_xlfn._xlws.FILTER(soilMetadata[soil_profile_id],soilMetadata[field_level]=A321)))</f>
        <v>0</v>
      </c>
    </row>
    <row r="322" spans="2:2" x14ac:dyDescent="0.35">
      <c r="B322" cm="1">
        <f t="array" ref="B322">TRANSPOSE(_xlfn._xlws.SORT(_xlfn._xlws.FILTER(soilMetadata[soil_profile_id],soilMetadata[field_level]=A322)))</f>
        <v>0</v>
      </c>
    </row>
    <row r="323" spans="2:2" x14ac:dyDescent="0.35">
      <c r="B323" cm="1">
        <f t="array" ref="B323">TRANSPOSE(_xlfn._xlws.SORT(_xlfn._xlws.FILTER(soilMetadata[soil_profile_id],soilMetadata[field_level]=A323)))</f>
        <v>0</v>
      </c>
    </row>
    <row r="324" spans="2:2" x14ac:dyDescent="0.35">
      <c r="B324" cm="1">
        <f t="array" ref="B324">TRANSPOSE(_xlfn._xlws.SORT(_xlfn._xlws.FILTER(soilMetadata[soil_profile_id],soilMetadata[field_level]=A324)))</f>
        <v>0</v>
      </c>
    </row>
    <row r="325" spans="2:2" x14ac:dyDescent="0.35">
      <c r="B325" cm="1">
        <f t="array" ref="B325">TRANSPOSE(_xlfn._xlws.SORT(_xlfn._xlws.FILTER(soilMetadata[soil_profile_id],soilMetadata[field_level]=A325)))</f>
        <v>0</v>
      </c>
    </row>
    <row r="326" spans="2:2" x14ac:dyDescent="0.35">
      <c r="B326" cm="1">
        <f t="array" ref="B326">TRANSPOSE(_xlfn._xlws.SORT(_xlfn._xlws.FILTER(soilMetadata[soil_profile_id],soilMetadata[field_level]=A326)))</f>
        <v>0</v>
      </c>
    </row>
    <row r="327" spans="2:2" x14ac:dyDescent="0.35">
      <c r="B327" cm="1">
        <f t="array" ref="B327">TRANSPOSE(_xlfn._xlws.SORT(_xlfn._xlws.FILTER(soilMetadata[soil_profile_id],soilMetadata[field_level]=A327)))</f>
        <v>0</v>
      </c>
    </row>
    <row r="328" spans="2:2" x14ac:dyDescent="0.35">
      <c r="B328" cm="1">
        <f t="array" ref="B328">TRANSPOSE(_xlfn._xlws.SORT(_xlfn._xlws.FILTER(soilMetadata[soil_profile_id],soilMetadata[field_level]=A328)))</f>
        <v>0</v>
      </c>
    </row>
    <row r="329" spans="2:2" x14ac:dyDescent="0.35">
      <c r="B329" cm="1">
        <f t="array" ref="B329">TRANSPOSE(_xlfn._xlws.SORT(_xlfn._xlws.FILTER(soilMetadata[soil_profile_id],soilMetadata[field_level]=A329)))</f>
        <v>0</v>
      </c>
    </row>
    <row r="330" spans="2:2" x14ac:dyDescent="0.35">
      <c r="B330" cm="1">
        <f t="array" ref="B330">TRANSPOSE(_xlfn._xlws.SORT(_xlfn._xlws.FILTER(soilMetadata[soil_profile_id],soilMetadata[field_level]=A330)))</f>
        <v>0</v>
      </c>
    </row>
    <row r="331" spans="2:2" x14ac:dyDescent="0.35">
      <c r="B331" cm="1">
        <f t="array" ref="B331">TRANSPOSE(_xlfn._xlws.SORT(_xlfn._xlws.FILTER(soilMetadata[soil_profile_id],soilMetadata[field_level]=A331)))</f>
        <v>0</v>
      </c>
    </row>
    <row r="332" spans="2:2" x14ac:dyDescent="0.35">
      <c r="B332" cm="1">
        <f t="array" ref="B332">TRANSPOSE(_xlfn._xlws.SORT(_xlfn._xlws.FILTER(soilMetadata[soil_profile_id],soilMetadata[field_level]=A332)))</f>
        <v>0</v>
      </c>
    </row>
    <row r="333" spans="2:2" x14ac:dyDescent="0.35">
      <c r="B333" cm="1">
        <f t="array" ref="B333">TRANSPOSE(_xlfn._xlws.SORT(_xlfn._xlws.FILTER(soilMetadata[soil_profile_id],soilMetadata[field_level]=A333)))</f>
        <v>0</v>
      </c>
    </row>
    <row r="334" spans="2:2" x14ac:dyDescent="0.35">
      <c r="B334" cm="1">
        <f t="array" ref="B334">TRANSPOSE(_xlfn._xlws.SORT(_xlfn._xlws.FILTER(soilMetadata[soil_profile_id],soilMetadata[field_level]=A334)))</f>
        <v>0</v>
      </c>
    </row>
    <row r="335" spans="2:2" x14ac:dyDescent="0.35">
      <c r="B335" cm="1">
        <f t="array" ref="B335">TRANSPOSE(_xlfn._xlws.SORT(_xlfn._xlws.FILTER(soilMetadata[soil_profile_id],soilMetadata[field_level]=A335)))</f>
        <v>0</v>
      </c>
    </row>
    <row r="336" spans="2:2" x14ac:dyDescent="0.35">
      <c r="B336" cm="1">
        <f t="array" ref="B336">TRANSPOSE(_xlfn._xlws.SORT(_xlfn._xlws.FILTER(soilMetadata[soil_profile_id],soilMetadata[field_level]=A336)))</f>
        <v>0</v>
      </c>
    </row>
    <row r="337" spans="2:2" x14ac:dyDescent="0.35">
      <c r="B337" cm="1">
        <f t="array" ref="B337">TRANSPOSE(_xlfn._xlws.SORT(_xlfn._xlws.FILTER(soilMetadata[soil_profile_id],soilMetadata[field_level]=A337)))</f>
        <v>0</v>
      </c>
    </row>
    <row r="338" spans="2:2" x14ac:dyDescent="0.35">
      <c r="B338" cm="1">
        <f t="array" ref="B338">TRANSPOSE(_xlfn._xlws.SORT(_xlfn._xlws.FILTER(soilMetadata[soil_profile_id],soilMetadata[field_level]=A338)))</f>
        <v>0</v>
      </c>
    </row>
    <row r="339" spans="2:2" x14ac:dyDescent="0.35">
      <c r="B339" cm="1">
        <f t="array" ref="B339">TRANSPOSE(_xlfn._xlws.SORT(_xlfn._xlws.FILTER(soilMetadata[soil_profile_id],soilMetadata[field_level]=A339)))</f>
        <v>0</v>
      </c>
    </row>
    <row r="340" spans="2:2" x14ac:dyDescent="0.35">
      <c r="B340" cm="1">
        <f t="array" ref="B340">TRANSPOSE(_xlfn._xlws.SORT(_xlfn._xlws.FILTER(soilMetadata[soil_profile_id],soilMetadata[field_level]=A340)))</f>
        <v>0</v>
      </c>
    </row>
    <row r="341" spans="2:2" x14ac:dyDescent="0.35">
      <c r="B341" cm="1">
        <f t="array" ref="B341">TRANSPOSE(_xlfn._xlws.SORT(_xlfn._xlws.FILTER(soilMetadata[soil_profile_id],soilMetadata[field_level]=A341)))</f>
        <v>0</v>
      </c>
    </row>
    <row r="342" spans="2:2" x14ac:dyDescent="0.35">
      <c r="B342" cm="1">
        <f t="array" ref="B342">TRANSPOSE(_xlfn._xlws.SORT(_xlfn._xlws.FILTER(soilMetadata[soil_profile_id],soilMetadata[field_level]=A342)))</f>
        <v>0</v>
      </c>
    </row>
    <row r="343" spans="2:2" x14ac:dyDescent="0.35">
      <c r="B343" cm="1">
        <f t="array" ref="B343">TRANSPOSE(_xlfn._xlws.SORT(_xlfn._xlws.FILTER(soilMetadata[soil_profile_id],soilMetadata[field_level]=A343)))</f>
        <v>0</v>
      </c>
    </row>
    <row r="344" spans="2:2" x14ac:dyDescent="0.35">
      <c r="B344" cm="1">
        <f t="array" ref="B344">TRANSPOSE(_xlfn._xlws.SORT(_xlfn._xlws.FILTER(soilMetadata[soil_profile_id],soilMetadata[field_level]=A344)))</f>
        <v>0</v>
      </c>
    </row>
    <row r="345" spans="2:2" x14ac:dyDescent="0.35">
      <c r="B345" cm="1">
        <f t="array" ref="B345">TRANSPOSE(_xlfn._xlws.SORT(_xlfn._xlws.FILTER(soilMetadata[soil_profile_id],soilMetadata[field_level]=A345)))</f>
        <v>0</v>
      </c>
    </row>
    <row r="346" spans="2:2" x14ac:dyDescent="0.35">
      <c r="B346" cm="1">
        <f t="array" ref="B346">TRANSPOSE(_xlfn._xlws.SORT(_xlfn._xlws.FILTER(soilMetadata[soil_profile_id],soilMetadata[field_level]=A346)))</f>
        <v>0</v>
      </c>
    </row>
    <row r="347" spans="2:2" x14ac:dyDescent="0.35">
      <c r="B347" cm="1">
        <f t="array" ref="B347">TRANSPOSE(_xlfn._xlws.SORT(_xlfn._xlws.FILTER(soilMetadata[soil_profile_id],soilMetadata[field_level]=A347)))</f>
        <v>0</v>
      </c>
    </row>
    <row r="348" spans="2:2" x14ac:dyDescent="0.35">
      <c r="B348" cm="1">
        <f t="array" ref="B348">TRANSPOSE(_xlfn._xlws.SORT(_xlfn._xlws.FILTER(soilMetadata[soil_profile_id],soilMetadata[field_level]=A348)))</f>
        <v>0</v>
      </c>
    </row>
    <row r="349" spans="2:2" x14ac:dyDescent="0.35">
      <c r="B349" cm="1">
        <f t="array" ref="B349">TRANSPOSE(_xlfn._xlws.SORT(_xlfn._xlws.FILTER(soilMetadata[soil_profile_id],soilMetadata[field_level]=A349)))</f>
        <v>0</v>
      </c>
    </row>
    <row r="350" spans="2:2" x14ac:dyDescent="0.35">
      <c r="B350" cm="1">
        <f t="array" ref="B350">TRANSPOSE(_xlfn._xlws.SORT(_xlfn._xlws.FILTER(soilMetadata[soil_profile_id],soilMetadata[field_level]=A350)))</f>
        <v>0</v>
      </c>
    </row>
    <row r="351" spans="2:2" x14ac:dyDescent="0.35">
      <c r="B351" cm="1">
        <f t="array" ref="B351">TRANSPOSE(_xlfn._xlws.SORT(_xlfn._xlws.FILTER(soilMetadata[soil_profile_id],soilMetadata[field_level]=A351)))</f>
        <v>0</v>
      </c>
    </row>
    <row r="352" spans="2:2" x14ac:dyDescent="0.35">
      <c r="B352" cm="1">
        <f t="array" ref="B352">TRANSPOSE(_xlfn._xlws.SORT(_xlfn._xlws.FILTER(soilMetadata[soil_profile_id],soilMetadata[field_level]=A352)))</f>
        <v>0</v>
      </c>
    </row>
    <row r="353" spans="2:2" x14ac:dyDescent="0.35">
      <c r="B353" cm="1">
        <f t="array" ref="B353">TRANSPOSE(_xlfn._xlws.SORT(_xlfn._xlws.FILTER(soilMetadata[soil_profile_id],soilMetadata[field_level]=A353)))</f>
        <v>0</v>
      </c>
    </row>
    <row r="354" spans="2:2" x14ac:dyDescent="0.35">
      <c r="B354" cm="1">
        <f t="array" ref="B354">TRANSPOSE(_xlfn._xlws.SORT(_xlfn._xlws.FILTER(soilMetadata[soil_profile_id],soilMetadata[field_level]=A354)))</f>
        <v>0</v>
      </c>
    </row>
    <row r="355" spans="2:2" x14ac:dyDescent="0.35">
      <c r="B355" cm="1">
        <f t="array" ref="B355">TRANSPOSE(_xlfn._xlws.SORT(_xlfn._xlws.FILTER(soilMetadata[soil_profile_id],soilMetadata[field_level]=A355)))</f>
        <v>0</v>
      </c>
    </row>
    <row r="356" spans="2:2" x14ac:dyDescent="0.35">
      <c r="B356" cm="1">
        <f t="array" ref="B356">TRANSPOSE(_xlfn._xlws.SORT(_xlfn._xlws.FILTER(soilMetadata[soil_profile_id],soilMetadata[field_level]=A356)))</f>
        <v>0</v>
      </c>
    </row>
    <row r="357" spans="2:2" x14ac:dyDescent="0.35">
      <c r="B357" cm="1">
        <f t="array" ref="B357">TRANSPOSE(_xlfn._xlws.SORT(_xlfn._xlws.FILTER(soilMetadata[soil_profile_id],soilMetadata[field_level]=A357)))</f>
        <v>0</v>
      </c>
    </row>
    <row r="358" spans="2:2" x14ac:dyDescent="0.35">
      <c r="B358" cm="1">
        <f t="array" ref="B358">TRANSPOSE(_xlfn._xlws.SORT(_xlfn._xlws.FILTER(soilMetadata[soil_profile_id],soilMetadata[field_level]=A358)))</f>
        <v>0</v>
      </c>
    </row>
    <row r="359" spans="2:2" x14ac:dyDescent="0.35">
      <c r="B359" cm="1">
        <f t="array" ref="B359">TRANSPOSE(_xlfn._xlws.SORT(_xlfn._xlws.FILTER(soilMetadata[soil_profile_id],soilMetadata[field_level]=A359)))</f>
        <v>0</v>
      </c>
    </row>
    <row r="360" spans="2:2" x14ac:dyDescent="0.35">
      <c r="B360" cm="1">
        <f t="array" ref="B360">TRANSPOSE(_xlfn._xlws.SORT(_xlfn._xlws.FILTER(soilMetadata[soil_profile_id],soilMetadata[field_level]=A360)))</f>
        <v>0</v>
      </c>
    </row>
    <row r="361" spans="2:2" x14ac:dyDescent="0.35">
      <c r="B361" cm="1">
        <f t="array" ref="B361">TRANSPOSE(_xlfn._xlws.SORT(_xlfn._xlws.FILTER(soilMetadata[soil_profile_id],soilMetadata[field_level]=A361)))</f>
        <v>0</v>
      </c>
    </row>
    <row r="362" spans="2:2" x14ac:dyDescent="0.35">
      <c r="B362" cm="1">
        <f t="array" ref="B362">TRANSPOSE(_xlfn._xlws.SORT(_xlfn._xlws.FILTER(soilMetadata[soil_profile_id],soilMetadata[field_level]=A362)))</f>
        <v>0</v>
      </c>
    </row>
    <row r="363" spans="2:2" x14ac:dyDescent="0.35">
      <c r="B363" cm="1">
        <f t="array" ref="B363">TRANSPOSE(_xlfn._xlws.SORT(_xlfn._xlws.FILTER(soilMetadata[soil_profile_id],soilMetadata[field_level]=A363)))</f>
        <v>0</v>
      </c>
    </row>
    <row r="364" spans="2:2" x14ac:dyDescent="0.35">
      <c r="B364" cm="1">
        <f t="array" ref="B364">TRANSPOSE(_xlfn._xlws.SORT(_xlfn._xlws.FILTER(soilMetadata[soil_profile_id],soilMetadata[field_level]=A364)))</f>
        <v>0</v>
      </c>
    </row>
    <row r="365" spans="2:2" x14ac:dyDescent="0.35">
      <c r="B365" cm="1">
        <f t="array" ref="B365">TRANSPOSE(_xlfn._xlws.SORT(_xlfn._xlws.FILTER(soilMetadata[soil_profile_id],soilMetadata[field_level]=A365)))</f>
        <v>0</v>
      </c>
    </row>
    <row r="366" spans="2:2" x14ac:dyDescent="0.35">
      <c r="B366" cm="1">
        <f t="array" ref="B366">TRANSPOSE(_xlfn._xlws.SORT(_xlfn._xlws.FILTER(soilMetadata[soil_profile_id],soilMetadata[field_level]=A366)))</f>
        <v>0</v>
      </c>
    </row>
    <row r="367" spans="2:2" x14ac:dyDescent="0.35">
      <c r="B367" cm="1">
        <f t="array" ref="B367">TRANSPOSE(_xlfn._xlws.SORT(_xlfn._xlws.FILTER(soilMetadata[soil_profile_id],soilMetadata[field_level]=A367)))</f>
        <v>0</v>
      </c>
    </row>
    <row r="368" spans="2:2" x14ac:dyDescent="0.35">
      <c r="B368" cm="1">
        <f t="array" ref="B368">TRANSPOSE(_xlfn._xlws.SORT(_xlfn._xlws.FILTER(soilMetadata[soil_profile_id],soilMetadata[field_level]=A368)))</f>
        <v>0</v>
      </c>
    </row>
    <row r="369" spans="2:2" x14ac:dyDescent="0.35">
      <c r="B369" cm="1">
        <f t="array" ref="B369">TRANSPOSE(_xlfn._xlws.SORT(_xlfn._xlws.FILTER(soilMetadata[soil_profile_id],soilMetadata[field_level]=A369)))</f>
        <v>0</v>
      </c>
    </row>
    <row r="370" spans="2:2" x14ac:dyDescent="0.35">
      <c r="B370" cm="1">
        <f t="array" ref="B370">TRANSPOSE(_xlfn._xlws.SORT(_xlfn._xlws.FILTER(soilMetadata[soil_profile_id],soilMetadata[field_level]=A370)))</f>
        <v>0</v>
      </c>
    </row>
    <row r="371" spans="2:2" x14ac:dyDescent="0.35">
      <c r="B371" cm="1">
        <f t="array" ref="B371">TRANSPOSE(_xlfn._xlws.SORT(_xlfn._xlws.FILTER(soilMetadata[soil_profile_id],soilMetadata[field_level]=A371)))</f>
        <v>0</v>
      </c>
    </row>
    <row r="372" spans="2:2" x14ac:dyDescent="0.35">
      <c r="B372" cm="1">
        <f t="array" ref="B372">TRANSPOSE(_xlfn._xlws.SORT(_xlfn._xlws.FILTER(soilMetadata[soil_profile_id],soilMetadata[field_level]=A372)))</f>
        <v>0</v>
      </c>
    </row>
    <row r="373" spans="2:2" x14ac:dyDescent="0.35">
      <c r="B373" cm="1">
        <f t="array" ref="B373">TRANSPOSE(_xlfn._xlws.SORT(_xlfn._xlws.FILTER(soilMetadata[soil_profile_id],soilMetadata[field_level]=A373)))</f>
        <v>0</v>
      </c>
    </row>
    <row r="374" spans="2:2" x14ac:dyDescent="0.35">
      <c r="B374" cm="1">
        <f t="array" ref="B374">TRANSPOSE(_xlfn._xlws.SORT(_xlfn._xlws.FILTER(soilMetadata[soil_profile_id],soilMetadata[field_level]=A374)))</f>
        <v>0</v>
      </c>
    </row>
    <row r="375" spans="2:2" x14ac:dyDescent="0.35">
      <c r="B375" cm="1">
        <f t="array" ref="B375">TRANSPOSE(_xlfn._xlws.SORT(_xlfn._xlws.FILTER(soilMetadata[soil_profile_id],soilMetadata[field_level]=A375)))</f>
        <v>0</v>
      </c>
    </row>
    <row r="376" spans="2:2" x14ac:dyDescent="0.35">
      <c r="B376" cm="1">
        <f t="array" ref="B376">TRANSPOSE(_xlfn._xlws.SORT(_xlfn._xlws.FILTER(soilMetadata[soil_profile_id],soilMetadata[field_level]=A376)))</f>
        <v>0</v>
      </c>
    </row>
    <row r="377" spans="2:2" x14ac:dyDescent="0.35">
      <c r="B377" cm="1">
        <f t="array" ref="B377">TRANSPOSE(_xlfn._xlws.SORT(_xlfn._xlws.FILTER(soilMetadata[soil_profile_id],soilMetadata[field_level]=A377)))</f>
        <v>0</v>
      </c>
    </row>
    <row r="378" spans="2:2" x14ac:dyDescent="0.35">
      <c r="B378" cm="1">
        <f t="array" ref="B378">TRANSPOSE(_xlfn._xlws.SORT(_xlfn._xlws.FILTER(soilMetadata[soil_profile_id],soilMetadata[field_level]=A378)))</f>
        <v>0</v>
      </c>
    </row>
    <row r="379" spans="2:2" x14ac:dyDescent="0.35">
      <c r="B379" cm="1">
        <f t="array" ref="B379">TRANSPOSE(_xlfn._xlws.SORT(_xlfn._xlws.FILTER(soilMetadata[soil_profile_id],soilMetadata[field_level]=A379)))</f>
        <v>0</v>
      </c>
    </row>
    <row r="380" spans="2:2" x14ac:dyDescent="0.35">
      <c r="B380" cm="1">
        <f t="array" ref="B380">TRANSPOSE(_xlfn._xlws.SORT(_xlfn._xlws.FILTER(soilMetadata[soil_profile_id],soilMetadata[field_level]=A380)))</f>
        <v>0</v>
      </c>
    </row>
    <row r="381" spans="2:2" x14ac:dyDescent="0.35">
      <c r="B381" cm="1">
        <f t="array" ref="B381">TRANSPOSE(_xlfn._xlws.SORT(_xlfn._xlws.FILTER(soilMetadata[soil_profile_id],soilMetadata[field_level]=A381)))</f>
        <v>0</v>
      </c>
    </row>
    <row r="382" spans="2:2" x14ac:dyDescent="0.35">
      <c r="B382" cm="1">
        <f t="array" ref="B382">TRANSPOSE(_xlfn._xlws.SORT(_xlfn._xlws.FILTER(soilMetadata[soil_profile_id],soilMetadata[field_level]=A382)))</f>
        <v>0</v>
      </c>
    </row>
    <row r="383" spans="2:2" x14ac:dyDescent="0.35">
      <c r="B383" cm="1">
        <f t="array" ref="B383">TRANSPOSE(_xlfn._xlws.SORT(_xlfn._xlws.FILTER(soilMetadata[soil_profile_id],soilMetadata[field_level]=A383)))</f>
        <v>0</v>
      </c>
    </row>
    <row r="384" spans="2:2" x14ac:dyDescent="0.35">
      <c r="B384" cm="1">
        <f t="array" ref="B384">TRANSPOSE(_xlfn._xlws.SORT(_xlfn._xlws.FILTER(soilMetadata[soil_profile_id],soilMetadata[field_level]=A384)))</f>
        <v>0</v>
      </c>
    </row>
    <row r="385" spans="2:2" x14ac:dyDescent="0.35">
      <c r="B385" cm="1">
        <f t="array" ref="B385">TRANSPOSE(_xlfn._xlws.SORT(_xlfn._xlws.FILTER(soilMetadata[soil_profile_id],soilMetadata[field_level]=A385)))</f>
        <v>0</v>
      </c>
    </row>
    <row r="386" spans="2:2" x14ac:dyDescent="0.35">
      <c r="B386" cm="1">
        <f t="array" ref="B386">TRANSPOSE(_xlfn._xlws.SORT(_xlfn._xlws.FILTER(soilMetadata[soil_profile_id],soilMetadata[field_level]=A386)))</f>
        <v>0</v>
      </c>
    </row>
    <row r="387" spans="2:2" x14ac:dyDescent="0.35">
      <c r="B387" cm="1">
        <f t="array" ref="B387">TRANSPOSE(_xlfn._xlws.SORT(_xlfn._xlws.FILTER(soilMetadata[soil_profile_id],soilMetadata[field_level]=A387)))</f>
        <v>0</v>
      </c>
    </row>
    <row r="388" spans="2:2" x14ac:dyDescent="0.35">
      <c r="B388" cm="1">
        <f t="array" ref="B388">TRANSPOSE(_xlfn._xlws.SORT(_xlfn._xlws.FILTER(soilMetadata[soil_profile_id],soilMetadata[field_level]=A388)))</f>
        <v>0</v>
      </c>
    </row>
    <row r="389" spans="2:2" x14ac:dyDescent="0.35">
      <c r="B389" cm="1">
        <f t="array" ref="B389">TRANSPOSE(_xlfn._xlws.SORT(_xlfn._xlws.FILTER(soilMetadata[soil_profile_id],soilMetadata[field_level]=A389)))</f>
        <v>0</v>
      </c>
    </row>
    <row r="390" spans="2:2" x14ac:dyDescent="0.35">
      <c r="B390" cm="1">
        <f t="array" ref="B390">TRANSPOSE(_xlfn._xlws.SORT(_xlfn._xlws.FILTER(soilMetadata[soil_profile_id],soilMetadata[field_level]=A390)))</f>
        <v>0</v>
      </c>
    </row>
    <row r="391" spans="2:2" x14ac:dyDescent="0.35">
      <c r="B391" cm="1">
        <f t="array" ref="B391">TRANSPOSE(_xlfn._xlws.SORT(_xlfn._xlws.FILTER(soilMetadata[soil_profile_id],soilMetadata[field_level]=A391)))</f>
        <v>0</v>
      </c>
    </row>
    <row r="392" spans="2:2" x14ac:dyDescent="0.35">
      <c r="B392" cm="1">
        <f t="array" ref="B392">TRANSPOSE(_xlfn._xlws.SORT(_xlfn._xlws.FILTER(soilMetadata[soil_profile_id],soilMetadata[field_level]=A392)))</f>
        <v>0</v>
      </c>
    </row>
    <row r="393" spans="2:2" x14ac:dyDescent="0.35">
      <c r="B393" cm="1">
        <f t="array" ref="B393">TRANSPOSE(_xlfn._xlws.SORT(_xlfn._xlws.FILTER(soilMetadata[soil_profile_id],soilMetadata[field_level]=A393)))</f>
        <v>0</v>
      </c>
    </row>
    <row r="394" spans="2:2" x14ac:dyDescent="0.35">
      <c r="B394" cm="1">
        <f t="array" ref="B394">TRANSPOSE(_xlfn._xlws.SORT(_xlfn._xlws.FILTER(soilMetadata[soil_profile_id],soilMetadata[field_level]=A394)))</f>
        <v>0</v>
      </c>
    </row>
    <row r="395" spans="2:2" x14ac:dyDescent="0.35">
      <c r="B395" cm="1">
        <f t="array" ref="B395">TRANSPOSE(_xlfn._xlws.SORT(_xlfn._xlws.FILTER(soilMetadata[soil_profile_id],soilMetadata[field_level]=A395)))</f>
        <v>0</v>
      </c>
    </row>
    <row r="396" spans="2:2" x14ac:dyDescent="0.35">
      <c r="B396" cm="1">
        <f t="array" ref="B396">TRANSPOSE(_xlfn._xlws.SORT(_xlfn._xlws.FILTER(soilMetadata[soil_profile_id],soilMetadata[field_level]=A396)))</f>
        <v>0</v>
      </c>
    </row>
    <row r="397" spans="2:2" x14ac:dyDescent="0.35">
      <c r="B397" cm="1">
        <f t="array" ref="B397">TRANSPOSE(_xlfn._xlws.SORT(_xlfn._xlws.FILTER(soilMetadata[soil_profile_id],soilMetadata[field_level]=A397)))</f>
        <v>0</v>
      </c>
    </row>
    <row r="398" spans="2:2" x14ac:dyDescent="0.35">
      <c r="B398" cm="1">
        <f t="array" ref="B398">TRANSPOSE(_xlfn._xlws.SORT(_xlfn._xlws.FILTER(soilMetadata[soil_profile_id],soilMetadata[field_level]=A398)))</f>
        <v>0</v>
      </c>
    </row>
    <row r="399" spans="2:2" x14ac:dyDescent="0.35">
      <c r="B399" cm="1">
        <f t="array" ref="B399">TRANSPOSE(_xlfn._xlws.SORT(_xlfn._xlws.FILTER(soilMetadata[soil_profile_id],soilMetadata[field_level]=A399)))</f>
        <v>0</v>
      </c>
    </row>
    <row r="400" spans="2:2" x14ac:dyDescent="0.35">
      <c r="B400" cm="1">
        <f t="array" ref="B400">TRANSPOSE(_xlfn._xlws.SORT(_xlfn._xlws.FILTER(soilMetadata[soil_profile_id],soilMetadata[field_level]=A400)))</f>
        <v>0</v>
      </c>
    </row>
    <row r="401" spans="2:2" x14ac:dyDescent="0.35">
      <c r="B401" cm="1">
        <f t="array" ref="B401">TRANSPOSE(_xlfn._xlws.SORT(_xlfn._xlws.FILTER(soilMetadata[soil_profile_id],soilMetadata[field_level]=A401)))</f>
        <v>0</v>
      </c>
    </row>
    <row r="402" spans="2:2" x14ac:dyDescent="0.35">
      <c r="B402" cm="1">
        <f t="array" ref="B402">TRANSPOSE(_xlfn._xlws.SORT(_xlfn._xlws.FILTER(soilMetadata[soil_profile_id],soilMetadata[field_level]=A402)))</f>
        <v>0</v>
      </c>
    </row>
    <row r="403" spans="2:2" x14ac:dyDescent="0.35">
      <c r="B403" cm="1">
        <f t="array" ref="B403">TRANSPOSE(_xlfn._xlws.SORT(_xlfn._xlws.FILTER(soilMetadata[soil_profile_id],soilMetadata[field_level]=A403)))</f>
        <v>0</v>
      </c>
    </row>
    <row r="404" spans="2:2" x14ac:dyDescent="0.35">
      <c r="B404" cm="1">
        <f t="array" ref="B404">TRANSPOSE(_xlfn._xlws.SORT(_xlfn._xlws.FILTER(soilMetadata[soil_profile_id],soilMetadata[field_level]=A404)))</f>
        <v>0</v>
      </c>
    </row>
    <row r="405" spans="2:2" x14ac:dyDescent="0.35">
      <c r="B405" cm="1">
        <f t="array" ref="B405">TRANSPOSE(_xlfn._xlws.SORT(_xlfn._xlws.FILTER(soilMetadata[soil_profile_id],soilMetadata[field_level]=A405)))</f>
        <v>0</v>
      </c>
    </row>
    <row r="406" spans="2:2" x14ac:dyDescent="0.35">
      <c r="B406" cm="1">
        <f t="array" ref="B406">TRANSPOSE(_xlfn._xlws.SORT(_xlfn._xlws.FILTER(soilMetadata[soil_profile_id],soilMetadata[field_level]=A406)))</f>
        <v>0</v>
      </c>
    </row>
    <row r="407" spans="2:2" x14ac:dyDescent="0.35">
      <c r="B407" cm="1">
        <f t="array" ref="B407">TRANSPOSE(_xlfn._xlws.SORT(_xlfn._xlws.FILTER(soilMetadata[soil_profile_id],soilMetadata[field_level]=A407)))</f>
        <v>0</v>
      </c>
    </row>
    <row r="408" spans="2:2" x14ac:dyDescent="0.35">
      <c r="B408" cm="1">
        <f t="array" ref="B408">TRANSPOSE(_xlfn._xlws.SORT(_xlfn._xlws.FILTER(soilMetadata[soil_profile_id],soilMetadata[field_level]=A408)))</f>
        <v>0</v>
      </c>
    </row>
    <row r="409" spans="2:2" x14ac:dyDescent="0.35">
      <c r="B409" cm="1">
        <f t="array" ref="B409">TRANSPOSE(_xlfn._xlws.SORT(_xlfn._xlws.FILTER(soilMetadata[soil_profile_id],soilMetadata[field_level]=A409)))</f>
        <v>0</v>
      </c>
    </row>
    <row r="410" spans="2:2" x14ac:dyDescent="0.35">
      <c r="B410" cm="1">
        <f t="array" ref="B410">TRANSPOSE(_xlfn._xlws.SORT(_xlfn._xlws.FILTER(soilMetadata[soil_profile_id],soilMetadata[field_level]=A410)))</f>
        <v>0</v>
      </c>
    </row>
    <row r="411" spans="2:2" x14ac:dyDescent="0.35">
      <c r="B411" cm="1">
        <f t="array" ref="B411">TRANSPOSE(_xlfn._xlws.SORT(_xlfn._xlws.FILTER(soilMetadata[soil_profile_id],soilMetadata[field_level]=A411)))</f>
        <v>0</v>
      </c>
    </row>
    <row r="412" spans="2:2" x14ac:dyDescent="0.35">
      <c r="B412" cm="1">
        <f t="array" ref="B412">TRANSPOSE(_xlfn._xlws.SORT(_xlfn._xlws.FILTER(soilMetadata[soil_profile_id],soilMetadata[field_level]=A412)))</f>
        <v>0</v>
      </c>
    </row>
    <row r="413" spans="2:2" x14ac:dyDescent="0.35">
      <c r="B413" cm="1">
        <f t="array" ref="B413">TRANSPOSE(_xlfn._xlws.SORT(_xlfn._xlws.FILTER(soilMetadata[soil_profile_id],soilMetadata[field_level]=A413)))</f>
        <v>0</v>
      </c>
    </row>
    <row r="414" spans="2:2" x14ac:dyDescent="0.35">
      <c r="B414" cm="1">
        <f t="array" ref="B414">TRANSPOSE(_xlfn._xlws.SORT(_xlfn._xlws.FILTER(soilMetadata[soil_profile_id],soilMetadata[field_level]=A414)))</f>
        <v>0</v>
      </c>
    </row>
    <row r="415" spans="2:2" x14ac:dyDescent="0.35">
      <c r="B415" cm="1">
        <f t="array" ref="B415">TRANSPOSE(_xlfn._xlws.SORT(_xlfn._xlws.FILTER(soilMetadata[soil_profile_id],soilMetadata[field_level]=A415)))</f>
        <v>0</v>
      </c>
    </row>
    <row r="416" spans="2:2" x14ac:dyDescent="0.35">
      <c r="B416" cm="1">
        <f t="array" ref="B416">TRANSPOSE(_xlfn._xlws.SORT(_xlfn._xlws.FILTER(soilMetadata[soil_profile_id],soilMetadata[field_level]=A416)))</f>
        <v>0</v>
      </c>
    </row>
    <row r="417" spans="2:2" x14ac:dyDescent="0.35">
      <c r="B417" cm="1">
        <f t="array" ref="B417">TRANSPOSE(_xlfn._xlws.SORT(_xlfn._xlws.FILTER(soilMetadata[soil_profile_id],soilMetadata[field_level]=A417)))</f>
        <v>0</v>
      </c>
    </row>
    <row r="418" spans="2:2" x14ac:dyDescent="0.35">
      <c r="B418" cm="1">
        <f t="array" ref="B418">TRANSPOSE(_xlfn._xlws.SORT(_xlfn._xlws.FILTER(soilMetadata[soil_profile_id],soilMetadata[field_level]=A418)))</f>
        <v>0</v>
      </c>
    </row>
    <row r="419" spans="2:2" x14ac:dyDescent="0.35">
      <c r="B419" cm="1">
        <f t="array" ref="B419">TRANSPOSE(_xlfn._xlws.SORT(_xlfn._xlws.FILTER(soilMetadata[soil_profile_id],soilMetadata[field_level]=A419)))</f>
        <v>0</v>
      </c>
    </row>
    <row r="420" spans="2:2" x14ac:dyDescent="0.35">
      <c r="B420" cm="1">
        <f t="array" ref="B420">TRANSPOSE(_xlfn._xlws.SORT(_xlfn._xlws.FILTER(soilMetadata[soil_profile_id],soilMetadata[field_level]=A420)))</f>
        <v>0</v>
      </c>
    </row>
    <row r="421" spans="2:2" x14ac:dyDescent="0.35">
      <c r="B421" cm="1">
        <f t="array" ref="B421">TRANSPOSE(_xlfn._xlws.SORT(_xlfn._xlws.FILTER(soilMetadata[soil_profile_id],soilMetadata[field_level]=A421)))</f>
        <v>0</v>
      </c>
    </row>
    <row r="422" spans="2:2" x14ac:dyDescent="0.35">
      <c r="B422" cm="1">
        <f t="array" ref="B422">TRANSPOSE(_xlfn._xlws.SORT(_xlfn._xlws.FILTER(soilMetadata[soil_profile_id],soilMetadata[field_level]=A422)))</f>
        <v>0</v>
      </c>
    </row>
    <row r="423" spans="2:2" x14ac:dyDescent="0.35">
      <c r="B423" cm="1">
        <f t="array" ref="B423">TRANSPOSE(_xlfn._xlws.SORT(_xlfn._xlws.FILTER(soilMetadata[soil_profile_id],soilMetadata[field_level]=A423)))</f>
        <v>0</v>
      </c>
    </row>
    <row r="424" spans="2:2" x14ac:dyDescent="0.35">
      <c r="B424" cm="1">
        <f t="array" ref="B424">TRANSPOSE(_xlfn._xlws.SORT(_xlfn._xlws.FILTER(soilMetadata[soil_profile_id],soilMetadata[field_level]=A424)))</f>
        <v>0</v>
      </c>
    </row>
    <row r="425" spans="2:2" x14ac:dyDescent="0.35">
      <c r="B425" cm="1">
        <f t="array" ref="B425">TRANSPOSE(_xlfn._xlws.SORT(_xlfn._xlws.FILTER(soilMetadata[soil_profile_id],soilMetadata[field_level]=A425)))</f>
        <v>0</v>
      </c>
    </row>
    <row r="426" spans="2:2" x14ac:dyDescent="0.35">
      <c r="B426" cm="1">
        <f t="array" ref="B426">TRANSPOSE(_xlfn._xlws.SORT(_xlfn._xlws.FILTER(soilMetadata[soil_profile_id],soilMetadata[field_level]=A426)))</f>
        <v>0</v>
      </c>
    </row>
    <row r="427" spans="2:2" x14ac:dyDescent="0.35">
      <c r="B427" cm="1">
        <f t="array" ref="B427">TRANSPOSE(_xlfn._xlws.SORT(_xlfn._xlws.FILTER(soilMetadata[soil_profile_id],soilMetadata[field_level]=A427)))</f>
        <v>0</v>
      </c>
    </row>
    <row r="428" spans="2:2" x14ac:dyDescent="0.35">
      <c r="B428" cm="1">
        <f t="array" ref="B428">TRANSPOSE(_xlfn._xlws.SORT(_xlfn._xlws.FILTER(soilMetadata[soil_profile_id],soilMetadata[field_level]=A428)))</f>
        <v>0</v>
      </c>
    </row>
    <row r="429" spans="2:2" x14ac:dyDescent="0.35">
      <c r="B429" cm="1">
        <f t="array" ref="B429">TRANSPOSE(_xlfn._xlws.SORT(_xlfn._xlws.FILTER(soilMetadata[soil_profile_id],soilMetadata[field_level]=A429)))</f>
        <v>0</v>
      </c>
    </row>
    <row r="430" spans="2:2" x14ac:dyDescent="0.35">
      <c r="B430" cm="1">
        <f t="array" ref="B430">TRANSPOSE(_xlfn._xlws.SORT(_xlfn._xlws.FILTER(soilMetadata[soil_profile_id],soilMetadata[field_level]=A430)))</f>
        <v>0</v>
      </c>
    </row>
    <row r="431" spans="2:2" x14ac:dyDescent="0.35">
      <c r="B431" cm="1">
        <f t="array" ref="B431">TRANSPOSE(_xlfn._xlws.SORT(_xlfn._xlws.FILTER(soilMetadata[soil_profile_id],soilMetadata[field_level]=A431)))</f>
        <v>0</v>
      </c>
    </row>
    <row r="432" spans="2:2" x14ac:dyDescent="0.35">
      <c r="B432" cm="1">
        <f t="array" ref="B432">TRANSPOSE(_xlfn._xlws.SORT(_xlfn._xlws.FILTER(soilMetadata[soil_profile_id],soilMetadata[field_level]=A432)))</f>
        <v>0</v>
      </c>
    </row>
    <row r="433" spans="2:2" x14ac:dyDescent="0.35">
      <c r="B433" cm="1">
        <f t="array" ref="B433">TRANSPOSE(_xlfn._xlws.SORT(_xlfn._xlws.FILTER(soilMetadata[soil_profile_id],soilMetadata[field_level]=A433)))</f>
        <v>0</v>
      </c>
    </row>
    <row r="434" spans="2:2" x14ac:dyDescent="0.35">
      <c r="B434" cm="1">
        <f t="array" ref="B434">TRANSPOSE(_xlfn._xlws.SORT(_xlfn._xlws.FILTER(soilMetadata[soil_profile_id],soilMetadata[field_level]=A434)))</f>
        <v>0</v>
      </c>
    </row>
    <row r="435" spans="2:2" x14ac:dyDescent="0.35">
      <c r="B435" cm="1">
        <f t="array" ref="B435">TRANSPOSE(_xlfn._xlws.SORT(_xlfn._xlws.FILTER(soilMetadata[soil_profile_id],soilMetadata[field_level]=A435)))</f>
        <v>0</v>
      </c>
    </row>
    <row r="436" spans="2:2" x14ac:dyDescent="0.35">
      <c r="B436" cm="1">
        <f t="array" ref="B436">TRANSPOSE(_xlfn._xlws.SORT(_xlfn._xlws.FILTER(soilMetadata[soil_profile_id],soilMetadata[field_level]=A436)))</f>
        <v>0</v>
      </c>
    </row>
    <row r="437" spans="2:2" x14ac:dyDescent="0.35">
      <c r="B437" cm="1">
        <f t="array" ref="B437">TRANSPOSE(_xlfn._xlws.SORT(_xlfn._xlws.FILTER(soilMetadata[soil_profile_id],soilMetadata[field_level]=A437)))</f>
        <v>0</v>
      </c>
    </row>
    <row r="438" spans="2:2" x14ac:dyDescent="0.35">
      <c r="B438" cm="1">
        <f t="array" ref="B438">TRANSPOSE(_xlfn._xlws.SORT(_xlfn._xlws.FILTER(soilMetadata[soil_profile_id],soilMetadata[field_level]=A438)))</f>
        <v>0</v>
      </c>
    </row>
    <row r="439" spans="2:2" x14ac:dyDescent="0.35">
      <c r="B439" cm="1">
        <f t="array" ref="B439">TRANSPOSE(_xlfn._xlws.SORT(_xlfn._xlws.FILTER(soilMetadata[soil_profile_id],soilMetadata[field_level]=A439)))</f>
        <v>0</v>
      </c>
    </row>
    <row r="440" spans="2:2" x14ac:dyDescent="0.35">
      <c r="B440" cm="1">
        <f t="array" ref="B440">TRANSPOSE(_xlfn._xlws.SORT(_xlfn._xlws.FILTER(soilMetadata[soil_profile_id],soilMetadata[field_level]=A440)))</f>
        <v>0</v>
      </c>
    </row>
    <row r="441" spans="2:2" x14ac:dyDescent="0.35">
      <c r="B441" cm="1">
        <f t="array" ref="B441">TRANSPOSE(_xlfn._xlws.SORT(_xlfn._xlws.FILTER(soilMetadata[soil_profile_id],soilMetadata[field_level]=A441)))</f>
        <v>0</v>
      </c>
    </row>
    <row r="442" spans="2:2" x14ac:dyDescent="0.35">
      <c r="B442" cm="1">
        <f t="array" ref="B442">TRANSPOSE(_xlfn._xlws.SORT(_xlfn._xlws.FILTER(soilMetadata[soil_profile_id],soilMetadata[field_level]=A442)))</f>
        <v>0</v>
      </c>
    </row>
    <row r="443" spans="2:2" x14ac:dyDescent="0.35">
      <c r="B443" cm="1">
        <f t="array" ref="B443">TRANSPOSE(_xlfn._xlws.SORT(_xlfn._xlws.FILTER(soilMetadata[soil_profile_id],soilMetadata[field_level]=A443)))</f>
        <v>0</v>
      </c>
    </row>
    <row r="444" spans="2:2" x14ac:dyDescent="0.35">
      <c r="B444" cm="1">
        <f t="array" ref="B444">TRANSPOSE(_xlfn._xlws.SORT(_xlfn._xlws.FILTER(soilMetadata[soil_profile_id],soilMetadata[field_level]=A444)))</f>
        <v>0</v>
      </c>
    </row>
    <row r="445" spans="2:2" x14ac:dyDescent="0.35">
      <c r="B445" cm="1">
        <f t="array" ref="B445">TRANSPOSE(_xlfn._xlws.SORT(_xlfn._xlws.FILTER(soilMetadata[soil_profile_id],soilMetadata[field_level]=A445)))</f>
        <v>0</v>
      </c>
    </row>
    <row r="446" spans="2:2" x14ac:dyDescent="0.35">
      <c r="B446" cm="1">
        <f t="array" ref="B446">TRANSPOSE(_xlfn._xlws.SORT(_xlfn._xlws.FILTER(soilMetadata[soil_profile_id],soilMetadata[field_level]=A446)))</f>
        <v>0</v>
      </c>
    </row>
    <row r="447" spans="2:2" x14ac:dyDescent="0.35">
      <c r="B447" cm="1">
        <f t="array" ref="B447">TRANSPOSE(_xlfn._xlws.SORT(_xlfn._xlws.FILTER(soilMetadata[soil_profile_id],soilMetadata[field_level]=A447)))</f>
        <v>0</v>
      </c>
    </row>
    <row r="448" spans="2:2" x14ac:dyDescent="0.35">
      <c r="B448" cm="1">
        <f t="array" ref="B448">TRANSPOSE(_xlfn._xlws.SORT(_xlfn._xlws.FILTER(soilMetadata[soil_profile_id],soilMetadata[field_level]=A448)))</f>
        <v>0</v>
      </c>
    </row>
    <row r="449" spans="2:2" x14ac:dyDescent="0.35">
      <c r="B449" cm="1">
        <f t="array" ref="B449">TRANSPOSE(_xlfn._xlws.SORT(_xlfn._xlws.FILTER(soilMetadata[soil_profile_id],soilMetadata[field_level]=A449)))</f>
        <v>0</v>
      </c>
    </row>
    <row r="450" spans="2:2" x14ac:dyDescent="0.35">
      <c r="B450" cm="1">
        <f t="array" ref="B450">TRANSPOSE(_xlfn._xlws.SORT(_xlfn._xlws.FILTER(soilMetadata[soil_profile_id],soilMetadata[field_level]=A450)))</f>
        <v>0</v>
      </c>
    </row>
    <row r="451" spans="2:2" x14ac:dyDescent="0.35">
      <c r="B451" cm="1">
        <f t="array" ref="B451">TRANSPOSE(_xlfn._xlws.SORT(_xlfn._xlws.FILTER(soilMetadata[soil_profile_id],soilMetadata[field_level]=A451)))</f>
        <v>0</v>
      </c>
    </row>
    <row r="452" spans="2:2" x14ac:dyDescent="0.35">
      <c r="B452" cm="1">
        <f t="array" ref="B452">TRANSPOSE(_xlfn._xlws.SORT(_xlfn._xlws.FILTER(soilMetadata[soil_profile_id],soilMetadata[field_level]=A452)))</f>
        <v>0</v>
      </c>
    </row>
    <row r="453" spans="2:2" x14ac:dyDescent="0.35">
      <c r="B453" cm="1">
        <f t="array" ref="B453">TRANSPOSE(_xlfn._xlws.SORT(_xlfn._xlws.FILTER(soilMetadata[soil_profile_id],soilMetadata[field_level]=A453)))</f>
        <v>0</v>
      </c>
    </row>
    <row r="454" spans="2:2" x14ac:dyDescent="0.35">
      <c r="B454" cm="1">
        <f t="array" ref="B454">TRANSPOSE(_xlfn._xlws.SORT(_xlfn._xlws.FILTER(soilMetadata[soil_profile_id],soilMetadata[field_level]=A454)))</f>
        <v>0</v>
      </c>
    </row>
    <row r="455" spans="2:2" x14ac:dyDescent="0.35">
      <c r="B455" cm="1">
        <f t="array" ref="B455">TRANSPOSE(_xlfn._xlws.SORT(_xlfn._xlws.FILTER(soilMetadata[soil_profile_id],soilMetadata[field_level]=A455)))</f>
        <v>0</v>
      </c>
    </row>
    <row r="456" spans="2:2" x14ac:dyDescent="0.35">
      <c r="B456" cm="1">
        <f t="array" ref="B456">TRANSPOSE(_xlfn._xlws.SORT(_xlfn._xlws.FILTER(soilMetadata[soil_profile_id],soilMetadata[field_level]=A456)))</f>
        <v>0</v>
      </c>
    </row>
    <row r="457" spans="2:2" x14ac:dyDescent="0.35">
      <c r="B457" cm="1">
        <f t="array" ref="B457">TRANSPOSE(_xlfn._xlws.SORT(_xlfn._xlws.FILTER(soilMetadata[soil_profile_id],soilMetadata[field_level]=A457)))</f>
        <v>0</v>
      </c>
    </row>
    <row r="458" spans="2:2" x14ac:dyDescent="0.35">
      <c r="B458" cm="1">
        <f t="array" ref="B458">TRANSPOSE(_xlfn._xlws.SORT(_xlfn._xlws.FILTER(soilMetadata[soil_profile_id],soilMetadata[field_level]=A458)))</f>
        <v>0</v>
      </c>
    </row>
    <row r="459" spans="2:2" x14ac:dyDescent="0.35">
      <c r="B459" cm="1">
        <f t="array" ref="B459">TRANSPOSE(_xlfn._xlws.SORT(_xlfn._xlws.FILTER(soilMetadata[soil_profile_id],soilMetadata[field_level]=A459)))</f>
        <v>0</v>
      </c>
    </row>
    <row r="460" spans="2:2" x14ac:dyDescent="0.35">
      <c r="B460" cm="1">
        <f t="array" ref="B460">TRANSPOSE(_xlfn._xlws.SORT(_xlfn._xlws.FILTER(soilMetadata[soil_profile_id],soilMetadata[field_level]=A460)))</f>
        <v>0</v>
      </c>
    </row>
    <row r="461" spans="2:2" x14ac:dyDescent="0.35">
      <c r="B461" cm="1">
        <f t="array" ref="B461">TRANSPOSE(_xlfn._xlws.SORT(_xlfn._xlws.FILTER(soilMetadata[soil_profile_id],soilMetadata[field_level]=A461)))</f>
        <v>0</v>
      </c>
    </row>
    <row r="462" spans="2:2" x14ac:dyDescent="0.35">
      <c r="B462" cm="1">
        <f t="array" ref="B462">TRANSPOSE(_xlfn._xlws.SORT(_xlfn._xlws.FILTER(soilMetadata[soil_profile_id],soilMetadata[field_level]=A462)))</f>
        <v>0</v>
      </c>
    </row>
    <row r="463" spans="2:2" x14ac:dyDescent="0.35">
      <c r="B463" cm="1">
        <f t="array" ref="B463">TRANSPOSE(_xlfn._xlws.SORT(_xlfn._xlws.FILTER(soilMetadata[soil_profile_id],soilMetadata[field_level]=A463)))</f>
        <v>0</v>
      </c>
    </row>
    <row r="464" spans="2:2" x14ac:dyDescent="0.35">
      <c r="B464" cm="1">
        <f t="array" ref="B464">TRANSPOSE(_xlfn._xlws.SORT(_xlfn._xlws.FILTER(soilMetadata[soil_profile_id],soilMetadata[field_level]=A464)))</f>
        <v>0</v>
      </c>
    </row>
    <row r="465" spans="2:2" x14ac:dyDescent="0.35">
      <c r="B465" cm="1">
        <f t="array" ref="B465">TRANSPOSE(_xlfn._xlws.SORT(_xlfn._xlws.FILTER(soilMetadata[soil_profile_id],soilMetadata[field_level]=A465)))</f>
        <v>0</v>
      </c>
    </row>
    <row r="466" spans="2:2" x14ac:dyDescent="0.35">
      <c r="B466" cm="1">
        <f t="array" ref="B466">TRANSPOSE(_xlfn._xlws.SORT(_xlfn._xlws.FILTER(soilMetadata[soil_profile_id],soilMetadata[field_level]=A466)))</f>
        <v>0</v>
      </c>
    </row>
    <row r="467" spans="2:2" x14ac:dyDescent="0.35">
      <c r="B467" cm="1">
        <f t="array" ref="B467">TRANSPOSE(_xlfn._xlws.SORT(_xlfn._xlws.FILTER(soilMetadata[soil_profile_id],soilMetadata[field_level]=A467)))</f>
        <v>0</v>
      </c>
    </row>
    <row r="468" spans="2:2" x14ac:dyDescent="0.35">
      <c r="B468" cm="1">
        <f t="array" ref="B468">TRANSPOSE(_xlfn._xlws.SORT(_xlfn._xlws.FILTER(soilMetadata[soil_profile_id],soilMetadata[field_level]=A468)))</f>
        <v>0</v>
      </c>
    </row>
    <row r="469" spans="2:2" x14ac:dyDescent="0.35">
      <c r="B469" cm="1">
        <f t="array" ref="B469">TRANSPOSE(_xlfn._xlws.SORT(_xlfn._xlws.FILTER(soilMetadata[soil_profile_id],soilMetadata[field_level]=A469)))</f>
        <v>0</v>
      </c>
    </row>
    <row r="470" spans="2:2" x14ac:dyDescent="0.35">
      <c r="B470" cm="1">
        <f t="array" ref="B470">TRANSPOSE(_xlfn._xlws.SORT(_xlfn._xlws.FILTER(soilMetadata[soil_profile_id],soilMetadata[field_level]=A470)))</f>
        <v>0</v>
      </c>
    </row>
    <row r="471" spans="2:2" x14ac:dyDescent="0.35">
      <c r="B471" cm="1">
        <f t="array" ref="B471">TRANSPOSE(_xlfn._xlws.SORT(_xlfn._xlws.FILTER(soilMetadata[soil_profile_id],soilMetadata[field_level]=A471)))</f>
        <v>0</v>
      </c>
    </row>
    <row r="472" spans="2:2" x14ac:dyDescent="0.35">
      <c r="B472" cm="1">
        <f t="array" ref="B472">TRANSPOSE(_xlfn._xlws.SORT(_xlfn._xlws.FILTER(soilMetadata[soil_profile_id],soilMetadata[field_level]=A472)))</f>
        <v>0</v>
      </c>
    </row>
    <row r="473" spans="2:2" x14ac:dyDescent="0.35">
      <c r="B473" cm="1">
        <f t="array" ref="B473">TRANSPOSE(_xlfn._xlws.SORT(_xlfn._xlws.FILTER(soilMetadata[soil_profile_id],soilMetadata[field_level]=A473)))</f>
        <v>0</v>
      </c>
    </row>
    <row r="474" spans="2:2" x14ac:dyDescent="0.35">
      <c r="B474" cm="1">
        <f t="array" ref="B474">TRANSPOSE(_xlfn._xlws.SORT(_xlfn._xlws.FILTER(soilMetadata[soil_profile_id],soilMetadata[field_level]=A474)))</f>
        <v>0</v>
      </c>
    </row>
    <row r="475" spans="2:2" x14ac:dyDescent="0.35">
      <c r="B475" cm="1">
        <f t="array" ref="B475">TRANSPOSE(_xlfn._xlws.SORT(_xlfn._xlws.FILTER(soilMetadata[soil_profile_id],soilMetadata[field_level]=A475)))</f>
        <v>0</v>
      </c>
    </row>
    <row r="476" spans="2:2" x14ac:dyDescent="0.35">
      <c r="B476" cm="1">
        <f t="array" ref="B476">TRANSPOSE(_xlfn._xlws.SORT(_xlfn._xlws.FILTER(soilMetadata[soil_profile_id],soilMetadata[field_level]=A476)))</f>
        <v>0</v>
      </c>
    </row>
    <row r="477" spans="2:2" x14ac:dyDescent="0.35">
      <c r="B477" cm="1">
        <f t="array" ref="B477">TRANSPOSE(_xlfn._xlws.SORT(_xlfn._xlws.FILTER(soilMetadata[soil_profile_id],soilMetadata[field_level]=A477)))</f>
        <v>0</v>
      </c>
    </row>
    <row r="478" spans="2:2" x14ac:dyDescent="0.35">
      <c r="B478" cm="1">
        <f t="array" ref="B478">TRANSPOSE(_xlfn._xlws.SORT(_xlfn._xlws.FILTER(soilMetadata[soil_profile_id],soilMetadata[field_level]=A478)))</f>
        <v>0</v>
      </c>
    </row>
    <row r="479" spans="2:2" x14ac:dyDescent="0.35">
      <c r="B479" cm="1">
        <f t="array" ref="B479">TRANSPOSE(_xlfn._xlws.SORT(_xlfn._xlws.FILTER(soilMetadata[soil_profile_id],soilMetadata[field_level]=A479)))</f>
        <v>0</v>
      </c>
    </row>
    <row r="480" spans="2:2" x14ac:dyDescent="0.35">
      <c r="B480" cm="1">
        <f t="array" ref="B480">TRANSPOSE(_xlfn._xlws.SORT(_xlfn._xlws.FILTER(soilMetadata[soil_profile_id],soilMetadata[field_level]=A480)))</f>
        <v>0</v>
      </c>
    </row>
    <row r="481" spans="2:2" x14ac:dyDescent="0.35">
      <c r="B481" cm="1">
        <f t="array" ref="B481">TRANSPOSE(_xlfn._xlws.SORT(_xlfn._xlws.FILTER(soilMetadata[soil_profile_id],soilMetadata[field_level]=A481)))</f>
        <v>0</v>
      </c>
    </row>
    <row r="482" spans="2:2" x14ac:dyDescent="0.35">
      <c r="B482" cm="1">
        <f t="array" ref="B482">TRANSPOSE(_xlfn._xlws.SORT(_xlfn._xlws.FILTER(soilMetadata[soil_profile_id],soilMetadata[field_level]=A482)))</f>
        <v>0</v>
      </c>
    </row>
    <row r="483" spans="2:2" x14ac:dyDescent="0.35">
      <c r="B483" cm="1">
        <f t="array" ref="B483">TRANSPOSE(_xlfn._xlws.SORT(_xlfn._xlws.FILTER(soilMetadata[soil_profile_id],soilMetadata[field_level]=A483)))</f>
        <v>0</v>
      </c>
    </row>
    <row r="484" spans="2:2" x14ac:dyDescent="0.35">
      <c r="B484" cm="1">
        <f t="array" ref="B484">TRANSPOSE(_xlfn._xlws.SORT(_xlfn._xlws.FILTER(soilMetadata[soil_profile_id],soilMetadata[field_level]=A484)))</f>
        <v>0</v>
      </c>
    </row>
    <row r="485" spans="2:2" x14ac:dyDescent="0.35">
      <c r="B485" cm="1">
        <f t="array" ref="B485">TRANSPOSE(_xlfn._xlws.SORT(_xlfn._xlws.FILTER(soilMetadata[soil_profile_id],soilMetadata[field_level]=A485)))</f>
        <v>0</v>
      </c>
    </row>
    <row r="486" spans="2:2" x14ac:dyDescent="0.35">
      <c r="B486" cm="1">
        <f t="array" ref="B486">TRANSPOSE(_xlfn._xlws.SORT(_xlfn._xlws.FILTER(soilMetadata[soil_profile_id],soilMetadata[field_level]=A486)))</f>
        <v>0</v>
      </c>
    </row>
    <row r="487" spans="2:2" x14ac:dyDescent="0.35">
      <c r="B487" cm="1">
        <f t="array" ref="B487">TRANSPOSE(_xlfn._xlws.SORT(_xlfn._xlws.FILTER(soilMetadata[soil_profile_id],soilMetadata[field_level]=A487)))</f>
        <v>0</v>
      </c>
    </row>
    <row r="488" spans="2:2" x14ac:dyDescent="0.35">
      <c r="B488" cm="1">
        <f t="array" ref="B488">TRANSPOSE(_xlfn._xlws.SORT(_xlfn._xlws.FILTER(soilMetadata[soil_profile_id],soilMetadata[field_level]=A488)))</f>
        <v>0</v>
      </c>
    </row>
    <row r="489" spans="2:2" x14ac:dyDescent="0.35">
      <c r="B489" cm="1">
        <f t="array" ref="B489">TRANSPOSE(_xlfn._xlws.SORT(_xlfn._xlws.FILTER(soilMetadata[soil_profile_id],soilMetadata[field_level]=A489)))</f>
        <v>0</v>
      </c>
    </row>
    <row r="490" spans="2:2" x14ac:dyDescent="0.35">
      <c r="B490" cm="1">
        <f t="array" ref="B490">TRANSPOSE(_xlfn._xlws.SORT(_xlfn._xlws.FILTER(soilMetadata[soil_profile_id],soilMetadata[field_level]=A490)))</f>
        <v>0</v>
      </c>
    </row>
    <row r="491" spans="2:2" x14ac:dyDescent="0.35">
      <c r="B491" cm="1">
        <f t="array" ref="B491">TRANSPOSE(_xlfn._xlws.SORT(_xlfn._xlws.FILTER(soilMetadata[soil_profile_id],soilMetadata[field_level]=A491)))</f>
        <v>0</v>
      </c>
    </row>
    <row r="492" spans="2:2" x14ac:dyDescent="0.35">
      <c r="B492" cm="1">
        <f t="array" ref="B492">TRANSPOSE(_xlfn._xlws.SORT(_xlfn._xlws.FILTER(soilMetadata[soil_profile_id],soilMetadata[field_level]=A492)))</f>
        <v>0</v>
      </c>
    </row>
    <row r="493" spans="2:2" x14ac:dyDescent="0.35">
      <c r="B493" cm="1">
        <f t="array" ref="B493">TRANSPOSE(_xlfn._xlws.SORT(_xlfn._xlws.FILTER(soilMetadata[soil_profile_id],soilMetadata[field_level]=A493)))</f>
        <v>0</v>
      </c>
    </row>
    <row r="494" spans="2:2" x14ac:dyDescent="0.35">
      <c r="B494" cm="1">
        <f t="array" ref="B494">TRANSPOSE(_xlfn._xlws.SORT(_xlfn._xlws.FILTER(soilMetadata[soil_profile_id],soilMetadata[field_level]=A494)))</f>
        <v>0</v>
      </c>
    </row>
    <row r="495" spans="2:2" x14ac:dyDescent="0.35">
      <c r="B495" cm="1">
        <f t="array" ref="B495">TRANSPOSE(_xlfn._xlws.SORT(_xlfn._xlws.FILTER(soilMetadata[soil_profile_id],soilMetadata[field_level]=A495)))</f>
        <v>0</v>
      </c>
    </row>
    <row r="496" spans="2:2" x14ac:dyDescent="0.35">
      <c r="B496" cm="1">
        <f t="array" ref="B496">TRANSPOSE(_xlfn._xlws.SORT(_xlfn._xlws.FILTER(soilMetadata[soil_profile_id],soilMetadata[field_level]=A496)))</f>
        <v>0</v>
      </c>
    </row>
    <row r="497" spans="2:2" x14ac:dyDescent="0.35">
      <c r="B497" cm="1">
        <f t="array" ref="B497">TRANSPOSE(_xlfn._xlws.SORT(_xlfn._xlws.FILTER(soilMetadata[soil_profile_id],soilMetadata[field_level]=A497)))</f>
        <v>0</v>
      </c>
    </row>
    <row r="498" spans="2:2" x14ac:dyDescent="0.35">
      <c r="B498" cm="1">
        <f t="array" ref="B498">TRANSPOSE(_xlfn._xlws.SORT(_xlfn._xlws.FILTER(soilMetadata[soil_profile_id],soilMetadata[field_level]=A498)))</f>
        <v>0</v>
      </c>
    </row>
    <row r="499" spans="2:2" x14ac:dyDescent="0.35">
      <c r="B499" cm="1">
        <f t="array" ref="B499">TRANSPOSE(_xlfn._xlws.SORT(_xlfn._xlws.FILTER(soilMetadata[soil_profile_id],soilMetadata[field_level]=A499)))</f>
        <v>0</v>
      </c>
    </row>
    <row r="500" spans="2:2" s="96" customFormat="1" x14ac:dyDescent="0.35">
      <c r="B500" s="96" cm="1">
        <f t="array" ref="B500">TRANSPOSE(_xlfn._xlws.SORT(_xlfn._xlws.FILTER(soilMetadata[soil_profile_id],soilMetadata[field_level]=A500)))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42AB-B5BF-44C5-91CD-E74B2FBD66AB}">
  <sheetPr codeName="Sheet79">
    <tabColor rgb="FF002060"/>
  </sheetPr>
  <dimension ref="A1:I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9" s="110" customFormat="1" ht="24" customHeight="1" x14ac:dyDescent="0.35">
      <c r="A1" s="264" t="s">
        <v>8978</v>
      </c>
      <c r="I1" s="111"/>
    </row>
    <row r="2" spans="1:9" x14ac:dyDescent="0.35">
      <c r="A2" t="str" cm="1">
        <f t="array" ref="A2">_xlfn._xlws.SORT(_xlfn.UNIQUE(_xlfn._xlws.FILTER(plotSetup[crop_season_id], plotSetup[crop_season_id] &lt;&gt; "")))</f>
        <v>1|2011-Tomato</v>
      </c>
      <c r="B2" t="str" cm="1">
        <f t="array" ref="B2:D2">TRANSPOSE(_xlfn._xlws.SORT(_xlfn._xlws.FILTER(plotSetup[treatment_number],plotSetup[crop_season_id]=A2)))</f>
        <v>1|TREATMENT #1</v>
      </c>
      <c r="C2" t="str">
        <v>1|TREATMENT #1</v>
      </c>
      <c r="D2" t="str">
        <v>1|TREATMENT #1</v>
      </c>
    </row>
    <row r="3" spans="1:9" x14ac:dyDescent="0.35">
      <c r="B3" cm="1">
        <f t="array" ref="B3">TRANSPOSE(_xlfn._xlws.SORT(_xlfn._xlws.FILTER(plotSetup[treatment_number],plotSetup[crop_season_id]=A3)))</f>
        <v>0</v>
      </c>
    </row>
    <row r="4" spans="1:9" x14ac:dyDescent="0.35">
      <c r="B4" cm="1">
        <f t="array" ref="B4">TRANSPOSE(_xlfn._xlws.SORT(_xlfn._xlws.FILTER(plotSetup[treatment_number],plotSetup[crop_season_id]=A4)))</f>
        <v>0</v>
      </c>
    </row>
    <row r="5" spans="1:9" x14ac:dyDescent="0.35">
      <c r="B5" cm="1">
        <f t="array" ref="B5">TRANSPOSE(_xlfn._xlws.SORT(_xlfn._xlws.FILTER(plotSetup[treatment_number],plotSetup[crop_season_id]=A5)))</f>
        <v>0</v>
      </c>
    </row>
    <row r="6" spans="1:9" x14ac:dyDescent="0.35">
      <c r="B6" cm="1">
        <f t="array" ref="B6">TRANSPOSE(_xlfn._xlws.SORT(_xlfn._xlws.FILTER(plotSetup[treatment_number],plotSetup[crop_season_id]=A6)))</f>
        <v>0</v>
      </c>
    </row>
    <row r="7" spans="1:9" x14ac:dyDescent="0.35">
      <c r="B7" cm="1">
        <f t="array" ref="B7">TRANSPOSE(_xlfn._xlws.SORT(_xlfn._xlws.FILTER(plotSetup[treatment_number],plotSetup[crop_season_id]=A7)))</f>
        <v>0</v>
      </c>
    </row>
    <row r="8" spans="1:9" x14ac:dyDescent="0.35">
      <c r="B8" cm="1">
        <f t="array" ref="B8">TRANSPOSE(_xlfn._xlws.SORT(_xlfn._xlws.FILTER(plotSetup[treatment_number],plotSetup[crop_season_id]=A8)))</f>
        <v>0</v>
      </c>
    </row>
    <row r="9" spans="1:9" x14ac:dyDescent="0.35">
      <c r="B9" cm="1">
        <f t="array" ref="B9">TRANSPOSE(_xlfn._xlws.SORT(_xlfn._xlws.FILTER(plotSetup[treatment_number],plotSetup[crop_season_id]=A9)))</f>
        <v>0</v>
      </c>
    </row>
    <row r="10" spans="1:9" x14ac:dyDescent="0.35">
      <c r="B10" cm="1">
        <f t="array" ref="B10">TRANSPOSE(_xlfn._xlws.SORT(_xlfn._xlws.FILTER(plotSetup[treatment_number],plotSetup[crop_season_id]=A10)))</f>
        <v>0</v>
      </c>
    </row>
    <row r="11" spans="1:9" x14ac:dyDescent="0.35">
      <c r="B11" cm="1">
        <f t="array" ref="B11">TRANSPOSE(_xlfn._xlws.SORT(_xlfn._xlws.FILTER(plotSetup[treatment_number],plotSetup[crop_season_id]=A11)))</f>
        <v>0</v>
      </c>
    </row>
    <row r="12" spans="1:9" x14ac:dyDescent="0.35">
      <c r="B12" cm="1">
        <f t="array" ref="B12">TRANSPOSE(_xlfn._xlws.SORT(_xlfn._xlws.FILTER(plotSetup[treatment_number],plotSetup[crop_season_id]=A12)))</f>
        <v>0</v>
      </c>
    </row>
    <row r="13" spans="1:9" x14ac:dyDescent="0.35">
      <c r="B13" cm="1">
        <f t="array" ref="B13">TRANSPOSE(_xlfn._xlws.SORT(_xlfn._xlws.FILTER(plotSetup[treatment_number],plotSetup[crop_season_id]=A13)))</f>
        <v>0</v>
      </c>
    </row>
    <row r="14" spans="1:9" x14ac:dyDescent="0.35">
      <c r="B14" cm="1">
        <f t="array" ref="B14">TRANSPOSE(_xlfn._xlws.SORT(_xlfn._xlws.FILTER(plotSetup[treatment_number],plotSetup[crop_season_id]=A14)))</f>
        <v>0</v>
      </c>
    </row>
    <row r="15" spans="1:9" x14ac:dyDescent="0.35">
      <c r="B15" cm="1">
        <f t="array" ref="B15">TRANSPOSE(_xlfn._xlws.SORT(_xlfn._xlws.FILTER(plotSetup[treatment_number],plotSetup[crop_season_id]=A15)))</f>
        <v>0</v>
      </c>
    </row>
    <row r="16" spans="1:9" x14ac:dyDescent="0.35">
      <c r="B16" cm="1">
        <f t="array" ref="B16">TRANSPOSE(_xlfn._xlws.SORT(_xlfn._xlws.FILTER(plotSetup[treatment_number],plotSetup[crop_season_id]=A16)))</f>
        <v>0</v>
      </c>
    </row>
    <row r="17" spans="2:2" x14ac:dyDescent="0.35">
      <c r="B17" cm="1">
        <f t="array" ref="B17">TRANSPOSE(_xlfn._xlws.SORT(_xlfn._xlws.FILTER(plotSetup[treatment_number],plotSetup[crop_season_id]=A17)))</f>
        <v>0</v>
      </c>
    </row>
    <row r="18" spans="2:2" x14ac:dyDescent="0.35">
      <c r="B18" cm="1">
        <f t="array" ref="B18">TRANSPOSE(_xlfn._xlws.SORT(_xlfn._xlws.FILTER(plotSetup[treatment_number],plotSetup[crop_season_id]=A18)))</f>
        <v>0</v>
      </c>
    </row>
    <row r="19" spans="2:2" x14ac:dyDescent="0.35">
      <c r="B19" cm="1">
        <f t="array" ref="B19">TRANSPOSE(_xlfn._xlws.SORT(_xlfn._xlws.FILTER(plotSetup[treatment_number],plotSetup[crop_season_id]=A19)))</f>
        <v>0</v>
      </c>
    </row>
    <row r="20" spans="2:2" x14ac:dyDescent="0.35">
      <c r="B20" cm="1">
        <f t="array" ref="B20">TRANSPOSE(_xlfn._xlws.SORT(_xlfn._xlws.FILTER(plotSetup[treatment_number],plotSetup[crop_season_id]=A20)))</f>
        <v>0</v>
      </c>
    </row>
    <row r="21" spans="2:2" x14ac:dyDescent="0.35">
      <c r="B21" cm="1">
        <f t="array" ref="B21">TRANSPOSE(_xlfn._xlws.SORT(_xlfn._xlws.FILTER(plotSetup[treatment_number],plotSetup[crop_season_id]=A21)))</f>
        <v>0</v>
      </c>
    </row>
    <row r="22" spans="2:2" x14ac:dyDescent="0.35">
      <c r="B22" cm="1">
        <f t="array" ref="B22">TRANSPOSE(_xlfn._xlws.SORT(_xlfn._xlws.FILTER(plotSetup[treatment_number],plotSetup[crop_season_id]=A22)))</f>
        <v>0</v>
      </c>
    </row>
    <row r="23" spans="2:2" x14ac:dyDescent="0.35">
      <c r="B23" cm="1">
        <f t="array" ref="B23">TRANSPOSE(_xlfn._xlws.SORT(_xlfn._xlws.FILTER(plotSetup[treatment_number],plotSetup[crop_season_id]=A23)))</f>
        <v>0</v>
      </c>
    </row>
    <row r="24" spans="2:2" x14ac:dyDescent="0.35">
      <c r="B24" cm="1">
        <f t="array" ref="B24">TRANSPOSE(_xlfn._xlws.SORT(_xlfn._xlws.FILTER(plotSetup[treatment_number],plotSetup[crop_season_id]=A24)))</f>
        <v>0</v>
      </c>
    </row>
    <row r="25" spans="2:2" x14ac:dyDescent="0.35">
      <c r="B25" cm="1">
        <f t="array" ref="B25">TRANSPOSE(_xlfn._xlws.SORT(_xlfn._xlws.FILTER(plotSetup[treatment_number],plotSetup[crop_season_id]=A25)))</f>
        <v>0</v>
      </c>
    </row>
    <row r="26" spans="2:2" x14ac:dyDescent="0.35">
      <c r="B26" cm="1">
        <f t="array" ref="B26">TRANSPOSE(_xlfn._xlws.SORT(_xlfn._xlws.FILTER(plotSetup[treatment_number],plotSetup[crop_season_id]=A26)))</f>
        <v>0</v>
      </c>
    </row>
    <row r="27" spans="2:2" x14ac:dyDescent="0.35">
      <c r="B27" cm="1">
        <f t="array" ref="B27">TRANSPOSE(_xlfn._xlws.SORT(_xlfn._xlws.FILTER(plotSetup[treatment_number],plotSetup[crop_season_id]=A27)))</f>
        <v>0</v>
      </c>
    </row>
    <row r="28" spans="2:2" x14ac:dyDescent="0.35">
      <c r="B28" cm="1">
        <f t="array" ref="B28">TRANSPOSE(_xlfn._xlws.SORT(_xlfn._xlws.FILTER(plotSetup[treatment_number],plotSetup[crop_season_id]=A28)))</f>
        <v>0</v>
      </c>
    </row>
    <row r="29" spans="2:2" x14ac:dyDescent="0.35">
      <c r="B29" cm="1">
        <f t="array" ref="B29">TRANSPOSE(_xlfn._xlws.SORT(_xlfn._xlws.FILTER(plotSetup[treatment_number],plotSetup[crop_season_id]=A29)))</f>
        <v>0</v>
      </c>
    </row>
    <row r="30" spans="2:2" x14ac:dyDescent="0.35">
      <c r="B30" cm="1">
        <f t="array" ref="B30">TRANSPOSE(_xlfn._xlws.SORT(_xlfn._xlws.FILTER(plotSetup[treatment_number],plotSetup[crop_season_id]=A30)))</f>
        <v>0</v>
      </c>
    </row>
    <row r="31" spans="2:2" x14ac:dyDescent="0.35">
      <c r="B31" cm="1">
        <f t="array" ref="B31">TRANSPOSE(_xlfn._xlws.SORT(_xlfn._xlws.FILTER(plotSetup[treatment_number],plotSetup[crop_season_id]=A31)))</f>
        <v>0</v>
      </c>
    </row>
    <row r="32" spans="2:2" x14ac:dyDescent="0.35">
      <c r="B32" cm="1">
        <f t="array" ref="B32">TRANSPOSE(_xlfn._xlws.SORT(_xlfn._xlws.FILTER(plotSetup[treatment_number],plotSetup[crop_season_id]=A32)))</f>
        <v>0</v>
      </c>
    </row>
    <row r="33" spans="2:2" x14ac:dyDescent="0.35">
      <c r="B33" cm="1">
        <f t="array" ref="B33">TRANSPOSE(_xlfn._xlws.SORT(_xlfn._xlws.FILTER(plotSetup[treatment_number],plotSetup[crop_season_id]=A33)))</f>
        <v>0</v>
      </c>
    </row>
    <row r="34" spans="2:2" x14ac:dyDescent="0.35">
      <c r="B34" cm="1">
        <f t="array" ref="B34">TRANSPOSE(_xlfn._xlws.SORT(_xlfn._xlws.FILTER(plotSetup[treatment_number],plotSetup[crop_season_id]=A34)))</f>
        <v>0</v>
      </c>
    </row>
    <row r="35" spans="2:2" x14ac:dyDescent="0.35">
      <c r="B35" cm="1">
        <f t="array" ref="B35">TRANSPOSE(_xlfn._xlws.SORT(_xlfn._xlws.FILTER(plotSetup[treatment_number],plotSetup[crop_season_id]=A35)))</f>
        <v>0</v>
      </c>
    </row>
    <row r="36" spans="2:2" x14ac:dyDescent="0.35">
      <c r="B36" cm="1">
        <f t="array" ref="B36">TRANSPOSE(_xlfn._xlws.SORT(_xlfn._xlws.FILTER(plotSetup[treatment_number],plotSetup[crop_season_id]=A36)))</f>
        <v>0</v>
      </c>
    </row>
    <row r="37" spans="2:2" x14ac:dyDescent="0.35">
      <c r="B37" cm="1">
        <f t="array" ref="B37">TRANSPOSE(_xlfn._xlws.SORT(_xlfn._xlws.FILTER(plotSetup[treatment_number],plotSetup[crop_season_id]=A37)))</f>
        <v>0</v>
      </c>
    </row>
    <row r="38" spans="2:2" x14ac:dyDescent="0.35">
      <c r="B38" cm="1">
        <f t="array" ref="B38">TRANSPOSE(_xlfn._xlws.SORT(_xlfn._xlws.FILTER(plotSetup[treatment_number],plotSetup[crop_season_id]=A38)))</f>
        <v>0</v>
      </c>
    </row>
    <row r="39" spans="2:2" x14ac:dyDescent="0.35">
      <c r="B39" cm="1">
        <f t="array" ref="B39">TRANSPOSE(_xlfn._xlws.SORT(_xlfn._xlws.FILTER(plotSetup[treatment_number],plotSetup[crop_season_id]=A39)))</f>
        <v>0</v>
      </c>
    </row>
    <row r="40" spans="2:2" x14ac:dyDescent="0.35">
      <c r="B40" cm="1">
        <f t="array" ref="B40">TRANSPOSE(_xlfn._xlws.SORT(_xlfn._xlws.FILTER(plotSetup[treatment_number],plotSetup[crop_season_id]=A40)))</f>
        <v>0</v>
      </c>
    </row>
    <row r="41" spans="2:2" x14ac:dyDescent="0.35">
      <c r="B41" cm="1">
        <f t="array" ref="B41">TRANSPOSE(_xlfn._xlws.SORT(_xlfn._xlws.FILTER(plotSetup[treatment_number],plotSetup[crop_season_id]=A41)))</f>
        <v>0</v>
      </c>
    </row>
    <row r="42" spans="2:2" x14ac:dyDescent="0.35">
      <c r="B42" cm="1">
        <f t="array" ref="B42">TRANSPOSE(_xlfn._xlws.SORT(_xlfn._xlws.FILTER(plotSetup[treatment_number],plotSetup[crop_season_id]=A42)))</f>
        <v>0</v>
      </c>
    </row>
    <row r="43" spans="2:2" x14ac:dyDescent="0.35">
      <c r="B43" cm="1">
        <f t="array" ref="B43">TRANSPOSE(_xlfn._xlws.SORT(_xlfn._xlws.FILTER(plotSetup[treatment_number],plotSetup[crop_season_id]=A43)))</f>
        <v>0</v>
      </c>
    </row>
    <row r="44" spans="2:2" x14ac:dyDescent="0.35">
      <c r="B44" cm="1">
        <f t="array" ref="B44">TRANSPOSE(_xlfn._xlws.SORT(_xlfn._xlws.FILTER(plotSetup[treatment_number],plotSetup[crop_season_id]=A44)))</f>
        <v>0</v>
      </c>
    </row>
    <row r="45" spans="2:2" x14ac:dyDescent="0.35">
      <c r="B45" cm="1">
        <f t="array" ref="B45">TRANSPOSE(_xlfn._xlws.SORT(_xlfn._xlws.FILTER(plotSetup[treatment_number],plotSetup[crop_season_id]=A45)))</f>
        <v>0</v>
      </c>
    </row>
    <row r="46" spans="2:2" x14ac:dyDescent="0.35">
      <c r="B46" cm="1">
        <f t="array" ref="B46">TRANSPOSE(_xlfn._xlws.SORT(_xlfn._xlws.FILTER(plotSetup[treatment_number],plotSetup[crop_season_id]=A46)))</f>
        <v>0</v>
      </c>
    </row>
    <row r="47" spans="2:2" x14ac:dyDescent="0.35">
      <c r="B47" cm="1">
        <f t="array" ref="B47">TRANSPOSE(_xlfn._xlws.SORT(_xlfn._xlws.FILTER(plotSetup[treatment_number],plotSetup[crop_season_id]=A47)))</f>
        <v>0</v>
      </c>
    </row>
    <row r="48" spans="2:2" x14ac:dyDescent="0.35">
      <c r="B48" cm="1">
        <f t="array" ref="B48">TRANSPOSE(_xlfn._xlws.SORT(_xlfn._xlws.FILTER(plotSetup[treatment_number],plotSetup[crop_season_id]=A48)))</f>
        <v>0</v>
      </c>
    </row>
    <row r="49" spans="2:2" x14ac:dyDescent="0.35">
      <c r="B49" cm="1">
        <f t="array" ref="B49">TRANSPOSE(_xlfn._xlws.SORT(_xlfn._xlws.FILTER(plotSetup[treatment_number],plotSetup[crop_season_id]=A49)))</f>
        <v>0</v>
      </c>
    </row>
    <row r="50" spans="2:2" x14ac:dyDescent="0.35">
      <c r="B50" cm="1">
        <f t="array" ref="B50">TRANSPOSE(_xlfn._xlws.SORT(_xlfn._xlws.FILTER(plotSetup[treatment_number],plotSetup[crop_season_id]=A50)))</f>
        <v>0</v>
      </c>
    </row>
    <row r="51" spans="2:2" x14ac:dyDescent="0.35">
      <c r="B51" cm="1">
        <f t="array" ref="B51">TRANSPOSE(_xlfn._xlws.SORT(_xlfn._xlws.FILTER(plotSetup[treatment_number],plotSetup[crop_season_id]=A51)))</f>
        <v>0</v>
      </c>
    </row>
    <row r="52" spans="2:2" x14ac:dyDescent="0.35">
      <c r="B52" cm="1">
        <f t="array" ref="B52">TRANSPOSE(_xlfn._xlws.SORT(_xlfn._xlws.FILTER(plotSetup[treatment_number],plotSetup[crop_season_id]=A52)))</f>
        <v>0</v>
      </c>
    </row>
    <row r="53" spans="2:2" x14ac:dyDescent="0.35">
      <c r="B53" cm="1">
        <f t="array" ref="B53">TRANSPOSE(_xlfn._xlws.SORT(_xlfn._xlws.FILTER(plotSetup[treatment_number],plotSetup[crop_season_id]=A53)))</f>
        <v>0</v>
      </c>
    </row>
    <row r="54" spans="2:2" x14ac:dyDescent="0.35">
      <c r="B54" cm="1">
        <f t="array" ref="B54">TRANSPOSE(_xlfn._xlws.SORT(_xlfn._xlws.FILTER(plotSetup[treatment_number],plotSetup[crop_season_id]=A54)))</f>
        <v>0</v>
      </c>
    </row>
    <row r="55" spans="2:2" x14ac:dyDescent="0.35">
      <c r="B55" cm="1">
        <f t="array" ref="B55">TRANSPOSE(_xlfn._xlws.SORT(_xlfn._xlws.FILTER(plotSetup[treatment_number],plotSetup[crop_season_id]=A55)))</f>
        <v>0</v>
      </c>
    </row>
    <row r="56" spans="2:2" x14ac:dyDescent="0.35">
      <c r="B56" cm="1">
        <f t="array" ref="B56">TRANSPOSE(_xlfn._xlws.SORT(_xlfn._xlws.FILTER(plotSetup[treatment_number],plotSetup[crop_season_id]=A56)))</f>
        <v>0</v>
      </c>
    </row>
    <row r="57" spans="2:2" x14ac:dyDescent="0.35">
      <c r="B57" cm="1">
        <f t="array" ref="B57">TRANSPOSE(_xlfn._xlws.SORT(_xlfn._xlws.FILTER(plotSetup[treatment_number],plotSetup[crop_season_id]=A57)))</f>
        <v>0</v>
      </c>
    </row>
    <row r="58" spans="2:2" x14ac:dyDescent="0.35">
      <c r="B58" cm="1">
        <f t="array" ref="B58">TRANSPOSE(_xlfn._xlws.SORT(_xlfn._xlws.FILTER(plotSetup[treatment_number],plotSetup[crop_season_id]=A58)))</f>
        <v>0</v>
      </c>
    </row>
    <row r="59" spans="2:2" x14ac:dyDescent="0.35">
      <c r="B59" cm="1">
        <f t="array" ref="B59">TRANSPOSE(_xlfn._xlws.SORT(_xlfn._xlws.FILTER(plotSetup[treatment_number],plotSetup[crop_season_id]=A59)))</f>
        <v>0</v>
      </c>
    </row>
    <row r="60" spans="2:2" x14ac:dyDescent="0.35">
      <c r="B60" cm="1">
        <f t="array" ref="B60">TRANSPOSE(_xlfn._xlws.SORT(_xlfn._xlws.FILTER(plotSetup[treatment_number],plotSetup[crop_season_id]=A60)))</f>
        <v>0</v>
      </c>
    </row>
    <row r="61" spans="2:2" x14ac:dyDescent="0.35">
      <c r="B61" cm="1">
        <f t="array" ref="B61">TRANSPOSE(_xlfn._xlws.SORT(_xlfn._xlws.FILTER(plotSetup[treatment_number],plotSetup[crop_season_id]=A61)))</f>
        <v>0</v>
      </c>
    </row>
    <row r="62" spans="2:2" x14ac:dyDescent="0.35">
      <c r="B62" cm="1">
        <f t="array" ref="B62">TRANSPOSE(_xlfn._xlws.SORT(_xlfn._xlws.FILTER(plotSetup[treatment_number],plotSetup[crop_season_id]=A62)))</f>
        <v>0</v>
      </c>
    </row>
    <row r="63" spans="2:2" x14ac:dyDescent="0.35">
      <c r="B63" cm="1">
        <f t="array" ref="B63">TRANSPOSE(_xlfn._xlws.SORT(_xlfn._xlws.FILTER(plotSetup[treatment_number],plotSetup[crop_season_id]=A63)))</f>
        <v>0</v>
      </c>
    </row>
    <row r="64" spans="2:2" x14ac:dyDescent="0.35">
      <c r="B64" cm="1">
        <f t="array" ref="B64">TRANSPOSE(_xlfn._xlws.SORT(_xlfn._xlws.FILTER(plotSetup[treatment_number],plotSetup[crop_season_id]=A64)))</f>
        <v>0</v>
      </c>
    </row>
    <row r="65" spans="2:2" x14ac:dyDescent="0.35">
      <c r="B65" cm="1">
        <f t="array" ref="B65">TRANSPOSE(_xlfn._xlws.SORT(_xlfn._xlws.FILTER(plotSetup[treatment_number],plotSetup[crop_season_id]=A65)))</f>
        <v>0</v>
      </c>
    </row>
    <row r="66" spans="2:2" x14ac:dyDescent="0.35">
      <c r="B66" cm="1">
        <f t="array" ref="B66">TRANSPOSE(_xlfn._xlws.SORT(_xlfn._xlws.FILTER(plotSetup[treatment_number],plotSetup[crop_season_id]=A66)))</f>
        <v>0</v>
      </c>
    </row>
    <row r="67" spans="2:2" x14ac:dyDescent="0.35">
      <c r="B67" cm="1">
        <f t="array" ref="B67">TRANSPOSE(_xlfn._xlws.SORT(_xlfn._xlws.FILTER(plotSetup[treatment_number],plotSetup[crop_season_id]=A67)))</f>
        <v>0</v>
      </c>
    </row>
    <row r="68" spans="2:2" x14ac:dyDescent="0.35">
      <c r="B68" cm="1">
        <f t="array" ref="B68">TRANSPOSE(_xlfn._xlws.SORT(_xlfn._xlws.FILTER(plotSetup[treatment_number],plotSetup[crop_season_id]=A68)))</f>
        <v>0</v>
      </c>
    </row>
    <row r="69" spans="2:2" x14ac:dyDescent="0.35">
      <c r="B69" cm="1">
        <f t="array" ref="B69">TRANSPOSE(_xlfn._xlws.SORT(_xlfn._xlws.FILTER(plotSetup[treatment_number],plotSetup[crop_season_id]=A69)))</f>
        <v>0</v>
      </c>
    </row>
    <row r="70" spans="2:2" x14ac:dyDescent="0.35">
      <c r="B70" cm="1">
        <f t="array" ref="B70">TRANSPOSE(_xlfn._xlws.SORT(_xlfn._xlws.FILTER(plotSetup[treatment_number],plotSetup[crop_season_id]=A70)))</f>
        <v>0</v>
      </c>
    </row>
    <row r="71" spans="2:2" x14ac:dyDescent="0.35">
      <c r="B71" cm="1">
        <f t="array" ref="B71">TRANSPOSE(_xlfn._xlws.SORT(_xlfn._xlws.FILTER(plotSetup[treatment_number],plotSetup[crop_season_id]=A71)))</f>
        <v>0</v>
      </c>
    </row>
    <row r="72" spans="2:2" x14ac:dyDescent="0.35">
      <c r="B72" cm="1">
        <f t="array" ref="B72">TRANSPOSE(_xlfn._xlws.SORT(_xlfn._xlws.FILTER(plotSetup[treatment_number],plotSetup[crop_season_id]=A72)))</f>
        <v>0</v>
      </c>
    </row>
    <row r="73" spans="2:2" x14ac:dyDescent="0.35">
      <c r="B73" cm="1">
        <f t="array" ref="B73">TRANSPOSE(_xlfn._xlws.SORT(_xlfn._xlws.FILTER(plotSetup[treatment_number],plotSetup[crop_season_id]=A73)))</f>
        <v>0</v>
      </c>
    </row>
    <row r="74" spans="2:2" x14ac:dyDescent="0.35">
      <c r="B74" cm="1">
        <f t="array" ref="B74">TRANSPOSE(_xlfn._xlws.SORT(_xlfn._xlws.FILTER(plotSetup[treatment_number],plotSetup[crop_season_id]=A74)))</f>
        <v>0</v>
      </c>
    </row>
    <row r="75" spans="2:2" x14ac:dyDescent="0.35">
      <c r="B75" cm="1">
        <f t="array" ref="B75">TRANSPOSE(_xlfn._xlws.SORT(_xlfn._xlws.FILTER(plotSetup[treatment_number],plotSetup[crop_season_id]=A75)))</f>
        <v>0</v>
      </c>
    </row>
    <row r="76" spans="2:2" x14ac:dyDescent="0.35">
      <c r="B76" cm="1">
        <f t="array" ref="B76">TRANSPOSE(_xlfn._xlws.SORT(_xlfn._xlws.FILTER(plotSetup[treatment_number],plotSetup[crop_season_id]=A76)))</f>
        <v>0</v>
      </c>
    </row>
    <row r="77" spans="2:2" x14ac:dyDescent="0.35">
      <c r="B77" cm="1">
        <f t="array" ref="B77">TRANSPOSE(_xlfn._xlws.SORT(_xlfn._xlws.FILTER(plotSetup[treatment_number],plotSetup[crop_season_id]=A77)))</f>
        <v>0</v>
      </c>
    </row>
    <row r="78" spans="2:2" x14ac:dyDescent="0.35">
      <c r="B78" cm="1">
        <f t="array" ref="B78">TRANSPOSE(_xlfn._xlws.SORT(_xlfn._xlws.FILTER(plotSetup[treatment_number],plotSetup[crop_season_id]=A78)))</f>
        <v>0</v>
      </c>
    </row>
    <row r="79" spans="2:2" x14ac:dyDescent="0.35">
      <c r="B79" cm="1">
        <f t="array" ref="B79">TRANSPOSE(_xlfn._xlws.SORT(_xlfn._xlws.FILTER(plotSetup[treatment_number],plotSetup[crop_season_id]=A79)))</f>
        <v>0</v>
      </c>
    </row>
    <row r="80" spans="2:2" x14ac:dyDescent="0.35">
      <c r="B80" cm="1">
        <f t="array" ref="B80">TRANSPOSE(_xlfn._xlws.SORT(_xlfn._xlws.FILTER(plotSetup[treatment_number],plotSetup[crop_season_id]=A80)))</f>
        <v>0</v>
      </c>
    </row>
    <row r="81" spans="2:2" x14ac:dyDescent="0.35">
      <c r="B81" cm="1">
        <f t="array" ref="B81">TRANSPOSE(_xlfn._xlws.SORT(_xlfn._xlws.FILTER(plotSetup[treatment_number],plotSetup[crop_season_id]=A81)))</f>
        <v>0</v>
      </c>
    </row>
    <row r="82" spans="2:2" x14ac:dyDescent="0.35">
      <c r="B82" cm="1">
        <f t="array" ref="B82">TRANSPOSE(_xlfn._xlws.SORT(_xlfn._xlws.FILTER(plotSetup[treatment_number],plotSetup[crop_season_id]=A82)))</f>
        <v>0</v>
      </c>
    </row>
    <row r="83" spans="2:2" x14ac:dyDescent="0.35">
      <c r="B83" cm="1">
        <f t="array" ref="B83">TRANSPOSE(_xlfn._xlws.SORT(_xlfn._xlws.FILTER(plotSetup[treatment_number],plotSetup[crop_season_id]=A83)))</f>
        <v>0</v>
      </c>
    </row>
    <row r="84" spans="2:2" x14ac:dyDescent="0.35">
      <c r="B84" cm="1">
        <f t="array" ref="B84">TRANSPOSE(_xlfn._xlws.SORT(_xlfn._xlws.FILTER(plotSetup[treatment_number],plotSetup[crop_season_id]=A84)))</f>
        <v>0</v>
      </c>
    </row>
    <row r="85" spans="2:2" x14ac:dyDescent="0.35">
      <c r="B85" cm="1">
        <f t="array" ref="B85">TRANSPOSE(_xlfn._xlws.SORT(_xlfn._xlws.FILTER(plotSetup[treatment_number],plotSetup[crop_season_id]=A85)))</f>
        <v>0</v>
      </c>
    </row>
    <row r="86" spans="2:2" x14ac:dyDescent="0.35">
      <c r="B86" cm="1">
        <f t="array" ref="B86">TRANSPOSE(_xlfn._xlws.SORT(_xlfn._xlws.FILTER(plotSetup[treatment_number],plotSetup[crop_season_id]=A86)))</f>
        <v>0</v>
      </c>
    </row>
    <row r="87" spans="2:2" x14ac:dyDescent="0.35">
      <c r="B87" cm="1">
        <f t="array" ref="B87">TRANSPOSE(_xlfn._xlws.SORT(_xlfn._xlws.FILTER(plotSetup[treatment_number],plotSetup[crop_season_id]=A87)))</f>
        <v>0</v>
      </c>
    </row>
    <row r="88" spans="2:2" x14ac:dyDescent="0.35">
      <c r="B88" cm="1">
        <f t="array" ref="B88">TRANSPOSE(_xlfn._xlws.SORT(_xlfn._xlws.FILTER(plotSetup[treatment_number],plotSetup[crop_season_id]=A88)))</f>
        <v>0</v>
      </c>
    </row>
    <row r="89" spans="2:2" x14ac:dyDescent="0.35">
      <c r="B89" cm="1">
        <f t="array" ref="B89">TRANSPOSE(_xlfn._xlws.SORT(_xlfn._xlws.FILTER(plotSetup[treatment_number],plotSetup[crop_season_id]=A89)))</f>
        <v>0</v>
      </c>
    </row>
    <row r="90" spans="2:2" x14ac:dyDescent="0.35">
      <c r="B90" cm="1">
        <f t="array" ref="B90">TRANSPOSE(_xlfn._xlws.SORT(_xlfn._xlws.FILTER(plotSetup[treatment_number],plotSetup[crop_season_id]=A90)))</f>
        <v>0</v>
      </c>
    </row>
    <row r="91" spans="2:2" x14ac:dyDescent="0.35">
      <c r="B91" cm="1">
        <f t="array" ref="B91">TRANSPOSE(_xlfn._xlws.SORT(_xlfn._xlws.FILTER(plotSetup[treatment_number],plotSetup[crop_season_id]=A91)))</f>
        <v>0</v>
      </c>
    </row>
    <row r="92" spans="2:2" x14ac:dyDescent="0.35">
      <c r="B92" cm="1">
        <f t="array" ref="B92">TRANSPOSE(_xlfn._xlws.SORT(_xlfn._xlws.FILTER(plotSetup[treatment_number],plotSetup[crop_season_id]=A92)))</f>
        <v>0</v>
      </c>
    </row>
    <row r="93" spans="2:2" x14ac:dyDescent="0.35">
      <c r="B93" cm="1">
        <f t="array" ref="B93">TRANSPOSE(_xlfn._xlws.SORT(_xlfn._xlws.FILTER(plotSetup[treatment_number],plotSetup[crop_season_id]=A93)))</f>
        <v>0</v>
      </c>
    </row>
    <row r="94" spans="2:2" x14ac:dyDescent="0.35">
      <c r="B94" cm="1">
        <f t="array" ref="B94">TRANSPOSE(_xlfn._xlws.SORT(_xlfn._xlws.FILTER(plotSetup[treatment_number],plotSetup[crop_season_id]=A94)))</f>
        <v>0</v>
      </c>
    </row>
    <row r="95" spans="2:2" x14ac:dyDescent="0.35">
      <c r="B95" cm="1">
        <f t="array" ref="B95">TRANSPOSE(_xlfn._xlws.SORT(_xlfn._xlws.FILTER(plotSetup[treatment_number],plotSetup[crop_season_id]=A95)))</f>
        <v>0</v>
      </c>
    </row>
    <row r="96" spans="2:2" x14ac:dyDescent="0.35">
      <c r="B96" cm="1">
        <f t="array" ref="B96">TRANSPOSE(_xlfn._xlws.SORT(_xlfn._xlws.FILTER(plotSetup[treatment_number],plotSetup[crop_season_id]=A96)))</f>
        <v>0</v>
      </c>
    </row>
    <row r="97" spans="2:2" x14ac:dyDescent="0.35">
      <c r="B97" cm="1">
        <f t="array" ref="B97">TRANSPOSE(_xlfn._xlws.SORT(_xlfn._xlws.FILTER(plotSetup[treatment_number],plotSetup[crop_season_id]=A97)))</f>
        <v>0</v>
      </c>
    </row>
    <row r="98" spans="2:2" x14ac:dyDescent="0.35">
      <c r="B98" cm="1">
        <f t="array" ref="B98">TRANSPOSE(_xlfn._xlws.SORT(_xlfn._xlws.FILTER(plotSetup[treatment_number],plotSetup[crop_season_id]=A98)))</f>
        <v>0</v>
      </c>
    </row>
    <row r="99" spans="2:2" x14ac:dyDescent="0.35">
      <c r="B99" cm="1">
        <f t="array" ref="B99">TRANSPOSE(_xlfn._xlws.SORT(_xlfn._xlws.FILTER(plotSetup[treatment_number],plotSetup[crop_season_id]=A99)))</f>
        <v>0</v>
      </c>
    </row>
    <row r="100" spans="2:2" x14ac:dyDescent="0.35">
      <c r="B100" cm="1">
        <f t="array" ref="B100">TRANSPOSE(_xlfn._xlws.SORT(_xlfn._xlws.FILTER(plotSetup[treatment_number],plotSetup[crop_season_id]=A100)))</f>
        <v>0</v>
      </c>
    </row>
    <row r="101" spans="2:2" x14ac:dyDescent="0.35">
      <c r="B101" cm="1">
        <f t="array" ref="B101">TRANSPOSE(_xlfn._xlws.SORT(_xlfn._xlws.FILTER(plotSetup[treatment_number],plotSetup[crop_season_id]=A101)))</f>
        <v>0</v>
      </c>
    </row>
    <row r="102" spans="2:2" x14ac:dyDescent="0.35">
      <c r="B102" cm="1">
        <f t="array" ref="B102">TRANSPOSE(_xlfn._xlws.SORT(_xlfn._xlws.FILTER(plotSetup[treatment_number],plotSetup[crop_season_id]=A102)))</f>
        <v>0</v>
      </c>
    </row>
    <row r="103" spans="2:2" x14ac:dyDescent="0.35">
      <c r="B103" cm="1">
        <f t="array" ref="B103">TRANSPOSE(_xlfn._xlws.SORT(_xlfn._xlws.FILTER(plotSetup[treatment_number],plotSetup[crop_season_id]=A103)))</f>
        <v>0</v>
      </c>
    </row>
    <row r="104" spans="2:2" x14ac:dyDescent="0.35">
      <c r="B104" cm="1">
        <f t="array" ref="B104">TRANSPOSE(_xlfn._xlws.SORT(_xlfn._xlws.FILTER(plotSetup[treatment_number],plotSetup[crop_season_id]=A104)))</f>
        <v>0</v>
      </c>
    </row>
    <row r="105" spans="2:2" x14ac:dyDescent="0.35">
      <c r="B105" cm="1">
        <f t="array" ref="B105">TRANSPOSE(_xlfn._xlws.SORT(_xlfn._xlws.FILTER(plotSetup[treatment_number],plotSetup[crop_season_id]=A105)))</f>
        <v>0</v>
      </c>
    </row>
    <row r="106" spans="2:2" x14ac:dyDescent="0.35">
      <c r="B106" cm="1">
        <f t="array" ref="B106">TRANSPOSE(_xlfn._xlws.SORT(_xlfn._xlws.FILTER(plotSetup[treatment_number],plotSetup[crop_season_id]=A106)))</f>
        <v>0</v>
      </c>
    </row>
    <row r="107" spans="2:2" x14ac:dyDescent="0.35">
      <c r="B107" cm="1">
        <f t="array" ref="B107">TRANSPOSE(_xlfn._xlws.SORT(_xlfn._xlws.FILTER(plotSetup[treatment_number],plotSetup[crop_season_id]=A107)))</f>
        <v>0</v>
      </c>
    </row>
    <row r="108" spans="2:2" x14ac:dyDescent="0.35">
      <c r="B108" cm="1">
        <f t="array" ref="B108">TRANSPOSE(_xlfn._xlws.SORT(_xlfn._xlws.FILTER(plotSetup[treatment_number],plotSetup[crop_season_id]=A108)))</f>
        <v>0</v>
      </c>
    </row>
    <row r="109" spans="2:2" x14ac:dyDescent="0.35">
      <c r="B109" cm="1">
        <f t="array" ref="B109">TRANSPOSE(_xlfn._xlws.SORT(_xlfn._xlws.FILTER(plotSetup[treatment_number],plotSetup[crop_season_id]=A109)))</f>
        <v>0</v>
      </c>
    </row>
    <row r="110" spans="2:2" x14ac:dyDescent="0.35">
      <c r="B110" cm="1">
        <f t="array" ref="B110">TRANSPOSE(_xlfn._xlws.SORT(_xlfn._xlws.FILTER(plotSetup[treatment_number],plotSetup[crop_season_id]=A110)))</f>
        <v>0</v>
      </c>
    </row>
    <row r="111" spans="2:2" x14ac:dyDescent="0.35">
      <c r="B111" cm="1">
        <f t="array" ref="B111">TRANSPOSE(_xlfn._xlws.SORT(_xlfn._xlws.FILTER(plotSetup[treatment_number],plotSetup[crop_season_id]=A111)))</f>
        <v>0</v>
      </c>
    </row>
    <row r="112" spans="2:2" x14ac:dyDescent="0.35">
      <c r="B112" cm="1">
        <f t="array" ref="B112">TRANSPOSE(_xlfn._xlws.SORT(_xlfn._xlws.FILTER(plotSetup[treatment_number],plotSetup[crop_season_id]=A112)))</f>
        <v>0</v>
      </c>
    </row>
    <row r="113" spans="2:2" x14ac:dyDescent="0.35">
      <c r="B113" cm="1">
        <f t="array" ref="B113">TRANSPOSE(_xlfn._xlws.SORT(_xlfn._xlws.FILTER(plotSetup[treatment_number],plotSetup[crop_season_id]=A113)))</f>
        <v>0</v>
      </c>
    </row>
    <row r="114" spans="2:2" x14ac:dyDescent="0.35">
      <c r="B114" cm="1">
        <f t="array" ref="B114">TRANSPOSE(_xlfn._xlws.SORT(_xlfn._xlws.FILTER(plotSetup[treatment_number],plotSetup[crop_season_id]=A114)))</f>
        <v>0</v>
      </c>
    </row>
    <row r="115" spans="2:2" x14ac:dyDescent="0.35">
      <c r="B115" cm="1">
        <f t="array" ref="B115">TRANSPOSE(_xlfn._xlws.SORT(_xlfn._xlws.FILTER(plotSetup[treatment_number],plotSetup[crop_season_id]=A115)))</f>
        <v>0</v>
      </c>
    </row>
    <row r="116" spans="2:2" x14ac:dyDescent="0.35">
      <c r="B116" cm="1">
        <f t="array" ref="B116">TRANSPOSE(_xlfn._xlws.SORT(_xlfn._xlws.FILTER(plotSetup[treatment_number],plotSetup[crop_season_id]=A116)))</f>
        <v>0</v>
      </c>
    </row>
    <row r="117" spans="2:2" x14ac:dyDescent="0.35">
      <c r="B117" cm="1">
        <f t="array" ref="B117">TRANSPOSE(_xlfn._xlws.SORT(_xlfn._xlws.FILTER(plotSetup[treatment_number],plotSetup[crop_season_id]=A117)))</f>
        <v>0</v>
      </c>
    </row>
    <row r="118" spans="2:2" x14ac:dyDescent="0.35">
      <c r="B118" cm="1">
        <f t="array" ref="B118">TRANSPOSE(_xlfn._xlws.SORT(_xlfn._xlws.FILTER(plotSetup[treatment_number],plotSetup[crop_season_id]=A118)))</f>
        <v>0</v>
      </c>
    </row>
    <row r="119" spans="2:2" x14ac:dyDescent="0.35">
      <c r="B119" cm="1">
        <f t="array" ref="B119">TRANSPOSE(_xlfn._xlws.SORT(_xlfn._xlws.FILTER(plotSetup[treatment_number],plotSetup[crop_season_id]=A119)))</f>
        <v>0</v>
      </c>
    </row>
    <row r="120" spans="2:2" x14ac:dyDescent="0.35">
      <c r="B120" cm="1">
        <f t="array" ref="B120">TRANSPOSE(_xlfn._xlws.SORT(_xlfn._xlws.FILTER(plotSetup[treatment_number],plotSetup[crop_season_id]=A120)))</f>
        <v>0</v>
      </c>
    </row>
    <row r="121" spans="2:2" x14ac:dyDescent="0.35">
      <c r="B121" cm="1">
        <f t="array" ref="B121">TRANSPOSE(_xlfn._xlws.SORT(_xlfn._xlws.FILTER(plotSetup[treatment_number],plotSetup[crop_season_id]=A121)))</f>
        <v>0</v>
      </c>
    </row>
    <row r="122" spans="2:2" x14ac:dyDescent="0.35">
      <c r="B122" cm="1">
        <f t="array" ref="B122">TRANSPOSE(_xlfn._xlws.SORT(_xlfn._xlws.FILTER(plotSetup[treatment_number],plotSetup[crop_season_id]=A122)))</f>
        <v>0</v>
      </c>
    </row>
    <row r="123" spans="2:2" x14ac:dyDescent="0.35">
      <c r="B123" cm="1">
        <f t="array" ref="B123">TRANSPOSE(_xlfn._xlws.SORT(_xlfn._xlws.FILTER(plotSetup[treatment_number],plotSetup[crop_season_id]=A123)))</f>
        <v>0</v>
      </c>
    </row>
    <row r="124" spans="2:2" x14ac:dyDescent="0.35">
      <c r="B124" cm="1">
        <f t="array" ref="B124">TRANSPOSE(_xlfn._xlws.SORT(_xlfn._xlws.FILTER(plotSetup[treatment_number],plotSetup[crop_season_id]=A124)))</f>
        <v>0</v>
      </c>
    </row>
    <row r="125" spans="2:2" x14ac:dyDescent="0.35">
      <c r="B125" cm="1">
        <f t="array" ref="B125">TRANSPOSE(_xlfn._xlws.SORT(_xlfn._xlws.FILTER(plotSetup[treatment_number],plotSetup[crop_season_id]=A125)))</f>
        <v>0</v>
      </c>
    </row>
    <row r="126" spans="2:2" x14ac:dyDescent="0.35">
      <c r="B126" cm="1">
        <f t="array" ref="B126">TRANSPOSE(_xlfn._xlws.SORT(_xlfn._xlws.FILTER(plotSetup[treatment_number],plotSetup[crop_season_id]=A126)))</f>
        <v>0</v>
      </c>
    </row>
    <row r="127" spans="2:2" x14ac:dyDescent="0.35">
      <c r="B127" cm="1">
        <f t="array" ref="B127">TRANSPOSE(_xlfn._xlws.SORT(_xlfn._xlws.FILTER(plotSetup[treatment_number],plotSetup[crop_season_id]=A127)))</f>
        <v>0</v>
      </c>
    </row>
    <row r="128" spans="2:2" x14ac:dyDescent="0.35">
      <c r="B128" cm="1">
        <f t="array" ref="B128">TRANSPOSE(_xlfn._xlws.SORT(_xlfn._xlws.FILTER(plotSetup[treatment_number],plotSetup[crop_season_id]=A128)))</f>
        <v>0</v>
      </c>
    </row>
    <row r="129" spans="2:2" x14ac:dyDescent="0.35">
      <c r="B129" cm="1">
        <f t="array" ref="B129">TRANSPOSE(_xlfn._xlws.SORT(_xlfn._xlws.FILTER(plotSetup[treatment_number],plotSetup[crop_season_id]=A129)))</f>
        <v>0</v>
      </c>
    </row>
    <row r="130" spans="2:2" x14ac:dyDescent="0.35">
      <c r="B130" cm="1">
        <f t="array" ref="B130">TRANSPOSE(_xlfn._xlws.SORT(_xlfn._xlws.FILTER(plotSetup[treatment_number],plotSetup[crop_season_id]=A130)))</f>
        <v>0</v>
      </c>
    </row>
    <row r="131" spans="2:2" x14ac:dyDescent="0.35">
      <c r="B131" cm="1">
        <f t="array" ref="B131">TRANSPOSE(_xlfn._xlws.SORT(_xlfn._xlws.FILTER(plotSetup[treatment_number],plotSetup[crop_season_id]=A131)))</f>
        <v>0</v>
      </c>
    </row>
    <row r="132" spans="2:2" x14ac:dyDescent="0.35">
      <c r="B132" cm="1">
        <f t="array" ref="B132">TRANSPOSE(_xlfn._xlws.SORT(_xlfn._xlws.FILTER(plotSetup[treatment_number],plotSetup[crop_season_id]=A132)))</f>
        <v>0</v>
      </c>
    </row>
    <row r="133" spans="2:2" x14ac:dyDescent="0.35">
      <c r="B133" cm="1">
        <f t="array" ref="B133">TRANSPOSE(_xlfn._xlws.SORT(_xlfn._xlws.FILTER(plotSetup[treatment_number],plotSetup[crop_season_id]=A133)))</f>
        <v>0</v>
      </c>
    </row>
    <row r="134" spans="2:2" x14ac:dyDescent="0.35">
      <c r="B134" cm="1">
        <f t="array" ref="B134">TRANSPOSE(_xlfn._xlws.SORT(_xlfn._xlws.FILTER(plotSetup[treatment_number],plotSetup[crop_season_id]=A134)))</f>
        <v>0</v>
      </c>
    </row>
    <row r="135" spans="2:2" x14ac:dyDescent="0.35">
      <c r="B135" cm="1">
        <f t="array" ref="B135">TRANSPOSE(_xlfn._xlws.SORT(_xlfn._xlws.FILTER(plotSetup[treatment_number],plotSetup[crop_season_id]=A135)))</f>
        <v>0</v>
      </c>
    </row>
    <row r="136" spans="2:2" x14ac:dyDescent="0.35">
      <c r="B136" cm="1">
        <f t="array" ref="B136">TRANSPOSE(_xlfn._xlws.SORT(_xlfn._xlws.FILTER(plotSetup[treatment_number],plotSetup[crop_season_id]=A136)))</f>
        <v>0</v>
      </c>
    </row>
    <row r="137" spans="2:2" x14ac:dyDescent="0.35">
      <c r="B137" cm="1">
        <f t="array" ref="B137">TRANSPOSE(_xlfn._xlws.SORT(_xlfn._xlws.FILTER(plotSetup[treatment_number],plotSetup[crop_season_id]=A137)))</f>
        <v>0</v>
      </c>
    </row>
    <row r="138" spans="2:2" x14ac:dyDescent="0.35">
      <c r="B138" cm="1">
        <f t="array" ref="B138">TRANSPOSE(_xlfn._xlws.SORT(_xlfn._xlws.FILTER(plotSetup[treatment_number],plotSetup[crop_season_id]=A138)))</f>
        <v>0</v>
      </c>
    </row>
    <row r="139" spans="2:2" x14ac:dyDescent="0.35">
      <c r="B139" cm="1">
        <f t="array" ref="B139">TRANSPOSE(_xlfn._xlws.SORT(_xlfn._xlws.FILTER(plotSetup[treatment_number],plotSetup[crop_season_id]=A139)))</f>
        <v>0</v>
      </c>
    </row>
    <row r="140" spans="2:2" x14ac:dyDescent="0.35">
      <c r="B140" cm="1">
        <f t="array" ref="B140">TRANSPOSE(_xlfn._xlws.SORT(_xlfn._xlws.FILTER(plotSetup[treatment_number],plotSetup[crop_season_id]=A140)))</f>
        <v>0</v>
      </c>
    </row>
    <row r="141" spans="2:2" x14ac:dyDescent="0.35">
      <c r="B141" cm="1">
        <f t="array" ref="B141">TRANSPOSE(_xlfn._xlws.SORT(_xlfn._xlws.FILTER(plotSetup[treatment_number],plotSetup[crop_season_id]=A141)))</f>
        <v>0</v>
      </c>
    </row>
    <row r="142" spans="2:2" x14ac:dyDescent="0.35">
      <c r="B142" cm="1">
        <f t="array" ref="B142">TRANSPOSE(_xlfn._xlws.SORT(_xlfn._xlws.FILTER(plotSetup[treatment_number],plotSetup[crop_season_id]=A142)))</f>
        <v>0</v>
      </c>
    </row>
    <row r="143" spans="2:2" x14ac:dyDescent="0.35">
      <c r="B143" cm="1">
        <f t="array" ref="B143">TRANSPOSE(_xlfn._xlws.SORT(_xlfn._xlws.FILTER(plotSetup[treatment_number],plotSetup[crop_season_id]=A143)))</f>
        <v>0</v>
      </c>
    </row>
    <row r="144" spans="2:2" x14ac:dyDescent="0.35">
      <c r="B144" cm="1">
        <f t="array" ref="B144">TRANSPOSE(_xlfn._xlws.SORT(_xlfn._xlws.FILTER(plotSetup[treatment_number],plotSetup[crop_season_id]=A144)))</f>
        <v>0</v>
      </c>
    </row>
    <row r="145" spans="2:2" x14ac:dyDescent="0.35">
      <c r="B145" cm="1">
        <f t="array" ref="B145">TRANSPOSE(_xlfn._xlws.SORT(_xlfn._xlws.FILTER(plotSetup[treatment_number],plotSetup[crop_season_id]=A145)))</f>
        <v>0</v>
      </c>
    </row>
    <row r="146" spans="2:2" x14ac:dyDescent="0.35">
      <c r="B146" cm="1">
        <f t="array" ref="B146">TRANSPOSE(_xlfn._xlws.SORT(_xlfn._xlws.FILTER(plotSetup[treatment_number],plotSetup[crop_season_id]=A146)))</f>
        <v>0</v>
      </c>
    </row>
    <row r="147" spans="2:2" x14ac:dyDescent="0.35">
      <c r="B147" cm="1">
        <f t="array" ref="B147">TRANSPOSE(_xlfn._xlws.SORT(_xlfn._xlws.FILTER(plotSetup[treatment_number],plotSetup[crop_season_id]=A147)))</f>
        <v>0</v>
      </c>
    </row>
    <row r="148" spans="2:2" x14ac:dyDescent="0.35">
      <c r="B148" cm="1">
        <f t="array" ref="B148">TRANSPOSE(_xlfn._xlws.SORT(_xlfn._xlws.FILTER(plotSetup[treatment_number],plotSetup[crop_season_id]=A148)))</f>
        <v>0</v>
      </c>
    </row>
    <row r="149" spans="2:2" x14ac:dyDescent="0.35">
      <c r="B149" cm="1">
        <f t="array" ref="B149">TRANSPOSE(_xlfn._xlws.SORT(_xlfn._xlws.FILTER(plotSetup[treatment_number],plotSetup[crop_season_id]=A149)))</f>
        <v>0</v>
      </c>
    </row>
    <row r="150" spans="2:2" x14ac:dyDescent="0.35">
      <c r="B150" cm="1">
        <f t="array" ref="B150">TRANSPOSE(_xlfn._xlws.SORT(_xlfn._xlws.FILTER(plotSetup[treatment_number],plotSetup[crop_season_id]=A150)))</f>
        <v>0</v>
      </c>
    </row>
    <row r="151" spans="2:2" x14ac:dyDescent="0.35">
      <c r="B151" cm="1">
        <f t="array" ref="B151">TRANSPOSE(_xlfn._xlws.SORT(_xlfn._xlws.FILTER(plotSetup[treatment_number],plotSetup[crop_season_id]=A151)))</f>
        <v>0</v>
      </c>
    </row>
    <row r="152" spans="2:2" x14ac:dyDescent="0.35">
      <c r="B152" cm="1">
        <f t="array" ref="B152">TRANSPOSE(_xlfn._xlws.SORT(_xlfn._xlws.FILTER(plotSetup[treatment_number],plotSetup[crop_season_id]=A152)))</f>
        <v>0</v>
      </c>
    </row>
    <row r="153" spans="2:2" x14ac:dyDescent="0.35">
      <c r="B153" cm="1">
        <f t="array" ref="B153">TRANSPOSE(_xlfn._xlws.SORT(_xlfn._xlws.FILTER(plotSetup[treatment_number],plotSetup[crop_season_id]=A153)))</f>
        <v>0</v>
      </c>
    </row>
    <row r="154" spans="2:2" x14ac:dyDescent="0.35">
      <c r="B154" cm="1">
        <f t="array" ref="B154">TRANSPOSE(_xlfn._xlws.SORT(_xlfn._xlws.FILTER(plotSetup[treatment_number],plotSetup[crop_season_id]=A154)))</f>
        <v>0</v>
      </c>
    </row>
    <row r="155" spans="2:2" x14ac:dyDescent="0.35">
      <c r="B155" cm="1">
        <f t="array" ref="B155">TRANSPOSE(_xlfn._xlws.SORT(_xlfn._xlws.FILTER(plotSetup[treatment_number],plotSetup[crop_season_id]=A155)))</f>
        <v>0</v>
      </c>
    </row>
    <row r="156" spans="2:2" x14ac:dyDescent="0.35">
      <c r="B156" cm="1">
        <f t="array" ref="B156">TRANSPOSE(_xlfn._xlws.SORT(_xlfn._xlws.FILTER(plotSetup[treatment_number],plotSetup[crop_season_id]=A156)))</f>
        <v>0</v>
      </c>
    </row>
    <row r="157" spans="2:2" x14ac:dyDescent="0.35">
      <c r="B157" cm="1">
        <f t="array" ref="B157">TRANSPOSE(_xlfn._xlws.SORT(_xlfn._xlws.FILTER(plotSetup[treatment_number],plotSetup[crop_season_id]=A157)))</f>
        <v>0</v>
      </c>
    </row>
    <row r="158" spans="2:2" x14ac:dyDescent="0.35">
      <c r="B158" cm="1">
        <f t="array" ref="B158">TRANSPOSE(_xlfn._xlws.SORT(_xlfn._xlws.FILTER(plotSetup[treatment_number],plotSetup[crop_season_id]=A158)))</f>
        <v>0</v>
      </c>
    </row>
    <row r="159" spans="2:2" x14ac:dyDescent="0.35">
      <c r="B159" cm="1">
        <f t="array" ref="B159">TRANSPOSE(_xlfn._xlws.SORT(_xlfn._xlws.FILTER(plotSetup[treatment_number],plotSetup[crop_season_id]=A159)))</f>
        <v>0</v>
      </c>
    </row>
    <row r="160" spans="2:2" x14ac:dyDescent="0.35">
      <c r="B160" cm="1">
        <f t="array" ref="B160">TRANSPOSE(_xlfn._xlws.SORT(_xlfn._xlws.FILTER(plotSetup[treatment_number],plotSetup[crop_season_id]=A160)))</f>
        <v>0</v>
      </c>
    </row>
    <row r="161" spans="2:2" x14ac:dyDescent="0.35">
      <c r="B161" cm="1">
        <f t="array" ref="B161">TRANSPOSE(_xlfn._xlws.SORT(_xlfn._xlws.FILTER(plotSetup[treatment_number],plotSetup[crop_season_id]=A161)))</f>
        <v>0</v>
      </c>
    </row>
    <row r="162" spans="2:2" x14ac:dyDescent="0.35">
      <c r="B162" cm="1">
        <f t="array" ref="B162">TRANSPOSE(_xlfn._xlws.SORT(_xlfn._xlws.FILTER(plotSetup[treatment_number],plotSetup[crop_season_id]=A162)))</f>
        <v>0</v>
      </c>
    </row>
    <row r="163" spans="2:2" x14ac:dyDescent="0.35">
      <c r="B163" cm="1">
        <f t="array" ref="B163">TRANSPOSE(_xlfn._xlws.SORT(_xlfn._xlws.FILTER(plotSetup[treatment_number],plotSetup[crop_season_id]=A163)))</f>
        <v>0</v>
      </c>
    </row>
    <row r="164" spans="2:2" x14ac:dyDescent="0.35">
      <c r="B164" cm="1">
        <f t="array" ref="B164">TRANSPOSE(_xlfn._xlws.SORT(_xlfn._xlws.FILTER(plotSetup[treatment_number],plotSetup[crop_season_id]=A164)))</f>
        <v>0</v>
      </c>
    </row>
    <row r="165" spans="2:2" x14ac:dyDescent="0.35">
      <c r="B165" cm="1">
        <f t="array" ref="B165">TRANSPOSE(_xlfn._xlws.SORT(_xlfn._xlws.FILTER(plotSetup[treatment_number],plotSetup[crop_season_id]=A165)))</f>
        <v>0</v>
      </c>
    </row>
    <row r="166" spans="2:2" x14ac:dyDescent="0.35">
      <c r="B166" cm="1">
        <f t="array" ref="B166">TRANSPOSE(_xlfn._xlws.SORT(_xlfn._xlws.FILTER(plotSetup[treatment_number],plotSetup[crop_season_id]=A166)))</f>
        <v>0</v>
      </c>
    </row>
    <row r="167" spans="2:2" x14ac:dyDescent="0.35">
      <c r="B167" cm="1">
        <f t="array" ref="B167">TRANSPOSE(_xlfn._xlws.SORT(_xlfn._xlws.FILTER(plotSetup[treatment_number],plotSetup[crop_season_id]=A167)))</f>
        <v>0</v>
      </c>
    </row>
    <row r="168" spans="2:2" x14ac:dyDescent="0.35">
      <c r="B168" cm="1">
        <f t="array" ref="B168">TRANSPOSE(_xlfn._xlws.SORT(_xlfn._xlws.FILTER(plotSetup[treatment_number],plotSetup[crop_season_id]=A168)))</f>
        <v>0</v>
      </c>
    </row>
    <row r="169" spans="2:2" x14ac:dyDescent="0.35">
      <c r="B169" cm="1">
        <f t="array" ref="B169">TRANSPOSE(_xlfn._xlws.SORT(_xlfn._xlws.FILTER(plotSetup[treatment_number],plotSetup[crop_season_id]=A169)))</f>
        <v>0</v>
      </c>
    </row>
    <row r="170" spans="2:2" x14ac:dyDescent="0.35">
      <c r="B170" cm="1">
        <f t="array" ref="B170">TRANSPOSE(_xlfn._xlws.SORT(_xlfn._xlws.FILTER(plotSetup[treatment_number],plotSetup[crop_season_id]=A170)))</f>
        <v>0</v>
      </c>
    </row>
    <row r="171" spans="2:2" x14ac:dyDescent="0.35">
      <c r="B171" cm="1">
        <f t="array" ref="B171">TRANSPOSE(_xlfn._xlws.SORT(_xlfn._xlws.FILTER(plotSetup[treatment_number],plotSetup[crop_season_id]=A171)))</f>
        <v>0</v>
      </c>
    </row>
    <row r="172" spans="2:2" x14ac:dyDescent="0.35">
      <c r="B172" cm="1">
        <f t="array" ref="B172">TRANSPOSE(_xlfn._xlws.SORT(_xlfn._xlws.FILTER(plotSetup[treatment_number],plotSetup[crop_season_id]=A172)))</f>
        <v>0</v>
      </c>
    </row>
    <row r="173" spans="2:2" x14ac:dyDescent="0.35">
      <c r="B173" cm="1">
        <f t="array" ref="B173">TRANSPOSE(_xlfn._xlws.SORT(_xlfn._xlws.FILTER(plotSetup[treatment_number],plotSetup[crop_season_id]=A173)))</f>
        <v>0</v>
      </c>
    </row>
    <row r="174" spans="2:2" x14ac:dyDescent="0.35">
      <c r="B174" cm="1">
        <f t="array" ref="B174">TRANSPOSE(_xlfn._xlws.SORT(_xlfn._xlws.FILTER(plotSetup[treatment_number],plotSetup[crop_season_id]=A174)))</f>
        <v>0</v>
      </c>
    </row>
    <row r="175" spans="2:2" x14ac:dyDescent="0.35">
      <c r="B175" cm="1">
        <f t="array" ref="B175">TRANSPOSE(_xlfn._xlws.SORT(_xlfn._xlws.FILTER(plotSetup[treatment_number],plotSetup[crop_season_id]=A175)))</f>
        <v>0</v>
      </c>
    </row>
    <row r="176" spans="2:2" x14ac:dyDescent="0.35">
      <c r="B176" cm="1">
        <f t="array" ref="B176">TRANSPOSE(_xlfn._xlws.SORT(_xlfn._xlws.FILTER(plotSetup[treatment_number],plotSetup[crop_season_id]=A176)))</f>
        <v>0</v>
      </c>
    </row>
    <row r="177" spans="2:2" x14ac:dyDescent="0.35">
      <c r="B177" cm="1">
        <f t="array" ref="B177">TRANSPOSE(_xlfn._xlws.SORT(_xlfn._xlws.FILTER(plotSetup[treatment_number],plotSetup[crop_season_id]=A177)))</f>
        <v>0</v>
      </c>
    </row>
    <row r="178" spans="2:2" x14ac:dyDescent="0.35">
      <c r="B178" cm="1">
        <f t="array" ref="B178">TRANSPOSE(_xlfn._xlws.SORT(_xlfn._xlws.FILTER(plotSetup[treatment_number],plotSetup[crop_season_id]=A178)))</f>
        <v>0</v>
      </c>
    </row>
    <row r="179" spans="2:2" x14ac:dyDescent="0.35">
      <c r="B179" cm="1">
        <f t="array" ref="B179">TRANSPOSE(_xlfn._xlws.SORT(_xlfn._xlws.FILTER(plotSetup[treatment_number],plotSetup[crop_season_id]=A179)))</f>
        <v>0</v>
      </c>
    </row>
    <row r="180" spans="2:2" x14ac:dyDescent="0.35">
      <c r="B180" cm="1">
        <f t="array" ref="B180">TRANSPOSE(_xlfn._xlws.SORT(_xlfn._xlws.FILTER(plotSetup[treatment_number],plotSetup[crop_season_id]=A180)))</f>
        <v>0</v>
      </c>
    </row>
    <row r="181" spans="2:2" x14ac:dyDescent="0.35">
      <c r="B181" cm="1">
        <f t="array" ref="B181">TRANSPOSE(_xlfn._xlws.SORT(_xlfn._xlws.FILTER(plotSetup[treatment_number],plotSetup[crop_season_id]=A181)))</f>
        <v>0</v>
      </c>
    </row>
    <row r="182" spans="2:2" x14ac:dyDescent="0.35">
      <c r="B182" cm="1">
        <f t="array" ref="B182">TRANSPOSE(_xlfn._xlws.SORT(_xlfn._xlws.FILTER(plotSetup[treatment_number],plotSetup[crop_season_id]=A182)))</f>
        <v>0</v>
      </c>
    </row>
    <row r="183" spans="2:2" x14ac:dyDescent="0.35">
      <c r="B183" cm="1">
        <f t="array" ref="B183">TRANSPOSE(_xlfn._xlws.SORT(_xlfn._xlws.FILTER(plotSetup[treatment_number],plotSetup[crop_season_id]=A183)))</f>
        <v>0</v>
      </c>
    </row>
    <row r="184" spans="2:2" x14ac:dyDescent="0.35">
      <c r="B184" cm="1">
        <f t="array" ref="B184">TRANSPOSE(_xlfn._xlws.SORT(_xlfn._xlws.FILTER(plotSetup[treatment_number],plotSetup[crop_season_id]=A184)))</f>
        <v>0</v>
      </c>
    </row>
    <row r="185" spans="2:2" x14ac:dyDescent="0.35">
      <c r="B185" cm="1">
        <f t="array" ref="B185">TRANSPOSE(_xlfn._xlws.SORT(_xlfn._xlws.FILTER(plotSetup[treatment_number],plotSetup[crop_season_id]=A185)))</f>
        <v>0</v>
      </c>
    </row>
    <row r="186" spans="2:2" x14ac:dyDescent="0.35">
      <c r="B186" cm="1">
        <f t="array" ref="B186">TRANSPOSE(_xlfn._xlws.SORT(_xlfn._xlws.FILTER(plotSetup[treatment_number],plotSetup[crop_season_id]=A186)))</f>
        <v>0</v>
      </c>
    </row>
    <row r="187" spans="2:2" x14ac:dyDescent="0.35">
      <c r="B187" cm="1">
        <f t="array" ref="B187">TRANSPOSE(_xlfn._xlws.SORT(_xlfn._xlws.FILTER(plotSetup[treatment_number],plotSetup[crop_season_id]=A187)))</f>
        <v>0</v>
      </c>
    </row>
    <row r="188" spans="2:2" x14ac:dyDescent="0.35">
      <c r="B188" cm="1">
        <f t="array" ref="B188">TRANSPOSE(_xlfn._xlws.SORT(_xlfn._xlws.FILTER(plotSetup[treatment_number],plotSetup[crop_season_id]=A188)))</f>
        <v>0</v>
      </c>
    </row>
    <row r="189" spans="2:2" x14ac:dyDescent="0.35">
      <c r="B189" cm="1">
        <f t="array" ref="B189">TRANSPOSE(_xlfn._xlws.SORT(_xlfn._xlws.FILTER(plotSetup[treatment_number],plotSetup[crop_season_id]=A189)))</f>
        <v>0</v>
      </c>
    </row>
    <row r="190" spans="2:2" x14ac:dyDescent="0.35">
      <c r="B190" cm="1">
        <f t="array" ref="B190">TRANSPOSE(_xlfn._xlws.SORT(_xlfn._xlws.FILTER(plotSetup[treatment_number],plotSetup[crop_season_id]=A190)))</f>
        <v>0</v>
      </c>
    </row>
    <row r="191" spans="2:2" x14ac:dyDescent="0.35">
      <c r="B191" cm="1">
        <f t="array" ref="B191">TRANSPOSE(_xlfn._xlws.SORT(_xlfn._xlws.FILTER(plotSetup[treatment_number],plotSetup[crop_season_id]=A191)))</f>
        <v>0</v>
      </c>
    </row>
    <row r="192" spans="2:2" x14ac:dyDescent="0.35">
      <c r="B192" cm="1">
        <f t="array" ref="B192">TRANSPOSE(_xlfn._xlws.SORT(_xlfn._xlws.FILTER(plotSetup[treatment_number],plotSetup[crop_season_id]=A192)))</f>
        <v>0</v>
      </c>
    </row>
    <row r="193" spans="2:2" x14ac:dyDescent="0.35">
      <c r="B193" cm="1">
        <f t="array" ref="B193">TRANSPOSE(_xlfn._xlws.SORT(_xlfn._xlws.FILTER(plotSetup[treatment_number],plotSetup[crop_season_id]=A193)))</f>
        <v>0</v>
      </c>
    </row>
    <row r="194" spans="2:2" x14ac:dyDescent="0.35">
      <c r="B194" cm="1">
        <f t="array" ref="B194">TRANSPOSE(_xlfn._xlws.SORT(_xlfn._xlws.FILTER(plotSetup[treatment_number],plotSetup[crop_season_id]=A194)))</f>
        <v>0</v>
      </c>
    </row>
    <row r="195" spans="2:2" x14ac:dyDescent="0.35">
      <c r="B195" cm="1">
        <f t="array" ref="B195">TRANSPOSE(_xlfn._xlws.SORT(_xlfn._xlws.FILTER(plotSetup[treatment_number],plotSetup[crop_season_id]=A195)))</f>
        <v>0</v>
      </c>
    </row>
    <row r="196" spans="2:2" x14ac:dyDescent="0.35">
      <c r="B196" cm="1">
        <f t="array" ref="B196">TRANSPOSE(_xlfn._xlws.SORT(_xlfn._xlws.FILTER(plotSetup[treatment_number],plotSetup[crop_season_id]=A196)))</f>
        <v>0</v>
      </c>
    </row>
    <row r="197" spans="2:2" x14ac:dyDescent="0.35">
      <c r="B197" cm="1">
        <f t="array" ref="B197">TRANSPOSE(_xlfn._xlws.SORT(_xlfn._xlws.FILTER(plotSetup[treatment_number],plotSetup[crop_season_id]=A197)))</f>
        <v>0</v>
      </c>
    </row>
    <row r="198" spans="2:2" x14ac:dyDescent="0.35">
      <c r="B198" cm="1">
        <f t="array" ref="B198">TRANSPOSE(_xlfn._xlws.SORT(_xlfn._xlws.FILTER(plotSetup[treatment_number],plotSetup[crop_season_id]=A198)))</f>
        <v>0</v>
      </c>
    </row>
    <row r="199" spans="2:2" x14ac:dyDescent="0.35">
      <c r="B199" cm="1">
        <f t="array" ref="B199">TRANSPOSE(_xlfn._xlws.SORT(_xlfn._xlws.FILTER(plotSetup[treatment_number],plotSetup[crop_season_id]=A199)))</f>
        <v>0</v>
      </c>
    </row>
    <row r="200" spans="2:2" x14ac:dyDescent="0.35">
      <c r="B200" cm="1">
        <f t="array" ref="B200">TRANSPOSE(_xlfn._xlws.SORT(_xlfn._xlws.FILTER(plotSetup[treatment_number],plotSetup[crop_season_id]=A200)))</f>
        <v>0</v>
      </c>
    </row>
    <row r="201" spans="2:2" x14ac:dyDescent="0.35">
      <c r="B201" cm="1">
        <f t="array" ref="B201">TRANSPOSE(_xlfn._xlws.SORT(_xlfn._xlws.FILTER(plotSetup[treatment_number],plotSetup[crop_season_id]=A201)))</f>
        <v>0</v>
      </c>
    </row>
    <row r="202" spans="2:2" x14ac:dyDescent="0.35">
      <c r="B202" cm="1">
        <f t="array" ref="B202">TRANSPOSE(_xlfn._xlws.SORT(_xlfn._xlws.FILTER(plotSetup[treatment_number],plotSetup[crop_season_id]=A202)))</f>
        <v>0</v>
      </c>
    </row>
    <row r="203" spans="2:2" x14ac:dyDescent="0.35">
      <c r="B203" cm="1">
        <f t="array" ref="B203">TRANSPOSE(_xlfn._xlws.SORT(_xlfn._xlws.FILTER(plotSetup[treatment_number],plotSetup[crop_season_id]=A203)))</f>
        <v>0</v>
      </c>
    </row>
    <row r="204" spans="2:2" x14ac:dyDescent="0.35">
      <c r="B204" cm="1">
        <f t="array" ref="B204">TRANSPOSE(_xlfn._xlws.SORT(_xlfn._xlws.FILTER(plotSetup[treatment_number],plotSetup[crop_season_id]=A204)))</f>
        <v>0</v>
      </c>
    </row>
    <row r="205" spans="2:2" x14ac:dyDescent="0.35">
      <c r="B205" cm="1">
        <f t="array" ref="B205">TRANSPOSE(_xlfn._xlws.SORT(_xlfn._xlws.FILTER(plotSetup[treatment_number],plotSetup[crop_season_id]=A205)))</f>
        <v>0</v>
      </c>
    </row>
    <row r="206" spans="2:2" x14ac:dyDescent="0.35">
      <c r="B206" cm="1">
        <f t="array" ref="B206">TRANSPOSE(_xlfn._xlws.SORT(_xlfn._xlws.FILTER(plotSetup[treatment_number],plotSetup[crop_season_id]=A206)))</f>
        <v>0</v>
      </c>
    </row>
    <row r="207" spans="2:2" x14ac:dyDescent="0.35">
      <c r="B207" cm="1">
        <f t="array" ref="B207">TRANSPOSE(_xlfn._xlws.SORT(_xlfn._xlws.FILTER(plotSetup[treatment_number],plotSetup[crop_season_id]=A207)))</f>
        <v>0</v>
      </c>
    </row>
    <row r="208" spans="2:2" x14ac:dyDescent="0.35">
      <c r="B208" cm="1">
        <f t="array" ref="B208">TRANSPOSE(_xlfn._xlws.SORT(_xlfn._xlws.FILTER(plotSetup[treatment_number],plotSetup[crop_season_id]=A208)))</f>
        <v>0</v>
      </c>
    </row>
    <row r="209" spans="2:2" x14ac:dyDescent="0.35">
      <c r="B209" cm="1">
        <f t="array" ref="B209">TRANSPOSE(_xlfn._xlws.SORT(_xlfn._xlws.FILTER(plotSetup[treatment_number],plotSetup[crop_season_id]=A209)))</f>
        <v>0</v>
      </c>
    </row>
    <row r="210" spans="2:2" x14ac:dyDescent="0.35">
      <c r="B210" cm="1">
        <f t="array" ref="B210">TRANSPOSE(_xlfn._xlws.SORT(_xlfn._xlws.FILTER(plotSetup[treatment_number],plotSetup[crop_season_id]=A210)))</f>
        <v>0</v>
      </c>
    </row>
    <row r="211" spans="2:2" x14ac:dyDescent="0.35">
      <c r="B211" cm="1">
        <f t="array" ref="B211">TRANSPOSE(_xlfn._xlws.SORT(_xlfn._xlws.FILTER(plotSetup[treatment_number],plotSetup[crop_season_id]=A211)))</f>
        <v>0</v>
      </c>
    </row>
    <row r="212" spans="2:2" x14ac:dyDescent="0.35">
      <c r="B212" cm="1">
        <f t="array" ref="B212">TRANSPOSE(_xlfn._xlws.SORT(_xlfn._xlws.FILTER(plotSetup[treatment_number],plotSetup[crop_season_id]=A212)))</f>
        <v>0</v>
      </c>
    </row>
    <row r="213" spans="2:2" x14ac:dyDescent="0.35">
      <c r="B213" cm="1">
        <f t="array" ref="B213">TRANSPOSE(_xlfn._xlws.SORT(_xlfn._xlws.FILTER(plotSetup[treatment_number],plotSetup[crop_season_id]=A213)))</f>
        <v>0</v>
      </c>
    </row>
    <row r="214" spans="2:2" x14ac:dyDescent="0.35">
      <c r="B214" cm="1">
        <f t="array" ref="B214">TRANSPOSE(_xlfn._xlws.SORT(_xlfn._xlws.FILTER(plotSetup[treatment_number],plotSetup[crop_season_id]=A214)))</f>
        <v>0</v>
      </c>
    </row>
    <row r="215" spans="2:2" x14ac:dyDescent="0.35">
      <c r="B215" cm="1">
        <f t="array" ref="B215">TRANSPOSE(_xlfn._xlws.SORT(_xlfn._xlws.FILTER(plotSetup[treatment_number],plotSetup[crop_season_id]=A215)))</f>
        <v>0</v>
      </c>
    </row>
    <row r="216" spans="2:2" x14ac:dyDescent="0.35">
      <c r="B216" cm="1">
        <f t="array" ref="B216">TRANSPOSE(_xlfn._xlws.SORT(_xlfn._xlws.FILTER(plotSetup[treatment_number],plotSetup[crop_season_id]=A216)))</f>
        <v>0</v>
      </c>
    </row>
    <row r="217" spans="2:2" x14ac:dyDescent="0.35">
      <c r="B217" cm="1">
        <f t="array" ref="B217">TRANSPOSE(_xlfn._xlws.SORT(_xlfn._xlws.FILTER(plotSetup[treatment_number],plotSetup[crop_season_id]=A217)))</f>
        <v>0</v>
      </c>
    </row>
    <row r="218" spans="2:2" x14ac:dyDescent="0.35">
      <c r="B218" cm="1">
        <f t="array" ref="B218">TRANSPOSE(_xlfn._xlws.SORT(_xlfn._xlws.FILTER(plotSetup[treatment_number],plotSetup[crop_season_id]=A218)))</f>
        <v>0</v>
      </c>
    </row>
    <row r="219" spans="2:2" x14ac:dyDescent="0.35">
      <c r="B219" cm="1">
        <f t="array" ref="B219">TRANSPOSE(_xlfn._xlws.SORT(_xlfn._xlws.FILTER(plotSetup[treatment_number],plotSetup[crop_season_id]=A219)))</f>
        <v>0</v>
      </c>
    </row>
    <row r="220" spans="2:2" x14ac:dyDescent="0.35">
      <c r="B220" cm="1">
        <f t="array" ref="B220">TRANSPOSE(_xlfn._xlws.SORT(_xlfn._xlws.FILTER(plotSetup[treatment_number],plotSetup[crop_season_id]=A220)))</f>
        <v>0</v>
      </c>
    </row>
    <row r="221" spans="2:2" x14ac:dyDescent="0.35">
      <c r="B221" cm="1">
        <f t="array" ref="B221">TRANSPOSE(_xlfn._xlws.SORT(_xlfn._xlws.FILTER(plotSetup[treatment_number],plotSetup[crop_season_id]=A221)))</f>
        <v>0</v>
      </c>
    </row>
    <row r="222" spans="2:2" x14ac:dyDescent="0.35">
      <c r="B222" cm="1">
        <f t="array" ref="B222">TRANSPOSE(_xlfn._xlws.SORT(_xlfn._xlws.FILTER(plotSetup[treatment_number],plotSetup[crop_season_id]=A222)))</f>
        <v>0</v>
      </c>
    </row>
    <row r="223" spans="2:2" x14ac:dyDescent="0.35">
      <c r="B223" cm="1">
        <f t="array" ref="B223">TRANSPOSE(_xlfn._xlws.SORT(_xlfn._xlws.FILTER(plotSetup[treatment_number],plotSetup[crop_season_id]=A223)))</f>
        <v>0</v>
      </c>
    </row>
    <row r="224" spans="2:2" x14ac:dyDescent="0.35">
      <c r="B224" cm="1">
        <f t="array" ref="B224">TRANSPOSE(_xlfn._xlws.SORT(_xlfn._xlws.FILTER(plotSetup[treatment_number],plotSetup[crop_season_id]=A224)))</f>
        <v>0</v>
      </c>
    </row>
    <row r="225" spans="2:2" x14ac:dyDescent="0.35">
      <c r="B225" cm="1">
        <f t="array" ref="B225">TRANSPOSE(_xlfn._xlws.SORT(_xlfn._xlws.FILTER(plotSetup[treatment_number],plotSetup[crop_season_id]=A225)))</f>
        <v>0</v>
      </c>
    </row>
    <row r="226" spans="2:2" x14ac:dyDescent="0.35">
      <c r="B226" cm="1">
        <f t="array" ref="B226">TRANSPOSE(_xlfn._xlws.SORT(_xlfn._xlws.FILTER(plotSetup[treatment_number],plotSetup[crop_season_id]=A226)))</f>
        <v>0</v>
      </c>
    </row>
    <row r="227" spans="2:2" x14ac:dyDescent="0.35">
      <c r="B227" cm="1">
        <f t="array" ref="B227">TRANSPOSE(_xlfn._xlws.SORT(_xlfn._xlws.FILTER(plotSetup[treatment_number],plotSetup[crop_season_id]=A227)))</f>
        <v>0</v>
      </c>
    </row>
    <row r="228" spans="2:2" x14ac:dyDescent="0.35">
      <c r="B228" cm="1">
        <f t="array" ref="B228">TRANSPOSE(_xlfn._xlws.SORT(_xlfn._xlws.FILTER(plotSetup[treatment_number],plotSetup[crop_season_id]=A228)))</f>
        <v>0</v>
      </c>
    </row>
    <row r="229" spans="2:2" x14ac:dyDescent="0.35">
      <c r="B229" cm="1">
        <f t="array" ref="B229">TRANSPOSE(_xlfn._xlws.SORT(_xlfn._xlws.FILTER(plotSetup[treatment_number],plotSetup[crop_season_id]=A229)))</f>
        <v>0</v>
      </c>
    </row>
    <row r="230" spans="2:2" x14ac:dyDescent="0.35">
      <c r="B230" cm="1">
        <f t="array" ref="B230">TRANSPOSE(_xlfn._xlws.SORT(_xlfn._xlws.FILTER(plotSetup[treatment_number],plotSetup[crop_season_id]=A230)))</f>
        <v>0</v>
      </c>
    </row>
    <row r="231" spans="2:2" x14ac:dyDescent="0.35">
      <c r="B231" cm="1">
        <f t="array" ref="B231">TRANSPOSE(_xlfn._xlws.SORT(_xlfn._xlws.FILTER(plotSetup[treatment_number],plotSetup[crop_season_id]=A231)))</f>
        <v>0</v>
      </c>
    </row>
    <row r="232" spans="2:2" x14ac:dyDescent="0.35">
      <c r="B232" cm="1">
        <f t="array" ref="B232">TRANSPOSE(_xlfn._xlws.SORT(_xlfn._xlws.FILTER(plotSetup[treatment_number],plotSetup[crop_season_id]=A232)))</f>
        <v>0</v>
      </c>
    </row>
    <row r="233" spans="2:2" x14ac:dyDescent="0.35">
      <c r="B233" cm="1">
        <f t="array" ref="B233">TRANSPOSE(_xlfn._xlws.SORT(_xlfn._xlws.FILTER(plotSetup[treatment_number],plotSetup[crop_season_id]=A233)))</f>
        <v>0</v>
      </c>
    </row>
    <row r="234" spans="2:2" x14ac:dyDescent="0.35">
      <c r="B234" cm="1">
        <f t="array" ref="B234">TRANSPOSE(_xlfn._xlws.SORT(_xlfn._xlws.FILTER(plotSetup[treatment_number],plotSetup[crop_season_id]=A234)))</f>
        <v>0</v>
      </c>
    </row>
    <row r="235" spans="2:2" x14ac:dyDescent="0.35">
      <c r="B235" cm="1">
        <f t="array" ref="B235">TRANSPOSE(_xlfn._xlws.SORT(_xlfn._xlws.FILTER(plotSetup[treatment_number],plotSetup[crop_season_id]=A235)))</f>
        <v>0</v>
      </c>
    </row>
    <row r="236" spans="2:2" x14ac:dyDescent="0.35">
      <c r="B236" cm="1">
        <f t="array" ref="B236">TRANSPOSE(_xlfn._xlws.SORT(_xlfn._xlws.FILTER(plotSetup[treatment_number],plotSetup[crop_season_id]=A236)))</f>
        <v>0</v>
      </c>
    </row>
    <row r="237" spans="2:2" x14ac:dyDescent="0.35">
      <c r="B237" cm="1">
        <f t="array" ref="B237">TRANSPOSE(_xlfn._xlws.SORT(_xlfn._xlws.FILTER(plotSetup[treatment_number],plotSetup[crop_season_id]=A237)))</f>
        <v>0</v>
      </c>
    </row>
    <row r="238" spans="2:2" x14ac:dyDescent="0.35">
      <c r="B238" cm="1">
        <f t="array" ref="B238">TRANSPOSE(_xlfn._xlws.SORT(_xlfn._xlws.FILTER(plotSetup[treatment_number],plotSetup[crop_season_id]=A238)))</f>
        <v>0</v>
      </c>
    </row>
    <row r="239" spans="2:2" x14ac:dyDescent="0.35">
      <c r="B239" cm="1">
        <f t="array" ref="B239">TRANSPOSE(_xlfn._xlws.SORT(_xlfn._xlws.FILTER(plotSetup[treatment_number],plotSetup[crop_season_id]=A239)))</f>
        <v>0</v>
      </c>
    </row>
    <row r="240" spans="2:2" x14ac:dyDescent="0.35">
      <c r="B240" cm="1">
        <f t="array" ref="B240">TRANSPOSE(_xlfn._xlws.SORT(_xlfn._xlws.FILTER(plotSetup[treatment_number],plotSetup[crop_season_id]=A240)))</f>
        <v>0</v>
      </c>
    </row>
    <row r="241" spans="2:2" x14ac:dyDescent="0.35">
      <c r="B241" cm="1">
        <f t="array" ref="B241">TRANSPOSE(_xlfn._xlws.SORT(_xlfn._xlws.FILTER(plotSetup[treatment_number],plotSetup[crop_season_id]=A241)))</f>
        <v>0</v>
      </c>
    </row>
    <row r="242" spans="2:2" x14ac:dyDescent="0.35">
      <c r="B242" cm="1">
        <f t="array" ref="B242">TRANSPOSE(_xlfn._xlws.SORT(_xlfn._xlws.FILTER(plotSetup[treatment_number],plotSetup[crop_season_id]=A242)))</f>
        <v>0</v>
      </c>
    </row>
    <row r="243" spans="2:2" x14ac:dyDescent="0.35">
      <c r="B243" cm="1">
        <f t="array" ref="B243">TRANSPOSE(_xlfn._xlws.SORT(_xlfn._xlws.FILTER(plotSetup[treatment_number],plotSetup[crop_season_id]=A243)))</f>
        <v>0</v>
      </c>
    </row>
    <row r="244" spans="2:2" x14ac:dyDescent="0.35">
      <c r="B244" cm="1">
        <f t="array" ref="B244">TRANSPOSE(_xlfn._xlws.SORT(_xlfn._xlws.FILTER(plotSetup[treatment_number],plotSetup[crop_season_id]=A244)))</f>
        <v>0</v>
      </c>
    </row>
    <row r="245" spans="2:2" x14ac:dyDescent="0.35">
      <c r="B245" cm="1">
        <f t="array" ref="B245">TRANSPOSE(_xlfn._xlws.SORT(_xlfn._xlws.FILTER(plotSetup[treatment_number],plotSetup[crop_season_id]=A245)))</f>
        <v>0</v>
      </c>
    </row>
    <row r="246" spans="2:2" x14ac:dyDescent="0.35">
      <c r="B246" cm="1">
        <f t="array" ref="B246">TRANSPOSE(_xlfn._xlws.SORT(_xlfn._xlws.FILTER(plotSetup[treatment_number],plotSetup[crop_season_id]=A246)))</f>
        <v>0</v>
      </c>
    </row>
    <row r="247" spans="2:2" x14ac:dyDescent="0.35">
      <c r="B247" cm="1">
        <f t="array" ref="B247">TRANSPOSE(_xlfn._xlws.SORT(_xlfn._xlws.FILTER(plotSetup[treatment_number],plotSetup[crop_season_id]=A247)))</f>
        <v>0</v>
      </c>
    </row>
    <row r="248" spans="2:2" x14ac:dyDescent="0.35">
      <c r="B248" cm="1">
        <f t="array" ref="B248">TRANSPOSE(_xlfn._xlws.SORT(_xlfn._xlws.FILTER(plotSetup[treatment_number],plotSetup[crop_season_id]=A248)))</f>
        <v>0</v>
      </c>
    </row>
    <row r="249" spans="2:2" x14ac:dyDescent="0.35">
      <c r="B249" cm="1">
        <f t="array" ref="B249">TRANSPOSE(_xlfn._xlws.SORT(_xlfn._xlws.FILTER(plotSetup[treatment_number],plotSetup[crop_season_id]=A249)))</f>
        <v>0</v>
      </c>
    </row>
    <row r="250" spans="2:2" x14ac:dyDescent="0.35">
      <c r="B250" cm="1">
        <f t="array" ref="B250">TRANSPOSE(_xlfn._xlws.SORT(_xlfn._xlws.FILTER(plotSetup[treatment_number],plotSetup[crop_season_id]=A250)))</f>
        <v>0</v>
      </c>
    </row>
    <row r="251" spans="2:2" x14ac:dyDescent="0.35">
      <c r="B251" cm="1">
        <f t="array" ref="B251">TRANSPOSE(_xlfn._xlws.SORT(_xlfn._xlws.FILTER(plotSetup[treatment_number],plotSetup[crop_season_id]=A251)))</f>
        <v>0</v>
      </c>
    </row>
    <row r="252" spans="2:2" x14ac:dyDescent="0.35">
      <c r="B252" cm="1">
        <f t="array" ref="B252">TRANSPOSE(_xlfn._xlws.SORT(_xlfn._xlws.FILTER(plotSetup[treatment_number],plotSetup[crop_season_id]=A252)))</f>
        <v>0</v>
      </c>
    </row>
    <row r="253" spans="2:2" x14ac:dyDescent="0.35">
      <c r="B253" cm="1">
        <f t="array" ref="B253">TRANSPOSE(_xlfn._xlws.SORT(_xlfn._xlws.FILTER(plotSetup[treatment_number],plotSetup[crop_season_id]=A253)))</f>
        <v>0</v>
      </c>
    </row>
    <row r="254" spans="2:2" x14ac:dyDescent="0.35">
      <c r="B254" cm="1">
        <f t="array" ref="B254">TRANSPOSE(_xlfn._xlws.SORT(_xlfn._xlws.FILTER(plotSetup[treatment_number],plotSetup[crop_season_id]=A254)))</f>
        <v>0</v>
      </c>
    </row>
    <row r="255" spans="2:2" x14ac:dyDescent="0.35">
      <c r="B255" cm="1">
        <f t="array" ref="B255">TRANSPOSE(_xlfn._xlws.SORT(_xlfn._xlws.FILTER(plotSetup[treatment_number],plotSetup[crop_season_id]=A255)))</f>
        <v>0</v>
      </c>
    </row>
    <row r="256" spans="2:2" x14ac:dyDescent="0.35">
      <c r="B256" cm="1">
        <f t="array" ref="B256">TRANSPOSE(_xlfn._xlws.SORT(_xlfn._xlws.FILTER(plotSetup[treatment_number],plotSetup[crop_season_id]=A256)))</f>
        <v>0</v>
      </c>
    </row>
    <row r="257" spans="2:2" x14ac:dyDescent="0.35">
      <c r="B257" cm="1">
        <f t="array" ref="B257">TRANSPOSE(_xlfn._xlws.SORT(_xlfn._xlws.FILTER(plotSetup[treatment_number],plotSetup[crop_season_id]=A257)))</f>
        <v>0</v>
      </c>
    </row>
    <row r="258" spans="2:2" x14ac:dyDescent="0.35">
      <c r="B258" cm="1">
        <f t="array" ref="B258">TRANSPOSE(_xlfn._xlws.SORT(_xlfn._xlws.FILTER(plotSetup[treatment_number],plotSetup[crop_season_id]=A258)))</f>
        <v>0</v>
      </c>
    </row>
    <row r="259" spans="2:2" x14ac:dyDescent="0.35">
      <c r="B259" cm="1">
        <f t="array" ref="B259">TRANSPOSE(_xlfn._xlws.SORT(_xlfn._xlws.FILTER(plotSetup[treatment_number],plotSetup[crop_season_id]=A259)))</f>
        <v>0</v>
      </c>
    </row>
    <row r="260" spans="2:2" x14ac:dyDescent="0.35">
      <c r="B260" cm="1">
        <f t="array" ref="B260">TRANSPOSE(_xlfn._xlws.SORT(_xlfn._xlws.FILTER(plotSetup[treatment_number],plotSetup[crop_season_id]=A260)))</f>
        <v>0</v>
      </c>
    </row>
    <row r="261" spans="2:2" x14ac:dyDescent="0.35">
      <c r="B261" cm="1">
        <f t="array" ref="B261">TRANSPOSE(_xlfn._xlws.SORT(_xlfn._xlws.FILTER(plotSetup[treatment_number],plotSetup[crop_season_id]=A261)))</f>
        <v>0</v>
      </c>
    </row>
    <row r="262" spans="2:2" x14ac:dyDescent="0.35">
      <c r="B262" cm="1">
        <f t="array" ref="B262">TRANSPOSE(_xlfn._xlws.SORT(_xlfn._xlws.FILTER(plotSetup[treatment_number],plotSetup[crop_season_id]=A262)))</f>
        <v>0</v>
      </c>
    </row>
    <row r="263" spans="2:2" x14ac:dyDescent="0.35">
      <c r="B263" cm="1">
        <f t="array" ref="B263">TRANSPOSE(_xlfn._xlws.SORT(_xlfn._xlws.FILTER(plotSetup[treatment_number],plotSetup[crop_season_id]=A263)))</f>
        <v>0</v>
      </c>
    </row>
    <row r="264" spans="2:2" x14ac:dyDescent="0.35">
      <c r="B264" cm="1">
        <f t="array" ref="B264">TRANSPOSE(_xlfn._xlws.SORT(_xlfn._xlws.FILTER(plotSetup[treatment_number],plotSetup[crop_season_id]=A264)))</f>
        <v>0</v>
      </c>
    </row>
    <row r="265" spans="2:2" x14ac:dyDescent="0.35">
      <c r="B265" cm="1">
        <f t="array" ref="B265">TRANSPOSE(_xlfn._xlws.SORT(_xlfn._xlws.FILTER(plotSetup[treatment_number],plotSetup[crop_season_id]=A265)))</f>
        <v>0</v>
      </c>
    </row>
    <row r="266" spans="2:2" x14ac:dyDescent="0.35">
      <c r="B266" cm="1">
        <f t="array" ref="B266">TRANSPOSE(_xlfn._xlws.SORT(_xlfn._xlws.FILTER(plotSetup[treatment_number],plotSetup[crop_season_id]=A266)))</f>
        <v>0</v>
      </c>
    </row>
    <row r="267" spans="2:2" x14ac:dyDescent="0.35">
      <c r="B267" cm="1">
        <f t="array" ref="B267">TRANSPOSE(_xlfn._xlws.SORT(_xlfn._xlws.FILTER(plotSetup[treatment_number],plotSetup[crop_season_id]=A267)))</f>
        <v>0</v>
      </c>
    </row>
    <row r="268" spans="2:2" x14ac:dyDescent="0.35">
      <c r="B268" cm="1">
        <f t="array" ref="B268">TRANSPOSE(_xlfn._xlws.SORT(_xlfn._xlws.FILTER(plotSetup[treatment_number],plotSetup[crop_season_id]=A268)))</f>
        <v>0</v>
      </c>
    </row>
    <row r="269" spans="2:2" x14ac:dyDescent="0.35">
      <c r="B269" cm="1">
        <f t="array" ref="B269">TRANSPOSE(_xlfn._xlws.SORT(_xlfn._xlws.FILTER(plotSetup[treatment_number],plotSetup[crop_season_id]=A269)))</f>
        <v>0</v>
      </c>
    </row>
    <row r="270" spans="2:2" x14ac:dyDescent="0.35">
      <c r="B270" cm="1">
        <f t="array" ref="B270">TRANSPOSE(_xlfn._xlws.SORT(_xlfn._xlws.FILTER(plotSetup[treatment_number],plotSetup[crop_season_id]=A270)))</f>
        <v>0</v>
      </c>
    </row>
    <row r="271" spans="2:2" x14ac:dyDescent="0.35">
      <c r="B271" cm="1">
        <f t="array" ref="B271">TRANSPOSE(_xlfn._xlws.SORT(_xlfn._xlws.FILTER(plotSetup[treatment_number],plotSetup[crop_season_id]=A271)))</f>
        <v>0</v>
      </c>
    </row>
    <row r="272" spans="2:2" x14ac:dyDescent="0.35">
      <c r="B272" cm="1">
        <f t="array" ref="B272">TRANSPOSE(_xlfn._xlws.SORT(_xlfn._xlws.FILTER(plotSetup[treatment_number],plotSetup[crop_season_id]=A272)))</f>
        <v>0</v>
      </c>
    </row>
    <row r="273" spans="2:2" x14ac:dyDescent="0.35">
      <c r="B273" cm="1">
        <f t="array" ref="B273">TRANSPOSE(_xlfn._xlws.SORT(_xlfn._xlws.FILTER(plotSetup[treatment_number],plotSetup[crop_season_id]=A273)))</f>
        <v>0</v>
      </c>
    </row>
    <row r="274" spans="2:2" x14ac:dyDescent="0.35">
      <c r="B274" cm="1">
        <f t="array" ref="B274">TRANSPOSE(_xlfn._xlws.SORT(_xlfn._xlws.FILTER(plotSetup[treatment_number],plotSetup[crop_season_id]=A274)))</f>
        <v>0</v>
      </c>
    </row>
    <row r="275" spans="2:2" x14ac:dyDescent="0.35">
      <c r="B275" cm="1">
        <f t="array" ref="B275">TRANSPOSE(_xlfn._xlws.SORT(_xlfn._xlws.FILTER(plotSetup[treatment_number],plotSetup[crop_season_id]=A275)))</f>
        <v>0</v>
      </c>
    </row>
    <row r="276" spans="2:2" x14ac:dyDescent="0.35">
      <c r="B276" cm="1">
        <f t="array" ref="B276">TRANSPOSE(_xlfn._xlws.SORT(_xlfn._xlws.FILTER(plotSetup[treatment_number],plotSetup[crop_season_id]=A276)))</f>
        <v>0</v>
      </c>
    </row>
    <row r="277" spans="2:2" x14ac:dyDescent="0.35">
      <c r="B277" cm="1">
        <f t="array" ref="B277">TRANSPOSE(_xlfn._xlws.SORT(_xlfn._xlws.FILTER(plotSetup[treatment_number],plotSetup[crop_season_id]=A277)))</f>
        <v>0</v>
      </c>
    </row>
    <row r="278" spans="2:2" x14ac:dyDescent="0.35">
      <c r="B278" cm="1">
        <f t="array" ref="B278">TRANSPOSE(_xlfn._xlws.SORT(_xlfn._xlws.FILTER(plotSetup[treatment_number],plotSetup[crop_season_id]=A278)))</f>
        <v>0</v>
      </c>
    </row>
    <row r="279" spans="2:2" x14ac:dyDescent="0.35">
      <c r="B279" cm="1">
        <f t="array" ref="B279">TRANSPOSE(_xlfn._xlws.SORT(_xlfn._xlws.FILTER(plotSetup[treatment_number],plotSetup[crop_season_id]=A279)))</f>
        <v>0</v>
      </c>
    </row>
    <row r="280" spans="2:2" x14ac:dyDescent="0.35">
      <c r="B280" cm="1">
        <f t="array" ref="B280">TRANSPOSE(_xlfn._xlws.SORT(_xlfn._xlws.FILTER(plotSetup[treatment_number],plotSetup[crop_season_id]=A280)))</f>
        <v>0</v>
      </c>
    </row>
    <row r="281" spans="2:2" x14ac:dyDescent="0.35">
      <c r="B281" cm="1">
        <f t="array" ref="B281">TRANSPOSE(_xlfn._xlws.SORT(_xlfn._xlws.FILTER(plotSetup[treatment_number],plotSetup[crop_season_id]=A281)))</f>
        <v>0</v>
      </c>
    </row>
    <row r="282" spans="2:2" x14ac:dyDescent="0.35">
      <c r="B282" cm="1">
        <f t="array" ref="B282">TRANSPOSE(_xlfn._xlws.SORT(_xlfn._xlws.FILTER(plotSetup[treatment_number],plotSetup[crop_season_id]=A282)))</f>
        <v>0</v>
      </c>
    </row>
    <row r="283" spans="2:2" x14ac:dyDescent="0.35">
      <c r="B283" cm="1">
        <f t="array" ref="B283">TRANSPOSE(_xlfn._xlws.SORT(_xlfn._xlws.FILTER(plotSetup[treatment_number],plotSetup[crop_season_id]=A283)))</f>
        <v>0</v>
      </c>
    </row>
    <row r="284" spans="2:2" x14ac:dyDescent="0.35">
      <c r="B284" cm="1">
        <f t="array" ref="B284">TRANSPOSE(_xlfn._xlws.SORT(_xlfn._xlws.FILTER(plotSetup[treatment_number],plotSetup[crop_season_id]=A284)))</f>
        <v>0</v>
      </c>
    </row>
    <row r="285" spans="2:2" x14ac:dyDescent="0.35">
      <c r="B285" cm="1">
        <f t="array" ref="B285">TRANSPOSE(_xlfn._xlws.SORT(_xlfn._xlws.FILTER(plotSetup[treatment_number],plotSetup[crop_season_id]=A285)))</f>
        <v>0</v>
      </c>
    </row>
    <row r="286" spans="2:2" x14ac:dyDescent="0.35">
      <c r="B286" cm="1">
        <f t="array" ref="B286">TRANSPOSE(_xlfn._xlws.SORT(_xlfn._xlws.FILTER(plotSetup[treatment_number],plotSetup[crop_season_id]=A286)))</f>
        <v>0</v>
      </c>
    </row>
    <row r="287" spans="2:2" x14ac:dyDescent="0.35">
      <c r="B287" cm="1">
        <f t="array" ref="B287">TRANSPOSE(_xlfn._xlws.SORT(_xlfn._xlws.FILTER(plotSetup[treatment_number],plotSetup[crop_season_id]=A287)))</f>
        <v>0</v>
      </c>
    </row>
    <row r="288" spans="2:2" x14ac:dyDescent="0.35">
      <c r="B288" cm="1">
        <f t="array" ref="B288">TRANSPOSE(_xlfn._xlws.SORT(_xlfn._xlws.FILTER(plotSetup[treatment_number],plotSetup[crop_season_id]=A288)))</f>
        <v>0</v>
      </c>
    </row>
    <row r="289" spans="2:2" x14ac:dyDescent="0.35">
      <c r="B289" cm="1">
        <f t="array" ref="B289">TRANSPOSE(_xlfn._xlws.SORT(_xlfn._xlws.FILTER(plotSetup[treatment_number],plotSetup[crop_season_id]=A289)))</f>
        <v>0</v>
      </c>
    </row>
    <row r="290" spans="2:2" x14ac:dyDescent="0.35">
      <c r="B290" cm="1">
        <f t="array" ref="B290">TRANSPOSE(_xlfn._xlws.SORT(_xlfn._xlws.FILTER(plotSetup[treatment_number],plotSetup[crop_season_id]=A290)))</f>
        <v>0</v>
      </c>
    </row>
    <row r="291" spans="2:2" x14ac:dyDescent="0.35">
      <c r="B291" cm="1">
        <f t="array" ref="B291">TRANSPOSE(_xlfn._xlws.SORT(_xlfn._xlws.FILTER(plotSetup[treatment_number],plotSetup[crop_season_id]=A291)))</f>
        <v>0</v>
      </c>
    </row>
    <row r="292" spans="2:2" x14ac:dyDescent="0.35">
      <c r="B292" cm="1">
        <f t="array" ref="B292">TRANSPOSE(_xlfn._xlws.SORT(_xlfn._xlws.FILTER(plotSetup[treatment_number],plotSetup[crop_season_id]=A292)))</f>
        <v>0</v>
      </c>
    </row>
    <row r="293" spans="2:2" x14ac:dyDescent="0.35">
      <c r="B293" cm="1">
        <f t="array" ref="B293">TRANSPOSE(_xlfn._xlws.SORT(_xlfn._xlws.FILTER(plotSetup[treatment_number],plotSetup[crop_season_id]=A293)))</f>
        <v>0</v>
      </c>
    </row>
    <row r="294" spans="2:2" x14ac:dyDescent="0.35">
      <c r="B294" cm="1">
        <f t="array" ref="B294">TRANSPOSE(_xlfn._xlws.SORT(_xlfn._xlws.FILTER(plotSetup[treatment_number],plotSetup[crop_season_id]=A294)))</f>
        <v>0</v>
      </c>
    </row>
    <row r="295" spans="2:2" x14ac:dyDescent="0.35">
      <c r="B295" cm="1">
        <f t="array" ref="B295">TRANSPOSE(_xlfn._xlws.SORT(_xlfn._xlws.FILTER(plotSetup[treatment_number],plotSetup[crop_season_id]=A295)))</f>
        <v>0</v>
      </c>
    </row>
    <row r="296" spans="2:2" x14ac:dyDescent="0.35">
      <c r="B296" cm="1">
        <f t="array" ref="B296">TRANSPOSE(_xlfn._xlws.SORT(_xlfn._xlws.FILTER(plotSetup[treatment_number],plotSetup[crop_season_id]=A296)))</f>
        <v>0</v>
      </c>
    </row>
    <row r="297" spans="2:2" x14ac:dyDescent="0.35">
      <c r="B297" cm="1">
        <f t="array" ref="B297">TRANSPOSE(_xlfn._xlws.SORT(_xlfn._xlws.FILTER(plotSetup[treatment_number],plotSetup[crop_season_id]=A297)))</f>
        <v>0</v>
      </c>
    </row>
    <row r="298" spans="2:2" x14ac:dyDescent="0.35">
      <c r="B298" cm="1">
        <f t="array" ref="B298">TRANSPOSE(_xlfn._xlws.SORT(_xlfn._xlws.FILTER(plotSetup[treatment_number],plotSetup[crop_season_id]=A298)))</f>
        <v>0</v>
      </c>
    </row>
    <row r="299" spans="2:2" x14ac:dyDescent="0.35">
      <c r="B299" cm="1">
        <f t="array" ref="B299">TRANSPOSE(_xlfn._xlws.SORT(_xlfn._xlws.FILTER(plotSetup[treatment_number],plotSetup[crop_season_id]=A299)))</f>
        <v>0</v>
      </c>
    </row>
    <row r="300" spans="2:2" x14ac:dyDescent="0.35">
      <c r="B300" cm="1">
        <f t="array" ref="B300">TRANSPOSE(_xlfn._xlws.SORT(_xlfn._xlws.FILTER(plotSetup[treatment_number],plotSetup[crop_season_id]=A300)))</f>
        <v>0</v>
      </c>
    </row>
    <row r="301" spans="2:2" x14ac:dyDescent="0.35">
      <c r="B301" cm="1">
        <f t="array" ref="B301">TRANSPOSE(_xlfn._xlws.SORT(_xlfn._xlws.FILTER(plotSetup[treatment_number],plotSetup[crop_season_id]=A301)))</f>
        <v>0</v>
      </c>
    </row>
    <row r="302" spans="2:2" x14ac:dyDescent="0.35">
      <c r="B302" cm="1">
        <f t="array" ref="B302">TRANSPOSE(_xlfn._xlws.SORT(_xlfn._xlws.FILTER(plotSetup[treatment_number],plotSetup[crop_season_id]=A302)))</f>
        <v>0</v>
      </c>
    </row>
    <row r="303" spans="2:2" x14ac:dyDescent="0.35">
      <c r="B303" cm="1">
        <f t="array" ref="B303">TRANSPOSE(_xlfn._xlws.SORT(_xlfn._xlws.FILTER(plotSetup[treatment_number],plotSetup[crop_season_id]=A303)))</f>
        <v>0</v>
      </c>
    </row>
    <row r="304" spans="2:2" x14ac:dyDescent="0.35">
      <c r="B304" cm="1">
        <f t="array" ref="B304">TRANSPOSE(_xlfn._xlws.SORT(_xlfn._xlws.FILTER(plotSetup[treatment_number],plotSetup[crop_season_id]=A304)))</f>
        <v>0</v>
      </c>
    </row>
    <row r="305" spans="2:2" x14ac:dyDescent="0.35">
      <c r="B305" cm="1">
        <f t="array" ref="B305">TRANSPOSE(_xlfn._xlws.SORT(_xlfn._xlws.FILTER(plotSetup[treatment_number],plotSetup[crop_season_id]=A305)))</f>
        <v>0</v>
      </c>
    </row>
    <row r="306" spans="2:2" x14ac:dyDescent="0.35">
      <c r="B306" cm="1">
        <f t="array" ref="B306">TRANSPOSE(_xlfn._xlws.SORT(_xlfn._xlws.FILTER(plotSetup[treatment_number],plotSetup[crop_season_id]=A306)))</f>
        <v>0</v>
      </c>
    </row>
    <row r="307" spans="2:2" x14ac:dyDescent="0.35">
      <c r="B307" cm="1">
        <f t="array" ref="B307">TRANSPOSE(_xlfn._xlws.SORT(_xlfn._xlws.FILTER(plotSetup[treatment_number],plotSetup[crop_season_id]=A307)))</f>
        <v>0</v>
      </c>
    </row>
    <row r="308" spans="2:2" x14ac:dyDescent="0.35">
      <c r="B308" cm="1">
        <f t="array" ref="B308">TRANSPOSE(_xlfn._xlws.SORT(_xlfn._xlws.FILTER(plotSetup[treatment_number],plotSetup[crop_season_id]=A308)))</f>
        <v>0</v>
      </c>
    </row>
    <row r="309" spans="2:2" x14ac:dyDescent="0.35">
      <c r="B309" cm="1">
        <f t="array" ref="B309">TRANSPOSE(_xlfn._xlws.SORT(_xlfn._xlws.FILTER(plotSetup[treatment_number],plotSetup[crop_season_id]=A309)))</f>
        <v>0</v>
      </c>
    </row>
    <row r="310" spans="2:2" x14ac:dyDescent="0.35">
      <c r="B310" cm="1">
        <f t="array" ref="B310">TRANSPOSE(_xlfn._xlws.SORT(_xlfn._xlws.FILTER(plotSetup[treatment_number],plotSetup[crop_season_id]=A310)))</f>
        <v>0</v>
      </c>
    </row>
    <row r="311" spans="2:2" x14ac:dyDescent="0.35">
      <c r="B311" cm="1">
        <f t="array" ref="B311">TRANSPOSE(_xlfn._xlws.SORT(_xlfn._xlws.FILTER(plotSetup[treatment_number],plotSetup[crop_season_id]=A311)))</f>
        <v>0</v>
      </c>
    </row>
    <row r="312" spans="2:2" x14ac:dyDescent="0.35">
      <c r="B312" cm="1">
        <f t="array" ref="B312">TRANSPOSE(_xlfn._xlws.SORT(_xlfn._xlws.FILTER(plotSetup[treatment_number],plotSetup[crop_season_id]=A312)))</f>
        <v>0</v>
      </c>
    </row>
    <row r="313" spans="2:2" x14ac:dyDescent="0.35">
      <c r="B313" cm="1">
        <f t="array" ref="B313">TRANSPOSE(_xlfn._xlws.SORT(_xlfn._xlws.FILTER(plotSetup[treatment_number],plotSetup[crop_season_id]=A313)))</f>
        <v>0</v>
      </c>
    </row>
    <row r="314" spans="2:2" x14ac:dyDescent="0.35">
      <c r="B314" cm="1">
        <f t="array" ref="B314">TRANSPOSE(_xlfn._xlws.SORT(_xlfn._xlws.FILTER(plotSetup[treatment_number],plotSetup[crop_season_id]=A314)))</f>
        <v>0</v>
      </c>
    </row>
    <row r="315" spans="2:2" x14ac:dyDescent="0.35">
      <c r="B315" cm="1">
        <f t="array" ref="B315">TRANSPOSE(_xlfn._xlws.SORT(_xlfn._xlws.FILTER(plotSetup[treatment_number],plotSetup[crop_season_id]=A315)))</f>
        <v>0</v>
      </c>
    </row>
    <row r="316" spans="2:2" x14ac:dyDescent="0.35">
      <c r="B316" cm="1">
        <f t="array" ref="B316">TRANSPOSE(_xlfn._xlws.SORT(_xlfn._xlws.FILTER(plotSetup[treatment_number],plotSetup[crop_season_id]=A316)))</f>
        <v>0</v>
      </c>
    </row>
    <row r="317" spans="2:2" x14ac:dyDescent="0.35">
      <c r="B317" cm="1">
        <f t="array" ref="B317">TRANSPOSE(_xlfn._xlws.SORT(_xlfn._xlws.FILTER(plotSetup[treatment_number],plotSetup[crop_season_id]=A317)))</f>
        <v>0</v>
      </c>
    </row>
    <row r="318" spans="2:2" x14ac:dyDescent="0.35">
      <c r="B318" cm="1">
        <f t="array" ref="B318">TRANSPOSE(_xlfn._xlws.SORT(_xlfn._xlws.FILTER(plotSetup[treatment_number],plotSetup[crop_season_id]=A318)))</f>
        <v>0</v>
      </c>
    </row>
    <row r="319" spans="2:2" x14ac:dyDescent="0.35">
      <c r="B319" cm="1">
        <f t="array" ref="B319">TRANSPOSE(_xlfn._xlws.SORT(_xlfn._xlws.FILTER(plotSetup[treatment_number],plotSetup[crop_season_id]=A319)))</f>
        <v>0</v>
      </c>
    </row>
    <row r="320" spans="2:2" x14ac:dyDescent="0.35">
      <c r="B320" cm="1">
        <f t="array" ref="B320">TRANSPOSE(_xlfn._xlws.SORT(_xlfn._xlws.FILTER(plotSetup[treatment_number],plotSetup[crop_season_id]=A320)))</f>
        <v>0</v>
      </c>
    </row>
    <row r="321" spans="2:2" x14ac:dyDescent="0.35">
      <c r="B321" cm="1">
        <f t="array" ref="B321">TRANSPOSE(_xlfn._xlws.SORT(_xlfn._xlws.FILTER(plotSetup[treatment_number],plotSetup[crop_season_id]=A321)))</f>
        <v>0</v>
      </c>
    </row>
    <row r="322" spans="2:2" x14ac:dyDescent="0.35">
      <c r="B322" cm="1">
        <f t="array" ref="B322">TRANSPOSE(_xlfn._xlws.SORT(_xlfn._xlws.FILTER(plotSetup[treatment_number],plotSetup[crop_season_id]=A322)))</f>
        <v>0</v>
      </c>
    </row>
    <row r="323" spans="2:2" x14ac:dyDescent="0.35">
      <c r="B323" cm="1">
        <f t="array" ref="B323">TRANSPOSE(_xlfn._xlws.SORT(_xlfn._xlws.FILTER(plotSetup[treatment_number],plotSetup[crop_season_id]=A323)))</f>
        <v>0</v>
      </c>
    </row>
    <row r="324" spans="2:2" x14ac:dyDescent="0.35">
      <c r="B324" cm="1">
        <f t="array" ref="B324">TRANSPOSE(_xlfn._xlws.SORT(_xlfn._xlws.FILTER(plotSetup[treatment_number],plotSetup[crop_season_id]=A324)))</f>
        <v>0</v>
      </c>
    </row>
    <row r="325" spans="2:2" x14ac:dyDescent="0.35">
      <c r="B325" cm="1">
        <f t="array" ref="B325">TRANSPOSE(_xlfn._xlws.SORT(_xlfn._xlws.FILTER(plotSetup[treatment_number],plotSetup[crop_season_id]=A325)))</f>
        <v>0</v>
      </c>
    </row>
    <row r="326" spans="2:2" x14ac:dyDescent="0.35">
      <c r="B326" cm="1">
        <f t="array" ref="B326">TRANSPOSE(_xlfn._xlws.SORT(_xlfn._xlws.FILTER(plotSetup[treatment_number],plotSetup[crop_season_id]=A326)))</f>
        <v>0</v>
      </c>
    </row>
    <row r="327" spans="2:2" x14ac:dyDescent="0.35">
      <c r="B327" cm="1">
        <f t="array" ref="B327">TRANSPOSE(_xlfn._xlws.SORT(_xlfn._xlws.FILTER(plotSetup[treatment_number],plotSetup[crop_season_id]=A327)))</f>
        <v>0</v>
      </c>
    </row>
    <row r="328" spans="2:2" x14ac:dyDescent="0.35">
      <c r="B328" cm="1">
        <f t="array" ref="B328">TRANSPOSE(_xlfn._xlws.SORT(_xlfn._xlws.FILTER(plotSetup[treatment_number],plotSetup[crop_season_id]=A328)))</f>
        <v>0</v>
      </c>
    </row>
    <row r="329" spans="2:2" x14ac:dyDescent="0.35">
      <c r="B329" cm="1">
        <f t="array" ref="B329">TRANSPOSE(_xlfn._xlws.SORT(_xlfn._xlws.FILTER(plotSetup[treatment_number],plotSetup[crop_season_id]=A329)))</f>
        <v>0</v>
      </c>
    </row>
    <row r="330" spans="2:2" x14ac:dyDescent="0.35">
      <c r="B330" cm="1">
        <f t="array" ref="B330">TRANSPOSE(_xlfn._xlws.SORT(_xlfn._xlws.FILTER(plotSetup[treatment_number],plotSetup[crop_season_id]=A330)))</f>
        <v>0</v>
      </c>
    </row>
    <row r="331" spans="2:2" x14ac:dyDescent="0.35">
      <c r="B331" cm="1">
        <f t="array" ref="B331">TRANSPOSE(_xlfn._xlws.SORT(_xlfn._xlws.FILTER(plotSetup[treatment_number],plotSetup[crop_season_id]=A331)))</f>
        <v>0</v>
      </c>
    </row>
    <row r="332" spans="2:2" x14ac:dyDescent="0.35">
      <c r="B332" cm="1">
        <f t="array" ref="B332">TRANSPOSE(_xlfn._xlws.SORT(_xlfn._xlws.FILTER(plotSetup[treatment_number],plotSetup[crop_season_id]=A332)))</f>
        <v>0</v>
      </c>
    </row>
    <row r="333" spans="2:2" x14ac:dyDescent="0.35">
      <c r="B333" cm="1">
        <f t="array" ref="B333">TRANSPOSE(_xlfn._xlws.SORT(_xlfn._xlws.FILTER(plotSetup[treatment_number],plotSetup[crop_season_id]=A333)))</f>
        <v>0</v>
      </c>
    </row>
    <row r="334" spans="2:2" x14ac:dyDescent="0.35">
      <c r="B334" cm="1">
        <f t="array" ref="B334">TRANSPOSE(_xlfn._xlws.SORT(_xlfn._xlws.FILTER(plotSetup[treatment_number],plotSetup[crop_season_id]=A334)))</f>
        <v>0</v>
      </c>
    </row>
    <row r="335" spans="2:2" x14ac:dyDescent="0.35">
      <c r="B335" cm="1">
        <f t="array" ref="B335">TRANSPOSE(_xlfn._xlws.SORT(_xlfn._xlws.FILTER(plotSetup[treatment_number],plotSetup[crop_season_id]=A335)))</f>
        <v>0</v>
      </c>
    </row>
    <row r="336" spans="2:2" x14ac:dyDescent="0.35">
      <c r="B336" cm="1">
        <f t="array" ref="B336">TRANSPOSE(_xlfn._xlws.SORT(_xlfn._xlws.FILTER(plotSetup[treatment_number],plotSetup[crop_season_id]=A336)))</f>
        <v>0</v>
      </c>
    </row>
    <row r="337" spans="2:2" x14ac:dyDescent="0.35">
      <c r="B337" cm="1">
        <f t="array" ref="B337">TRANSPOSE(_xlfn._xlws.SORT(_xlfn._xlws.FILTER(plotSetup[treatment_number],plotSetup[crop_season_id]=A337)))</f>
        <v>0</v>
      </c>
    </row>
    <row r="338" spans="2:2" x14ac:dyDescent="0.35">
      <c r="B338" cm="1">
        <f t="array" ref="B338">TRANSPOSE(_xlfn._xlws.SORT(_xlfn._xlws.FILTER(plotSetup[treatment_number],plotSetup[crop_season_id]=A338)))</f>
        <v>0</v>
      </c>
    </row>
    <row r="339" spans="2:2" x14ac:dyDescent="0.35">
      <c r="B339" cm="1">
        <f t="array" ref="B339">TRANSPOSE(_xlfn._xlws.SORT(_xlfn._xlws.FILTER(plotSetup[treatment_number],plotSetup[crop_season_id]=A339)))</f>
        <v>0</v>
      </c>
    </row>
    <row r="340" spans="2:2" x14ac:dyDescent="0.35">
      <c r="B340" cm="1">
        <f t="array" ref="B340">TRANSPOSE(_xlfn._xlws.SORT(_xlfn._xlws.FILTER(plotSetup[treatment_number],plotSetup[crop_season_id]=A340)))</f>
        <v>0</v>
      </c>
    </row>
    <row r="341" spans="2:2" x14ac:dyDescent="0.35">
      <c r="B341" cm="1">
        <f t="array" ref="B341">TRANSPOSE(_xlfn._xlws.SORT(_xlfn._xlws.FILTER(plotSetup[treatment_number],plotSetup[crop_season_id]=A341)))</f>
        <v>0</v>
      </c>
    </row>
    <row r="342" spans="2:2" x14ac:dyDescent="0.35">
      <c r="B342" cm="1">
        <f t="array" ref="B342">TRANSPOSE(_xlfn._xlws.SORT(_xlfn._xlws.FILTER(plotSetup[treatment_number],plotSetup[crop_season_id]=A342)))</f>
        <v>0</v>
      </c>
    </row>
    <row r="343" spans="2:2" x14ac:dyDescent="0.35">
      <c r="B343" cm="1">
        <f t="array" ref="B343">TRANSPOSE(_xlfn._xlws.SORT(_xlfn._xlws.FILTER(plotSetup[treatment_number],plotSetup[crop_season_id]=A343)))</f>
        <v>0</v>
      </c>
    </row>
    <row r="344" spans="2:2" x14ac:dyDescent="0.35">
      <c r="B344" cm="1">
        <f t="array" ref="B344">TRANSPOSE(_xlfn._xlws.SORT(_xlfn._xlws.FILTER(plotSetup[treatment_number],plotSetup[crop_season_id]=A344)))</f>
        <v>0</v>
      </c>
    </row>
    <row r="345" spans="2:2" x14ac:dyDescent="0.35">
      <c r="B345" cm="1">
        <f t="array" ref="B345">TRANSPOSE(_xlfn._xlws.SORT(_xlfn._xlws.FILTER(plotSetup[treatment_number],plotSetup[crop_season_id]=A345)))</f>
        <v>0</v>
      </c>
    </row>
    <row r="346" spans="2:2" x14ac:dyDescent="0.35">
      <c r="B346" cm="1">
        <f t="array" ref="B346">TRANSPOSE(_xlfn._xlws.SORT(_xlfn._xlws.FILTER(plotSetup[treatment_number],plotSetup[crop_season_id]=A346)))</f>
        <v>0</v>
      </c>
    </row>
    <row r="347" spans="2:2" x14ac:dyDescent="0.35">
      <c r="B347" cm="1">
        <f t="array" ref="B347">TRANSPOSE(_xlfn._xlws.SORT(_xlfn._xlws.FILTER(plotSetup[treatment_number],plotSetup[crop_season_id]=A347)))</f>
        <v>0</v>
      </c>
    </row>
    <row r="348" spans="2:2" x14ac:dyDescent="0.35">
      <c r="B348" cm="1">
        <f t="array" ref="B348">TRANSPOSE(_xlfn._xlws.SORT(_xlfn._xlws.FILTER(plotSetup[treatment_number],plotSetup[crop_season_id]=A348)))</f>
        <v>0</v>
      </c>
    </row>
    <row r="349" spans="2:2" x14ac:dyDescent="0.35">
      <c r="B349" cm="1">
        <f t="array" ref="B349">TRANSPOSE(_xlfn._xlws.SORT(_xlfn._xlws.FILTER(plotSetup[treatment_number],plotSetup[crop_season_id]=A349)))</f>
        <v>0</v>
      </c>
    </row>
    <row r="350" spans="2:2" x14ac:dyDescent="0.35">
      <c r="B350" cm="1">
        <f t="array" ref="B350">TRANSPOSE(_xlfn._xlws.SORT(_xlfn._xlws.FILTER(plotSetup[treatment_number],plotSetup[crop_season_id]=A350)))</f>
        <v>0</v>
      </c>
    </row>
    <row r="351" spans="2:2" x14ac:dyDescent="0.35">
      <c r="B351" cm="1">
        <f t="array" ref="B351">TRANSPOSE(_xlfn._xlws.SORT(_xlfn._xlws.FILTER(plotSetup[treatment_number],plotSetup[crop_season_id]=A351)))</f>
        <v>0</v>
      </c>
    </row>
    <row r="352" spans="2:2" x14ac:dyDescent="0.35">
      <c r="B352" cm="1">
        <f t="array" ref="B352">TRANSPOSE(_xlfn._xlws.SORT(_xlfn._xlws.FILTER(plotSetup[treatment_number],plotSetup[crop_season_id]=A352)))</f>
        <v>0</v>
      </c>
    </row>
    <row r="353" spans="2:2" x14ac:dyDescent="0.35">
      <c r="B353" cm="1">
        <f t="array" ref="B353">TRANSPOSE(_xlfn._xlws.SORT(_xlfn._xlws.FILTER(plotSetup[treatment_number],plotSetup[crop_season_id]=A353)))</f>
        <v>0</v>
      </c>
    </row>
    <row r="354" spans="2:2" x14ac:dyDescent="0.35">
      <c r="B354" cm="1">
        <f t="array" ref="B354">TRANSPOSE(_xlfn._xlws.SORT(_xlfn._xlws.FILTER(plotSetup[treatment_number],plotSetup[crop_season_id]=A354)))</f>
        <v>0</v>
      </c>
    </row>
    <row r="355" spans="2:2" x14ac:dyDescent="0.35">
      <c r="B355" cm="1">
        <f t="array" ref="B355">TRANSPOSE(_xlfn._xlws.SORT(_xlfn._xlws.FILTER(plotSetup[treatment_number],plotSetup[crop_season_id]=A355)))</f>
        <v>0</v>
      </c>
    </row>
    <row r="356" spans="2:2" x14ac:dyDescent="0.35">
      <c r="B356" cm="1">
        <f t="array" ref="B356">TRANSPOSE(_xlfn._xlws.SORT(_xlfn._xlws.FILTER(plotSetup[treatment_number],plotSetup[crop_season_id]=A356)))</f>
        <v>0</v>
      </c>
    </row>
    <row r="357" spans="2:2" x14ac:dyDescent="0.35">
      <c r="B357" cm="1">
        <f t="array" ref="B357">TRANSPOSE(_xlfn._xlws.SORT(_xlfn._xlws.FILTER(plotSetup[treatment_number],plotSetup[crop_season_id]=A357)))</f>
        <v>0</v>
      </c>
    </row>
    <row r="358" spans="2:2" x14ac:dyDescent="0.35">
      <c r="B358" cm="1">
        <f t="array" ref="B358">TRANSPOSE(_xlfn._xlws.SORT(_xlfn._xlws.FILTER(plotSetup[treatment_number],plotSetup[crop_season_id]=A358)))</f>
        <v>0</v>
      </c>
    </row>
    <row r="359" spans="2:2" x14ac:dyDescent="0.35">
      <c r="B359" cm="1">
        <f t="array" ref="B359">TRANSPOSE(_xlfn._xlws.SORT(_xlfn._xlws.FILTER(plotSetup[treatment_number],plotSetup[crop_season_id]=A359)))</f>
        <v>0</v>
      </c>
    </row>
    <row r="360" spans="2:2" x14ac:dyDescent="0.35">
      <c r="B360" cm="1">
        <f t="array" ref="B360">TRANSPOSE(_xlfn._xlws.SORT(_xlfn._xlws.FILTER(plotSetup[treatment_number],plotSetup[crop_season_id]=A360)))</f>
        <v>0</v>
      </c>
    </row>
    <row r="361" spans="2:2" x14ac:dyDescent="0.35">
      <c r="B361" cm="1">
        <f t="array" ref="B361">TRANSPOSE(_xlfn._xlws.SORT(_xlfn._xlws.FILTER(plotSetup[treatment_number],plotSetup[crop_season_id]=A361)))</f>
        <v>0</v>
      </c>
    </row>
    <row r="362" spans="2:2" x14ac:dyDescent="0.35">
      <c r="B362" cm="1">
        <f t="array" ref="B362">TRANSPOSE(_xlfn._xlws.SORT(_xlfn._xlws.FILTER(plotSetup[treatment_number],plotSetup[crop_season_id]=A362)))</f>
        <v>0</v>
      </c>
    </row>
    <row r="363" spans="2:2" x14ac:dyDescent="0.35">
      <c r="B363" cm="1">
        <f t="array" ref="B363">TRANSPOSE(_xlfn._xlws.SORT(_xlfn._xlws.FILTER(plotSetup[treatment_number],plotSetup[crop_season_id]=A363)))</f>
        <v>0</v>
      </c>
    </row>
    <row r="364" spans="2:2" x14ac:dyDescent="0.35">
      <c r="B364" cm="1">
        <f t="array" ref="B364">TRANSPOSE(_xlfn._xlws.SORT(_xlfn._xlws.FILTER(plotSetup[treatment_number],plotSetup[crop_season_id]=A364)))</f>
        <v>0</v>
      </c>
    </row>
    <row r="365" spans="2:2" x14ac:dyDescent="0.35">
      <c r="B365" cm="1">
        <f t="array" ref="B365">TRANSPOSE(_xlfn._xlws.SORT(_xlfn._xlws.FILTER(plotSetup[treatment_number],plotSetup[crop_season_id]=A365)))</f>
        <v>0</v>
      </c>
    </row>
    <row r="366" spans="2:2" x14ac:dyDescent="0.35">
      <c r="B366" cm="1">
        <f t="array" ref="B366">TRANSPOSE(_xlfn._xlws.SORT(_xlfn._xlws.FILTER(plotSetup[treatment_number],plotSetup[crop_season_id]=A366)))</f>
        <v>0</v>
      </c>
    </row>
    <row r="367" spans="2:2" x14ac:dyDescent="0.35">
      <c r="B367" cm="1">
        <f t="array" ref="B367">TRANSPOSE(_xlfn._xlws.SORT(_xlfn._xlws.FILTER(plotSetup[treatment_number],plotSetup[crop_season_id]=A367)))</f>
        <v>0</v>
      </c>
    </row>
    <row r="368" spans="2:2" x14ac:dyDescent="0.35">
      <c r="B368" cm="1">
        <f t="array" ref="B368">TRANSPOSE(_xlfn._xlws.SORT(_xlfn._xlws.FILTER(plotSetup[treatment_number],plotSetup[crop_season_id]=A368)))</f>
        <v>0</v>
      </c>
    </row>
    <row r="369" spans="2:2" x14ac:dyDescent="0.35">
      <c r="B369" cm="1">
        <f t="array" ref="B369">TRANSPOSE(_xlfn._xlws.SORT(_xlfn._xlws.FILTER(plotSetup[treatment_number],plotSetup[crop_season_id]=A369)))</f>
        <v>0</v>
      </c>
    </row>
    <row r="370" spans="2:2" x14ac:dyDescent="0.35">
      <c r="B370" cm="1">
        <f t="array" ref="B370">TRANSPOSE(_xlfn._xlws.SORT(_xlfn._xlws.FILTER(plotSetup[treatment_number],plotSetup[crop_season_id]=A370)))</f>
        <v>0</v>
      </c>
    </row>
    <row r="371" spans="2:2" x14ac:dyDescent="0.35">
      <c r="B371" cm="1">
        <f t="array" ref="B371">TRANSPOSE(_xlfn._xlws.SORT(_xlfn._xlws.FILTER(plotSetup[treatment_number],plotSetup[crop_season_id]=A371)))</f>
        <v>0</v>
      </c>
    </row>
    <row r="372" spans="2:2" x14ac:dyDescent="0.35">
      <c r="B372" cm="1">
        <f t="array" ref="B372">TRANSPOSE(_xlfn._xlws.SORT(_xlfn._xlws.FILTER(plotSetup[treatment_number],plotSetup[crop_season_id]=A372)))</f>
        <v>0</v>
      </c>
    </row>
    <row r="373" spans="2:2" x14ac:dyDescent="0.35">
      <c r="B373" cm="1">
        <f t="array" ref="B373">TRANSPOSE(_xlfn._xlws.SORT(_xlfn._xlws.FILTER(plotSetup[treatment_number],plotSetup[crop_season_id]=A373)))</f>
        <v>0</v>
      </c>
    </row>
    <row r="374" spans="2:2" x14ac:dyDescent="0.35">
      <c r="B374" cm="1">
        <f t="array" ref="B374">TRANSPOSE(_xlfn._xlws.SORT(_xlfn._xlws.FILTER(plotSetup[treatment_number],plotSetup[crop_season_id]=A374)))</f>
        <v>0</v>
      </c>
    </row>
    <row r="375" spans="2:2" x14ac:dyDescent="0.35">
      <c r="B375" cm="1">
        <f t="array" ref="B375">TRANSPOSE(_xlfn._xlws.SORT(_xlfn._xlws.FILTER(plotSetup[treatment_number],plotSetup[crop_season_id]=A375)))</f>
        <v>0</v>
      </c>
    </row>
    <row r="376" spans="2:2" x14ac:dyDescent="0.35">
      <c r="B376" cm="1">
        <f t="array" ref="B376">TRANSPOSE(_xlfn._xlws.SORT(_xlfn._xlws.FILTER(plotSetup[treatment_number],plotSetup[crop_season_id]=A376)))</f>
        <v>0</v>
      </c>
    </row>
    <row r="377" spans="2:2" x14ac:dyDescent="0.35">
      <c r="B377" cm="1">
        <f t="array" ref="B377">TRANSPOSE(_xlfn._xlws.SORT(_xlfn._xlws.FILTER(plotSetup[treatment_number],plotSetup[crop_season_id]=A377)))</f>
        <v>0</v>
      </c>
    </row>
    <row r="378" spans="2:2" x14ac:dyDescent="0.35">
      <c r="B378" cm="1">
        <f t="array" ref="B378">TRANSPOSE(_xlfn._xlws.SORT(_xlfn._xlws.FILTER(plotSetup[treatment_number],plotSetup[crop_season_id]=A378)))</f>
        <v>0</v>
      </c>
    </row>
    <row r="379" spans="2:2" x14ac:dyDescent="0.35">
      <c r="B379" cm="1">
        <f t="array" ref="B379">TRANSPOSE(_xlfn._xlws.SORT(_xlfn._xlws.FILTER(plotSetup[treatment_number],plotSetup[crop_season_id]=A379)))</f>
        <v>0</v>
      </c>
    </row>
    <row r="380" spans="2:2" x14ac:dyDescent="0.35">
      <c r="B380" cm="1">
        <f t="array" ref="B380">TRANSPOSE(_xlfn._xlws.SORT(_xlfn._xlws.FILTER(plotSetup[treatment_number],plotSetup[crop_season_id]=A380)))</f>
        <v>0</v>
      </c>
    </row>
    <row r="381" spans="2:2" x14ac:dyDescent="0.35">
      <c r="B381" cm="1">
        <f t="array" ref="B381">TRANSPOSE(_xlfn._xlws.SORT(_xlfn._xlws.FILTER(plotSetup[treatment_number],plotSetup[crop_season_id]=A381)))</f>
        <v>0</v>
      </c>
    </row>
    <row r="382" spans="2:2" x14ac:dyDescent="0.35">
      <c r="B382" cm="1">
        <f t="array" ref="B382">TRANSPOSE(_xlfn._xlws.SORT(_xlfn._xlws.FILTER(plotSetup[treatment_number],plotSetup[crop_season_id]=A382)))</f>
        <v>0</v>
      </c>
    </row>
    <row r="383" spans="2:2" x14ac:dyDescent="0.35">
      <c r="B383" cm="1">
        <f t="array" ref="B383">TRANSPOSE(_xlfn._xlws.SORT(_xlfn._xlws.FILTER(plotSetup[treatment_number],plotSetup[crop_season_id]=A383)))</f>
        <v>0</v>
      </c>
    </row>
    <row r="384" spans="2:2" x14ac:dyDescent="0.35">
      <c r="B384" cm="1">
        <f t="array" ref="B384">TRANSPOSE(_xlfn._xlws.SORT(_xlfn._xlws.FILTER(plotSetup[treatment_number],plotSetup[crop_season_id]=A384)))</f>
        <v>0</v>
      </c>
    </row>
    <row r="385" spans="2:2" x14ac:dyDescent="0.35">
      <c r="B385" cm="1">
        <f t="array" ref="B385">TRANSPOSE(_xlfn._xlws.SORT(_xlfn._xlws.FILTER(plotSetup[treatment_number],plotSetup[crop_season_id]=A385)))</f>
        <v>0</v>
      </c>
    </row>
    <row r="386" spans="2:2" x14ac:dyDescent="0.35">
      <c r="B386" cm="1">
        <f t="array" ref="B386">TRANSPOSE(_xlfn._xlws.SORT(_xlfn._xlws.FILTER(plotSetup[treatment_number],plotSetup[crop_season_id]=A386)))</f>
        <v>0</v>
      </c>
    </row>
    <row r="387" spans="2:2" x14ac:dyDescent="0.35">
      <c r="B387" cm="1">
        <f t="array" ref="B387">TRANSPOSE(_xlfn._xlws.SORT(_xlfn._xlws.FILTER(plotSetup[treatment_number],plotSetup[crop_season_id]=A387)))</f>
        <v>0</v>
      </c>
    </row>
    <row r="388" spans="2:2" x14ac:dyDescent="0.35">
      <c r="B388" cm="1">
        <f t="array" ref="B388">TRANSPOSE(_xlfn._xlws.SORT(_xlfn._xlws.FILTER(plotSetup[treatment_number],plotSetup[crop_season_id]=A388)))</f>
        <v>0</v>
      </c>
    </row>
    <row r="389" spans="2:2" x14ac:dyDescent="0.35">
      <c r="B389" cm="1">
        <f t="array" ref="B389">TRANSPOSE(_xlfn._xlws.SORT(_xlfn._xlws.FILTER(plotSetup[treatment_number],plotSetup[crop_season_id]=A389)))</f>
        <v>0</v>
      </c>
    </row>
    <row r="390" spans="2:2" x14ac:dyDescent="0.35">
      <c r="B390" cm="1">
        <f t="array" ref="B390">TRANSPOSE(_xlfn._xlws.SORT(_xlfn._xlws.FILTER(plotSetup[treatment_number],plotSetup[crop_season_id]=A390)))</f>
        <v>0</v>
      </c>
    </row>
    <row r="391" spans="2:2" x14ac:dyDescent="0.35">
      <c r="B391" cm="1">
        <f t="array" ref="B391">TRANSPOSE(_xlfn._xlws.SORT(_xlfn._xlws.FILTER(plotSetup[treatment_number],plotSetup[crop_season_id]=A391)))</f>
        <v>0</v>
      </c>
    </row>
    <row r="392" spans="2:2" x14ac:dyDescent="0.35">
      <c r="B392" cm="1">
        <f t="array" ref="B392">TRANSPOSE(_xlfn._xlws.SORT(_xlfn._xlws.FILTER(plotSetup[treatment_number],plotSetup[crop_season_id]=A392)))</f>
        <v>0</v>
      </c>
    </row>
    <row r="393" spans="2:2" x14ac:dyDescent="0.35">
      <c r="B393" cm="1">
        <f t="array" ref="B393">TRANSPOSE(_xlfn._xlws.SORT(_xlfn._xlws.FILTER(plotSetup[treatment_number],plotSetup[crop_season_id]=A393)))</f>
        <v>0</v>
      </c>
    </row>
    <row r="394" spans="2:2" x14ac:dyDescent="0.35">
      <c r="B394" cm="1">
        <f t="array" ref="B394">TRANSPOSE(_xlfn._xlws.SORT(_xlfn._xlws.FILTER(plotSetup[treatment_number],plotSetup[crop_season_id]=A394)))</f>
        <v>0</v>
      </c>
    </row>
    <row r="395" spans="2:2" x14ac:dyDescent="0.35">
      <c r="B395" cm="1">
        <f t="array" ref="B395">TRANSPOSE(_xlfn._xlws.SORT(_xlfn._xlws.FILTER(plotSetup[treatment_number],plotSetup[crop_season_id]=A395)))</f>
        <v>0</v>
      </c>
    </row>
    <row r="396" spans="2:2" x14ac:dyDescent="0.35">
      <c r="B396" cm="1">
        <f t="array" ref="B396">TRANSPOSE(_xlfn._xlws.SORT(_xlfn._xlws.FILTER(plotSetup[treatment_number],plotSetup[crop_season_id]=A396)))</f>
        <v>0</v>
      </c>
    </row>
    <row r="397" spans="2:2" x14ac:dyDescent="0.35">
      <c r="B397" cm="1">
        <f t="array" ref="B397">TRANSPOSE(_xlfn._xlws.SORT(_xlfn._xlws.FILTER(plotSetup[treatment_number],plotSetup[crop_season_id]=A397)))</f>
        <v>0</v>
      </c>
    </row>
    <row r="398" spans="2:2" x14ac:dyDescent="0.35">
      <c r="B398" cm="1">
        <f t="array" ref="B398">TRANSPOSE(_xlfn._xlws.SORT(_xlfn._xlws.FILTER(plotSetup[treatment_number],plotSetup[crop_season_id]=A398)))</f>
        <v>0</v>
      </c>
    </row>
    <row r="399" spans="2:2" x14ac:dyDescent="0.35">
      <c r="B399" cm="1">
        <f t="array" ref="B399">TRANSPOSE(_xlfn._xlws.SORT(_xlfn._xlws.FILTER(plotSetup[treatment_number],plotSetup[crop_season_id]=A399)))</f>
        <v>0</v>
      </c>
    </row>
    <row r="400" spans="2:2" x14ac:dyDescent="0.35">
      <c r="B400" cm="1">
        <f t="array" ref="B400">TRANSPOSE(_xlfn._xlws.SORT(_xlfn._xlws.FILTER(plotSetup[treatment_number],plotSetup[crop_season_id]=A400)))</f>
        <v>0</v>
      </c>
    </row>
    <row r="401" spans="2:2" x14ac:dyDescent="0.35">
      <c r="B401" cm="1">
        <f t="array" ref="B401">TRANSPOSE(_xlfn._xlws.SORT(_xlfn._xlws.FILTER(plotSetup[treatment_number],plotSetup[crop_season_id]=A401)))</f>
        <v>0</v>
      </c>
    </row>
    <row r="402" spans="2:2" x14ac:dyDescent="0.35">
      <c r="B402" cm="1">
        <f t="array" ref="B402">TRANSPOSE(_xlfn._xlws.SORT(_xlfn._xlws.FILTER(plotSetup[treatment_number],plotSetup[crop_season_id]=A402)))</f>
        <v>0</v>
      </c>
    </row>
    <row r="403" spans="2:2" x14ac:dyDescent="0.35">
      <c r="B403" cm="1">
        <f t="array" ref="B403">TRANSPOSE(_xlfn._xlws.SORT(_xlfn._xlws.FILTER(plotSetup[treatment_number],plotSetup[crop_season_id]=A403)))</f>
        <v>0</v>
      </c>
    </row>
    <row r="404" spans="2:2" x14ac:dyDescent="0.35">
      <c r="B404" cm="1">
        <f t="array" ref="B404">TRANSPOSE(_xlfn._xlws.SORT(_xlfn._xlws.FILTER(plotSetup[treatment_number],plotSetup[crop_season_id]=A404)))</f>
        <v>0</v>
      </c>
    </row>
    <row r="405" spans="2:2" x14ac:dyDescent="0.35">
      <c r="B405" cm="1">
        <f t="array" ref="B405">TRANSPOSE(_xlfn._xlws.SORT(_xlfn._xlws.FILTER(plotSetup[treatment_number],plotSetup[crop_season_id]=A405)))</f>
        <v>0</v>
      </c>
    </row>
    <row r="406" spans="2:2" x14ac:dyDescent="0.35">
      <c r="B406" cm="1">
        <f t="array" ref="B406">TRANSPOSE(_xlfn._xlws.SORT(_xlfn._xlws.FILTER(plotSetup[treatment_number],plotSetup[crop_season_id]=A406)))</f>
        <v>0</v>
      </c>
    </row>
    <row r="407" spans="2:2" x14ac:dyDescent="0.35">
      <c r="B407" cm="1">
        <f t="array" ref="B407">TRANSPOSE(_xlfn._xlws.SORT(_xlfn._xlws.FILTER(plotSetup[treatment_number],plotSetup[crop_season_id]=A407)))</f>
        <v>0</v>
      </c>
    </row>
    <row r="408" spans="2:2" x14ac:dyDescent="0.35">
      <c r="B408" cm="1">
        <f t="array" ref="B408">TRANSPOSE(_xlfn._xlws.SORT(_xlfn._xlws.FILTER(plotSetup[treatment_number],plotSetup[crop_season_id]=A408)))</f>
        <v>0</v>
      </c>
    </row>
    <row r="409" spans="2:2" x14ac:dyDescent="0.35">
      <c r="B409" cm="1">
        <f t="array" ref="B409">TRANSPOSE(_xlfn._xlws.SORT(_xlfn._xlws.FILTER(plotSetup[treatment_number],plotSetup[crop_season_id]=A409)))</f>
        <v>0</v>
      </c>
    </row>
    <row r="410" spans="2:2" x14ac:dyDescent="0.35">
      <c r="B410" cm="1">
        <f t="array" ref="B410">TRANSPOSE(_xlfn._xlws.SORT(_xlfn._xlws.FILTER(plotSetup[treatment_number],plotSetup[crop_season_id]=A410)))</f>
        <v>0</v>
      </c>
    </row>
    <row r="411" spans="2:2" x14ac:dyDescent="0.35">
      <c r="B411" cm="1">
        <f t="array" ref="B411">TRANSPOSE(_xlfn._xlws.SORT(_xlfn._xlws.FILTER(plotSetup[treatment_number],plotSetup[crop_season_id]=A411)))</f>
        <v>0</v>
      </c>
    </row>
    <row r="412" spans="2:2" x14ac:dyDescent="0.35">
      <c r="B412" cm="1">
        <f t="array" ref="B412">TRANSPOSE(_xlfn._xlws.SORT(_xlfn._xlws.FILTER(plotSetup[treatment_number],plotSetup[crop_season_id]=A412)))</f>
        <v>0</v>
      </c>
    </row>
    <row r="413" spans="2:2" x14ac:dyDescent="0.35">
      <c r="B413" cm="1">
        <f t="array" ref="B413">TRANSPOSE(_xlfn._xlws.SORT(_xlfn._xlws.FILTER(plotSetup[treatment_number],plotSetup[crop_season_id]=A413)))</f>
        <v>0</v>
      </c>
    </row>
    <row r="414" spans="2:2" x14ac:dyDescent="0.35">
      <c r="B414" cm="1">
        <f t="array" ref="B414">TRANSPOSE(_xlfn._xlws.SORT(_xlfn._xlws.FILTER(plotSetup[treatment_number],plotSetup[crop_season_id]=A414)))</f>
        <v>0</v>
      </c>
    </row>
    <row r="415" spans="2:2" x14ac:dyDescent="0.35">
      <c r="B415" cm="1">
        <f t="array" ref="B415">TRANSPOSE(_xlfn._xlws.SORT(_xlfn._xlws.FILTER(plotSetup[treatment_number],plotSetup[crop_season_id]=A415)))</f>
        <v>0</v>
      </c>
    </row>
    <row r="416" spans="2:2" x14ac:dyDescent="0.35">
      <c r="B416" cm="1">
        <f t="array" ref="B416">TRANSPOSE(_xlfn._xlws.SORT(_xlfn._xlws.FILTER(plotSetup[treatment_number],plotSetup[crop_season_id]=A416)))</f>
        <v>0</v>
      </c>
    </row>
    <row r="417" spans="2:2" x14ac:dyDescent="0.35">
      <c r="B417" cm="1">
        <f t="array" ref="B417">TRANSPOSE(_xlfn._xlws.SORT(_xlfn._xlws.FILTER(plotSetup[treatment_number],plotSetup[crop_season_id]=A417)))</f>
        <v>0</v>
      </c>
    </row>
    <row r="418" spans="2:2" x14ac:dyDescent="0.35">
      <c r="B418" cm="1">
        <f t="array" ref="B418">TRANSPOSE(_xlfn._xlws.SORT(_xlfn._xlws.FILTER(plotSetup[treatment_number],plotSetup[crop_season_id]=A418)))</f>
        <v>0</v>
      </c>
    </row>
    <row r="419" spans="2:2" x14ac:dyDescent="0.35">
      <c r="B419" cm="1">
        <f t="array" ref="B419">TRANSPOSE(_xlfn._xlws.SORT(_xlfn._xlws.FILTER(plotSetup[treatment_number],plotSetup[crop_season_id]=A419)))</f>
        <v>0</v>
      </c>
    </row>
    <row r="420" spans="2:2" x14ac:dyDescent="0.35">
      <c r="B420" cm="1">
        <f t="array" ref="B420">TRANSPOSE(_xlfn._xlws.SORT(_xlfn._xlws.FILTER(plotSetup[treatment_number],plotSetup[crop_season_id]=A420)))</f>
        <v>0</v>
      </c>
    </row>
    <row r="421" spans="2:2" x14ac:dyDescent="0.35">
      <c r="B421" cm="1">
        <f t="array" ref="B421">TRANSPOSE(_xlfn._xlws.SORT(_xlfn._xlws.FILTER(plotSetup[treatment_number],plotSetup[crop_season_id]=A421)))</f>
        <v>0</v>
      </c>
    </row>
    <row r="422" spans="2:2" x14ac:dyDescent="0.35">
      <c r="B422" cm="1">
        <f t="array" ref="B422">TRANSPOSE(_xlfn._xlws.SORT(_xlfn._xlws.FILTER(plotSetup[treatment_number],plotSetup[crop_season_id]=A422)))</f>
        <v>0</v>
      </c>
    </row>
    <row r="423" spans="2:2" x14ac:dyDescent="0.35">
      <c r="B423" cm="1">
        <f t="array" ref="B423">TRANSPOSE(_xlfn._xlws.SORT(_xlfn._xlws.FILTER(plotSetup[treatment_number],plotSetup[crop_season_id]=A423)))</f>
        <v>0</v>
      </c>
    </row>
    <row r="424" spans="2:2" x14ac:dyDescent="0.35">
      <c r="B424" cm="1">
        <f t="array" ref="B424">TRANSPOSE(_xlfn._xlws.SORT(_xlfn._xlws.FILTER(plotSetup[treatment_number],plotSetup[crop_season_id]=A424)))</f>
        <v>0</v>
      </c>
    </row>
    <row r="425" spans="2:2" x14ac:dyDescent="0.35">
      <c r="B425" cm="1">
        <f t="array" ref="B425">TRANSPOSE(_xlfn._xlws.SORT(_xlfn._xlws.FILTER(plotSetup[treatment_number],plotSetup[crop_season_id]=A425)))</f>
        <v>0</v>
      </c>
    </row>
    <row r="426" spans="2:2" x14ac:dyDescent="0.35">
      <c r="B426" cm="1">
        <f t="array" ref="B426">TRANSPOSE(_xlfn._xlws.SORT(_xlfn._xlws.FILTER(plotSetup[treatment_number],plotSetup[crop_season_id]=A426)))</f>
        <v>0</v>
      </c>
    </row>
    <row r="427" spans="2:2" x14ac:dyDescent="0.35">
      <c r="B427" cm="1">
        <f t="array" ref="B427">TRANSPOSE(_xlfn._xlws.SORT(_xlfn._xlws.FILTER(plotSetup[treatment_number],plotSetup[crop_season_id]=A427)))</f>
        <v>0</v>
      </c>
    </row>
    <row r="428" spans="2:2" x14ac:dyDescent="0.35">
      <c r="B428" cm="1">
        <f t="array" ref="B428">TRANSPOSE(_xlfn._xlws.SORT(_xlfn._xlws.FILTER(plotSetup[treatment_number],plotSetup[crop_season_id]=A428)))</f>
        <v>0</v>
      </c>
    </row>
    <row r="429" spans="2:2" x14ac:dyDescent="0.35">
      <c r="B429" cm="1">
        <f t="array" ref="B429">TRANSPOSE(_xlfn._xlws.SORT(_xlfn._xlws.FILTER(plotSetup[treatment_number],plotSetup[crop_season_id]=A429)))</f>
        <v>0</v>
      </c>
    </row>
    <row r="430" spans="2:2" x14ac:dyDescent="0.35">
      <c r="B430" cm="1">
        <f t="array" ref="B430">TRANSPOSE(_xlfn._xlws.SORT(_xlfn._xlws.FILTER(plotSetup[treatment_number],plotSetup[crop_season_id]=A430)))</f>
        <v>0</v>
      </c>
    </row>
    <row r="431" spans="2:2" x14ac:dyDescent="0.35">
      <c r="B431" cm="1">
        <f t="array" ref="B431">TRANSPOSE(_xlfn._xlws.SORT(_xlfn._xlws.FILTER(plotSetup[treatment_number],plotSetup[crop_season_id]=A431)))</f>
        <v>0</v>
      </c>
    </row>
    <row r="432" spans="2:2" x14ac:dyDescent="0.35">
      <c r="B432" cm="1">
        <f t="array" ref="B432">TRANSPOSE(_xlfn._xlws.SORT(_xlfn._xlws.FILTER(plotSetup[treatment_number],plotSetup[crop_season_id]=A432)))</f>
        <v>0</v>
      </c>
    </row>
    <row r="433" spans="2:2" x14ac:dyDescent="0.35">
      <c r="B433" cm="1">
        <f t="array" ref="B433">TRANSPOSE(_xlfn._xlws.SORT(_xlfn._xlws.FILTER(plotSetup[treatment_number],plotSetup[crop_season_id]=A433)))</f>
        <v>0</v>
      </c>
    </row>
    <row r="434" spans="2:2" x14ac:dyDescent="0.35">
      <c r="B434" cm="1">
        <f t="array" ref="B434">TRANSPOSE(_xlfn._xlws.SORT(_xlfn._xlws.FILTER(plotSetup[treatment_number],plotSetup[crop_season_id]=A434)))</f>
        <v>0</v>
      </c>
    </row>
    <row r="435" spans="2:2" x14ac:dyDescent="0.35">
      <c r="B435" cm="1">
        <f t="array" ref="B435">TRANSPOSE(_xlfn._xlws.SORT(_xlfn._xlws.FILTER(plotSetup[treatment_number],plotSetup[crop_season_id]=A435)))</f>
        <v>0</v>
      </c>
    </row>
    <row r="436" spans="2:2" x14ac:dyDescent="0.35">
      <c r="B436" cm="1">
        <f t="array" ref="B436">TRANSPOSE(_xlfn._xlws.SORT(_xlfn._xlws.FILTER(plotSetup[treatment_number],plotSetup[crop_season_id]=A436)))</f>
        <v>0</v>
      </c>
    </row>
    <row r="437" spans="2:2" x14ac:dyDescent="0.35">
      <c r="B437" cm="1">
        <f t="array" ref="B437">TRANSPOSE(_xlfn._xlws.SORT(_xlfn._xlws.FILTER(plotSetup[treatment_number],plotSetup[crop_season_id]=A437)))</f>
        <v>0</v>
      </c>
    </row>
    <row r="438" spans="2:2" x14ac:dyDescent="0.35">
      <c r="B438" cm="1">
        <f t="array" ref="B438">TRANSPOSE(_xlfn._xlws.SORT(_xlfn._xlws.FILTER(plotSetup[treatment_number],plotSetup[crop_season_id]=A438)))</f>
        <v>0</v>
      </c>
    </row>
    <row r="439" spans="2:2" x14ac:dyDescent="0.35">
      <c r="B439" cm="1">
        <f t="array" ref="B439">TRANSPOSE(_xlfn._xlws.SORT(_xlfn._xlws.FILTER(plotSetup[treatment_number],plotSetup[crop_season_id]=A439)))</f>
        <v>0</v>
      </c>
    </row>
    <row r="440" spans="2:2" x14ac:dyDescent="0.35">
      <c r="B440" cm="1">
        <f t="array" ref="B440">TRANSPOSE(_xlfn._xlws.SORT(_xlfn._xlws.FILTER(plotSetup[treatment_number],plotSetup[crop_season_id]=A440)))</f>
        <v>0</v>
      </c>
    </row>
    <row r="441" spans="2:2" x14ac:dyDescent="0.35">
      <c r="B441" cm="1">
        <f t="array" ref="B441">TRANSPOSE(_xlfn._xlws.SORT(_xlfn._xlws.FILTER(plotSetup[treatment_number],plotSetup[crop_season_id]=A441)))</f>
        <v>0</v>
      </c>
    </row>
    <row r="442" spans="2:2" x14ac:dyDescent="0.35">
      <c r="B442" cm="1">
        <f t="array" ref="B442">TRANSPOSE(_xlfn._xlws.SORT(_xlfn._xlws.FILTER(plotSetup[treatment_number],plotSetup[crop_season_id]=A442)))</f>
        <v>0</v>
      </c>
    </row>
    <row r="443" spans="2:2" x14ac:dyDescent="0.35">
      <c r="B443" cm="1">
        <f t="array" ref="B443">TRANSPOSE(_xlfn._xlws.SORT(_xlfn._xlws.FILTER(plotSetup[treatment_number],plotSetup[crop_season_id]=A443)))</f>
        <v>0</v>
      </c>
    </row>
    <row r="444" spans="2:2" x14ac:dyDescent="0.35">
      <c r="B444" cm="1">
        <f t="array" ref="B444">TRANSPOSE(_xlfn._xlws.SORT(_xlfn._xlws.FILTER(plotSetup[treatment_number],plotSetup[crop_season_id]=A444)))</f>
        <v>0</v>
      </c>
    </row>
    <row r="445" spans="2:2" x14ac:dyDescent="0.35">
      <c r="B445" cm="1">
        <f t="array" ref="B445">TRANSPOSE(_xlfn._xlws.SORT(_xlfn._xlws.FILTER(plotSetup[treatment_number],plotSetup[crop_season_id]=A445)))</f>
        <v>0</v>
      </c>
    </row>
    <row r="446" spans="2:2" x14ac:dyDescent="0.35">
      <c r="B446" cm="1">
        <f t="array" ref="B446">TRANSPOSE(_xlfn._xlws.SORT(_xlfn._xlws.FILTER(plotSetup[treatment_number],plotSetup[crop_season_id]=A446)))</f>
        <v>0</v>
      </c>
    </row>
    <row r="447" spans="2:2" x14ac:dyDescent="0.35">
      <c r="B447" cm="1">
        <f t="array" ref="B447">TRANSPOSE(_xlfn._xlws.SORT(_xlfn._xlws.FILTER(plotSetup[treatment_number],plotSetup[crop_season_id]=A447)))</f>
        <v>0</v>
      </c>
    </row>
    <row r="448" spans="2:2" x14ac:dyDescent="0.35">
      <c r="B448" cm="1">
        <f t="array" ref="B448">TRANSPOSE(_xlfn._xlws.SORT(_xlfn._xlws.FILTER(plotSetup[treatment_number],plotSetup[crop_season_id]=A448)))</f>
        <v>0</v>
      </c>
    </row>
    <row r="449" spans="2:2" x14ac:dyDescent="0.35">
      <c r="B449" cm="1">
        <f t="array" ref="B449">TRANSPOSE(_xlfn._xlws.SORT(_xlfn._xlws.FILTER(plotSetup[treatment_number],plotSetup[crop_season_id]=A449)))</f>
        <v>0</v>
      </c>
    </row>
    <row r="450" spans="2:2" x14ac:dyDescent="0.35">
      <c r="B450" cm="1">
        <f t="array" ref="B450">TRANSPOSE(_xlfn._xlws.SORT(_xlfn._xlws.FILTER(plotSetup[treatment_number],plotSetup[crop_season_id]=A450)))</f>
        <v>0</v>
      </c>
    </row>
    <row r="451" spans="2:2" x14ac:dyDescent="0.35">
      <c r="B451" cm="1">
        <f t="array" ref="B451">TRANSPOSE(_xlfn._xlws.SORT(_xlfn._xlws.FILTER(plotSetup[treatment_number],plotSetup[crop_season_id]=A451)))</f>
        <v>0</v>
      </c>
    </row>
    <row r="452" spans="2:2" x14ac:dyDescent="0.35">
      <c r="B452" cm="1">
        <f t="array" ref="B452">TRANSPOSE(_xlfn._xlws.SORT(_xlfn._xlws.FILTER(plotSetup[treatment_number],plotSetup[crop_season_id]=A452)))</f>
        <v>0</v>
      </c>
    </row>
    <row r="453" spans="2:2" x14ac:dyDescent="0.35">
      <c r="B453" cm="1">
        <f t="array" ref="B453">TRANSPOSE(_xlfn._xlws.SORT(_xlfn._xlws.FILTER(plotSetup[treatment_number],plotSetup[crop_season_id]=A453)))</f>
        <v>0</v>
      </c>
    </row>
    <row r="454" spans="2:2" x14ac:dyDescent="0.35">
      <c r="B454" cm="1">
        <f t="array" ref="B454">TRANSPOSE(_xlfn._xlws.SORT(_xlfn._xlws.FILTER(plotSetup[treatment_number],plotSetup[crop_season_id]=A454)))</f>
        <v>0</v>
      </c>
    </row>
    <row r="455" spans="2:2" x14ac:dyDescent="0.35">
      <c r="B455" cm="1">
        <f t="array" ref="B455">TRANSPOSE(_xlfn._xlws.SORT(_xlfn._xlws.FILTER(plotSetup[treatment_number],plotSetup[crop_season_id]=A455)))</f>
        <v>0</v>
      </c>
    </row>
    <row r="456" spans="2:2" x14ac:dyDescent="0.35">
      <c r="B456" cm="1">
        <f t="array" ref="B456">TRANSPOSE(_xlfn._xlws.SORT(_xlfn._xlws.FILTER(plotSetup[treatment_number],plotSetup[crop_season_id]=A456)))</f>
        <v>0</v>
      </c>
    </row>
    <row r="457" spans="2:2" x14ac:dyDescent="0.35">
      <c r="B457" cm="1">
        <f t="array" ref="B457">TRANSPOSE(_xlfn._xlws.SORT(_xlfn._xlws.FILTER(plotSetup[treatment_number],plotSetup[crop_season_id]=A457)))</f>
        <v>0</v>
      </c>
    </row>
    <row r="458" spans="2:2" x14ac:dyDescent="0.35">
      <c r="B458" cm="1">
        <f t="array" ref="B458">TRANSPOSE(_xlfn._xlws.SORT(_xlfn._xlws.FILTER(plotSetup[treatment_number],plotSetup[crop_season_id]=A458)))</f>
        <v>0</v>
      </c>
    </row>
    <row r="459" spans="2:2" x14ac:dyDescent="0.35">
      <c r="B459" cm="1">
        <f t="array" ref="B459">TRANSPOSE(_xlfn._xlws.SORT(_xlfn._xlws.FILTER(plotSetup[treatment_number],plotSetup[crop_season_id]=A459)))</f>
        <v>0</v>
      </c>
    </row>
    <row r="460" spans="2:2" x14ac:dyDescent="0.35">
      <c r="B460" cm="1">
        <f t="array" ref="B460">TRANSPOSE(_xlfn._xlws.SORT(_xlfn._xlws.FILTER(plotSetup[treatment_number],plotSetup[crop_season_id]=A460)))</f>
        <v>0</v>
      </c>
    </row>
    <row r="461" spans="2:2" x14ac:dyDescent="0.35">
      <c r="B461" cm="1">
        <f t="array" ref="B461">TRANSPOSE(_xlfn._xlws.SORT(_xlfn._xlws.FILTER(plotSetup[treatment_number],plotSetup[crop_season_id]=A461)))</f>
        <v>0</v>
      </c>
    </row>
    <row r="462" spans="2:2" x14ac:dyDescent="0.35">
      <c r="B462" cm="1">
        <f t="array" ref="B462">TRANSPOSE(_xlfn._xlws.SORT(_xlfn._xlws.FILTER(plotSetup[treatment_number],plotSetup[crop_season_id]=A462)))</f>
        <v>0</v>
      </c>
    </row>
    <row r="463" spans="2:2" x14ac:dyDescent="0.35">
      <c r="B463" cm="1">
        <f t="array" ref="B463">TRANSPOSE(_xlfn._xlws.SORT(_xlfn._xlws.FILTER(plotSetup[treatment_number],plotSetup[crop_season_id]=A463)))</f>
        <v>0</v>
      </c>
    </row>
    <row r="464" spans="2:2" x14ac:dyDescent="0.35">
      <c r="B464" cm="1">
        <f t="array" ref="B464">TRANSPOSE(_xlfn._xlws.SORT(_xlfn._xlws.FILTER(plotSetup[treatment_number],plotSetup[crop_season_id]=A464)))</f>
        <v>0</v>
      </c>
    </row>
    <row r="465" spans="2:2" x14ac:dyDescent="0.35">
      <c r="B465" cm="1">
        <f t="array" ref="B465">TRANSPOSE(_xlfn._xlws.SORT(_xlfn._xlws.FILTER(plotSetup[treatment_number],plotSetup[crop_season_id]=A465)))</f>
        <v>0</v>
      </c>
    </row>
    <row r="466" spans="2:2" x14ac:dyDescent="0.35">
      <c r="B466" cm="1">
        <f t="array" ref="B466">TRANSPOSE(_xlfn._xlws.SORT(_xlfn._xlws.FILTER(plotSetup[treatment_number],plotSetup[crop_season_id]=A466)))</f>
        <v>0</v>
      </c>
    </row>
    <row r="467" spans="2:2" x14ac:dyDescent="0.35">
      <c r="B467" cm="1">
        <f t="array" ref="B467">TRANSPOSE(_xlfn._xlws.SORT(_xlfn._xlws.FILTER(plotSetup[treatment_number],plotSetup[crop_season_id]=A467)))</f>
        <v>0</v>
      </c>
    </row>
    <row r="468" spans="2:2" x14ac:dyDescent="0.35">
      <c r="B468" cm="1">
        <f t="array" ref="B468">TRANSPOSE(_xlfn._xlws.SORT(_xlfn._xlws.FILTER(plotSetup[treatment_number],plotSetup[crop_season_id]=A468)))</f>
        <v>0</v>
      </c>
    </row>
    <row r="469" spans="2:2" x14ac:dyDescent="0.35">
      <c r="B469" cm="1">
        <f t="array" ref="B469">TRANSPOSE(_xlfn._xlws.SORT(_xlfn._xlws.FILTER(plotSetup[treatment_number],plotSetup[crop_season_id]=A469)))</f>
        <v>0</v>
      </c>
    </row>
    <row r="470" spans="2:2" x14ac:dyDescent="0.35">
      <c r="B470" cm="1">
        <f t="array" ref="B470">TRANSPOSE(_xlfn._xlws.SORT(_xlfn._xlws.FILTER(plotSetup[treatment_number],plotSetup[crop_season_id]=A470)))</f>
        <v>0</v>
      </c>
    </row>
    <row r="471" spans="2:2" x14ac:dyDescent="0.35">
      <c r="B471" cm="1">
        <f t="array" ref="B471">TRANSPOSE(_xlfn._xlws.SORT(_xlfn._xlws.FILTER(plotSetup[treatment_number],plotSetup[crop_season_id]=A471)))</f>
        <v>0</v>
      </c>
    </row>
    <row r="472" spans="2:2" x14ac:dyDescent="0.35">
      <c r="B472" cm="1">
        <f t="array" ref="B472">TRANSPOSE(_xlfn._xlws.SORT(_xlfn._xlws.FILTER(plotSetup[treatment_number],plotSetup[crop_season_id]=A472)))</f>
        <v>0</v>
      </c>
    </row>
    <row r="473" spans="2:2" x14ac:dyDescent="0.35">
      <c r="B473" cm="1">
        <f t="array" ref="B473">TRANSPOSE(_xlfn._xlws.SORT(_xlfn._xlws.FILTER(plotSetup[treatment_number],plotSetup[crop_season_id]=A473)))</f>
        <v>0</v>
      </c>
    </row>
    <row r="474" spans="2:2" x14ac:dyDescent="0.35">
      <c r="B474" cm="1">
        <f t="array" ref="B474">TRANSPOSE(_xlfn._xlws.SORT(_xlfn._xlws.FILTER(plotSetup[treatment_number],plotSetup[crop_season_id]=A474)))</f>
        <v>0</v>
      </c>
    </row>
    <row r="475" spans="2:2" x14ac:dyDescent="0.35">
      <c r="B475" cm="1">
        <f t="array" ref="B475">TRANSPOSE(_xlfn._xlws.SORT(_xlfn._xlws.FILTER(plotSetup[treatment_number],plotSetup[crop_season_id]=A475)))</f>
        <v>0</v>
      </c>
    </row>
    <row r="476" spans="2:2" x14ac:dyDescent="0.35">
      <c r="B476" cm="1">
        <f t="array" ref="B476">TRANSPOSE(_xlfn._xlws.SORT(_xlfn._xlws.FILTER(plotSetup[treatment_number],plotSetup[crop_season_id]=A476)))</f>
        <v>0</v>
      </c>
    </row>
    <row r="477" spans="2:2" x14ac:dyDescent="0.35">
      <c r="B477" cm="1">
        <f t="array" ref="B477">TRANSPOSE(_xlfn._xlws.SORT(_xlfn._xlws.FILTER(plotSetup[treatment_number],plotSetup[crop_season_id]=A477)))</f>
        <v>0</v>
      </c>
    </row>
    <row r="478" spans="2:2" x14ac:dyDescent="0.35">
      <c r="B478" cm="1">
        <f t="array" ref="B478">TRANSPOSE(_xlfn._xlws.SORT(_xlfn._xlws.FILTER(plotSetup[treatment_number],plotSetup[crop_season_id]=A478)))</f>
        <v>0</v>
      </c>
    </row>
    <row r="479" spans="2:2" x14ac:dyDescent="0.35">
      <c r="B479" cm="1">
        <f t="array" ref="B479">TRANSPOSE(_xlfn._xlws.SORT(_xlfn._xlws.FILTER(plotSetup[treatment_number],plotSetup[crop_season_id]=A479)))</f>
        <v>0</v>
      </c>
    </row>
    <row r="480" spans="2:2" x14ac:dyDescent="0.35">
      <c r="B480" cm="1">
        <f t="array" ref="B480">TRANSPOSE(_xlfn._xlws.SORT(_xlfn._xlws.FILTER(plotSetup[treatment_number],plotSetup[crop_season_id]=A480)))</f>
        <v>0</v>
      </c>
    </row>
    <row r="481" spans="2:2" x14ac:dyDescent="0.35">
      <c r="B481" cm="1">
        <f t="array" ref="B481">TRANSPOSE(_xlfn._xlws.SORT(_xlfn._xlws.FILTER(plotSetup[treatment_number],plotSetup[crop_season_id]=A481)))</f>
        <v>0</v>
      </c>
    </row>
    <row r="482" spans="2:2" x14ac:dyDescent="0.35">
      <c r="B482" cm="1">
        <f t="array" ref="B482">TRANSPOSE(_xlfn._xlws.SORT(_xlfn._xlws.FILTER(plotSetup[treatment_number],plotSetup[crop_season_id]=A482)))</f>
        <v>0</v>
      </c>
    </row>
    <row r="483" spans="2:2" x14ac:dyDescent="0.35">
      <c r="B483" cm="1">
        <f t="array" ref="B483">TRANSPOSE(_xlfn._xlws.SORT(_xlfn._xlws.FILTER(plotSetup[treatment_number],plotSetup[crop_season_id]=A483)))</f>
        <v>0</v>
      </c>
    </row>
    <row r="484" spans="2:2" x14ac:dyDescent="0.35">
      <c r="B484" cm="1">
        <f t="array" ref="B484">TRANSPOSE(_xlfn._xlws.SORT(_xlfn._xlws.FILTER(plotSetup[treatment_number],plotSetup[crop_season_id]=A484)))</f>
        <v>0</v>
      </c>
    </row>
    <row r="485" spans="2:2" x14ac:dyDescent="0.35">
      <c r="B485" cm="1">
        <f t="array" ref="B485">TRANSPOSE(_xlfn._xlws.SORT(_xlfn._xlws.FILTER(plotSetup[treatment_number],plotSetup[crop_season_id]=A485)))</f>
        <v>0</v>
      </c>
    </row>
    <row r="486" spans="2:2" x14ac:dyDescent="0.35">
      <c r="B486" cm="1">
        <f t="array" ref="B486">TRANSPOSE(_xlfn._xlws.SORT(_xlfn._xlws.FILTER(plotSetup[treatment_number],plotSetup[crop_season_id]=A486)))</f>
        <v>0</v>
      </c>
    </row>
    <row r="487" spans="2:2" x14ac:dyDescent="0.35">
      <c r="B487" cm="1">
        <f t="array" ref="B487">TRANSPOSE(_xlfn._xlws.SORT(_xlfn._xlws.FILTER(plotSetup[treatment_number],plotSetup[crop_season_id]=A487)))</f>
        <v>0</v>
      </c>
    </row>
    <row r="488" spans="2:2" x14ac:dyDescent="0.35">
      <c r="B488" cm="1">
        <f t="array" ref="B488">TRANSPOSE(_xlfn._xlws.SORT(_xlfn._xlws.FILTER(plotSetup[treatment_number],plotSetup[crop_season_id]=A488)))</f>
        <v>0</v>
      </c>
    </row>
    <row r="489" spans="2:2" x14ac:dyDescent="0.35">
      <c r="B489" cm="1">
        <f t="array" ref="B489">TRANSPOSE(_xlfn._xlws.SORT(_xlfn._xlws.FILTER(plotSetup[treatment_number],plotSetup[crop_season_id]=A489)))</f>
        <v>0</v>
      </c>
    </row>
    <row r="490" spans="2:2" x14ac:dyDescent="0.35">
      <c r="B490" cm="1">
        <f t="array" ref="B490">TRANSPOSE(_xlfn._xlws.SORT(_xlfn._xlws.FILTER(plotSetup[treatment_number],plotSetup[crop_season_id]=A490)))</f>
        <v>0</v>
      </c>
    </row>
    <row r="491" spans="2:2" x14ac:dyDescent="0.35">
      <c r="B491" cm="1">
        <f t="array" ref="B491">TRANSPOSE(_xlfn._xlws.SORT(_xlfn._xlws.FILTER(plotSetup[treatment_number],plotSetup[crop_season_id]=A491)))</f>
        <v>0</v>
      </c>
    </row>
    <row r="492" spans="2:2" x14ac:dyDescent="0.35">
      <c r="B492" cm="1">
        <f t="array" ref="B492">TRANSPOSE(_xlfn._xlws.SORT(_xlfn._xlws.FILTER(plotSetup[treatment_number],plotSetup[crop_season_id]=A492)))</f>
        <v>0</v>
      </c>
    </row>
    <row r="493" spans="2:2" x14ac:dyDescent="0.35">
      <c r="B493" cm="1">
        <f t="array" ref="B493">TRANSPOSE(_xlfn._xlws.SORT(_xlfn._xlws.FILTER(plotSetup[treatment_number],plotSetup[crop_season_id]=A493)))</f>
        <v>0</v>
      </c>
    </row>
    <row r="494" spans="2:2" x14ac:dyDescent="0.35">
      <c r="B494" cm="1">
        <f t="array" ref="B494">TRANSPOSE(_xlfn._xlws.SORT(_xlfn._xlws.FILTER(plotSetup[treatment_number],plotSetup[crop_season_id]=A494)))</f>
        <v>0</v>
      </c>
    </row>
    <row r="495" spans="2:2" x14ac:dyDescent="0.35">
      <c r="B495" cm="1">
        <f t="array" ref="B495">TRANSPOSE(_xlfn._xlws.SORT(_xlfn._xlws.FILTER(plotSetup[treatment_number],plotSetup[crop_season_id]=A495)))</f>
        <v>0</v>
      </c>
    </row>
    <row r="496" spans="2:2" x14ac:dyDescent="0.35">
      <c r="B496" cm="1">
        <f t="array" ref="B496">TRANSPOSE(_xlfn._xlws.SORT(_xlfn._xlws.FILTER(plotSetup[treatment_number],plotSetup[crop_season_id]=A496)))</f>
        <v>0</v>
      </c>
    </row>
    <row r="497" spans="2:2" x14ac:dyDescent="0.35">
      <c r="B497" cm="1">
        <f t="array" ref="B497">TRANSPOSE(_xlfn._xlws.SORT(_xlfn._xlws.FILTER(plotSetup[treatment_number],plotSetup[crop_season_id]=A497)))</f>
        <v>0</v>
      </c>
    </row>
    <row r="498" spans="2:2" x14ac:dyDescent="0.35">
      <c r="B498" cm="1">
        <f t="array" ref="B498">TRANSPOSE(_xlfn._xlws.SORT(_xlfn._xlws.FILTER(plotSetup[treatment_number],plotSetup[crop_season_id]=A498)))</f>
        <v>0</v>
      </c>
    </row>
    <row r="499" spans="2:2" x14ac:dyDescent="0.35">
      <c r="B499" cm="1">
        <f t="array" ref="B499">TRANSPOSE(_xlfn._xlws.SORT(_xlfn._xlws.FILTER(plotSetup[treatment_number],plotSetup[crop_season_id]=A499)))</f>
        <v>0</v>
      </c>
    </row>
    <row r="500" spans="2:2" s="96" customFormat="1" x14ac:dyDescent="0.35">
      <c r="B500" s="96" cm="1">
        <f t="array" ref="B500">TRANSPOSE(_xlfn._xlws.SORT(_xlfn._xlws.FILTER(plotSetup[treatment_number],plotSetup[crop_season_id]=A500)))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D8AE3-D32C-49FC-BBBE-A3E1BE17CEE0}">
  <sheetPr codeName="Sheet80">
    <tabColor rgb="FF002060"/>
  </sheetPr>
  <dimension ref="A1:I500"/>
  <sheetViews>
    <sheetView workbookViewId="0">
      <selection activeCell="D12" sqref="D12"/>
    </sheetView>
  </sheetViews>
  <sheetFormatPr defaultRowHeight="14.5" x14ac:dyDescent="0.35"/>
  <cols>
    <col min="1" max="1" width="10.54296875" customWidth="1"/>
    <col min="2" max="200" width="3.1796875" customWidth="1"/>
    <col min="16383" max="16383" width="8.7265625" customWidth="1"/>
  </cols>
  <sheetData>
    <row r="1" spans="1:9" s="110" customFormat="1" ht="24" customHeight="1" x14ac:dyDescent="0.35">
      <c r="A1" s="264" t="s">
        <v>8978</v>
      </c>
      <c r="I1" s="111"/>
    </row>
    <row r="2" spans="1:9" x14ac:dyDescent="0.35">
      <c r="A2" t="str" cm="1">
        <f t="array" ref="A2">_xlfn._xlws.SORT(_xlfn.UNIQUE(_xlfn._xlws.FILTER(plotSetup[crop_season_id], plotSetup[crop_season_id] &lt;&gt; "")))</f>
        <v>1|2011-Tomato</v>
      </c>
      <c r="B2" t="str" cm="1">
        <f t="array" ref="B2:D2">TRANSPOSE(_xlfn._xlws.SORT(_xlfn._xlws.FILTER(plotSetup[plot_id],plotSetup[crop_season_id]=A2)))</f>
        <v>1|AHC</v>
      </c>
      <c r="C2" t="str">
        <v>2|BHC</v>
      </c>
      <c r="D2" t="str">
        <v>3|PROUTPLOT</v>
      </c>
    </row>
    <row r="3" spans="1:9" x14ac:dyDescent="0.35">
      <c r="B3" cm="1">
        <f t="array" ref="B3">TRANSPOSE(_xlfn._xlws.SORT(_xlfn._xlws.FILTER(plotSetup[plot_id],plotSetup[crop_season_id]=A3)))</f>
        <v>0</v>
      </c>
    </row>
    <row r="4" spans="1:9" x14ac:dyDescent="0.35">
      <c r="B4" cm="1">
        <f t="array" ref="B4">TRANSPOSE(_xlfn._xlws.SORT(_xlfn._xlws.FILTER(plotSetup[plot_id],plotSetup[crop_season_id]=A4)))</f>
        <v>0</v>
      </c>
    </row>
    <row r="5" spans="1:9" x14ac:dyDescent="0.35">
      <c r="B5" cm="1">
        <f t="array" ref="B5">TRANSPOSE(_xlfn._xlws.SORT(_xlfn._xlws.FILTER(plotSetup[plot_id],plotSetup[crop_season_id]=A5)))</f>
        <v>0</v>
      </c>
    </row>
    <row r="6" spans="1:9" x14ac:dyDescent="0.35">
      <c r="B6" cm="1">
        <f t="array" ref="B6">TRANSPOSE(_xlfn._xlws.SORT(_xlfn._xlws.FILTER(plotSetup[plot_id],plotSetup[crop_season_id]=A6)))</f>
        <v>0</v>
      </c>
    </row>
    <row r="7" spans="1:9" x14ac:dyDescent="0.35">
      <c r="B7" cm="1">
        <f t="array" ref="B7">TRANSPOSE(_xlfn._xlws.SORT(_xlfn._xlws.FILTER(plotSetup[plot_id],plotSetup[crop_season_id]=A7)))</f>
        <v>0</v>
      </c>
    </row>
    <row r="8" spans="1:9" x14ac:dyDescent="0.35">
      <c r="B8" cm="1">
        <f t="array" ref="B8">TRANSPOSE(_xlfn._xlws.SORT(_xlfn._xlws.FILTER(plotSetup[plot_id],plotSetup[crop_season_id]=A8)))</f>
        <v>0</v>
      </c>
    </row>
    <row r="9" spans="1:9" x14ac:dyDescent="0.35">
      <c r="B9" cm="1">
        <f t="array" ref="B9">TRANSPOSE(_xlfn._xlws.SORT(_xlfn._xlws.FILTER(plotSetup[plot_id],plotSetup[crop_season_id]=A9)))</f>
        <v>0</v>
      </c>
    </row>
    <row r="10" spans="1:9" x14ac:dyDescent="0.35">
      <c r="B10" cm="1">
        <f t="array" ref="B10">TRANSPOSE(_xlfn._xlws.SORT(_xlfn._xlws.FILTER(plotSetup[plot_id],plotSetup[crop_season_id]=A10)))</f>
        <v>0</v>
      </c>
    </row>
    <row r="11" spans="1:9" x14ac:dyDescent="0.35">
      <c r="B11" cm="1">
        <f t="array" ref="B11">TRANSPOSE(_xlfn._xlws.SORT(_xlfn._xlws.FILTER(plotSetup[plot_id],plotSetup[crop_season_id]=A11)))</f>
        <v>0</v>
      </c>
    </row>
    <row r="12" spans="1:9" x14ac:dyDescent="0.35">
      <c r="B12" cm="1">
        <f t="array" ref="B12">TRANSPOSE(_xlfn._xlws.SORT(_xlfn._xlws.FILTER(plotSetup[plot_id],plotSetup[crop_season_id]=A12)))</f>
        <v>0</v>
      </c>
    </row>
    <row r="13" spans="1:9" x14ac:dyDescent="0.35">
      <c r="B13" cm="1">
        <f t="array" ref="B13">TRANSPOSE(_xlfn._xlws.SORT(_xlfn._xlws.FILTER(plotSetup[plot_id],plotSetup[crop_season_id]=A13)))</f>
        <v>0</v>
      </c>
    </row>
    <row r="14" spans="1:9" x14ac:dyDescent="0.35">
      <c r="B14" cm="1">
        <f t="array" ref="B14">TRANSPOSE(_xlfn._xlws.SORT(_xlfn._xlws.FILTER(plotSetup[plot_id],plotSetup[crop_season_id]=A14)))</f>
        <v>0</v>
      </c>
    </row>
    <row r="15" spans="1:9" x14ac:dyDescent="0.35">
      <c r="B15" cm="1">
        <f t="array" ref="B15">TRANSPOSE(_xlfn._xlws.SORT(_xlfn._xlws.FILTER(plotSetup[plot_id],plotSetup[crop_season_id]=A15)))</f>
        <v>0</v>
      </c>
    </row>
    <row r="16" spans="1:9" x14ac:dyDescent="0.35">
      <c r="B16" cm="1">
        <f t="array" ref="B16">TRANSPOSE(_xlfn._xlws.SORT(_xlfn._xlws.FILTER(plotSetup[plot_id],plotSetup[crop_season_id]=A16)))</f>
        <v>0</v>
      </c>
    </row>
    <row r="17" spans="2:2" x14ac:dyDescent="0.35">
      <c r="B17" cm="1">
        <f t="array" ref="B17">TRANSPOSE(_xlfn._xlws.SORT(_xlfn._xlws.FILTER(plotSetup[plot_id],plotSetup[crop_season_id]=A17)))</f>
        <v>0</v>
      </c>
    </row>
    <row r="18" spans="2:2" x14ac:dyDescent="0.35">
      <c r="B18" cm="1">
        <f t="array" ref="B18">TRANSPOSE(_xlfn._xlws.SORT(_xlfn._xlws.FILTER(plotSetup[plot_id],plotSetup[crop_season_id]=A18)))</f>
        <v>0</v>
      </c>
    </row>
    <row r="19" spans="2:2" x14ac:dyDescent="0.35">
      <c r="B19" cm="1">
        <f t="array" ref="B19">TRANSPOSE(_xlfn._xlws.SORT(_xlfn._xlws.FILTER(plotSetup[plot_id],plotSetup[crop_season_id]=A19)))</f>
        <v>0</v>
      </c>
    </row>
    <row r="20" spans="2:2" x14ac:dyDescent="0.35">
      <c r="B20" cm="1">
        <f t="array" ref="B20">TRANSPOSE(_xlfn._xlws.SORT(_xlfn._xlws.FILTER(plotSetup[plot_id],plotSetup[crop_season_id]=A20)))</f>
        <v>0</v>
      </c>
    </row>
    <row r="21" spans="2:2" x14ac:dyDescent="0.35">
      <c r="B21" cm="1">
        <f t="array" ref="B21">TRANSPOSE(_xlfn._xlws.SORT(_xlfn._xlws.FILTER(plotSetup[plot_id],plotSetup[crop_season_id]=A21)))</f>
        <v>0</v>
      </c>
    </row>
    <row r="22" spans="2:2" x14ac:dyDescent="0.35">
      <c r="B22" cm="1">
        <f t="array" ref="B22">TRANSPOSE(_xlfn._xlws.SORT(_xlfn._xlws.FILTER(plotSetup[plot_id],plotSetup[crop_season_id]=A22)))</f>
        <v>0</v>
      </c>
    </row>
    <row r="23" spans="2:2" x14ac:dyDescent="0.35">
      <c r="B23" cm="1">
        <f t="array" ref="B23">TRANSPOSE(_xlfn._xlws.SORT(_xlfn._xlws.FILTER(plotSetup[plot_id],plotSetup[crop_season_id]=A23)))</f>
        <v>0</v>
      </c>
    </row>
    <row r="24" spans="2:2" x14ac:dyDescent="0.35">
      <c r="B24" cm="1">
        <f t="array" ref="B24">TRANSPOSE(_xlfn._xlws.SORT(_xlfn._xlws.FILTER(plotSetup[plot_id],plotSetup[crop_season_id]=A24)))</f>
        <v>0</v>
      </c>
    </row>
    <row r="25" spans="2:2" x14ac:dyDescent="0.35">
      <c r="B25" cm="1">
        <f t="array" ref="B25">TRANSPOSE(_xlfn._xlws.SORT(_xlfn._xlws.FILTER(plotSetup[plot_id],plotSetup[crop_season_id]=A25)))</f>
        <v>0</v>
      </c>
    </row>
    <row r="26" spans="2:2" x14ac:dyDescent="0.35">
      <c r="B26" cm="1">
        <f t="array" ref="B26">TRANSPOSE(_xlfn._xlws.SORT(_xlfn._xlws.FILTER(plotSetup[plot_id],plotSetup[crop_season_id]=A26)))</f>
        <v>0</v>
      </c>
    </row>
    <row r="27" spans="2:2" x14ac:dyDescent="0.35">
      <c r="B27" cm="1">
        <f t="array" ref="B27">TRANSPOSE(_xlfn._xlws.SORT(_xlfn._xlws.FILTER(plotSetup[plot_id],plotSetup[crop_season_id]=A27)))</f>
        <v>0</v>
      </c>
    </row>
    <row r="28" spans="2:2" x14ac:dyDescent="0.35">
      <c r="B28" cm="1">
        <f t="array" ref="B28">TRANSPOSE(_xlfn._xlws.SORT(_xlfn._xlws.FILTER(plotSetup[plot_id],plotSetup[crop_season_id]=A28)))</f>
        <v>0</v>
      </c>
    </row>
    <row r="29" spans="2:2" x14ac:dyDescent="0.35">
      <c r="B29" cm="1">
        <f t="array" ref="B29">TRANSPOSE(_xlfn._xlws.SORT(_xlfn._xlws.FILTER(plotSetup[plot_id],plotSetup[crop_season_id]=A29)))</f>
        <v>0</v>
      </c>
    </row>
    <row r="30" spans="2:2" x14ac:dyDescent="0.35">
      <c r="B30" cm="1">
        <f t="array" ref="B30">TRANSPOSE(_xlfn._xlws.SORT(_xlfn._xlws.FILTER(plotSetup[plot_id],plotSetup[crop_season_id]=A30)))</f>
        <v>0</v>
      </c>
    </row>
    <row r="31" spans="2:2" x14ac:dyDescent="0.35">
      <c r="B31" cm="1">
        <f t="array" ref="B31">TRANSPOSE(_xlfn._xlws.SORT(_xlfn._xlws.FILTER(plotSetup[plot_id],plotSetup[crop_season_id]=A31)))</f>
        <v>0</v>
      </c>
    </row>
    <row r="32" spans="2:2" x14ac:dyDescent="0.35">
      <c r="B32" cm="1">
        <f t="array" ref="B32">TRANSPOSE(_xlfn._xlws.SORT(_xlfn._xlws.FILTER(plotSetup[plot_id],plotSetup[crop_season_id]=A32)))</f>
        <v>0</v>
      </c>
    </row>
    <row r="33" spans="2:2" x14ac:dyDescent="0.35">
      <c r="B33" cm="1">
        <f t="array" ref="B33">TRANSPOSE(_xlfn._xlws.SORT(_xlfn._xlws.FILTER(plotSetup[plot_id],plotSetup[crop_season_id]=A33)))</f>
        <v>0</v>
      </c>
    </row>
    <row r="34" spans="2:2" x14ac:dyDescent="0.35">
      <c r="B34" cm="1">
        <f t="array" ref="B34">TRANSPOSE(_xlfn._xlws.SORT(_xlfn._xlws.FILTER(plotSetup[plot_id],plotSetup[crop_season_id]=A34)))</f>
        <v>0</v>
      </c>
    </row>
    <row r="35" spans="2:2" x14ac:dyDescent="0.35">
      <c r="B35" cm="1">
        <f t="array" ref="B35">TRANSPOSE(_xlfn._xlws.SORT(_xlfn._xlws.FILTER(plotSetup[plot_id],plotSetup[crop_season_id]=A35)))</f>
        <v>0</v>
      </c>
    </row>
    <row r="36" spans="2:2" x14ac:dyDescent="0.35">
      <c r="B36" cm="1">
        <f t="array" ref="B36">TRANSPOSE(_xlfn._xlws.SORT(_xlfn._xlws.FILTER(plotSetup[plot_id],plotSetup[crop_season_id]=A36)))</f>
        <v>0</v>
      </c>
    </row>
    <row r="37" spans="2:2" x14ac:dyDescent="0.35">
      <c r="B37" cm="1">
        <f t="array" ref="B37">TRANSPOSE(_xlfn._xlws.SORT(_xlfn._xlws.FILTER(plotSetup[plot_id],plotSetup[crop_season_id]=A37)))</f>
        <v>0</v>
      </c>
    </row>
    <row r="38" spans="2:2" x14ac:dyDescent="0.35">
      <c r="B38" cm="1">
        <f t="array" ref="B38">TRANSPOSE(_xlfn._xlws.SORT(_xlfn._xlws.FILTER(plotSetup[plot_id],plotSetup[crop_season_id]=A38)))</f>
        <v>0</v>
      </c>
    </row>
    <row r="39" spans="2:2" x14ac:dyDescent="0.35">
      <c r="B39" cm="1">
        <f t="array" ref="B39">TRANSPOSE(_xlfn._xlws.SORT(_xlfn._xlws.FILTER(plotSetup[plot_id],plotSetup[crop_season_id]=A39)))</f>
        <v>0</v>
      </c>
    </row>
    <row r="40" spans="2:2" x14ac:dyDescent="0.35">
      <c r="B40" cm="1">
        <f t="array" ref="B40">TRANSPOSE(_xlfn._xlws.SORT(_xlfn._xlws.FILTER(plotSetup[plot_id],plotSetup[crop_season_id]=A40)))</f>
        <v>0</v>
      </c>
    </row>
    <row r="41" spans="2:2" x14ac:dyDescent="0.35">
      <c r="B41" cm="1">
        <f t="array" ref="B41">TRANSPOSE(_xlfn._xlws.SORT(_xlfn._xlws.FILTER(plotSetup[plot_id],plotSetup[crop_season_id]=A41)))</f>
        <v>0</v>
      </c>
    </row>
    <row r="42" spans="2:2" x14ac:dyDescent="0.35">
      <c r="B42" cm="1">
        <f t="array" ref="B42">TRANSPOSE(_xlfn._xlws.SORT(_xlfn._xlws.FILTER(plotSetup[plot_id],plotSetup[crop_season_id]=A42)))</f>
        <v>0</v>
      </c>
    </row>
    <row r="43" spans="2:2" x14ac:dyDescent="0.35">
      <c r="B43" cm="1">
        <f t="array" ref="B43">TRANSPOSE(_xlfn._xlws.SORT(_xlfn._xlws.FILTER(plotSetup[plot_id],plotSetup[crop_season_id]=A43)))</f>
        <v>0</v>
      </c>
    </row>
    <row r="44" spans="2:2" x14ac:dyDescent="0.35">
      <c r="B44" cm="1">
        <f t="array" ref="B44">TRANSPOSE(_xlfn._xlws.SORT(_xlfn._xlws.FILTER(plotSetup[plot_id],plotSetup[crop_season_id]=A44)))</f>
        <v>0</v>
      </c>
    </row>
    <row r="45" spans="2:2" x14ac:dyDescent="0.35">
      <c r="B45" cm="1">
        <f t="array" ref="B45">TRANSPOSE(_xlfn._xlws.SORT(_xlfn._xlws.FILTER(plotSetup[plot_id],plotSetup[crop_season_id]=A45)))</f>
        <v>0</v>
      </c>
    </row>
    <row r="46" spans="2:2" x14ac:dyDescent="0.35">
      <c r="B46" cm="1">
        <f t="array" ref="B46">TRANSPOSE(_xlfn._xlws.SORT(_xlfn._xlws.FILTER(plotSetup[plot_id],plotSetup[crop_season_id]=A46)))</f>
        <v>0</v>
      </c>
    </row>
    <row r="47" spans="2:2" x14ac:dyDescent="0.35">
      <c r="B47" cm="1">
        <f t="array" ref="B47">TRANSPOSE(_xlfn._xlws.SORT(_xlfn._xlws.FILTER(plotSetup[plot_id],plotSetup[crop_season_id]=A47)))</f>
        <v>0</v>
      </c>
    </row>
    <row r="48" spans="2:2" x14ac:dyDescent="0.35">
      <c r="B48" cm="1">
        <f t="array" ref="B48">TRANSPOSE(_xlfn._xlws.SORT(_xlfn._xlws.FILTER(plotSetup[plot_id],plotSetup[crop_season_id]=A48)))</f>
        <v>0</v>
      </c>
    </row>
    <row r="49" spans="2:2" x14ac:dyDescent="0.35">
      <c r="B49" cm="1">
        <f t="array" ref="B49">TRANSPOSE(_xlfn._xlws.SORT(_xlfn._xlws.FILTER(plotSetup[plot_id],plotSetup[crop_season_id]=A49)))</f>
        <v>0</v>
      </c>
    </row>
    <row r="50" spans="2:2" x14ac:dyDescent="0.35">
      <c r="B50" cm="1">
        <f t="array" ref="B50">TRANSPOSE(_xlfn._xlws.SORT(_xlfn._xlws.FILTER(plotSetup[plot_id],plotSetup[crop_season_id]=A50)))</f>
        <v>0</v>
      </c>
    </row>
    <row r="51" spans="2:2" x14ac:dyDescent="0.35">
      <c r="B51" cm="1">
        <f t="array" ref="B51">TRANSPOSE(_xlfn._xlws.SORT(_xlfn._xlws.FILTER(plotSetup[plot_id],plotSetup[crop_season_id]=A51)))</f>
        <v>0</v>
      </c>
    </row>
    <row r="52" spans="2:2" x14ac:dyDescent="0.35">
      <c r="B52" cm="1">
        <f t="array" ref="B52">TRANSPOSE(_xlfn._xlws.SORT(_xlfn._xlws.FILTER(plotSetup[plot_id],plotSetup[crop_season_id]=A52)))</f>
        <v>0</v>
      </c>
    </row>
    <row r="53" spans="2:2" x14ac:dyDescent="0.35">
      <c r="B53" cm="1">
        <f t="array" ref="B53">TRANSPOSE(_xlfn._xlws.SORT(_xlfn._xlws.FILTER(plotSetup[plot_id],plotSetup[crop_season_id]=A53)))</f>
        <v>0</v>
      </c>
    </row>
    <row r="54" spans="2:2" x14ac:dyDescent="0.35">
      <c r="B54" cm="1">
        <f t="array" ref="B54">TRANSPOSE(_xlfn._xlws.SORT(_xlfn._xlws.FILTER(plotSetup[plot_id],plotSetup[crop_season_id]=A54)))</f>
        <v>0</v>
      </c>
    </row>
    <row r="55" spans="2:2" x14ac:dyDescent="0.35">
      <c r="B55" cm="1">
        <f t="array" ref="B55">TRANSPOSE(_xlfn._xlws.SORT(_xlfn._xlws.FILTER(plotSetup[plot_id],plotSetup[crop_season_id]=A55)))</f>
        <v>0</v>
      </c>
    </row>
    <row r="56" spans="2:2" x14ac:dyDescent="0.35">
      <c r="B56" cm="1">
        <f t="array" ref="B56">TRANSPOSE(_xlfn._xlws.SORT(_xlfn._xlws.FILTER(plotSetup[plot_id],plotSetup[crop_season_id]=A56)))</f>
        <v>0</v>
      </c>
    </row>
    <row r="57" spans="2:2" x14ac:dyDescent="0.35">
      <c r="B57" cm="1">
        <f t="array" ref="B57">TRANSPOSE(_xlfn._xlws.SORT(_xlfn._xlws.FILTER(plotSetup[plot_id],plotSetup[crop_season_id]=A57)))</f>
        <v>0</v>
      </c>
    </row>
    <row r="58" spans="2:2" x14ac:dyDescent="0.35">
      <c r="B58" cm="1">
        <f t="array" ref="B58">TRANSPOSE(_xlfn._xlws.SORT(_xlfn._xlws.FILTER(plotSetup[plot_id],plotSetup[crop_season_id]=A58)))</f>
        <v>0</v>
      </c>
    </row>
    <row r="59" spans="2:2" x14ac:dyDescent="0.35">
      <c r="B59" cm="1">
        <f t="array" ref="B59">TRANSPOSE(_xlfn._xlws.SORT(_xlfn._xlws.FILTER(plotSetup[plot_id],plotSetup[crop_season_id]=A59)))</f>
        <v>0</v>
      </c>
    </row>
    <row r="60" spans="2:2" x14ac:dyDescent="0.35">
      <c r="B60" cm="1">
        <f t="array" ref="B60">TRANSPOSE(_xlfn._xlws.SORT(_xlfn._xlws.FILTER(plotSetup[plot_id],plotSetup[crop_season_id]=A60)))</f>
        <v>0</v>
      </c>
    </row>
    <row r="61" spans="2:2" x14ac:dyDescent="0.35">
      <c r="B61" cm="1">
        <f t="array" ref="B61">TRANSPOSE(_xlfn._xlws.SORT(_xlfn._xlws.FILTER(plotSetup[plot_id],plotSetup[crop_season_id]=A61)))</f>
        <v>0</v>
      </c>
    </row>
    <row r="62" spans="2:2" x14ac:dyDescent="0.35">
      <c r="B62" cm="1">
        <f t="array" ref="B62">TRANSPOSE(_xlfn._xlws.SORT(_xlfn._xlws.FILTER(plotSetup[plot_id],plotSetup[crop_season_id]=A62)))</f>
        <v>0</v>
      </c>
    </row>
    <row r="63" spans="2:2" x14ac:dyDescent="0.35">
      <c r="B63" cm="1">
        <f t="array" ref="B63">TRANSPOSE(_xlfn._xlws.SORT(_xlfn._xlws.FILTER(plotSetup[plot_id],plotSetup[crop_season_id]=A63)))</f>
        <v>0</v>
      </c>
    </row>
    <row r="64" spans="2:2" x14ac:dyDescent="0.35">
      <c r="B64" cm="1">
        <f t="array" ref="B64">TRANSPOSE(_xlfn._xlws.SORT(_xlfn._xlws.FILTER(plotSetup[plot_id],plotSetup[crop_season_id]=A64)))</f>
        <v>0</v>
      </c>
    </row>
    <row r="65" spans="2:2" x14ac:dyDescent="0.35">
      <c r="B65" cm="1">
        <f t="array" ref="B65">TRANSPOSE(_xlfn._xlws.SORT(_xlfn._xlws.FILTER(plotSetup[plot_id],plotSetup[crop_season_id]=A65)))</f>
        <v>0</v>
      </c>
    </row>
    <row r="66" spans="2:2" x14ac:dyDescent="0.35">
      <c r="B66" cm="1">
        <f t="array" ref="B66">TRANSPOSE(_xlfn._xlws.SORT(_xlfn._xlws.FILTER(plotSetup[plot_id],plotSetup[crop_season_id]=A66)))</f>
        <v>0</v>
      </c>
    </row>
    <row r="67" spans="2:2" x14ac:dyDescent="0.35">
      <c r="B67" cm="1">
        <f t="array" ref="B67">TRANSPOSE(_xlfn._xlws.SORT(_xlfn._xlws.FILTER(plotSetup[plot_id],plotSetup[crop_season_id]=A67)))</f>
        <v>0</v>
      </c>
    </row>
    <row r="68" spans="2:2" x14ac:dyDescent="0.35">
      <c r="B68" cm="1">
        <f t="array" ref="B68">TRANSPOSE(_xlfn._xlws.SORT(_xlfn._xlws.FILTER(plotSetup[plot_id],plotSetup[crop_season_id]=A68)))</f>
        <v>0</v>
      </c>
    </row>
    <row r="69" spans="2:2" x14ac:dyDescent="0.35">
      <c r="B69" cm="1">
        <f t="array" ref="B69">TRANSPOSE(_xlfn._xlws.SORT(_xlfn._xlws.FILTER(plotSetup[plot_id],plotSetup[crop_season_id]=A69)))</f>
        <v>0</v>
      </c>
    </row>
    <row r="70" spans="2:2" x14ac:dyDescent="0.35">
      <c r="B70" cm="1">
        <f t="array" ref="B70">TRANSPOSE(_xlfn._xlws.SORT(_xlfn._xlws.FILTER(plotSetup[plot_id],plotSetup[crop_season_id]=A70)))</f>
        <v>0</v>
      </c>
    </row>
    <row r="71" spans="2:2" x14ac:dyDescent="0.35">
      <c r="B71" cm="1">
        <f t="array" ref="B71">TRANSPOSE(_xlfn._xlws.SORT(_xlfn._xlws.FILTER(plotSetup[plot_id],plotSetup[crop_season_id]=A71)))</f>
        <v>0</v>
      </c>
    </row>
    <row r="72" spans="2:2" x14ac:dyDescent="0.35">
      <c r="B72" cm="1">
        <f t="array" ref="B72">TRANSPOSE(_xlfn._xlws.SORT(_xlfn._xlws.FILTER(plotSetup[plot_id],plotSetup[crop_season_id]=A72)))</f>
        <v>0</v>
      </c>
    </row>
    <row r="73" spans="2:2" x14ac:dyDescent="0.35">
      <c r="B73" cm="1">
        <f t="array" ref="B73">TRANSPOSE(_xlfn._xlws.SORT(_xlfn._xlws.FILTER(plotSetup[plot_id],plotSetup[crop_season_id]=A73)))</f>
        <v>0</v>
      </c>
    </row>
    <row r="74" spans="2:2" x14ac:dyDescent="0.35">
      <c r="B74" cm="1">
        <f t="array" ref="B74">TRANSPOSE(_xlfn._xlws.SORT(_xlfn._xlws.FILTER(plotSetup[plot_id],plotSetup[crop_season_id]=A74)))</f>
        <v>0</v>
      </c>
    </row>
    <row r="75" spans="2:2" x14ac:dyDescent="0.35">
      <c r="B75" cm="1">
        <f t="array" ref="B75">TRANSPOSE(_xlfn._xlws.SORT(_xlfn._xlws.FILTER(plotSetup[plot_id],plotSetup[crop_season_id]=A75)))</f>
        <v>0</v>
      </c>
    </row>
    <row r="76" spans="2:2" x14ac:dyDescent="0.35">
      <c r="B76" cm="1">
        <f t="array" ref="B76">TRANSPOSE(_xlfn._xlws.SORT(_xlfn._xlws.FILTER(plotSetup[plot_id],plotSetup[crop_season_id]=A76)))</f>
        <v>0</v>
      </c>
    </row>
    <row r="77" spans="2:2" x14ac:dyDescent="0.35">
      <c r="B77" cm="1">
        <f t="array" ref="B77">TRANSPOSE(_xlfn._xlws.SORT(_xlfn._xlws.FILTER(plotSetup[plot_id],plotSetup[crop_season_id]=A77)))</f>
        <v>0</v>
      </c>
    </row>
    <row r="78" spans="2:2" x14ac:dyDescent="0.35">
      <c r="B78" cm="1">
        <f t="array" ref="B78">TRANSPOSE(_xlfn._xlws.SORT(_xlfn._xlws.FILTER(plotSetup[plot_id],plotSetup[crop_season_id]=A78)))</f>
        <v>0</v>
      </c>
    </row>
    <row r="79" spans="2:2" x14ac:dyDescent="0.35">
      <c r="B79" cm="1">
        <f t="array" ref="B79">TRANSPOSE(_xlfn._xlws.SORT(_xlfn._xlws.FILTER(plotSetup[plot_id],plotSetup[crop_season_id]=A79)))</f>
        <v>0</v>
      </c>
    </row>
    <row r="80" spans="2:2" x14ac:dyDescent="0.35">
      <c r="B80" cm="1">
        <f t="array" ref="B80">TRANSPOSE(_xlfn._xlws.SORT(_xlfn._xlws.FILTER(plotSetup[plot_id],plotSetup[crop_season_id]=A80)))</f>
        <v>0</v>
      </c>
    </row>
    <row r="81" spans="2:2" x14ac:dyDescent="0.35">
      <c r="B81" cm="1">
        <f t="array" ref="B81">TRANSPOSE(_xlfn._xlws.SORT(_xlfn._xlws.FILTER(plotSetup[plot_id],plotSetup[crop_season_id]=A81)))</f>
        <v>0</v>
      </c>
    </row>
    <row r="82" spans="2:2" x14ac:dyDescent="0.35">
      <c r="B82" cm="1">
        <f t="array" ref="B82">TRANSPOSE(_xlfn._xlws.SORT(_xlfn._xlws.FILTER(plotSetup[plot_id],plotSetup[crop_season_id]=A82)))</f>
        <v>0</v>
      </c>
    </row>
    <row r="83" spans="2:2" x14ac:dyDescent="0.35">
      <c r="B83" cm="1">
        <f t="array" ref="B83">TRANSPOSE(_xlfn._xlws.SORT(_xlfn._xlws.FILTER(plotSetup[plot_id],plotSetup[crop_season_id]=A83)))</f>
        <v>0</v>
      </c>
    </row>
    <row r="84" spans="2:2" x14ac:dyDescent="0.35">
      <c r="B84" cm="1">
        <f t="array" ref="B84">TRANSPOSE(_xlfn._xlws.SORT(_xlfn._xlws.FILTER(plotSetup[plot_id],plotSetup[crop_season_id]=A84)))</f>
        <v>0</v>
      </c>
    </row>
    <row r="85" spans="2:2" x14ac:dyDescent="0.35">
      <c r="B85" cm="1">
        <f t="array" ref="B85">TRANSPOSE(_xlfn._xlws.SORT(_xlfn._xlws.FILTER(plotSetup[plot_id],plotSetup[crop_season_id]=A85)))</f>
        <v>0</v>
      </c>
    </row>
    <row r="86" spans="2:2" x14ac:dyDescent="0.35">
      <c r="B86" cm="1">
        <f t="array" ref="B86">TRANSPOSE(_xlfn._xlws.SORT(_xlfn._xlws.FILTER(plotSetup[plot_id],plotSetup[crop_season_id]=A86)))</f>
        <v>0</v>
      </c>
    </row>
    <row r="87" spans="2:2" x14ac:dyDescent="0.35">
      <c r="B87" cm="1">
        <f t="array" ref="B87">TRANSPOSE(_xlfn._xlws.SORT(_xlfn._xlws.FILTER(plotSetup[plot_id],plotSetup[crop_season_id]=A87)))</f>
        <v>0</v>
      </c>
    </row>
    <row r="88" spans="2:2" x14ac:dyDescent="0.35">
      <c r="B88" cm="1">
        <f t="array" ref="B88">TRANSPOSE(_xlfn._xlws.SORT(_xlfn._xlws.FILTER(plotSetup[plot_id],plotSetup[crop_season_id]=A88)))</f>
        <v>0</v>
      </c>
    </row>
    <row r="89" spans="2:2" x14ac:dyDescent="0.35">
      <c r="B89" cm="1">
        <f t="array" ref="B89">TRANSPOSE(_xlfn._xlws.SORT(_xlfn._xlws.FILTER(plotSetup[plot_id],plotSetup[crop_season_id]=A89)))</f>
        <v>0</v>
      </c>
    </row>
    <row r="90" spans="2:2" x14ac:dyDescent="0.35">
      <c r="B90" cm="1">
        <f t="array" ref="B90">TRANSPOSE(_xlfn._xlws.SORT(_xlfn._xlws.FILTER(plotSetup[plot_id],plotSetup[crop_season_id]=A90)))</f>
        <v>0</v>
      </c>
    </row>
    <row r="91" spans="2:2" x14ac:dyDescent="0.35">
      <c r="B91" cm="1">
        <f t="array" ref="B91">TRANSPOSE(_xlfn._xlws.SORT(_xlfn._xlws.FILTER(plotSetup[plot_id],plotSetup[crop_season_id]=A91)))</f>
        <v>0</v>
      </c>
    </row>
    <row r="92" spans="2:2" x14ac:dyDescent="0.35">
      <c r="B92" cm="1">
        <f t="array" ref="B92">TRANSPOSE(_xlfn._xlws.SORT(_xlfn._xlws.FILTER(plotSetup[plot_id],plotSetup[crop_season_id]=A92)))</f>
        <v>0</v>
      </c>
    </row>
    <row r="93" spans="2:2" x14ac:dyDescent="0.35">
      <c r="B93" cm="1">
        <f t="array" ref="B93">TRANSPOSE(_xlfn._xlws.SORT(_xlfn._xlws.FILTER(plotSetup[plot_id],plotSetup[crop_season_id]=A93)))</f>
        <v>0</v>
      </c>
    </row>
    <row r="94" spans="2:2" x14ac:dyDescent="0.35">
      <c r="B94" cm="1">
        <f t="array" ref="B94">TRANSPOSE(_xlfn._xlws.SORT(_xlfn._xlws.FILTER(plotSetup[plot_id],plotSetup[crop_season_id]=A94)))</f>
        <v>0</v>
      </c>
    </row>
    <row r="95" spans="2:2" x14ac:dyDescent="0.35">
      <c r="B95" cm="1">
        <f t="array" ref="B95">TRANSPOSE(_xlfn._xlws.SORT(_xlfn._xlws.FILTER(plotSetup[plot_id],plotSetup[crop_season_id]=A95)))</f>
        <v>0</v>
      </c>
    </row>
    <row r="96" spans="2:2" x14ac:dyDescent="0.35">
      <c r="B96" cm="1">
        <f t="array" ref="B96">TRANSPOSE(_xlfn._xlws.SORT(_xlfn._xlws.FILTER(plotSetup[plot_id],plotSetup[crop_season_id]=A96)))</f>
        <v>0</v>
      </c>
    </row>
    <row r="97" spans="2:2" x14ac:dyDescent="0.35">
      <c r="B97" cm="1">
        <f t="array" ref="B97">TRANSPOSE(_xlfn._xlws.SORT(_xlfn._xlws.FILTER(plotSetup[plot_id],plotSetup[crop_season_id]=A97)))</f>
        <v>0</v>
      </c>
    </row>
    <row r="98" spans="2:2" x14ac:dyDescent="0.35">
      <c r="B98" cm="1">
        <f t="array" ref="B98">TRANSPOSE(_xlfn._xlws.SORT(_xlfn._xlws.FILTER(plotSetup[plot_id],plotSetup[crop_season_id]=A98)))</f>
        <v>0</v>
      </c>
    </row>
    <row r="99" spans="2:2" x14ac:dyDescent="0.35">
      <c r="B99" cm="1">
        <f t="array" ref="B99">TRANSPOSE(_xlfn._xlws.SORT(_xlfn._xlws.FILTER(plotSetup[plot_id],plotSetup[crop_season_id]=A99)))</f>
        <v>0</v>
      </c>
    </row>
    <row r="100" spans="2:2" x14ac:dyDescent="0.35">
      <c r="B100" cm="1">
        <f t="array" ref="B100">TRANSPOSE(_xlfn._xlws.SORT(_xlfn._xlws.FILTER(plotSetup[plot_id],plotSetup[crop_season_id]=A100)))</f>
        <v>0</v>
      </c>
    </row>
    <row r="101" spans="2:2" x14ac:dyDescent="0.35">
      <c r="B101" cm="1">
        <f t="array" ref="B101">TRANSPOSE(_xlfn._xlws.SORT(_xlfn._xlws.FILTER(plotSetup[plot_id],plotSetup[crop_season_id]=A101)))</f>
        <v>0</v>
      </c>
    </row>
    <row r="102" spans="2:2" x14ac:dyDescent="0.35">
      <c r="B102" cm="1">
        <f t="array" ref="B102">TRANSPOSE(_xlfn._xlws.SORT(_xlfn._xlws.FILTER(plotSetup[plot_id],plotSetup[crop_season_id]=A102)))</f>
        <v>0</v>
      </c>
    </row>
    <row r="103" spans="2:2" x14ac:dyDescent="0.35">
      <c r="B103" cm="1">
        <f t="array" ref="B103">TRANSPOSE(_xlfn._xlws.SORT(_xlfn._xlws.FILTER(plotSetup[plot_id],plotSetup[crop_season_id]=A103)))</f>
        <v>0</v>
      </c>
    </row>
    <row r="104" spans="2:2" x14ac:dyDescent="0.35">
      <c r="B104" cm="1">
        <f t="array" ref="B104">TRANSPOSE(_xlfn._xlws.SORT(_xlfn._xlws.FILTER(plotSetup[plot_id],plotSetup[crop_season_id]=A104)))</f>
        <v>0</v>
      </c>
    </row>
    <row r="105" spans="2:2" x14ac:dyDescent="0.35">
      <c r="B105" cm="1">
        <f t="array" ref="B105">TRANSPOSE(_xlfn._xlws.SORT(_xlfn._xlws.FILTER(plotSetup[plot_id],plotSetup[crop_season_id]=A105)))</f>
        <v>0</v>
      </c>
    </row>
    <row r="106" spans="2:2" x14ac:dyDescent="0.35">
      <c r="B106" cm="1">
        <f t="array" ref="B106">TRANSPOSE(_xlfn._xlws.SORT(_xlfn._xlws.FILTER(plotSetup[plot_id],plotSetup[crop_season_id]=A106)))</f>
        <v>0</v>
      </c>
    </row>
    <row r="107" spans="2:2" x14ac:dyDescent="0.35">
      <c r="B107" cm="1">
        <f t="array" ref="B107">TRANSPOSE(_xlfn._xlws.SORT(_xlfn._xlws.FILTER(plotSetup[plot_id],plotSetup[crop_season_id]=A107)))</f>
        <v>0</v>
      </c>
    </row>
    <row r="108" spans="2:2" x14ac:dyDescent="0.35">
      <c r="B108" cm="1">
        <f t="array" ref="B108">TRANSPOSE(_xlfn._xlws.SORT(_xlfn._xlws.FILTER(plotSetup[plot_id],plotSetup[crop_season_id]=A108)))</f>
        <v>0</v>
      </c>
    </row>
    <row r="109" spans="2:2" x14ac:dyDescent="0.35">
      <c r="B109" cm="1">
        <f t="array" ref="B109">TRANSPOSE(_xlfn._xlws.SORT(_xlfn._xlws.FILTER(plotSetup[plot_id],plotSetup[crop_season_id]=A109)))</f>
        <v>0</v>
      </c>
    </row>
    <row r="110" spans="2:2" x14ac:dyDescent="0.35">
      <c r="B110" cm="1">
        <f t="array" ref="B110">TRANSPOSE(_xlfn._xlws.SORT(_xlfn._xlws.FILTER(plotSetup[plot_id],plotSetup[crop_season_id]=A110)))</f>
        <v>0</v>
      </c>
    </row>
    <row r="111" spans="2:2" x14ac:dyDescent="0.35">
      <c r="B111" cm="1">
        <f t="array" ref="B111">TRANSPOSE(_xlfn._xlws.SORT(_xlfn._xlws.FILTER(plotSetup[plot_id],plotSetup[crop_season_id]=A111)))</f>
        <v>0</v>
      </c>
    </row>
    <row r="112" spans="2:2" x14ac:dyDescent="0.35">
      <c r="B112" cm="1">
        <f t="array" ref="B112">TRANSPOSE(_xlfn._xlws.SORT(_xlfn._xlws.FILTER(plotSetup[plot_id],plotSetup[crop_season_id]=A112)))</f>
        <v>0</v>
      </c>
    </row>
    <row r="113" spans="2:2" x14ac:dyDescent="0.35">
      <c r="B113" cm="1">
        <f t="array" ref="B113">TRANSPOSE(_xlfn._xlws.SORT(_xlfn._xlws.FILTER(plotSetup[plot_id],plotSetup[crop_season_id]=A113)))</f>
        <v>0</v>
      </c>
    </row>
    <row r="114" spans="2:2" x14ac:dyDescent="0.35">
      <c r="B114" cm="1">
        <f t="array" ref="B114">TRANSPOSE(_xlfn._xlws.SORT(_xlfn._xlws.FILTER(plotSetup[plot_id],plotSetup[crop_season_id]=A114)))</f>
        <v>0</v>
      </c>
    </row>
    <row r="115" spans="2:2" x14ac:dyDescent="0.35">
      <c r="B115" cm="1">
        <f t="array" ref="B115">TRANSPOSE(_xlfn._xlws.SORT(_xlfn._xlws.FILTER(plotSetup[plot_id],plotSetup[crop_season_id]=A115)))</f>
        <v>0</v>
      </c>
    </row>
    <row r="116" spans="2:2" x14ac:dyDescent="0.35">
      <c r="B116" cm="1">
        <f t="array" ref="B116">TRANSPOSE(_xlfn._xlws.SORT(_xlfn._xlws.FILTER(plotSetup[plot_id],plotSetup[crop_season_id]=A116)))</f>
        <v>0</v>
      </c>
    </row>
    <row r="117" spans="2:2" x14ac:dyDescent="0.35">
      <c r="B117" cm="1">
        <f t="array" ref="B117">TRANSPOSE(_xlfn._xlws.SORT(_xlfn._xlws.FILTER(plotSetup[plot_id],plotSetup[crop_season_id]=A117)))</f>
        <v>0</v>
      </c>
    </row>
    <row r="118" spans="2:2" x14ac:dyDescent="0.35">
      <c r="B118" cm="1">
        <f t="array" ref="B118">TRANSPOSE(_xlfn._xlws.SORT(_xlfn._xlws.FILTER(plotSetup[plot_id],plotSetup[crop_season_id]=A118)))</f>
        <v>0</v>
      </c>
    </row>
    <row r="119" spans="2:2" x14ac:dyDescent="0.35">
      <c r="B119" cm="1">
        <f t="array" ref="B119">TRANSPOSE(_xlfn._xlws.SORT(_xlfn._xlws.FILTER(plotSetup[plot_id],plotSetup[crop_season_id]=A119)))</f>
        <v>0</v>
      </c>
    </row>
    <row r="120" spans="2:2" x14ac:dyDescent="0.35">
      <c r="B120" cm="1">
        <f t="array" ref="B120">TRANSPOSE(_xlfn._xlws.SORT(_xlfn._xlws.FILTER(plotSetup[plot_id],plotSetup[crop_season_id]=A120)))</f>
        <v>0</v>
      </c>
    </row>
    <row r="121" spans="2:2" x14ac:dyDescent="0.35">
      <c r="B121" cm="1">
        <f t="array" ref="B121">TRANSPOSE(_xlfn._xlws.SORT(_xlfn._xlws.FILTER(plotSetup[plot_id],plotSetup[crop_season_id]=A121)))</f>
        <v>0</v>
      </c>
    </row>
    <row r="122" spans="2:2" x14ac:dyDescent="0.35">
      <c r="B122" cm="1">
        <f t="array" ref="B122">TRANSPOSE(_xlfn._xlws.SORT(_xlfn._xlws.FILTER(plotSetup[plot_id],plotSetup[crop_season_id]=A122)))</f>
        <v>0</v>
      </c>
    </row>
    <row r="123" spans="2:2" x14ac:dyDescent="0.35">
      <c r="B123" cm="1">
        <f t="array" ref="B123">TRANSPOSE(_xlfn._xlws.SORT(_xlfn._xlws.FILTER(plotSetup[plot_id],plotSetup[crop_season_id]=A123)))</f>
        <v>0</v>
      </c>
    </row>
    <row r="124" spans="2:2" x14ac:dyDescent="0.35">
      <c r="B124" cm="1">
        <f t="array" ref="B124">TRANSPOSE(_xlfn._xlws.SORT(_xlfn._xlws.FILTER(plotSetup[plot_id],plotSetup[crop_season_id]=A124)))</f>
        <v>0</v>
      </c>
    </row>
    <row r="125" spans="2:2" x14ac:dyDescent="0.35">
      <c r="B125" cm="1">
        <f t="array" ref="B125">TRANSPOSE(_xlfn._xlws.SORT(_xlfn._xlws.FILTER(plotSetup[plot_id],plotSetup[crop_season_id]=A125)))</f>
        <v>0</v>
      </c>
    </row>
    <row r="126" spans="2:2" x14ac:dyDescent="0.35">
      <c r="B126" cm="1">
        <f t="array" ref="B126">TRANSPOSE(_xlfn._xlws.SORT(_xlfn._xlws.FILTER(plotSetup[plot_id],plotSetup[crop_season_id]=A126)))</f>
        <v>0</v>
      </c>
    </row>
    <row r="127" spans="2:2" x14ac:dyDescent="0.35">
      <c r="B127" cm="1">
        <f t="array" ref="B127">TRANSPOSE(_xlfn._xlws.SORT(_xlfn._xlws.FILTER(plotSetup[plot_id],plotSetup[crop_season_id]=A127)))</f>
        <v>0</v>
      </c>
    </row>
    <row r="128" spans="2:2" x14ac:dyDescent="0.35">
      <c r="B128" cm="1">
        <f t="array" ref="B128">TRANSPOSE(_xlfn._xlws.SORT(_xlfn._xlws.FILTER(plotSetup[plot_id],plotSetup[crop_season_id]=A128)))</f>
        <v>0</v>
      </c>
    </row>
    <row r="129" spans="2:2" x14ac:dyDescent="0.35">
      <c r="B129" cm="1">
        <f t="array" ref="B129">TRANSPOSE(_xlfn._xlws.SORT(_xlfn._xlws.FILTER(plotSetup[plot_id],plotSetup[crop_season_id]=A129)))</f>
        <v>0</v>
      </c>
    </row>
    <row r="130" spans="2:2" x14ac:dyDescent="0.35">
      <c r="B130" cm="1">
        <f t="array" ref="B130">TRANSPOSE(_xlfn._xlws.SORT(_xlfn._xlws.FILTER(plotSetup[plot_id],plotSetup[crop_season_id]=A130)))</f>
        <v>0</v>
      </c>
    </row>
    <row r="131" spans="2:2" x14ac:dyDescent="0.35">
      <c r="B131" cm="1">
        <f t="array" ref="B131">TRANSPOSE(_xlfn._xlws.SORT(_xlfn._xlws.FILTER(plotSetup[plot_id],plotSetup[crop_season_id]=A131)))</f>
        <v>0</v>
      </c>
    </row>
    <row r="132" spans="2:2" x14ac:dyDescent="0.35">
      <c r="B132" cm="1">
        <f t="array" ref="B132">TRANSPOSE(_xlfn._xlws.SORT(_xlfn._xlws.FILTER(plotSetup[plot_id],plotSetup[crop_season_id]=A132)))</f>
        <v>0</v>
      </c>
    </row>
    <row r="133" spans="2:2" x14ac:dyDescent="0.35">
      <c r="B133" cm="1">
        <f t="array" ref="B133">TRANSPOSE(_xlfn._xlws.SORT(_xlfn._xlws.FILTER(plotSetup[plot_id],plotSetup[crop_season_id]=A133)))</f>
        <v>0</v>
      </c>
    </row>
    <row r="134" spans="2:2" x14ac:dyDescent="0.35">
      <c r="B134" cm="1">
        <f t="array" ref="B134">TRANSPOSE(_xlfn._xlws.SORT(_xlfn._xlws.FILTER(plotSetup[plot_id],plotSetup[crop_season_id]=A134)))</f>
        <v>0</v>
      </c>
    </row>
    <row r="135" spans="2:2" x14ac:dyDescent="0.35">
      <c r="B135" cm="1">
        <f t="array" ref="B135">TRANSPOSE(_xlfn._xlws.SORT(_xlfn._xlws.FILTER(plotSetup[plot_id],plotSetup[crop_season_id]=A135)))</f>
        <v>0</v>
      </c>
    </row>
    <row r="136" spans="2:2" x14ac:dyDescent="0.35">
      <c r="B136" cm="1">
        <f t="array" ref="B136">TRANSPOSE(_xlfn._xlws.SORT(_xlfn._xlws.FILTER(plotSetup[plot_id],plotSetup[crop_season_id]=A136)))</f>
        <v>0</v>
      </c>
    </row>
    <row r="137" spans="2:2" x14ac:dyDescent="0.35">
      <c r="B137" cm="1">
        <f t="array" ref="B137">TRANSPOSE(_xlfn._xlws.SORT(_xlfn._xlws.FILTER(plotSetup[plot_id],plotSetup[crop_season_id]=A137)))</f>
        <v>0</v>
      </c>
    </row>
    <row r="138" spans="2:2" x14ac:dyDescent="0.35">
      <c r="B138" cm="1">
        <f t="array" ref="B138">TRANSPOSE(_xlfn._xlws.SORT(_xlfn._xlws.FILTER(plotSetup[plot_id],plotSetup[crop_season_id]=A138)))</f>
        <v>0</v>
      </c>
    </row>
    <row r="139" spans="2:2" x14ac:dyDescent="0.35">
      <c r="B139" cm="1">
        <f t="array" ref="B139">TRANSPOSE(_xlfn._xlws.SORT(_xlfn._xlws.FILTER(plotSetup[plot_id],plotSetup[crop_season_id]=A139)))</f>
        <v>0</v>
      </c>
    </row>
    <row r="140" spans="2:2" x14ac:dyDescent="0.35">
      <c r="B140" cm="1">
        <f t="array" ref="B140">TRANSPOSE(_xlfn._xlws.SORT(_xlfn._xlws.FILTER(plotSetup[plot_id],plotSetup[crop_season_id]=A140)))</f>
        <v>0</v>
      </c>
    </row>
    <row r="141" spans="2:2" x14ac:dyDescent="0.35">
      <c r="B141" cm="1">
        <f t="array" ref="B141">TRANSPOSE(_xlfn._xlws.SORT(_xlfn._xlws.FILTER(plotSetup[plot_id],plotSetup[crop_season_id]=A141)))</f>
        <v>0</v>
      </c>
    </row>
    <row r="142" spans="2:2" x14ac:dyDescent="0.35">
      <c r="B142" cm="1">
        <f t="array" ref="B142">TRANSPOSE(_xlfn._xlws.SORT(_xlfn._xlws.FILTER(plotSetup[plot_id],plotSetup[crop_season_id]=A142)))</f>
        <v>0</v>
      </c>
    </row>
    <row r="143" spans="2:2" x14ac:dyDescent="0.35">
      <c r="B143" cm="1">
        <f t="array" ref="B143">TRANSPOSE(_xlfn._xlws.SORT(_xlfn._xlws.FILTER(plotSetup[plot_id],plotSetup[crop_season_id]=A143)))</f>
        <v>0</v>
      </c>
    </row>
    <row r="144" spans="2:2" x14ac:dyDescent="0.35">
      <c r="B144" cm="1">
        <f t="array" ref="B144">TRANSPOSE(_xlfn._xlws.SORT(_xlfn._xlws.FILTER(plotSetup[plot_id],plotSetup[crop_season_id]=A144)))</f>
        <v>0</v>
      </c>
    </row>
    <row r="145" spans="2:2" x14ac:dyDescent="0.35">
      <c r="B145" cm="1">
        <f t="array" ref="B145">TRANSPOSE(_xlfn._xlws.SORT(_xlfn._xlws.FILTER(plotSetup[plot_id],plotSetup[crop_season_id]=A145)))</f>
        <v>0</v>
      </c>
    </row>
    <row r="146" spans="2:2" x14ac:dyDescent="0.35">
      <c r="B146" cm="1">
        <f t="array" ref="B146">TRANSPOSE(_xlfn._xlws.SORT(_xlfn._xlws.FILTER(plotSetup[plot_id],plotSetup[crop_season_id]=A146)))</f>
        <v>0</v>
      </c>
    </row>
    <row r="147" spans="2:2" x14ac:dyDescent="0.35">
      <c r="B147" cm="1">
        <f t="array" ref="B147">TRANSPOSE(_xlfn._xlws.SORT(_xlfn._xlws.FILTER(plotSetup[plot_id],plotSetup[crop_season_id]=A147)))</f>
        <v>0</v>
      </c>
    </row>
    <row r="148" spans="2:2" x14ac:dyDescent="0.35">
      <c r="B148" cm="1">
        <f t="array" ref="B148">TRANSPOSE(_xlfn._xlws.SORT(_xlfn._xlws.FILTER(plotSetup[plot_id],plotSetup[crop_season_id]=A148)))</f>
        <v>0</v>
      </c>
    </row>
    <row r="149" spans="2:2" x14ac:dyDescent="0.35">
      <c r="B149" cm="1">
        <f t="array" ref="B149">TRANSPOSE(_xlfn._xlws.SORT(_xlfn._xlws.FILTER(plotSetup[plot_id],plotSetup[crop_season_id]=A149)))</f>
        <v>0</v>
      </c>
    </row>
    <row r="150" spans="2:2" x14ac:dyDescent="0.35">
      <c r="B150" cm="1">
        <f t="array" ref="B150">TRANSPOSE(_xlfn._xlws.SORT(_xlfn._xlws.FILTER(plotSetup[plot_id],plotSetup[crop_season_id]=A150)))</f>
        <v>0</v>
      </c>
    </row>
    <row r="151" spans="2:2" x14ac:dyDescent="0.35">
      <c r="B151" cm="1">
        <f t="array" ref="B151">TRANSPOSE(_xlfn._xlws.SORT(_xlfn._xlws.FILTER(plotSetup[plot_id],plotSetup[crop_season_id]=A151)))</f>
        <v>0</v>
      </c>
    </row>
    <row r="152" spans="2:2" x14ac:dyDescent="0.35">
      <c r="B152" cm="1">
        <f t="array" ref="B152">TRANSPOSE(_xlfn._xlws.SORT(_xlfn._xlws.FILTER(plotSetup[plot_id],plotSetup[crop_season_id]=A152)))</f>
        <v>0</v>
      </c>
    </row>
    <row r="153" spans="2:2" x14ac:dyDescent="0.35">
      <c r="B153" cm="1">
        <f t="array" ref="B153">TRANSPOSE(_xlfn._xlws.SORT(_xlfn._xlws.FILTER(plotSetup[plot_id],plotSetup[crop_season_id]=A153)))</f>
        <v>0</v>
      </c>
    </row>
    <row r="154" spans="2:2" x14ac:dyDescent="0.35">
      <c r="B154" cm="1">
        <f t="array" ref="B154">TRANSPOSE(_xlfn._xlws.SORT(_xlfn._xlws.FILTER(plotSetup[plot_id],plotSetup[crop_season_id]=A154)))</f>
        <v>0</v>
      </c>
    </row>
    <row r="155" spans="2:2" x14ac:dyDescent="0.35">
      <c r="B155" cm="1">
        <f t="array" ref="B155">TRANSPOSE(_xlfn._xlws.SORT(_xlfn._xlws.FILTER(plotSetup[plot_id],plotSetup[crop_season_id]=A155)))</f>
        <v>0</v>
      </c>
    </row>
    <row r="156" spans="2:2" x14ac:dyDescent="0.35">
      <c r="B156" cm="1">
        <f t="array" ref="B156">TRANSPOSE(_xlfn._xlws.SORT(_xlfn._xlws.FILTER(plotSetup[plot_id],plotSetup[crop_season_id]=A156)))</f>
        <v>0</v>
      </c>
    </row>
    <row r="157" spans="2:2" x14ac:dyDescent="0.35">
      <c r="B157" cm="1">
        <f t="array" ref="B157">TRANSPOSE(_xlfn._xlws.SORT(_xlfn._xlws.FILTER(plotSetup[plot_id],plotSetup[crop_season_id]=A157)))</f>
        <v>0</v>
      </c>
    </row>
    <row r="158" spans="2:2" x14ac:dyDescent="0.35">
      <c r="B158" cm="1">
        <f t="array" ref="B158">TRANSPOSE(_xlfn._xlws.SORT(_xlfn._xlws.FILTER(plotSetup[plot_id],plotSetup[crop_season_id]=A158)))</f>
        <v>0</v>
      </c>
    </row>
    <row r="159" spans="2:2" x14ac:dyDescent="0.35">
      <c r="B159" cm="1">
        <f t="array" ref="B159">TRANSPOSE(_xlfn._xlws.SORT(_xlfn._xlws.FILTER(plotSetup[plot_id],plotSetup[crop_season_id]=A159)))</f>
        <v>0</v>
      </c>
    </row>
    <row r="160" spans="2:2" x14ac:dyDescent="0.35">
      <c r="B160" cm="1">
        <f t="array" ref="B160">TRANSPOSE(_xlfn._xlws.SORT(_xlfn._xlws.FILTER(plotSetup[plot_id],plotSetup[crop_season_id]=A160)))</f>
        <v>0</v>
      </c>
    </row>
    <row r="161" spans="2:2" x14ac:dyDescent="0.35">
      <c r="B161" cm="1">
        <f t="array" ref="B161">TRANSPOSE(_xlfn._xlws.SORT(_xlfn._xlws.FILTER(plotSetup[plot_id],plotSetup[crop_season_id]=A161)))</f>
        <v>0</v>
      </c>
    </row>
    <row r="162" spans="2:2" x14ac:dyDescent="0.35">
      <c r="B162" cm="1">
        <f t="array" ref="B162">TRANSPOSE(_xlfn._xlws.SORT(_xlfn._xlws.FILTER(plotSetup[plot_id],plotSetup[crop_season_id]=A162)))</f>
        <v>0</v>
      </c>
    </row>
    <row r="163" spans="2:2" x14ac:dyDescent="0.35">
      <c r="B163" cm="1">
        <f t="array" ref="B163">TRANSPOSE(_xlfn._xlws.SORT(_xlfn._xlws.FILTER(plotSetup[plot_id],plotSetup[crop_season_id]=A163)))</f>
        <v>0</v>
      </c>
    </row>
    <row r="164" spans="2:2" x14ac:dyDescent="0.35">
      <c r="B164" cm="1">
        <f t="array" ref="B164">TRANSPOSE(_xlfn._xlws.SORT(_xlfn._xlws.FILTER(plotSetup[plot_id],plotSetup[crop_season_id]=A164)))</f>
        <v>0</v>
      </c>
    </row>
    <row r="165" spans="2:2" x14ac:dyDescent="0.35">
      <c r="B165" cm="1">
        <f t="array" ref="B165">TRANSPOSE(_xlfn._xlws.SORT(_xlfn._xlws.FILTER(plotSetup[plot_id],plotSetup[crop_season_id]=A165)))</f>
        <v>0</v>
      </c>
    </row>
    <row r="166" spans="2:2" x14ac:dyDescent="0.35">
      <c r="B166" cm="1">
        <f t="array" ref="B166">TRANSPOSE(_xlfn._xlws.SORT(_xlfn._xlws.FILTER(plotSetup[plot_id],plotSetup[crop_season_id]=A166)))</f>
        <v>0</v>
      </c>
    </row>
    <row r="167" spans="2:2" x14ac:dyDescent="0.35">
      <c r="B167" cm="1">
        <f t="array" ref="B167">TRANSPOSE(_xlfn._xlws.SORT(_xlfn._xlws.FILTER(plotSetup[plot_id],plotSetup[crop_season_id]=A167)))</f>
        <v>0</v>
      </c>
    </row>
    <row r="168" spans="2:2" x14ac:dyDescent="0.35">
      <c r="B168" cm="1">
        <f t="array" ref="B168">TRANSPOSE(_xlfn._xlws.SORT(_xlfn._xlws.FILTER(plotSetup[plot_id],plotSetup[crop_season_id]=A168)))</f>
        <v>0</v>
      </c>
    </row>
    <row r="169" spans="2:2" x14ac:dyDescent="0.35">
      <c r="B169" cm="1">
        <f t="array" ref="B169">TRANSPOSE(_xlfn._xlws.SORT(_xlfn._xlws.FILTER(plotSetup[plot_id],plotSetup[crop_season_id]=A169)))</f>
        <v>0</v>
      </c>
    </row>
    <row r="170" spans="2:2" x14ac:dyDescent="0.35">
      <c r="B170" cm="1">
        <f t="array" ref="B170">TRANSPOSE(_xlfn._xlws.SORT(_xlfn._xlws.FILTER(plotSetup[plot_id],plotSetup[crop_season_id]=A170)))</f>
        <v>0</v>
      </c>
    </row>
    <row r="171" spans="2:2" x14ac:dyDescent="0.35">
      <c r="B171" cm="1">
        <f t="array" ref="B171">TRANSPOSE(_xlfn._xlws.SORT(_xlfn._xlws.FILTER(plotSetup[plot_id],plotSetup[crop_season_id]=A171)))</f>
        <v>0</v>
      </c>
    </row>
    <row r="172" spans="2:2" x14ac:dyDescent="0.35">
      <c r="B172" cm="1">
        <f t="array" ref="B172">TRANSPOSE(_xlfn._xlws.SORT(_xlfn._xlws.FILTER(plotSetup[plot_id],plotSetup[crop_season_id]=A172)))</f>
        <v>0</v>
      </c>
    </row>
    <row r="173" spans="2:2" x14ac:dyDescent="0.35">
      <c r="B173" cm="1">
        <f t="array" ref="B173">TRANSPOSE(_xlfn._xlws.SORT(_xlfn._xlws.FILTER(plotSetup[plot_id],plotSetup[crop_season_id]=A173)))</f>
        <v>0</v>
      </c>
    </row>
    <row r="174" spans="2:2" x14ac:dyDescent="0.35">
      <c r="B174" cm="1">
        <f t="array" ref="B174">TRANSPOSE(_xlfn._xlws.SORT(_xlfn._xlws.FILTER(plotSetup[plot_id],plotSetup[crop_season_id]=A174)))</f>
        <v>0</v>
      </c>
    </row>
    <row r="175" spans="2:2" x14ac:dyDescent="0.35">
      <c r="B175" cm="1">
        <f t="array" ref="B175">TRANSPOSE(_xlfn._xlws.SORT(_xlfn._xlws.FILTER(plotSetup[plot_id],plotSetup[crop_season_id]=A175)))</f>
        <v>0</v>
      </c>
    </row>
    <row r="176" spans="2:2" x14ac:dyDescent="0.35">
      <c r="B176" cm="1">
        <f t="array" ref="B176">TRANSPOSE(_xlfn._xlws.SORT(_xlfn._xlws.FILTER(plotSetup[plot_id],plotSetup[crop_season_id]=A176)))</f>
        <v>0</v>
      </c>
    </row>
    <row r="177" spans="2:2" x14ac:dyDescent="0.35">
      <c r="B177" cm="1">
        <f t="array" ref="B177">TRANSPOSE(_xlfn._xlws.SORT(_xlfn._xlws.FILTER(plotSetup[plot_id],plotSetup[crop_season_id]=A177)))</f>
        <v>0</v>
      </c>
    </row>
    <row r="178" spans="2:2" x14ac:dyDescent="0.35">
      <c r="B178" cm="1">
        <f t="array" ref="B178">TRANSPOSE(_xlfn._xlws.SORT(_xlfn._xlws.FILTER(plotSetup[plot_id],plotSetup[crop_season_id]=A178)))</f>
        <v>0</v>
      </c>
    </row>
    <row r="179" spans="2:2" x14ac:dyDescent="0.35">
      <c r="B179" cm="1">
        <f t="array" ref="B179">TRANSPOSE(_xlfn._xlws.SORT(_xlfn._xlws.FILTER(plotSetup[plot_id],plotSetup[crop_season_id]=A179)))</f>
        <v>0</v>
      </c>
    </row>
    <row r="180" spans="2:2" x14ac:dyDescent="0.35">
      <c r="B180" cm="1">
        <f t="array" ref="B180">TRANSPOSE(_xlfn._xlws.SORT(_xlfn._xlws.FILTER(plotSetup[plot_id],plotSetup[crop_season_id]=A180)))</f>
        <v>0</v>
      </c>
    </row>
    <row r="181" spans="2:2" x14ac:dyDescent="0.35">
      <c r="B181" cm="1">
        <f t="array" ref="B181">TRANSPOSE(_xlfn._xlws.SORT(_xlfn._xlws.FILTER(plotSetup[plot_id],plotSetup[crop_season_id]=A181)))</f>
        <v>0</v>
      </c>
    </row>
    <row r="182" spans="2:2" x14ac:dyDescent="0.35">
      <c r="B182" cm="1">
        <f t="array" ref="B182">TRANSPOSE(_xlfn._xlws.SORT(_xlfn._xlws.FILTER(plotSetup[plot_id],plotSetup[crop_season_id]=A182)))</f>
        <v>0</v>
      </c>
    </row>
    <row r="183" spans="2:2" x14ac:dyDescent="0.35">
      <c r="B183" cm="1">
        <f t="array" ref="B183">TRANSPOSE(_xlfn._xlws.SORT(_xlfn._xlws.FILTER(plotSetup[plot_id],plotSetup[crop_season_id]=A183)))</f>
        <v>0</v>
      </c>
    </row>
    <row r="184" spans="2:2" x14ac:dyDescent="0.35">
      <c r="B184" cm="1">
        <f t="array" ref="B184">TRANSPOSE(_xlfn._xlws.SORT(_xlfn._xlws.FILTER(plotSetup[plot_id],plotSetup[crop_season_id]=A184)))</f>
        <v>0</v>
      </c>
    </row>
    <row r="185" spans="2:2" x14ac:dyDescent="0.35">
      <c r="B185" cm="1">
        <f t="array" ref="B185">TRANSPOSE(_xlfn._xlws.SORT(_xlfn._xlws.FILTER(plotSetup[plot_id],plotSetup[crop_season_id]=A185)))</f>
        <v>0</v>
      </c>
    </row>
    <row r="186" spans="2:2" x14ac:dyDescent="0.35">
      <c r="B186" cm="1">
        <f t="array" ref="B186">TRANSPOSE(_xlfn._xlws.SORT(_xlfn._xlws.FILTER(plotSetup[plot_id],plotSetup[crop_season_id]=A186)))</f>
        <v>0</v>
      </c>
    </row>
    <row r="187" spans="2:2" x14ac:dyDescent="0.35">
      <c r="B187" cm="1">
        <f t="array" ref="B187">TRANSPOSE(_xlfn._xlws.SORT(_xlfn._xlws.FILTER(plotSetup[plot_id],plotSetup[crop_season_id]=A187)))</f>
        <v>0</v>
      </c>
    </row>
    <row r="188" spans="2:2" x14ac:dyDescent="0.35">
      <c r="B188" cm="1">
        <f t="array" ref="B188">TRANSPOSE(_xlfn._xlws.SORT(_xlfn._xlws.FILTER(plotSetup[plot_id],plotSetup[crop_season_id]=A188)))</f>
        <v>0</v>
      </c>
    </row>
    <row r="189" spans="2:2" x14ac:dyDescent="0.35">
      <c r="B189" cm="1">
        <f t="array" ref="B189">TRANSPOSE(_xlfn._xlws.SORT(_xlfn._xlws.FILTER(plotSetup[plot_id],plotSetup[crop_season_id]=A189)))</f>
        <v>0</v>
      </c>
    </row>
    <row r="190" spans="2:2" x14ac:dyDescent="0.35">
      <c r="B190" cm="1">
        <f t="array" ref="B190">TRANSPOSE(_xlfn._xlws.SORT(_xlfn._xlws.FILTER(plotSetup[plot_id],plotSetup[crop_season_id]=A190)))</f>
        <v>0</v>
      </c>
    </row>
    <row r="191" spans="2:2" x14ac:dyDescent="0.35">
      <c r="B191" cm="1">
        <f t="array" ref="B191">TRANSPOSE(_xlfn._xlws.SORT(_xlfn._xlws.FILTER(plotSetup[plot_id],plotSetup[crop_season_id]=A191)))</f>
        <v>0</v>
      </c>
    </row>
    <row r="192" spans="2:2" x14ac:dyDescent="0.35">
      <c r="B192" cm="1">
        <f t="array" ref="B192">TRANSPOSE(_xlfn._xlws.SORT(_xlfn._xlws.FILTER(plotSetup[plot_id],plotSetup[crop_season_id]=A192)))</f>
        <v>0</v>
      </c>
    </row>
    <row r="193" spans="2:2" x14ac:dyDescent="0.35">
      <c r="B193" cm="1">
        <f t="array" ref="B193">TRANSPOSE(_xlfn._xlws.SORT(_xlfn._xlws.FILTER(plotSetup[plot_id],plotSetup[crop_season_id]=A193)))</f>
        <v>0</v>
      </c>
    </row>
    <row r="194" spans="2:2" x14ac:dyDescent="0.35">
      <c r="B194" cm="1">
        <f t="array" ref="B194">TRANSPOSE(_xlfn._xlws.SORT(_xlfn._xlws.FILTER(plotSetup[plot_id],plotSetup[crop_season_id]=A194)))</f>
        <v>0</v>
      </c>
    </row>
    <row r="195" spans="2:2" x14ac:dyDescent="0.35">
      <c r="B195" cm="1">
        <f t="array" ref="B195">TRANSPOSE(_xlfn._xlws.SORT(_xlfn._xlws.FILTER(plotSetup[plot_id],plotSetup[crop_season_id]=A195)))</f>
        <v>0</v>
      </c>
    </row>
    <row r="196" spans="2:2" x14ac:dyDescent="0.35">
      <c r="B196" cm="1">
        <f t="array" ref="B196">TRANSPOSE(_xlfn._xlws.SORT(_xlfn._xlws.FILTER(plotSetup[plot_id],plotSetup[crop_season_id]=A196)))</f>
        <v>0</v>
      </c>
    </row>
    <row r="197" spans="2:2" x14ac:dyDescent="0.35">
      <c r="B197" cm="1">
        <f t="array" ref="B197">TRANSPOSE(_xlfn._xlws.SORT(_xlfn._xlws.FILTER(plotSetup[plot_id],plotSetup[crop_season_id]=A197)))</f>
        <v>0</v>
      </c>
    </row>
    <row r="198" spans="2:2" x14ac:dyDescent="0.35">
      <c r="B198" cm="1">
        <f t="array" ref="B198">TRANSPOSE(_xlfn._xlws.SORT(_xlfn._xlws.FILTER(plotSetup[plot_id],plotSetup[crop_season_id]=A198)))</f>
        <v>0</v>
      </c>
    </row>
    <row r="199" spans="2:2" x14ac:dyDescent="0.35">
      <c r="B199" cm="1">
        <f t="array" ref="B199">TRANSPOSE(_xlfn._xlws.SORT(_xlfn._xlws.FILTER(plotSetup[plot_id],plotSetup[crop_season_id]=A199)))</f>
        <v>0</v>
      </c>
    </row>
    <row r="200" spans="2:2" x14ac:dyDescent="0.35">
      <c r="B200" cm="1">
        <f t="array" ref="B200">TRANSPOSE(_xlfn._xlws.SORT(_xlfn._xlws.FILTER(plotSetup[plot_id],plotSetup[crop_season_id]=A200)))</f>
        <v>0</v>
      </c>
    </row>
    <row r="201" spans="2:2" x14ac:dyDescent="0.35">
      <c r="B201" cm="1">
        <f t="array" ref="B201">TRANSPOSE(_xlfn._xlws.SORT(_xlfn._xlws.FILTER(plotSetup[plot_id],plotSetup[crop_season_id]=A201)))</f>
        <v>0</v>
      </c>
    </row>
    <row r="202" spans="2:2" x14ac:dyDescent="0.35">
      <c r="B202" cm="1">
        <f t="array" ref="B202">TRANSPOSE(_xlfn._xlws.SORT(_xlfn._xlws.FILTER(plotSetup[plot_id],plotSetup[crop_season_id]=A202)))</f>
        <v>0</v>
      </c>
    </row>
    <row r="203" spans="2:2" x14ac:dyDescent="0.35">
      <c r="B203" cm="1">
        <f t="array" ref="B203">TRANSPOSE(_xlfn._xlws.SORT(_xlfn._xlws.FILTER(plotSetup[plot_id],plotSetup[crop_season_id]=A203)))</f>
        <v>0</v>
      </c>
    </row>
    <row r="204" spans="2:2" x14ac:dyDescent="0.35">
      <c r="B204" cm="1">
        <f t="array" ref="B204">TRANSPOSE(_xlfn._xlws.SORT(_xlfn._xlws.FILTER(plotSetup[plot_id],plotSetup[crop_season_id]=A204)))</f>
        <v>0</v>
      </c>
    </row>
    <row r="205" spans="2:2" x14ac:dyDescent="0.35">
      <c r="B205" cm="1">
        <f t="array" ref="B205">TRANSPOSE(_xlfn._xlws.SORT(_xlfn._xlws.FILTER(plotSetup[plot_id],plotSetup[crop_season_id]=A205)))</f>
        <v>0</v>
      </c>
    </row>
    <row r="206" spans="2:2" x14ac:dyDescent="0.35">
      <c r="B206" cm="1">
        <f t="array" ref="B206">TRANSPOSE(_xlfn._xlws.SORT(_xlfn._xlws.FILTER(plotSetup[plot_id],plotSetup[crop_season_id]=A206)))</f>
        <v>0</v>
      </c>
    </row>
    <row r="207" spans="2:2" x14ac:dyDescent="0.35">
      <c r="B207" cm="1">
        <f t="array" ref="B207">TRANSPOSE(_xlfn._xlws.SORT(_xlfn._xlws.FILTER(plotSetup[plot_id],plotSetup[crop_season_id]=A207)))</f>
        <v>0</v>
      </c>
    </row>
    <row r="208" spans="2:2" x14ac:dyDescent="0.35">
      <c r="B208" cm="1">
        <f t="array" ref="B208">TRANSPOSE(_xlfn._xlws.SORT(_xlfn._xlws.FILTER(plotSetup[plot_id],plotSetup[crop_season_id]=A208)))</f>
        <v>0</v>
      </c>
    </row>
    <row r="209" spans="2:2" x14ac:dyDescent="0.35">
      <c r="B209" cm="1">
        <f t="array" ref="B209">TRANSPOSE(_xlfn._xlws.SORT(_xlfn._xlws.FILTER(plotSetup[plot_id],plotSetup[crop_season_id]=A209)))</f>
        <v>0</v>
      </c>
    </row>
    <row r="210" spans="2:2" x14ac:dyDescent="0.35">
      <c r="B210" cm="1">
        <f t="array" ref="B210">TRANSPOSE(_xlfn._xlws.SORT(_xlfn._xlws.FILTER(plotSetup[plot_id],plotSetup[crop_season_id]=A210)))</f>
        <v>0</v>
      </c>
    </row>
    <row r="211" spans="2:2" x14ac:dyDescent="0.35">
      <c r="B211" cm="1">
        <f t="array" ref="B211">TRANSPOSE(_xlfn._xlws.SORT(_xlfn._xlws.FILTER(plotSetup[plot_id],plotSetup[crop_season_id]=A211)))</f>
        <v>0</v>
      </c>
    </row>
    <row r="212" spans="2:2" x14ac:dyDescent="0.35">
      <c r="B212" cm="1">
        <f t="array" ref="B212">TRANSPOSE(_xlfn._xlws.SORT(_xlfn._xlws.FILTER(plotSetup[plot_id],plotSetup[crop_season_id]=A212)))</f>
        <v>0</v>
      </c>
    </row>
    <row r="213" spans="2:2" x14ac:dyDescent="0.35">
      <c r="B213" cm="1">
        <f t="array" ref="B213">TRANSPOSE(_xlfn._xlws.SORT(_xlfn._xlws.FILTER(plotSetup[plot_id],plotSetup[crop_season_id]=A213)))</f>
        <v>0</v>
      </c>
    </row>
    <row r="214" spans="2:2" x14ac:dyDescent="0.35">
      <c r="B214" cm="1">
        <f t="array" ref="B214">TRANSPOSE(_xlfn._xlws.SORT(_xlfn._xlws.FILTER(plotSetup[plot_id],plotSetup[crop_season_id]=A214)))</f>
        <v>0</v>
      </c>
    </row>
    <row r="215" spans="2:2" x14ac:dyDescent="0.35">
      <c r="B215" cm="1">
        <f t="array" ref="B215">TRANSPOSE(_xlfn._xlws.SORT(_xlfn._xlws.FILTER(plotSetup[plot_id],plotSetup[crop_season_id]=A215)))</f>
        <v>0</v>
      </c>
    </row>
    <row r="216" spans="2:2" x14ac:dyDescent="0.35">
      <c r="B216" cm="1">
        <f t="array" ref="B216">TRANSPOSE(_xlfn._xlws.SORT(_xlfn._xlws.FILTER(plotSetup[plot_id],plotSetup[crop_season_id]=A216)))</f>
        <v>0</v>
      </c>
    </row>
    <row r="217" spans="2:2" x14ac:dyDescent="0.35">
      <c r="B217" cm="1">
        <f t="array" ref="B217">TRANSPOSE(_xlfn._xlws.SORT(_xlfn._xlws.FILTER(plotSetup[plot_id],plotSetup[crop_season_id]=A217)))</f>
        <v>0</v>
      </c>
    </row>
    <row r="218" spans="2:2" x14ac:dyDescent="0.35">
      <c r="B218" cm="1">
        <f t="array" ref="B218">TRANSPOSE(_xlfn._xlws.SORT(_xlfn._xlws.FILTER(plotSetup[plot_id],plotSetup[crop_season_id]=A218)))</f>
        <v>0</v>
      </c>
    </row>
    <row r="219" spans="2:2" x14ac:dyDescent="0.35">
      <c r="B219" cm="1">
        <f t="array" ref="B219">TRANSPOSE(_xlfn._xlws.SORT(_xlfn._xlws.FILTER(plotSetup[plot_id],plotSetup[crop_season_id]=A219)))</f>
        <v>0</v>
      </c>
    </row>
    <row r="220" spans="2:2" x14ac:dyDescent="0.35">
      <c r="B220" cm="1">
        <f t="array" ref="B220">TRANSPOSE(_xlfn._xlws.SORT(_xlfn._xlws.FILTER(plotSetup[plot_id],plotSetup[crop_season_id]=A220)))</f>
        <v>0</v>
      </c>
    </row>
    <row r="221" spans="2:2" x14ac:dyDescent="0.35">
      <c r="B221" cm="1">
        <f t="array" ref="B221">TRANSPOSE(_xlfn._xlws.SORT(_xlfn._xlws.FILTER(plotSetup[plot_id],plotSetup[crop_season_id]=A221)))</f>
        <v>0</v>
      </c>
    </row>
    <row r="222" spans="2:2" x14ac:dyDescent="0.35">
      <c r="B222" cm="1">
        <f t="array" ref="B222">TRANSPOSE(_xlfn._xlws.SORT(_xlfn._xlws.FILTER(plotSetup[plot_id],plotSetup[crop_season_id]=A222)))</f>
        <v>0</v>
      </c>
    </row>
    <row r="223" spans="2:2" x14ac:dyDescent="0.35">
      <c r="B223" cm="1">
        <f t="array" ref="B223">TRANSPOSE(_xlfn._xlws.SORT(_xlfn._xlws.FILTER(plotSetup[plot_id],plotSetup[crop_season_id]=A223)))</f>
        <v>0</v>
      </c>
    </row>
    <row r="224" spans="2:2" x14ac:dyDescent="0.35">
      <c r="B224" cm="1">
        <f t="array" ref="B224">TRANSPOSE(_xlfn._xlws.SORT(_xlfn._xlws.FILTER(plotSetup[plot_id],plotSetup[crop_season_id]=A224)))</f>
        <v>0</v>
      </c>
    </row>
    <row r="225" spans="2:2" x14ac:dyDescent="0.35">
      <c r="B225" cm="1">
        <f t="array" ref="B225">TRANSPOSE(_xlfn._xlws.SORT(_xlfn._xlws.FILTER(plotSetup[plot_id],plotSetup[crop_season_id]=A225)))</f>
        <v>0</v>
      </c>
    </row>
    <row r="226" spans="2:2" x14ac:dyDescent="0.35">
      <c r="B226" cm="1">
        <f t="array" ref="B226">TRANSPOSE(_xlfn._xlws.SORT(_xlfn._xlws.FILTER(plotSetup[plot_id],plotSetup[crop_season_id]=A226)))</f>
        <v>0</v>
      </c>
    </row>
    <row r="227" spans="2:2" x14ac:dyDescent="0.35">
      <c r="B227" cm="1">
        <f t="array" ref="B227">TRANSPOSE(_xlfn._xlws.SORT(_xlfn._xlws.FILTER(plotSetup[plot_id],plotSetup[crop_season_id]=A227)))</f>
        <v>0</v>
      </c>
    </row>
    <row r="228" spans="2:2" x14ac:dyDescent="0.35">
      <c r="B228" cm="1">
        <f t="array" ref="B228">TRANSPOSE(_xlfn._xlws.SORT(_xlfn._xlws.FILTER(plotSetup[plot_id],plotSetup[crop_season_id]=A228)))</f>
        <v>0</v>
      </c>
    </row>
    <row r="229" spans="2:2" x14ac:dyDescent="0.35">
      <c r="B229" cm="1">
        <f t="array" ref="B229">TRANSPOSE(_xlfn._xlws.SORT(_xlfn._xlws.FILTER(plotSetup[plot_id],plotSetup[crop_season_id]=A229)))</f>
        <v>0</v>
      </c>
    </row>
    <row r="230" spans="2:2" x14ac:dyDescent="0.35">
      <c r="B230" cm="1">
        <f t="array" ref="B230">TRANSPOSE(_xlfn._xlws.SORT(_xlfn._xlws.FILTER(plotSetup[plot_id],plotSetup[crop_season_id]=A230)))</f>
        <v>0</v>
      </c>
    </row>
    <row r="231" spans="2:2" x14ac:dyDescent="0.35">
      <c r="B231" cm="1">
        <f t="array" ref="B231">TRANSPOSE(_xlfn._xlws.SORT(_xlfn._xlws.FILTER(plotSetup[plot_id],plotSetup[crop_season_id]=A231)))</f>
        <v>0</v>
      </c>
    </row>
    <row r="232" spans="2:2" x14ac:dyDescent="0.35">
      <c r="B232" cm="1">
        <f t="array" ref="B232">TRANSPOSE(_xlfn._xlws.SORT(_xlfn._xlws.FILTER(plotSetup[plot_id],plotSetup[crop_season_id]=A232)))</f>
        <v>0</v>
      </c>
    </row>
    <row r="233" spans="2:2" x14ac:dyDescent="0.35">
      <c r="B233" cm="1">
        <f t="array" ref="B233">TRANSPOSE(_xlfn._xlws.SORT(_xlfn._xlws.FILTER(plotSetup[plot_id],plotSetup[crop_season_id]=A233)))</f>
        <v>0</v>
      </c>
    </row>
    <row r="234" spans="2:2" x14ac:dyDescent="0.35">
      <c r="B234" cm="1">
        <f t="array" ref="B234">TRANSPOSE(_xlfn._xlws.SORT(_xlfn._xlws.FILTER(plotSetup[plot_id],plotSetup[crop_season_id]=A234)))</f>
        <v>0</v>
      </c>
    </row>
    <row r="235" spans="2:2" x14ac:dyDescent="0.35">
      <c r="B235" cm="1">
        <f t="array" ref="B235">TRANSPOSE(_xlfn._xlws.SORT(_xlfn._xlws.FILTER(plotSetup[plot_id],plotSetup[crop_season_id]=A235)))</f>
        <v>0</v>
      </c>
    </row>
    <row r="236" spans="2:2" x14ac:dyDescent="0.35">
      <c r="B236" cm="1">
        <f t="array" ref="B236">TRANSPOSE(_xlfn._xlws.SORT(_xlfn._xlws.FILTER(plotSetup[plot_id],plotSetup[crop_season_id]=A236)))</f>
        <v>0</v>
      </c>
    </row>
    <row r="237" spans="2:2" x14ac:dyDescent="0.35">
      <c r="B237" cm="1">
        <f t="array" ref="B237">TRANSPOSE(_xlfn._xlws.SORT(_xlfn._xlws.FILTER(plotSetup[plot_id],plotSetup[crop_season_id]=A237)))</f>
        <v>0</v>
      </c>
    </row>
    <row r="238" spans="2:2" x14ac:dyDescent="0.35">
      <c r="B238" cm="1">
        <f t="array" ref="B238">TRANSPOSE(_xlfn._xlws.SORT(_xlfn._xlws.FILTER(plotSetup[plot_id],plotSetup[crop_season_id]=A238)))</f>
        <v>0</v>
      </c>
    </row>
    <row r="239" spans="2:2" x14ac:dyDescent="0.35">
      <c r="B239" cm="1">
        <f t="array" ref="B239">TRANSPOSE(_xlfn._xlws.SORT(_xlfn._xlws.FILTER(plotSetup[plot_id],plotSetup[crop_season_id]=A239)))</f>
        <v>0</v>
      </c>
    </row>
    <row r="240" spans="2:2" x14ac:dyDescent="0.35">
      <c r="B240" cm="1">
        <f t="array" ref="B240">TRANSPOSE(_xlfn._xlws.SORT(_xlfn._xlws.FILTER(plotSetup[plot_id],plotSetup[crop_season_id]=A240)))</f>
        <v>0</v>
      </c>
    </row>
    <row r="241" spans="2:2" x14ac:dyDescent="0.35">
      <c r="B241" cm="1">
        <f t="array" ref="B241">TRANSPOSE(_xlfn._xlws.SORT(_xlfn._xlws.FILTER(plotSetup[plot_id],plotSetup[crop_season_id]=A241)))</f>
        <v>0</v>
      </c>
    </row>
    <row r="242" spans="2:2" x14ac:dyDescent="0.35">
      <c r="B242" cm="1">
        <f t="array" ref="B242">TRANSPOSE(_xlfn._xlws.SORT(_xlfn._xlws.FILTER(plotSetup[plot_id],plotSetup[crop_season_id]=A242)))</f>
        <v>0</v>
      </c>
    </row>
    <row r="243" spans="2:2" x14ac:dyDescent="0.35">
      <c r="B243" cm="1">
        <f t="array" ref="B243">TRANSPOSE(_xlfn._xlws.SORT(_xlfn._xlws.FILTER(plotSetup[plot_id],plotSetup[crop_season_id]=A243)))</f>
        <v>0</v>
      </c>
    </row>
    <row r="244" spans="2:2" x14ac:dyDescent="0.35">
      <c r="B244" cm="1">
        <f t="array" ref="B244">TRANSPOSE(_xlfn._xlws.SORT(_xlfn._xlws.FILTER(plotSetup[plot_id],plotSetup[crop_season_id]=A244)))</f>
        <v>0</v>
      </c>
    </row>
    <row r="245" spans="2:2" x14ac:dyDescent="0.35">
      <c r="B245" cm="1">
        <f t="array" ref="B245">TRANSPOSE(_xlfn._xlws.SORT(_xlfn._xlws.FILTER(plotSetup[plot_id],plotSetup[crop_season_id]=A245)))</f>
        <v>0</v>
      </c>
    </row>
    <row r="246" spans="2:2" x14ac:dyDescent="0.35">
      <c r="B246" cm="1">
        <f t="array" ref="B246">TRANSPOSE(_xlfn._xlws.SORT(_xlfn._xlws.FILTER(plotSetup[plot_id],plotSetup[crop_season_id]=A246)))</f>
        <v>0</v>
      </c>
    </row>
    <row r="247" spans="2:2" x14ac:dyDescent="0.35">
      <c r="B247" cm="1">
        <f t="array" ref="B247">TRANSPOSE(_xlfn._xlws.SORT(_xlfn._xlws.FILTER(plotSetup[plot_id],plotSetup[crop_season_id]=A247)))</f>
        <v>0</v>
      </c>
    </row>
    <row r="248" spans="2:2" x14ac:dyDescent="0.35">
      <c r="B248" cm="1">
        <f t="array" ref="B248">TRANSPOSE(_xlfn._xlws.SORT(_xlfn._xlws.FILTER(plotSetup[plot_id],plotSetup[crop_season_id]=A248)))</f>
        <v>0</v>
      </c>
    </row>
    <row r="249" spans="2:2" x14ac:dyDescent="0.35">
      <c r="B249" cm="1">
        <f t="array" ref="B249">TRANSPOSE(_xlfn._xlws.SORT(_xlfn._xlws.FILTER(plotSetup[plot_id],plotSetup[crop_season_id]=A249)))</f>
        <v>0</v>
      </c>
    </row>
    <row r="250" spans="2:2" x14ac:dyDescent="0.35">
      <c r="B250" cm="1">
        <f t="array" ref="B250">TRANSPOSE(_xlfn._xlws.SORT(_xlfn._xlws.FILTER(plotSetup[plot_id],plotSetup[crop_season_id]=A250)))</f>
        <v>0</v>
      </c>
    </row>
    <row r="251" spans="2:2" x14ac:dyDescent="0.35">
      <c r="B251" cm="1">
        <f t="array" ref="B251">TRANSPOSE(_xlfn._xlws.SORT(_xlfn._xlws.FILTER(plotSetup[plot_id],plotSetup[crop_season_id]=A251)))</f>
        <v>0</v>
      </c>
    </row>
    <row r="252" spans="2:2" x14ac:dyDescent="0.35">
      <c r="B252" cm="1">
        <f t="array" ref="B252">TRANSPOSE(_xlfn._xlws.SORT(_xlfn._xlws.FILTER(plotSetup[plot_id],plotSetup[crop_season_id]=A252)))</f>
        <v>0</v>
      </c>
    </row>
    <row r="253" spans="2:2" x14ac:dyDescent="0.35">
      <c r="B253" cm="1">
        <f t="array" ref="B253">TRANSPOSE(_xlfn._xlws.SORT(_xlfn._xlws.FILTER(plotSetup[plot_id],plotSetup[crop_season_id]=A253)))</f>
        <v>0</v>
      </c>
    </row>
    <row r="254" spans="2:2" x14ac:dyDescent="0.35">
      <c r="B254" cm="1">
        <f t="array" ref="B254">TRANSPOSE(_xlfn._xlws.SORT(_xlfn._xlws.FILTER(plotSetup[plot_id],plotSetup[crop_season_id]=A254)))</f>
        <v>0</v>
      </c>
    </row>
    <row r="255" spans="2:2" x14ac:dyDescent="0.35">
      <c r="B255" cm="1">
        <f t="array" ref="B255">TRANSPOSE(_xlfn._xlws.SORT(_xlfn._xlws.FILTER(plotSetup[plot_id],plotSetup[crop_season_id]=A255)))</f>
        <v>0</v>
      </c>
    </row>
    <row r="256" spans="2:2" x14ac:dyDescent="0.35">
      <c r="B256" cm="1">
        <f t="array" ref="B256">TRANSPOSE(_xlfn._xlws.SORT(_xlfn._xlws.FILTER(plotSetup[plot_id],plotSetup[crop_season_id]=A256)))</f>
        <v>0</v>
      </c>
    </row>
    <row r="257" spans="2:2" x14ac:dyDescent="0.35">
      <c r="B257" cm="1">
        <f t="array" ref="B257">TRANSPOSE(_xlfn._xlws.SORT(_xlfn._xlws.FILTER(plotSetup[plot_id],plotSetup[crop_season_id]=A257)))</f>
        <v>0</v>
      </c>
    </row>
    <row r="258" spans="2:2" x14ac:dyDescent="0.35">
      <c r="B258" cm="1">
        <f t="array" ref="B258">TRANSPOSE(_xlfn._xlws.SORT(_xlfn._xlws.FILTER(plotSetup[plot_id],plotSetup[crop_season_id]=A258)))</f>
        <v>0</v>
      </c>
    </row>
    <row r="259" spans="2:2" x14ac:dyDescent="0.35">
      <c r="B259" cm="1">
        <f t="array" ref="B259">TRANSPOSE(_xlfn._xlws.SORT(_xlfn._xlws.FILTER(plotSetup[plot_id],plotSetup[crop_season_id]=A259)))</f>
        <v>0</v>
      </c>
    </row>
    <row r="260" spans="2:2" x14ac:dyDescent="0.35">
      <c r="B260" cm="1">
        <f t="array" ref="B260">TRANSPOSE(_xlfn._xlws.SORT(_xlfn._xlws.FILTER(plotSetup[plot_id],plotSetup[crop_season_id]=A260)))</f>
        <v>0</v>
      </c>
    </row>
    <row r="261" spans="2:2" x14ac:dyDescent="0.35">
      <c r="B261" cm="1">
        <f t="array" ref="B261">TRANSPOSE(_xlfn._xlws.SORT(_xlfn._xlws.FILTER(plotSetup[plot_id],plotSetup[crop_season_id]=A261)))</f>
        <v>0</v>
      </c>
    </row>
    <row r="262" spans="2:2" x14ac:dyDescent="0.35">
      <c r="B262" cm="1">
        <f t="array" ref="B262">TRANSPOSE(_xlfn._xlws.SORT(_xlfn._xlws.FILTER(plotSetup[plot_id],plotSetup[crop_season_id]=A262)))</f>
        <v>0</v>
      </c>
    </row>
    <row r="263" spans="2:2" x14ac:dyDescent="0.35">
      <c r="B263" cm="1">
        <f t="array" ref="B263">TRANSPOSE(_xlfn._xlws.SORT(_xlfn._xlws.FILTER(plotSetup[plot_id],plotSetup[crop_season_id]=A263)))</f>
        <v>0</v>
      </c>
    </row>
    <row r="264" spans="2:2" x14ac:dyDescent="0.35">
      <c r="B264" cm="1">
        <f t="array" ref="B264">TRANSPOSE(_xlfn._xlws.SORT(_xlfn._xlws.FILTER(plotSetup[plot_id],plotSetup[crop_season_id]=A264)))</f>
        <v>0</v>
      </c>
    </row>
    <row r="265" spans="2:2" x14ac:dyDescent="0.35">
      <c r="B265" cm="1">
        <f t="array" ref="B265">TRANSPOSE(_xlfn._xlws.SORT(_xlfn._xlws.FILTER(plotSetup[plot_id],plotSetup[crop_season_id]=A265)))</f>
        <v>0</v>
      </c>
    </row>
    <row r="266" spans="2:2" x14ac:dyDescent="0.35">
      <c r="B266" cm="1">
        <f t="array" ref="B266">TRANSPOSE(_xlfn._xlws.SORT(_xlfn._xlws.FILTER(plotSetup[plot_id],plotSetup[crop_season_id]=A266)))</f>
        <v>0</v>
      </c>
    </row>
    <row r="267" spans="2:2" x14ac:dyDescent="0.35">
      <c r="B267" cm="1">
        <f t="array" ref="B267">TRANSPOSE(_xlfn._xlws.SORT(_xlfn._xlws.FILTER(plotSetup[plot_id],plotSetup[crop_season_id]=A267)))</f>
        <v>0</v>
      </c>
    </row>
    <row r="268" spans="2:2" x14ac:dyDescent="0.35">
      <c r="B268" cm="1">
        <f t="array" ref="B268">TRANSPOSE(_xlfn._xlws.SORT(_xlfn._xlws.FILTER(plotSetup[plot_id],plotSetup[crop_season_id]=A268)))</f>
        <v>0</v>
      </c>
    </row>
    <row r="269" spans="2:2" x14ac:dyDescent="0.35">
      <c r="B269" cm="1">
        <f t="array" ref="B269">TRANSPOSE(_xlfn._xlws.SORT(_xlfn._xlws.FILTER(plotSetup[plot_id],plotSetup[crop_season_id]=A269)))</f>
        <v>0</v>
      </c>
    </row>
    <row r="270" spans="2:2" x14ac:dyDescent="0.35">
      <c r="B270" cm="1">
        <f t="array" ref="B270">TRANSPOSE(_xlfn._xlws.SORT(_xlfn._xlws.FILTER(plotSetup[plot_id],plotSetup[crop_season_id]=A270)))</f>
        <v>0</v>
      </c>
    </row>
    <row r="271" spans="2:2" x14ac:dyDescent="0.35">
      <c r="B271" cm="1">
        <f t="array" ref="B271">TRANSPOSE(_xlfn._xlws.SORT(_xlfn._xlws.FILTER(plotSetup[plot_id],plotSetup[crop_season_id]=A271)))</f>
        <v>0</v>
      </c>
    </row>
    <row r="272" spans="2:2" x14ac:dyDescent="0.35">
      <c r="B272" cm="1">
        <f t="array" ref="B272">TRANSPOSE(_xlfn._xlws.SORT(_xlfn._xlws.FILTER(plotSetup[plot_id],plotSetup[crop_season_id]=A272)))</f>
        <v>0</v>
      </c>
    </row>
    <row r="273" spans="2:2" x14ac:dyDescent="0.35">
      <c r="B273" cm="1">
        <f t="array" ref="B273">TRANSPOSE(_xlfn._xlws.SORT(_xlfn._xlws.FILTER(plotSetup[plot_id],plotSetup[crop_season_id]=A273)))</f>
        <v>0</v>
      </c>
    </row>
    <row r="274" spans="2:2" x14ac:dyDescent="0.35">
      <c r="B274" cm="1">
        <f t="array" ref="B274">TRANSPOSE(_xlfn._xlws.SORT(_xlfn._xlws.FILTER(plotSetup[plot_id],plotSetup[crop_season_id]=A274)))</f>
        <v>0</v>
      </c>
    </row>
    <row r="275" spans="2:2" x14ac:dyDescent="0.35">
      <c r="B275" cm="1">
        <f t="array" ref="B275">TRANSPOSE(_xlfn._xlws.SORT(_xlfn._xlws.FILTER(plotSetup[plot_id],plotSetup[crop_season_id]=A275)))</f>
        <v>0</v>
      </c>
    </row>
    <row r="276" spans="2:2" x14ac:dyDescent="0.35">
      <c r="B276" cm="1">
        <f t="array" ref="B276">TRANSPOSE(_xlfn._xlws.SORT(_xlfn._xlws.FILTER(plotSetup[plot_id],plotSetup[crop_season_id]=A276)))</f>
        <v>0</v>
      </c>
    </row>
    <row r="277" spans="2:2" x14ac:dyDescent="0.35">
      <c r="B277" cm="1">
        <f t="array" ref="B277">TRANSPOSE(_xlfn._xlws.SORT(_xlfn._xlws.FILTER(plotSetup[plot_id],plotSetup[crop_season_id]=A277)))</f>
        <v>0</v>
      </c>
    </row>
    <row r="278" spans="2:2" x14ac:dyDescent="0.35">
      <c r="B278" cm="1">
        <f t="array" ref="B278">TRANSPOSE(_xlfn._xlws.SORT(_xlfn._xlws.FILTER(plotSetup[plot_id],plotSetup[crop_season_id]=A278)))</f>
        <v>0</v>
      </c>
    </row>
    <row r="279" spans="2:2" x14ac:dyDescent="0.35">
      <c r="B279" cm="1">
        <f t="array" ref="B279">TRANSPOSE(_xlfn._xlws.SORT(_xlfn._xlws.FILTER(plotSetup[plot_id],plotSetup[crop_season_id]=A279)))</f>
        <v>0</v>
      </c>
    </row>
    <row r="280" spans="2:2" x14ac:dyDescent="0.35">
      <c r="B280" cm="1">
        <f t="array" ref="B280">TRANSPOSE(_xlfn._xlws.SORT(_xlfn._xlws.FILTER(plotSetup[plot_id],plotSetup[crop_season_id]=A280)))</f>
        <v>0</v>
      </c>
    </row>
    <row r="281" spans="2:2" x14ac:dyDescent="0.35">
      <c r="B281" cm="1">
        <f t="array" ref="B281">TRANSPOSE(_xlfn._xlws.SORT(_xlfn._xlws.FILTER(plotSetup[plot_id],plotSetup[crop_season_id]=A281)))</f>
        <v>0</v>
      </c>
    </row>
    <row r="282" spans="2:2" x14ac:dyDescent="0.35">
      <c r="B282" cm="1">
        <f t="array" ref="B282">TRANSPOSE(_xlfn._xlws.SORT(_xlfn._xlws.FILTER(plotSetup[plot_id],plotSetup[crop_season_id]=A282)))</f>
        <v>0</v>
      </c>
    </row>
    <row r="283" spans="2:2" x14ac:dyDescent="0.35">
      <c r="B283" cm="1">
        <f t="array" ref="B283">TRANSPOSE(_xlfn._xlws.SORT(_xlfn._xlws.FILTER(plotSetup[plot_id],plotSetup[crop_season_id]=A283)))</f>
        <v>0</v>
      </c>
    </row>
    <row r="284" spans="2:2" x14ac:dyDescent="0.35">
      <c r="B284" cm="1">
        <f t="array" ref="B284">TRANSPOSE(_xlfn._xlws.SORT(_xlfn._xlws.FILTER(plotSetup[plot_id],plotSetup[crop_season_id]=A284)))</f>
        <v>0</v>
      </c>
    </row>
    <row r="285" spans="2:2" x14ac:dyDescent="0.35">
      <c r="B285" cm="1">
        <f t="array" ref="B285">TRANSPOSE(_xlfn._xlws.SORT(_xlfn._xlws.FILTER(plotSetup[plot_id],plotSetup[crop_season_id]=A285)))</f>
        <v>0</v>
      </c>
    </row>
    <row r="286" spans="2:2" x14ac:dyDescent="0.35">
      <c r="B286" cm="1">
        <f t="array" ref="B286">TRANSPOSE(_xlfn._xlws.SORT(_xlfn._xlws.FILTER(plotSetup[plot_id],plotSetup[crop_season_id]=A286)))</f>
        <v>0</v>
      </c>
    </row>
    <row r="287" spans="2:2" x14ac:dyDescent="0.35">
      <c r="B287" cm="1">
        <f t="array" ref="B287">TRANSPOSE(_xlfn._xlws.SORT(_xlfn._xlws.FILTER(plotSetup[plot_id],plotSetup[crop_season_id]=A287)))</f>
        <v>0</v>
      </c>
    </row>
    <row r="288" spans="2:2" x14ac:dyDescent="0.35">
      <c r="B288" cm="1">
        <f t="array" ref="B288">TRANSPOSE(_xlfn._xlws.SORT(_xlfn._xlws.FILTER(plotSetup[plot_id],plotSetup[crop_season_id]=A288)))</f>
        <v>0</v>
      </c>
    </row>
    <row r="289" spans="2:2" x14ac:dyDescent="0.35">
      <c r="B289" cm="1">
        <f t="array" ref="B289">TRANSPOSE(_xlfn._xlws.SORT(_xlfn._xlws.FILTER(plotSetup[plot_id],plotSetup[crop_season_id]=A289)))</f>
        <v>0</v>
      </c>
    </row>
    <row r="290" spans="2:2" x14ac:dyDescent="0.35">
      <c r="B290" cm="1">
        <f t="array" ref="B290">TRANSPOSE(_xlfn._xlws.SORT(_xlfn._xlws.FILTER(plotSetup[plot_id],plotSetup[crop_season_id]=A290)))</f>
        <v>0</v>
      </c>
    </row>
    <row r="291" spans="2:2" x14ac:dyDescent="0.35">
      <c r="B291" cm="1">
        <f t="array" ref="B291">TRANSPOSE(_xlfn._xlws.SORT(_xlfn._xlws.FILTER(plotSetup[plot_id],plotSetup[crop_season_id]=A291)))</f>
        <v>0</v>
      </c>
    </row>
    <row r="292" spans="2:2" x14ac:dyDescent="0.35">
      <c r="B292" cm="1">
        <f t="array" ref="B292">TRANSPOSE(_xlfn._xlws.SORT(_xlfn._xlws.FILTER(plotSetup[plot_id],plotSetup[crop_season_id]=A292)))</f>
        <v>0</v>
      </c>
    </row>
    <row r="293" spans="2:2" x14ac:dyDescent="0.35">
      <c r="B293" cm="1">
        <f t="array" ref="B293">TRANSPOSE(_xlfn._xlws.SORT(_xlfn._xlws.FILTER(plotSetup[plot_id],plotSetup[crop_season_id]=A293)))</f>
        <v>0</v>
      </c>
    </row>
    <row r="294" spans="2:2" x14ac:dyDescent="0.35">
      <c r="B294" cm="1">
        <f t="array" ref="B294">TRANSPOSE(_xlfn._xlws.SORT(_xlfn._xlws.FILTER(plotSetup[plot_id],plotSetup[crop_season_id]=A294)))</f>
        <v>0</v>
      </c>
    </row>
    <row r="295" spans="2:2" x14ac:dyDescent="0.35">
      <c r="B295" cm="1">
        <f t="array" ref="B295">TRANSPOSE(_xlfn._xlws.SORT(_xlfn._xlws.FILTER(plotSetup[plot_id],plotSetup[crop_season_id]=A295)))</f>
        <v>0</v>
      </c>
    </row>
    <row r="296" spans="2:2" x14ac:dyDescent="0.35">
      <c r="B296" cm="1">
        <f t="array" ref="B296">TRANSPOSE(_xlfn._xlws.SORT(_xlfn._xlws.FILTER(plotSetup[plot_id],plotSetup[crop_season_id]=A296)))</f>
        <v>0</v>
      </c>
    </row>
    <row r="297" spans="2:2" x14ac:dyDescent="0.35">
      <c r="B297" cm="1">
        <f t="array" ref="B297">TRANSPOSE(_xlfn._xlws.SORT(_xlfn._xlws.FILTER(plotSetup[plot_id],plotSetup[crop_season_id]=A297)))</f>
        <v>0</v>
      </c>
    </row>
    <row r="298" spans="2:2" x14ac:dyDescent="0.35">
      <c r="B298" cm="1">
        <f t="array" ref="B298">TRANSPOSE(_xlfn._xlws.SORT(_xlfn._xlws.FILTER(plotSetup[plot_id],plotSetup[crop_season_id]=A298)))</f>
        <v>0</v>
      </c>
    </row>
    <row r="299" spans="2:2" x14ac:dyDescent="0.35">
      <c r="B299" cm="1">
        <f t="array" ref="B299">TRANSPOSE(_xlfn._xlws.SORT(_xlfn._xlws.FILTER(plotSetup[plot_id],plotSetup[crop_season_id]=A299)))</f>
        <v>0</v>
      </c>
    </row>
    <row r="300" spans="2:2" x14ac:dyDescent="0.35">
      <c r="B300" cm="1">
        <f t="array" ref="B300">TRANSPOSE(_xlfn._xlws.SORT(_xlfn._xlws.FILTER(plotSetup[plot_id],plotSetup[crop_season_id]=A300)))</f>
        <v>0</v>
      </c>
    </row>
    <row r="301" spans="2:2" x14ac:dyDescent="0.35">
      <c r="B301" cm="1">
        <f t="array" ref="B301">TRANSPOSE(_xlfn._xlws.SORT(_xlfn._xlws.FILTER(plotSetup[plot_id],plotSetup[crop_season_id]=A301)))</f>
        <v>0</v>
      </c>
    </row>
    <row r="302" spans="2:2" x14ac:dyDescent="0.35">
      <c r="B302" cm="1">
        <f t="array" ref="B302">TRANSPOSE(_xlfn._xlws.SORT(_xlfn._xlws.FILTER(plotSetup[plot_id],plotSetup[crop_season_id]=A302)))</f>
        <v>0</v>
      </c>
    </row>
    <row r="303" spans="2:2" x14ac:dyDescent="0.35">
      <c r="B303" cm="1">
        <f t="array" ref="B303">TRANSPOSE(_xlfn._xlws.SORT(_xlfn._xlws.FILTER(plotSetup[plot_id],plotSetup[crop_season_id]=A303)))</f>
        <v>0</v>
      </c>
    </row>
    <row r="304" spans="2:2" x14ac:dyDescent="0.35">
      <c r="B304" cm="1">
        <f t="array" ref="B304">TRANSPOSE(_xlfn._xlws.SORT(_xlfn._xlws.FILTER(plotSetup[plot_id],plotSetup[crop_season_id]=A304)))</f>
        <v>0</v>
      </c>
    </row>
    <row r="305" spans="2:2" x14ac:dyDescent="0.35">
      <c r="B305" cm="1">
        <f t="array" ref="B305">TRANSPOSE(_xlfn._xlws.SORT(_xlfn._xlws.FILTER(plotSetup[plot_id],plotSetup[crop_season_id]=A305)))</f>
        <v>0</v>
      </c>
    </row>
    <row r="306" spans="2:2" x14ac:dyDescent="0.35">
      <c r="B306" cm="1">
        <f t="array" ref="B306">TRANSPOSE(_xlfn._xlws.SORT(_xlfn._xlws.FILTER(plotSetup[plot_id],plotSetup[crop_season_id]=A306)))</f>
        <v>0</v>
      </c>
    </row>
    <row r="307" spans="2:2" x14ac:dyDescent="0.35">
      <c r="B307" cm="1">
        <f t="array" ref="B307">TRANSPOSE(_xlfn._xlws.SORT(_xlfn._xlws.FILTER(plotSetup[plot_id],plotSetup[crop_season_id]=A307)))</f>
        <v>0</v>
      </c>
    </row>
    <row r="308" spans="2:2" x14ac:dyDescent="0.35">
      <c r="B308" cm="1">
        <f t="array" ref="B308">TRANSPOSE(_xlfn._xlws.SORT(_xlfn._xlws.FILTER(plotSetup[plot_id],plotSetup[crop_season_id]=A308)))</f>
        <v>0</v>
      </c>
    </row>
    <row r="309" spans="2:2" x14ac:dyDescent="0.35">
      <c r="B309" cm="1">
        <f t="array" ref="B309">TRANSPOSE(_xlfn._xlws.SORT(_xlfn._xlws.FILTER(plotSetup[plot_id],plotSetup[crop_season_id]=A309)))</f>
        <v>0</v>
      </c>
    </row>
    <row r="310" spans="2:2" x14ac:dyDescent="0.35">
      <c r="B310" cm="1">
        <f t="array" ref="B310">TRANSPOSE(_xlfn._xlws.SORT(_xlfn._xlws.FILTER(plotSetup[plot_id],plotSetup[crop_season_id]=A310)))</f>
        <v>0</v>
      </c>
    </row>
    <row r="311" spans="2:2" x14ac:dyDescent="0.35">
      <c r="B311" cm="1">
        <f t="array" ref="B311">TRANSPOSE(_xlfn._xlws.SORT(_xlfn._xlws.FILTER(plotSetup[plot_id],plotSetup[crop_season_id]=A311)))</f>
        <v>0</v>
      </c>
    </row>
    <row r="312" spans="2:2" x14ac:dyDescent="0.35">
      <c r="B312" cm="1">
        <f t="array" ref="B312">TRANSPOSE(_xlfn._xlws.SORT(_xlfn._xlws.FILTER(plotSetup[plot_id],plotSetup[crop_season_id]=A312)))</f>
        <v>0</v>
      </c>
    </row>
    <row r="313" spans="2:2" x14ac:dyDescent="0.35">
      <c r="B313" cm="1">
        <f t="array" ref="B313">TRANSPOSE(_xlfn._xlws.SORT(_xlfn._xlws.FILTER(plotSetup[plot_id],plotSetup[crop_season_id]=A313)))</f>
        <v>0</v>
      </c>
    </row>
    <row r="314" spans="2:2" x14ac:dyDescent="0.35">
      <c r="B314" cm="1">
        <f t="array" ref="B314">TRANSPOSE(_xlfn._xlws.SORT(_xlfn._xlws.FILTER(plotSetup[plot_id],plotSetup[crop_season_id]=A314)))</f>
        <v>0</v>
      </c>
    </row>
    <row r="315" spans="2:2" x14ac:dyDescent="0.35">
      <c r="B315" cm="1">
        <f t="array" ref="B315">TRANSPOSE(_xlfn._xlws.SORT(_xlfn._xlws.FILTER(plotSetup[plot_id],plotSetup[crop_season_id]=A315)))</f>
        <v>0</v>
      </c>
    </row>
    <row r="316" spans="2:2" x14ac:dyDescent="0.35">
      <c r="B316" cm="1">
        <f t="array" ref="B316">TRANSPOSE(_xlfn._xlws.SORT(_xlfn._xlws.FILTER(plotSetup[plot_id],plotSetup[crop_season_id]=A316)))</f>
        <v>0</v>
      </c>
    </row>
    <row r="317" spans="2:2" x14ac:dyDescent="0.35">
      <c r="B317" cm="1">
        <f t="array" ref="B317">TRANSPOSE(_xlfn._xlws.SORT(_xlfn._xlws.FILTER(plotSetup[plot_id],plotSetup[crop_season_id]=A317)))</f>
        <v>0</v>
      </c>
    </row>
    <row r="318" spans="2:2" x14ac:dyDescent="0.35">
      <c r="B318" cm="1">
        <f t="array" ref="B318">TRANSPOSE(_xlfn._xlws.SORT(_xlfn._xlws.FILTER(plotSetup[plot_id],plotSetup[crop_season_id]=A318)))</f>
        <v>0</v>
      </c>
    </row>
    <row r="319" spans="2:2" x14ac:dyDescent="0.35">
      <c r="B319" cm="1">
        <f t="array" ref="B319">TRANSPOSE(_xlfn._xlws.SORT(_xlfn._xlws.FILTER(plotSetup[plot_id],plotSetup[crop_season_id]=A319)))</f>
        <v>0</v>
      </c>
    </row>
    <row r="320" spans="2:2" x14ac:dyDescent="0.35">
      <c r="B320" cm="1">
        <f t="array" ref="B320">TRANSPOSE(_xlfn._xlws.SORT(_xlfn._xlws.FILTER(plotSetup[plot_id],plotSetup[crop_season_id]=A320)))</f>
        <v>0</v>
      </c>
    </row>
    <row r="321" spans="2:2" x14ac:dyDescent="0.35">
      <c r="B321" cm="1">
        <f t="array" ref="B321">TRANSPOSE(_xlfn._xlws.SORT(_xlfn._xlws.FILTER(plotSetup[plot_id],plotSetup[crop_season_id]=A321)))</f>
        <v>0</v>
      </c>
    </row>
    <row r="322" spans="2:2" x14ac:dyDescent="0.35">
      <c r="B322" cm="1">
        <f t="array" ref="B322">TRANSPOSE(_xlfn._xlws.SORT(_xlfn._xlws.FILTER(plotSetup[plot_id],plotSetup[crop_season_id]=A322)))</f>
        <v>0</v>
      </c>
    </row>
    <row r="323" spans="2:2" x14ac:dyDescent="0.35">
      <c r="B323" cm="1">
        <f t="array" ref="B323">TRANSPOSE(_xlfn._xlws.SORT(_xlfn._xlws.FILTER(plotSetup[plot_id],plotSetup[crop_season_id]=A323)))</f>
        <v>0</v>
      </c>
    </row>
    <row r="324" spans="2:2" x14ac:dyDescent="0.35">
      <c r="B324" cm="1">
        <f t="array" ref="B324">TRANSPOSE(_xlfn._xlws.SORT(_xlfn._xlws.FILTER(plotSetup[plot_id],plotSetup[crop_season_id]=A324)))</f>
        <v>0</v>
      </c>
    </row>
    <row r="325" spans="2:2" x14ac:dyDescent="0.35">
      <c r="B325" cm="1">
        <f t="array" ref="B325">TRANSPOSE(_xlfn._xlws.SORT(_xlfn._xlws.FILTER(plotSetup[plot_id],plotSetup[crop_season_id]=A325)))</f>
        <v>0</v>
      </c>
    </row>
    <row r="326" spans="2:2" x14ac:dyDescent="0.35">
      <c r="B326" cm="1">
        <f t="array" ref="B326">TRANSPOSE(_xlfn._xlws.SORT(_xlfn._xlws.FILTER(plotSetup[plot_id],plotSetup[crop_season_id]=A326)))</f>
        <v>0</v>
      </c>
    </row>
    <row r="327" spans="2:2" x14ac:dyDescent="0.35">
      <c r="B327" cm="1">
        <f t="array" ref="B327">TRANSPOSE(_xlfn._xlws.SORT(_xlfn._xlws.FILTER(plotSetup[plot_id],plotSetup[crop_season_id]=A327)))</f>
        <v>0</v>
      </c>
    </row>
    <row r="328" spans="2:2" x14ac:dyDescent="0.35">
      <c r="B328" cm="1">
        <f t="array" ref="B328">TRANSPOSE(_xlfn._xlws.SORT(_xlfn._xlws.FILTER(plotSetup[plot_id],plotSetup[crop_season_id]=A328)))</f>
        <v>0</v>
      </c>
    </row>
    <row r="329" spans="2:2" x14ac:dyDescent="0.35">
      <c r="B329" cm="1">
        <f t="array" ref="B329">TRANSPOSE(_xlfn._xlws.SORT(_xlfn._xlws.FILTER(plotSetup[plot_id],plotSetup[crop_season_id]=A329)))</f>
        <v>0</v>
      </c>
    </row>
    <row r="330" spans="2:2" x14ac:dyDescent="0.35">
      <c r="B330" cm="1">
        <f t="array" ref="B330">TRANSPOSE(_xlfn._xlws.SORT(_xlfn._xlws.FILTER(plotSetup[plot_id],plotSetup[crop_season_id]=A330)))</f>
        <v>0</v>
      </c>
    </row>
    <row r="331" spans="2:2" x14ac:dyDescent="0.35">
      <c r="B331" cm="1">
        <f t="array" ref="B331">TRANSPOSE(_xlfn._xlws.SORT(_xlfn._xlws.FILTER(plotSetup[plot_id],plotSetup[crop_season_id]=A331)))</f>
        <v>0</v>
      </c>
    </row>
    <row r="332" spans="2:2" x14ac:dyDescent="0.35">
      <c r="B332" cm="1">
        <f t="array" ref="B332">TRANSPOSE(_xlfn._xlws.SORT(_xlfn._xlws.FILTER(plotSetup[plot_id],plotSetup[crop_season_id]=A332)))</f>
        <v>0</v>
      </c>
    </row>
    <row r="333" spans="2:2" x14ac:dyDescent="0.35">
      <c r="B333" cm="1">
        <f t="array" ref="B333">TRANSPOSE(_xlfn._xlws.SORT(_xlfn._xlws.FILTER(plotSetup[plot_id],plotSetup[crop_season_id]=A333)))</f>
        <v>0</v>
      </c>
    </row>
    <row r="334" spans="2:2" x14ac:dyDescent="0.35">
      <c r="B334" cm="1">
        <f t="array" ref="B334">TRANSPOSE(_xlfn._xlws.SORT(_xlfn._xlws.FILTER(plotSetup[plot_id],plotSetup[crop_season_id]=A334)))</f>
        <v>0</v>
      </c>
    </row>
    <row r="335" spans="2:2" x14ac:dyDescent="0.35">
      <c r="B335" cm="1">
        <f t="array" ref="B335">TRANSPOSE(_xlfn._xlws.SORT(_xlfn._xlws.FILTER(plotSetup[plot_id],plotSetup[crop_season_id]=A335)))</f>
        <v>0</v>
      </c>
    </row>
    <row r="336" spans="2:2" x14ac:dyDescent="0.35">
      <c r="B336" cm="1">
        <f t="array" ref="B336">TRANSPOSE(_xlfn._xlws.SORT(_xlfn._xlws.FILTER(plotSetup[plot_id],plotSetup[crop_season_id]=A336)))</f>
        <v>0</v>
      </c>
    </row>
    <row r="337" spans="2:2" x14ac:dyDescent="0.35">
      <c r="B337" cm="1">
        <f t="array" ref="B337">TRANSPOSE(_xlfn._xlws.SORT(_xlfn._xlws.FILTER(plotSetup[plot_id],plotSetup[crop_season_id]=A337)))</f>
        <v>0</v>
      </c>
    </row>
    <row r="338" spans="2:2" x14ac:dyDescent="0.35">
      <c r="B338" cm="1">
        <f t="array" ref="B338">TRANSPOSE(_xlfn._xlws.SORT(_xlfn._xlws.FILTER(plotSetup[plot_id],plotSetup[crop_season_id]=A338)))</f>
        <v>0</v>
      </c>
    </row>
    <row r="339" spans="2:2" x14ac:dyDescent="0.35">
      <c r="B339" cm="1">
        <f t="array" ref="B339">TRANSPOSE(_xlfn._xlws.SORT(_xlfn._xlws.FILTER(plotSetup[plot_id],plotSetup[crop_season_id]=A339)))</f>
        <v>0</v>
      </c>
    </row>
    <row r="340" spans="2:2" x14ac:dyDescent="0.35">
      <c r="B340" cm="1">
        <f t="array" ref="B340">TRANSPOSE(_xlfn._xlws.SORT(_xlfn._xlws.FILTER(plotSetup[plot_id],plotSetup[crop_season_id]=A340)))</f>
        <v>0</v>
      </c>
    </row>
    <row r="341" spans="2:2" x14ac:dyDescent="0.35">
      <c r="B341" cm="1">
        <f t="array" ref="B341">TRANSPOSE(_xlfn._xlws.SORT(_xlfn._xlws.FILTER(plotSetup[plot_id],plotSetup[crop_season_id]=A341)))</f>
        <v>0</v>
      </c>
    </row>
    <row r="342" spans="2:2" x14ac:dyDescent="0.35">
      <c r="B342" cm="1">
        <f t="array" ref="B342">TRANSPOSE(_xlfn._xlws.SORT(_xlfn._xlws.FILTER(plotSetup[plot_id],plotSetup[crop_season_id]=A342)))</f>
        <v>0</v>
      </c>
    </row>
    <row r="343" spans="2:2" x14ac:dyDescent="0.35">
      <c r="B343" cm="1">
        <f t="array" ref="B343">TRANSPOSE(_xlfn._xlws.SORT(_xlfn._xlws.FILTER(plotSetup[plot_id],plotSetup[crop_season_id]=A343)))</f>
        <v>0</v>
      </c>
    </row>
    <row r="344" spans="2:2" x14ac:dyDescent="0.35">
      <c r="B344" cm="1">
        <f t="array" ref="B344">TRANSPOSE(_xlfn._xlws.SORT(_xlfn._xlws.FILTER(plotSetup[plot_id],plotSetup[crop_season_id]=A344)))</f>
        <v>0</v>
      </c>
    </row>
    <row r="345" spans="2:2" x14ac:dyDescent="0.35">
      <c r="B345" cm="1">
        <f t="array" ref="B345">TRANSPOSE(_xlfn._xlws.SORT(_xlfn._xlws.FILTER(plotSetup[plot_id],plotSetup[crop_season_id]=A345)))</f>
        <v>0</v>
      </c>
    </row>
    <row r="346" spans="2:2" x14ac:dyDescent="0.35">
      <c r="B346" cm="1">
        <f t="array" ref="B346">TRANSPOSE(_xlfn._xlws.SORT(_xlfn._xlws.FILTER(plotSetup[plot_id],plotSetup[crop_season_id]=A346)))</f>
        <v>0</v>
      </c>
    </row>
    <row r="347" spans="2:2" x14ac:dyDescent="0.35">
      <c r="B347" cm="1">
        <f t="array" ref="B347">TRANSPOSE(_xlfn._xlws.SORT(_xlfn._xlws.FILTER(plotSetup[plot_id],plotSetup[crop_season_id]=A347)))</f>
        <v>0</v>
      </c>
    </row>
    <row r="348" spans="2:2" x14ac:dyDescent="0.35">
      <c r="B348" cm="1">
        <f t="array" ref="B348">TRANSPOSE(_xlfn._xlws.SORT(_xlfn._xlws.FILTER(plotSetup[plot_id],plotSetup[crop_season_id]=A348)))</f>
        <v>0</v>
      </c>
    </row>
    <row r="349" spans="2:2" x14ac:dyDescent="0.35">
      <c r="B349" cm="1">
        <f t="array" ref="B349">TRANSPOSE(_xlfn._xlws.SORT(_xlfn._xlws.FILTER(plotSetup[plot_id],plotSetup[crop_season_id]=A349)))</f>
        <v>0</v>
      </c>
    </row>
    <row r="350" spans="2:2" x14ac:dyDescent="0.35">
      <c r="B350" cm="1">
        <f t="array" ref="B350">TRANSPOSE(_xlfn._xlws.SORT(_xlfn._xlws.FILTER(plotSetup[plot_id],plotSetup[crop_season_id]=A350)))</f>
        <v>0</v>
      </c>
    </row>
    <row r="351" spans="2:2" x14ac:dyDescent="0.35">
      <c r="B351" cm="1">
        <f t="array" ref="B351">TRANSPOSE(_xlfn._xlws.SORT(_xlfn._xlws.FILTER(plotSetup[plot_id],plotSetup[crop_season_id]=A351)))</f>
        <v>0</v>
      </c>
    </row>
    <row r="352" spans="2:2" x14ac:dyDescent="0.35">
      <c r="B352" cm="1">
        <f t="array" ref="B352">TRANSPOSE(_xlfn._xlws.SORT(_xlfn._xlws.FILTER(plotSetup[plot_id],plotSetup[crop_season_id]=A352)))</f>
        <v>0</v>
      </c>
    </row>
    <row r="353" spans="2:2" x14ac:dyDescent="0.35">
      <c r="B353" cm="1">
        <f t="array" ref="B353">TRANSPOSE(_xlfn._xlws.SORT(_xlfn._xlws.FILTER(plotSetup[plot_id],plotSetup[crop_season_id]=A353)))</f>
        <v>0</v>
      </c>
    </row>
    <row r="354" spans="2:2" x14ac:dyDescent="0.35">
      <c r="B354" cm="1">
        <f t="array" ref="B354">TRANSPOSE(_xlfn._xlws.SORT(_xlfn._xlws.FILTER(plotSetup[plot_id],plotSetup[crop_season_id]=A354)))</f>
        <v>0</v>
      </c>
    </row>
    <row r="355" spans="2:2" x14ac:dyDescent="0.35">
      <c r="B355" cm="1">
        <f t="array" ref="B355">TRANSPOSE(_xlfn._xlws.SORT(_xlfn._xlws.FILTER(plotSetup[plot_id],plotSetup[crop_season_id]=A355)))</f>
        <v>0</v>
      </c>
    </row>
    <row r="356" spans="2:2" x14ac:dyDescent="0.35">
      <c r="B356" cm="1">
        <f t="array" ref="B356">TRANSPOSE(_xlfn._xlws.SORT(_xlfn._xlws.FILTER(plotSetup[plot_id],plotSetup[crop_season_id]=A356)))</f>
        <v>0</v>
      </c>
    </row>
    <row r="357" spans="2:2" x14ac:dyDescent="0.35">
      <c r="B357" cm="1">
        <f t="array" ref="B357">TRANSPOSE(_xlfn._xlws.SORT(_xlfn._xlws.FILTER(plotSetup[plot_id],plotSetup[crop_season_id]=A357)))</f>
        <v>0</v>
      </c>
    </row>
    <row r="358" spans="2:2" x14ac:dyDescent="0.35">
      <c r="B358" cm="1">
        <f t="array" ref="B358">TRANSPOSE(_xlfn._xlws.SORT(_xlfn._xlws.FILTER(plotSetup[plot_id],plotSetup[crop_season_id]=A358)))</f>
        <v>0</v>
      </c>
    </row>
    <row r="359" spans="2:2" x14ac:dyDescent="0.35">
      <c r="B359" cm="1">
        <f t="array" ref="B359">TRANSPOSE(_xlfn._xlws.SORT(_xlfn._xlws.FILTER(plotSetup[plot_id],plotSetup[crop_season_id]=A359)))</f>
        <v>0</v>
      </c>
    </row>
    <row r="360" spans="2:2" x14ac:dyDescent="0.35">
      <c r="B360" cm="1">
        <f t="array" ref="B360">TRANSPOSE(_xlfn._xlws.SORT(_xlfn._xlws.FILTER(plotSetup[plot_id],plotSetup[crop_season_id]=A360)))</f>
        <v>0</v>
      </c>
    </row>
    <row r="361" spans="2:2" x14ac:dyDescent="0.35">
      <c r="B361" cm="1">
        <f t="array" ref="B361">TRANSPOSE(_xlfn._xlws.SORT(_xlfn._xlws.FILTER(plotSetup[plot_id],plotSetup[crop_season_id]=A361)))</f>
        <v>0</v>
      </c>
    </row>
    <row r="362" spans="2:2" x14ac:dyDescent="0.35">
      <c r="B362" cm="1">
        <f t="array" ref="B362">TRANSPOSE(_xlfn._xlws.SORT(_xlfn._xlws.FILTER(plotSetup[plot_id],plotSetup[crop_season_id]=A362)))</f>
        <v>0</v>
      </c>
    </row>
    <row r="363" spans="2:2" x14ac:dyDescent="0.35">
      <c r="B363" cm="1">
        <f t="array" ref="B363">TRANSPOSE(_xlfn._xlws.SORT(_xlfn._xlws.FILTER(plotSetup[plot_id],plotSetup[crop_season_id]=A363)))</f>
        <v>0</v>
      </c>
    </row>
    <row r="364" spans="2:2" x14ac:dyDescent="0.35">
      <c r="B364" cm="1">
        <f t="array" ref="B364">TRANSPOSE(_xlfn._xlws.SORT(_xlfn._xlws.FILTER(plotSetup[plot_id],plotSetup[crop_season_id]=A364)))</f>
        <v>0</v>
      </c>
    </row>
    <row r="365" spans="2:2" x14ac:dyDescent="0.35">
      <c r="B365" cm="1">
        <f t="array" ref="B365">TRANSPOSE(_xlfn._xlws.SORT(_xlfn._xlws.FILTER(plotSetup[plot_id],plotSetup[crop_season_id]=A365)))</f>
        <v>0</v>
      </c>
    </row>
    <row r="366" spans="2:2" x14ac:dyDescent="0.35">
      <c r="B366" cm="1">
        <f t="array" ref="B366">TRANSPOSE(_xlfn._xlws.SORT(_xlfn._xlws.FILTER(plotSetup[plot_id],plotSetup[crop_season_id]=A366)))</f>
        <v>0</v>
      </c>
    </row>
    <row r="367" spans="2:2" x14ac:dyDescent="0.35">
      <c r="B367" cm="1">
        <f t="array" ref="B367">TRANSPOSE(_xlfn._xlws.SORT(_xlfn._xlws.FILTER(plotSetup[plot_id],plotSetup[crop_season_id]=A367)))</f>
        <v>0</v>
      </c>
    </row>
    <row r="368" spans="2:2" x14ac:dyDescent="0.35">
      <c r="B368" cm="1">
        <f t="array" ref="B368">TRANSPOSE(_xlfn._xlws.SORT(_xlfn._xlws.FILTER(plotSetup[plot_id],plotSetup[crop_season_id]=A368)))</f>
        <v>0</v>
      </c>
    </row>
    <row r="369" spans="2:2" x14ac:dyDescent="0.35">
      <c r="B369" cm="1">
        <f t="array" ref="B369">TRANSPOSE(_xlfn._xlws.SORT(_xlfn._xlws.FILTER(plotSetup[plot_id],plotSetup[crop_season_id]=A369)))</f>
        <v>0</v>
      </c>
    </row>
    <row r="370" spans="2:2" x14ac:dyDescent="0.35">
      <c r="B370" cm="1">
        <f t="array" ref="B370">TRANSPOSE(_xlfn._xlws.SORT(_xlfn._xlws.FILTER(plotSetup[plot_id],plotSetup[crop_season_id]=A370)))</f>
        <v>0</v>
      </c>
    </row>
    <row r="371" spans="2:2" x14ac:dyDescent="0.35">
      <c r="B371" cm="1">
        <f t="array" ref="B371">TRANSPOSE(_xlfn._xlws.SORT(_xlfn._xlws.FILTER(plotSetup[plot_id],plotSetup[crop_season_id]=A371)))</f>
        <v>0</v>
      </c>
    </row>
    <row r="372" spans="2:2" x14ac:dyDescent="0.35">
      <c r="B372" cm="1">
        <f t="array" ref="B372">TRANSPOSE(_xlfn._xlws.SORT(_xlfn._xlws.FILTER(plotSetup[plot_id],plotSetup[crop_season_id]=A372)))</f>
        <v>0</v>
      </c>
    </row>
    <row r="373" spans="2:2" x14ac:dyDescent="0.35">
      <c r="B373" cm="1">
        <f t="array" ref="B373">TRANSPOSE(_xlfn._xlws.SORT(_xlfn._xlws.FILTER(plotSetup[plot_id],plotSetup[crop_season_id]=A373)))</f>
        <v>0</v>
      </c>
    </row>
    <row r="374" spans="2:2" x14ac:dyDescent="0.35">
      <c r="B374" cm="1">
        <f t="array" ref="B374">TRANSPOSE(_xlfn._xlws.SORT(_xlfn._xlws.FILTER(plotSetup[plot_id],plotSetup[crop_season_id]=A374)))</f>
        <v>0</v>
      </c>
    </row>
    <row r="375" spans="2:2" x14ac:dyDescent="0.35">
      <c r="B375" cm="1">
        <f t="array" ref="B375">TRANSPOSE(_xlfn._xlws.SORT(_xlfn._xlws.FILTER(plotSetup[plot_id],plotSetup[crop_season_id]=A375)))</f>
        <v>0</v>
      </c>
    </row>
    <row r="376" spans="2:2" x14ac:dyDescent="0.35">
      <c r="B376" cm="1">
        <f t="array" ref="B376">TRANSPOSE(_xlfn._xlws.SORT(_xlfn._xlws.FILTER(plotSetup[plot_id],plotSetup[crop_season_id]=A376)))</f>
        <v>0</v>
      </c>
    </row>
    <row r="377" spans="2:2" x14ac:dyDescent="0.35">
      <c r="B377" cm="1">
        <f t="array" ref="B377">TRANSPOSE(_xlfn._xlws.SORT(_xlfn._xlws.FILTER(plotSetup[plot_id],plotSetup[crop_season_id]=A377)))</f>
        <v>0</v>
      </c>
    </row>
    <row r="378" spans="2:2" x14ac:dyDescent="0.35">
      <c r="B378" cm="1">
        <f t="array" ref="B378">TRANSPOSE(_xlfn._xlws.SORT(_xlfn._xlws.FILTER(plotSetup[plot_id],plotSetup[crop_season_id]=A378)))</f>
        <v>0</v>
      </c>
    </row>
    <row r="379" spans="2:2" x14ac:dyDescent="0.35">
      <c r="B379" cm="1">
        <f t="array" ref="B379">TRANSPOSE(_xlfn._xlws.SORT(_xlfn._xlws.FILTER(plotSetup[plot_id],plotSetup[crop_season_id]=A379)))</f>
        <v>0</v>
      </c>
    </row>
    <row r="380" spans="2:2" x14ac:dyDescent="0.35">
      <c r="B380" cm="1">
        <f t="array" ref="B380">TRANSPOSE(_xlfn._xlws.SORT(_xlfn._xlws.FILTER(plotSetup[plot_id],plotSetup[crop_season_id]=A380)))</f>
        <v>0</v>
      </c>
    </row>
    <row r="381" spans="2:2" x14ac:dyDescent="0.35">
      <c r="B381" cm="1">
        <f t="array" ref="B381">TRANSPOSE(_xlfn._xlws.SORT(_xlfn._xlws.FILTER(plotSetup[plot_id],plotSetup[crop_season_id]=A381)))</f>
        <v>0</v>
      </c>
    </row>
    <row r="382" spans="2:2" x14ac:dyDescent="0.35">
      <c r="B382" cm="1">
        <f t="array" ref="B382">TRANSPOSE(_xlfn._xlws.SORT(_xlfn._xlws.FILTER(plotSetup[plot_id],plotSetup[crop_season_id]=A382)))</f>
        <v>0</v>
      </c>
    </row>
    <row r="383" spans="2:2" x14ac:dyDescent="0.35">
      <c r="B383" cm="1">
        <f t="array" ref="B383">TRANSPOSE(_xlfn._xlws.SORT(_xlfn._xlws.FILTER(plotSetup[plot_id],plotSetup[crop_season_id]=A383)))</f>
        <v>0</v>
      </c>
    </row>
    <row r="384" spans="2:2" x14ac:dyDescent="0.35">
      <c r="B384" cm="1">
        <f t="array" ref="B384">TRANSPOSE(_xlfn._xlws.SORT(_xlfn._xlws.FILTER(plotSetup[plot_id],plotSetup[crop_season_id]=A384)))</f>
        <v>0</v>
      </c>
    </row>
    <row r="385" spans="2:2" x14ac:dyDescent="0.35">
      <c r="B385" cm="1">
        <f t="array" ref="B385">TRANSPOSE(_xlfn._xlws.SORT(_xlfn._xlws.FILTER(plotSetup[plot_id],plotSetup[crop_season_id]=A385)))</f>
        <v>0</v>
      </c>
    </row>
    <row r="386" spans="2:2" x14ac:dyDescent="0.35">
      <c r="B386" cm="1">
        <f t="array" ref="B386">TRANSPOSE(_xlfn._xlws.SORT(_xlfn._xlws.FILTER(plotSetup[plot_id],plotSetup[crop_season_id]=A386)))</f>
        <v>0</v>
      </c>
    </row>
    <row r="387" spans="2:2" x14ac:dyDescent="0.35">
      <c r="B387" cm="1">
        <f t="array" ref="B387">TRANSPOSE(_xlfn._xlws.SORT(_xlfn._xlws.FILTER(plotSetup[plot_id],plotSetup[crop_season_id]=A387)))</f>
        <v>0</v>
      </c>
    </row>
    <row r="388" spans="2:2" x14ac:dyDescent="0.35">
      <c r="B388" cm="1">
        <f t="array" ref="B388">TRANSPOSE(_xlfn._xlws.SORT(_xlfn._xlws.FILTER(plotSetup[plot_id],plotSetup[crop_season_id]=A388)))</f>
        <v>0</v>
      </c>
    </row>
    <row r="389" spans="2:2" x14ac:dyDescent="0.35">
      <c r="B389" cm="1">
        <f t="array" ref="B389">TRANSPOSE(_xlfn._xlws.SORT(_xlfn._xlws.FILTER(plotSetup[plot_id],plotSetup[crop_season_id]=A389)))</f>
        <v>0</v>
      </c>
    </row>
    <row r="390" spans="2:2" x14ac:dyDescent="0.35">
      <c r="B390" cm="1">
        <f t="array" ref="B390">TRANSPOSE(_xlfn._xlws.SORT(_xlfn._xlws.FILTER(plotSetup[plot_id],plotSetup[crop_season_id]=A390)))</f>
        <v>0</v>
      </c>
    </row>
    <row r="391" spans="2:2" x14ac:dyDescent="0.35">
      <c r="B391" cm="1">
        <f t="array" ref="B391">TRANSPOSE(_xlfn._xlws.SORT(_xlfn._xlws.FILTER(plotSetup[plot_id],plotSetup[crop_season_id]=A391)))</f>
        <v>0</v>
      </c>
    </row>
    <row r="392" spans="2:2" x14ac:dyDescent="0.35">
      <c r="B392" cm="1">
        <f t="array" ref="B392">TRANSPOSE(_xlfn._xlws.SORT(_xlfn._xlws.FILTER(plotSetup[plot_id],plotSetup[crop_season_id]=A392)))</f>
        <v>0</v>
      </c>
    </row>
    <row r="393" spans="2:2" x14ac:dyDescent="0.35">
      <c r="B393" cm="1">
        <f t="array" ref="B393">TRANSPOSE(_xlfn._xlws.SORT(_xlfn._xlws.FILTER(plotSetup[plot_id],plotSetup[crop_season_id]=A393)))</f>
        <v>0</v>
      </c>
    </row>
    <row r="394" spans="2:2" x14ac:dyDescent="0.35">
      <c r="B394" cm="1">
        <f t="array" ref="B394">TRANSPOSE(_xlfn._xlws.SORT(_xlfn._xlws.FILTER(plotSetup[plot_id],plotSetup[crop_season_id]=A394)))</f>
        <v>0</v>
      </c>
    </row>
    <row r="395" spans="2:2" x14ac:dyDescent="0.35">
      <c r="B395" cm="1">
        <f t="array" ref="B395">TRANSPOSE(_xlfn._xlws.SORT(_xlfn._xlws.FILTER(plotSetup[plot_id],plotSetup[crop_season_id]=A395)))</f>
        <v>0</v>
      </c>
    </row>
    <row r="396" spans="2:2" x14ac:dyDescent="0.35">
      <c r="B396" cm="1">
        <f t="array" ref="B396">TRANSPOSE(_xlfn._xlws.SORT(_xlfn._xlws.FILTER(plotSetup[plot_id],plotSetup[crop_season_id]=A396)))</f>
        <v>0</v>
      </c>
    </row>
    <row r="397" spans="2:2" x14ac:dyDescent="0.35">
      <c r="B397" cm="1">
        <f t="array" ref="B397">TRANSPOSE(_xlfn._xlws.SORT(_xlfn._xlws.FILTER(plotSetup[plot_id],plotSetup[crop_season_id]=A397)))</f>
        <v>0</v>
      </c>
    </row>
    <row r="398" spans="2:2" x14ac:dyDescent="0.35">
      <c r="B398" cm="1">
        <f t="array" ref="B398">TRANSPOSE(_xlfn._xlws.SORT(_xlfn._xlws.FILTER(plotSetup[plot_id],plotSetup[crop_season_id]=A398)))</f>
        <v>0</v>
      </c>
    </row>
    <row r="399" spans="2:2" x14ac:dyDescent="0.35">
      <c r="B399" cm="1">
        <f t="array" ref="B399">TRANSPOSE(_xlfn._xlws.SORT(_xlfn._xlws.FILTER(plotSetup[plot_id],plotSetup[crop_season_id]=A399)))</f>
        <v>0</v>
      </c>
    </row>
    <row r="400" spans="2:2" x14ac:dyDescent="0.35">
      <c r="B400" cm="1">
        <f t="array" ref="B400">TRANSPOSE(_xlfn._xlws.SORT(_xlfn._xlws.FILTER(plotSetup[plot_id],plotSetup[crop_season_id]=A400)))</f>
        <v>0</v>
      </c>
    </row>
    <row r="401" spans="2:2" x14ac:dyDescent="0.35">
      <c r="B401" cm="1">
        <f t="array" ref="B401">TRANSPOSE(_xlfn._xlws.SORT(_xlfn._xlws.FILTER(plotSetup[plot_id],plotSetup[crop_season_id]=A401)))</f>
        <v>0</v>
      </c>
    </row>
    <row r="402" spans="2:2" x14ac:dyDescent="0.35">
      <c r="B402" cm="1">
        <f t="array" ref="B402">TRANSPOSE(_xlfn._xlws.SORT(_xlfn._xlws.FILTER(plotSetup[plot_id],plotSetup[crop_season_id]=A402)))</f>
        <v>0</v>
      </c>
    </row>
    <row r="403" spans="2:2" x14ac:dyDescent="0.35">
      <c r="B403" cm="1">
        <f t="array" ref="B403">TRANSPOSE(_xlfn._xlws.SORT(_xlfn._xlws.FILTER(plotSetup[plot_id],plotSetup[crop_season_id]=A403)))</f>
        <v>0</v>
      </c>
    </row>
    <row r="404" spans="2:2" x14ac:dyDescent="0.35">
      <c r="B404" cm="1">
        <f t="array" ref="B404">TRANSPOSE(_xlfn._xlws.SORT(_xlfn._xlws.FILTER(plotSetup[plot_id],plotSetup[crop_season_id]=A404)))</f>
        <v>0</v>
      </c>
    </row>
    <row r="405" spans="2:2" x14ac:dyDescent="0.35">
      <c r="B405" cm="1">
        <f t="array" ref="B405">TRANSPOSE(_xlfn._xlws.SORT(_xlfn._xlws.FILTER(plotSetup[plot_id],plotSetup[crop_season_id]=A405)))</f>
        <v>0</v>
      </c>
    </row>
    <row r="406" spans="2:2" x14ac:dyDescent="0.35">
      <c r="B406" cm="1">
        <f t="array" ref="B406">TRANSPOSE(_xlfn._xlws.SORT(_xlfn._xlws.FILTER(plotSetup[plot_id],plotSetup[crop_season_id]=A406)))</f>
        <v>0</v>
      </c>
    </row>
    <row r="407" spans="2:2" x14ac:dyDescent="0.35">
      <c r="B407" cm="1">
        <f t="array" ref="B407">TRANSPOSE(_xlfn._xlws.SORT(_xlfn._xlws.FILTER(plotSetup[plot_id],plotSetup[crop_season_id]=A407)))</f>
        <v>0</v>
      </c>
    </row>
    <row r="408" spans="2:2" x14ac:dyDescent="0.35">
      <c r="B408" cm="1">
        <f t="array" ref="B408">TRANSPOSE(_xlfn._xlws.SORT(_xlfn._xlws.FILTER(plotSetup[plot_id],plotSetup[crop_season_id]=A408)))</f>
        <v>0</v>
      </c>
    </row>
    <row r="409" spans="2:2" x14ac:dyDescent="0.35">
      <c r="B409" cm="1">
        <f t="array" ref="B409">TRANSPOSE(_xlfn._xlws.SORT(_xlfn._xlws.FILTER(plotSetup[plot_id],plotSetup[crop_season_id]=A409)))</f>
        <v>0</v>
      </c>
    </row>
    <row r="410" spans="2:2" x14ac:dyDescent="0.35">
      <c r="B410" cm="1">
        <f t="array" ref="B410">TRANSPOSE(_xlfn._xlws.SORT(_xlfn._xlws.FILTER(plotSetup[plot_id],plotSetup[crop_season_id]=A410)))</f>
        <v>0</v>
      </c>
    </row>
    <row r="411" spans="2:2" x14ac:dyDescent="0.35">
      <c r="B411" cm="1">
        <f t="array" ref="B411">TRANSPOSE(_xlfn._xlws.SORT(_xlfn._xlws.FILTER(plotSetup[plot_id],plotSetup[crop_season_id]=A411)))</f>
        <v>0</v>
      </c>
    </row>
    <row r="412" spans="2:2" x14ac:dyDescent="0.35">
      <c r="B412" cm="1">
        <f t="array" ref="B412">TRANSPOSE(_xlfn._xlws.SORT(_xlfn._xlws.FILTER(plotSetup[plot_id],plotSetup[crop_season_id]=A412)))</f>
        <v>0</v>
      </c>
    </row>
    <row r="413" spans="2:2" x14ac:dyDescent="0.35">
      <c r="B413" cm="1">
        <f t="array" ref="B413">TRANSPOSE(_xlfn._xlws.SORT(_xlfn._xlws.FILTER(plotSetup[plot_id],plotSetup[crop_season_id]=A413)))</f>
        <v>0</v>
      </c>
    </row>
    <row r="414" spans="2:2" x14ac:dyDescent="0.35">
      <c r="B414" cm="1">
        <f t="array" ref="B414">TRANSPOSE(_xlfn._xlws.SORT(_xlfn._xlws.FILTER(plotSetup[plot_id],plotSetup[crop_season_id]=A414)))</f>
        <v>0</v>
      </c>
    </row>
    <row r="415" spans="2:2" x14ac:dyDescent="0.35">
      <c r="B415" cm="1">
        <f t="array" ref="B415">TRANSPOSE(_xlfn._xlws.SORT(_xlfn._xlws.FILTER(plotSetup[plot_id],plotSetup[crop_season_id]=A415)))</f>
        <v>0</v>
      </c>
    </row>
    <row r="416" spans="2:2" x14ac:dyDescent="0.35">
      <c r="B416" cm="1">
        <f t="array" ref="B416">TRANSPOSE(_xlfn._xlws.SORT(_xlfn._xlws.FILTER(plotSetup[plot_id],plotSetup[crop_season_id]=A416)))</f>
        <v>0</v>
      </c>
    </row>
    <row r="417" spans="2:2" x14ac:dyDescent="0.35">
      <c r="B417" cm="1">
        <f t="array" ref="B417">TRANSPOSE(_xlfn._xlws.SORT(_xlfn._xlws.FILTER(plotSetup[plot_id],plotSetup[crop_season_id]=A417)))</f>
        <v>0</v>
      </c>
    </row>
    <row r="418" spans="2:2" x14ac:dyDescent="0.35">
      <c r="B418" cm="1">
        <f t="array" ref="B418">TRANSPOSE(_xlfn._xlws.SORT(_xlfn._xlws.FILTER(plotSetup[plot_id],plotSetup[crop_season_id]=A418)))</f>
        <v>0</v>
      </c>
    </row>
    <row r="419" spans="2:2" x14ac:dyDescent="0.35">
      <c r="B419" cm="1">
        <f t="array" ref="B419">TRANSPOSE(_xlfn._xlws.SORT(_xlfn._xlws.FILTER(plotSetup[plot_id],plotSetup[crop_season_id]=A419)))</f>
        <v>0</v>
      </c>
    </row>
    <row r="420" spans="2:2" x14ac:dyDescent="0.35">
      <c r="B420" cm="1">
        <f t="array" ref="B420">TRANSPOSE(_xlfn._xlws.SORT(_xlfn._xlws.FILTER(plotSetup[plot_id],plotSetup[crop_season_id]=A420)))</f>
        <v>0</v>
      </c>
    </row>
    <row r="421" spans="2:2" x14ac:dyDescent="0.35">
      <c r="B421" cm="1">
        <f t="array" ref="B421">TRANSPOSE(_xlfn._xlws.SORT(_xlfn._xlws.FILTER(plotSetup[plot_id],plotSetup[crop_season_id]=A421)))</f>
        <v>0</v>
      </c>
    </row>
    <row r="422" spans="2:2" x14ac:dyDescent="0.35">
      <c r="B422" cm="1">
        <f t="array" ref="B422">TRANSPOSE(_xlfn._xlws.SORT(_xlfn._xlws.FILTER(plotSetup[plot_id],plotSetup[crop_season_id]=A422)))</f>
        <v>0</v>
      </c>
    </row>
    <row r="423" spans="2:2" x14ac:dyDescent="0.35">
      <c r="B423" cm="1">
        <f t="array" ref="B423">TRANSPOSE(_xlfn._xlws.SORT(_xlfn._xlws.FILTER(plotSetup[plot_id],plotSetup[crop_season_id]=A423)))</f>
        <v>0</v>
      </c>
    </row>
    <row r="424" spans="2:2" x14ac:dyDescent="0.35">
      <c r="B424" cm="1">
        <f t="array" ref="B424">TRANSPOSE(_xlfn._xlws.SORT(_xlfn._xlws.FILTER(plotSetup[plot_id],plotSetup[crop_season_id]=A424)))</f>
        <v>0</v>
      </c>
    </row>
    <row r="425" spans="2:2" x14ac:dyDescent="0.35">
      <c r="B425" cm="1">
        <f t="array" ref="B425">TRANSPOSE(_xlfn._xlws.SORT(_xlfn._xlws.FILTER(plotSetup[plot_id],plotSetup[crop_season_id]=A425)))</f>
        <v>0</v>
      </c>
    </row>
    <row r="426" spans="2:2" x14ac:dyDescent="0.35">
      <c r="B426" cm="1">
        <f t="array" ref="B426">TRANSPOSE(_xlfn._xlws.SORT(_xlfn._xlws.FILTER(plotSetup[plot_id],plotSetup[crop_season_id]=A426)))</f>
        <v>0</v>
      </c>
    </row>
    <row r="427" spans="2:2" x14ac:dyDescent="0.35">
      <c r="B427" cm="1">
        <f t="array" ref="B427">TRANSPOSE(_xlfn._xlws.SORT(_xlfn._xlws.FILTER(plotSetup[plot_id],plotSetup[crop_season_id]=A427)))</f>
        <v>0</v>
      </c>
    </row>
    <row r="428" spans="2:2" x14ac:dyDescent="0.35">
      <c r="B428" cm="1">
        <f t="array" ref="B428">TRANSPOSE(_xlfn._xlws.SORT(_xlfn._xlws.FILTER(plotSetup[plot_id],plotSetup[crop_season_id]=A428)))</f>
        <v>0</v>
      </c>
    </row>
    <row r="429" spans="2:2" x14ac:dyDescent="0.35">
      <c r="B429" cm="1">
        <f t="array" ref="B429">TRANSPOSE(_xlfn._xlws.SORT(_xlfn._xlws.FILTER(plotSetup[plot_id],plotSetup[crop_season_id]=A429)))</f>
        <v>0</v>
      </c>
    </row>
    <row r="430" spans="2:2" x14ac:dyDescent="0.35">
      <c r="B430" cm="1">
        <f t="array" ref="B430">TRANSPOSE(_xlfn._xlws.SORT(_xlfn._xlws.FILTER(plotSetup[plot_id],plotSetup[crop_season_id]=A430)))</f>
        <v>0</v>
      </c>
    </row>
    <row r="431" spans="2:2" x14ac:dyDescent="0.35">
      <c r="B431" cm="1">
        <f t="array" ref="B431">TRANSPOSE(_xlfn._xlws.SORT(_xlfn._xlws.FILTER(plotSetup[plot_id],plotSetup[crop_season_id]=A431)))</f>
        <v>0</v>
      </c>
    </row>
    <row r="432" spans="2:2" x14ac:dyDescent="0.35">
      <c r="B432" cm="1">
        <f t="array" ref="B432">TRANSPOSE(_xlfn._xlws.SORT(_xlfn._xlws.FILTER(plotSetup[plot_id],plotSetup[crop_season_id]=A432)))</f>
        <v>0</v>
      </c>
    </row>
    <row r="433" spans="2:2" x14ac:dyDescent="0.35">
      <c r="B433" cm="1">
        <f t="array" ref="B433">TRANSPOSE(_xlfn._xlws.SORT(_xlfn._xlws.FILTER(plotSetup[plot_id],plotSetup[crop_season_id]=A433)))</f>
        <v>0</v>
      </c>
    </row>
    <row r="434" spans="2:2" x14ac:dyDescent="0.35">
      <c r="B434" cm="1">
        <f t="array" ref="B434">TRANSPOSE(_xlfn._xlws.SORT(_xlfn._xlws.FILTER(plotSetup[plot_id],plotSetup[crop_season_id]=A434)))</f>
        <v>0</v>
      </c>
    </row>
    <row r="435" spans="2:2" x14ac:dyDescent="0.35">
      <c r="B435" cm="1">
        <f t="array" ref="B435">TRANSPOSE(_xlfn._xlws.SORT(_xlfn._xlws.FILTER(plotSetup[plot_id],plotSetup[crop_season_id]=A435)))</f>
        <v>0</v>
      </c>
    </row>
    <row r="436" spans="2:2" x14ac:dyDescent="0.35">
      <c r="B436" cm="1">
        <f t="array" ref="B436">TRANSPOSE(_xlfn._xlws.SORT(_xlfn._xlws.FILTER(plotSetup[plot_id],plotSetup[crop_season_id]=A436)))</f>
        <v>0</v>
      </c>
    </row>
    <row r="437" spans="2:2" x14ac:dyDescent="0.35">
      <c r="B437" cm="1">
        <f t="array" ref="B437">TRANSPOSE(_xlfn._xlws.SORT(_xlfn._xlws.FILTER(plotSetup[plot_id],plotSetup[crop_season_id]=A437)))</f>
        <v>0</v>
      </c>
    </row>
    <row r="438" spans="2:2" x14ac:dyDescent="0.35">
      <c r="B438" cm="1">
        <f t="array" ref="B438">TRANSPOSE(_xlfn._xlws.SORT(_xlfn._xlws.FILTER(plotSetup[plot_id],plotSetup[crop_season_id]=A438)))</f>
        <v>0</v>
      </c>
    </row>
    <row r="439" spans="2:2" x14ac:dyDescent="0.35">
      <c r="B439" cm="1">
        <f t="array" ref="B439">TRANSPOSE(_xlfn._xlws.SORT(_xlfn._xlws.FILTER(plotSetup[plot_id],plotSetup[crop_season_id]=A439)))</f>
        <v>0</v>
      </c>
    </row>
    <row r="440" spans="2:2" x14ac:dyDescent="0.35">
      <c r="B440" cm="1">
        <f t="array" ref="B440">TRANSPOSE(_xlfn._xlws.SORT(_xlfn._xlws.FILTER(plotSetup[plot_id],plotSetup[crop_season_id]=A440)))</f>
        <v>0</v>
      </c>
    </row>
    <row r="441" spans="2:2" x14ac:dyDescent="0.35">
      <c r="B441" cm="1">
        <f t="array" ref="B441">TRANSPOSE(_xlfn._xlws.SORT(_xlfn._xlws.FILTER(plotSetup[plot_id],plotSetup[crop_season_id]=A441)))</f>
        <v>0</v>
      </c>
    </row>
    <row r="442" spans="2:2" x14ac:dyDescent="0.35">
      <c r="B442" cm="1">
        <f t="array" ref="B442">TRANSPOSE(_xlfn._xlws.SORT(_xlfn._xlws.FILTER(plotSetup[plot_id],plotSetup[crop_season_id]=A442)))</f>
        <v>0</v>
      </c>
    </row>
    <row r="443" spans="2:2" x14ac:dyDescent="0.35">
      <c r="B443" cm="1">
        <f t="array" ref="B443">TRANSPOSE(_xlfn._xlws.SORT(_xlfn._xlws.FILTER(plotSetup[plot_id],plotSetup[crop_season_id]=A443)))</f>
        <v>0</v>
      </c>
    </row>
    <row r="444" spans="2:2" x14ac:dyDescent="0.35">
      <c r="B444" cm="1">
        <f t="array" ref="B444">TRANSPOSE(_xlfn._xlws.SORT(_xlfn._xlws.FILTER(plotSetup[plot_id],plotSetup[crop_season_id]=A444)))</f>
        <v>0</v>
      </c>
    </row>
    <row r="445" spans="2:2" x14ac:dyDescent="0.35">
      <c r="B445" cm="1">
        <f t="array" ref="B445">TRANSPOSE(_xlfn._xlws.SORT(_xlfn._xlws.FILTER(plotSetup[plot_id],plotSetup[crop_season_id]=A445)))</f>
        <v>0</v>
      </c>
    </row>
    <row r="446" spans="2:2" x14ac:dyDescent="0.35">
      <c r="B446" cm="1">
        <f t="array" ref="B446">TRANSPOSE(_xlfn._xlws.SORT(_xlfn._xlws.FILTER(plotSetup[plot_id],plotSetup[crop_season_id]=A446)))</f>
        <v>0</v>
      </c>
    </row>
    <row r="447" spans="2:2" x14ac:dyDescent="0.35">
      <c r="B447" cm="1">
        <f t="array" ref="B447">TRANSPOSE(_xlfn._xlws.SORT(_xlfn._xlws.FILTER(plotSetup[plot_id],plotSetup[crop_season_id]=A447)))</f>
        <v>0</v>
      </c>
    </row>
    <row r="448" spans="2:2" x14ac:dyDescent="0.35">
      <c r="B448" cm="1">
        <f t="array" ref="B448">TRANSPOSE(_xlfn._xlws.SORT(_xlfn._xlws.FILTER(plotSetup[plot_id],plotSetup[crop_season_id]=A448)))</f>
        <v>0</v>
      </c>
    </row>
    <row r="449" spans="2:2" x14ac:dyDescent="0.35">
      <c r="B449" cm="1">
        <f t="array" ref="B449">TRANSPOSE(_xlfn._xlws.SORT(_xlfn._xlws.FILTER(plotSetup[plot_id],plotSetup[crop_season_id]=A449)))</f>
        <v>0</v>
      </c>
    </row>
    <row r="450" spans="2:2" x14ac:dyDescent="0.35">
      <c r="B450" cm="1">
        <f t="array" ref="B450">TRANSPOSE(_xlfn._xlws.SORT(_xlfn._xlws.FILTER(plotSetup[plot_id],plotSetup[crop_season_id]=A450)))</f>
        <v>0</v>
      </c>
    </row>
    <row r="451" spans="2:2" x14ac:dyDescent="0.35">
      <c r="B451" cm="1">
        <f t="array" ref="B451">TRANSPOSE(_xlfn._xlws.SORT(_xlfn._xlws.FILTER(plotSetup[plot_id],plotSetup[crop_season_id]=A451)))</f>
        <v>0</v>
      </c>
    </row>
    <row r="452" spans="2:2" x14ac:dyDescent="0.35">
      <c r="B452" cm="1">
        <f t="array" ref="B452">TRANSPOSE(_xlfn._xlws.SORT(_xlfn._xlws.FILTER(plotSetup[plot_id],plotSetup[crop_season_id]=A452)))</f>
        <v>0</v>
      </c>
    </row>
    <row r="453" spans="2:2" x14ac:dyDescent="0.35">
      <c r="B453" cm="1">
        <f t="array" ref="B453">TRANSPOSE(_xlfn._xlws.SORT(_xlfn._xlws.FILTER(plotSetup[plot_id],plotSetup[crop_season_id]=A453)))</f>
        <v>0</v>
      </c>
    </row>
    <row r="454" spans="2:2" x14ac:dyDescent="0.35">
      <c r="B454" cm="1">
        <f t="array" ref="B454">TRANSPOSE(_xlfn._xlws.SORT(_xlfn._xlws.FILTER(plotSetup[plot_id],plotSetup[crop_season_id]=A454)))</f>
        <v>0</v>
      </c>
    </row>
    <row r="455" spans="2:2" x14ac:dyDescent="0.35">
      <c r="B455" cm="1">
        <f t="array" ref="B455">TRANSPOSE(_xlfn._xlws.SORT(_xlfn._xlws.FILTER(plotSetup[plot_id],plotSetup[crop_season_id]=A455)))</f>
        <v>0</v>
      </c>
    </row>
    <row r="456" spans="2:2" x14ac:dyDescent="0.35">
      <c r="B456" cm="1">
        <f t="array" ref="B456">TRANSPOSE(_xlfn._xlws.SORT(_xlfn._xlws.FILTER(plotSetup[plot_id],plotSetup[crop_season_id]=A456)))</f>
        <v>0</v>
      </c>
    </row>
    <row r="457" spans="2:2" x14ac:dyDescent="0.35">
      <c r="B457" cm="1">
        <f t="array" ref="B457">TRANSPOSE(_xlfn._xlws.SORT(_xlfn._xlws.FILTER(plotSetup[plot_id],plotSetup[crop_season_id]=A457)))</f>
        <v>0</v>
      </c>
    </row>
    <row r="458" spans="2:2" x14ac:dyDescent="0.35">
      <c r="B458" cm="1">
        <f t="array" ref="B458">TRANSPOSE(_xlfn._xlws.SORT(_xlfn._xlws.FILTER(plotSetup[plot_id],plotSetup[crop_season_id]=A458)))</f>
        <v>0</v>
      </c>
    </row>
    <row r="459" spans="2:2" x14ac:dyDescent="0.35">
      <c r="B459" cm="1">
        <f t="array" ref="B459">TRANSPOSE(_xlfn._xlws.SORT(_xlfn._xlws.FILTER(plotSetup[plot_id],plotSetup[crop_season_id]=A459)))</f>
        <v>0</v>
      </c>
    </row>
    <row r="460" spans="2:2" x14ac:dyDescent="0.35">
      <c r="B460" cm="1">
        <f t="array" ref="B460">TRANSPOSE(_xlfn._xlws.SORT(_xlfn._xlws.FILTER(plotSetup[plot_id],plotSetup[crop_season_id]=A460)))</f>
        <v>0</v>
      </c>
    </row>
    <row r="461" spans="2:2" x14ac:dyDescent="0.35">
      <c r="B461" cm="1">
        <f t="array" ref="B461">TRANSPOSE(_xlfn._xlws.SORT(_xlfn._xlws.FILTER(plotSetup[plot_id],plotSetup[crop_season_id]=A461)))</f>
        <v>0</v>
      </c>
    </row>
    <row r="462" spans="2:2" x14ac:dyDescent="0.35">
      <c r="B462" cm="1">
        <f t="array" ref="B462">TRANSPOSE(_xlfn._xlws.SORT(_xlfn._xlws.FILTER(plotSetup[plot_id],plotSetup[crop_season_id]=A462)))</f>
        <v>0</v>
      </c>
    </row>
    <row r="463" spans="2:2" x14ac:dyDescent="0.35">
      <c r="B463" cm="1">
        <f t="array" ref="B463">TRANSPOSE(_xlfn._xlws.SORT(_xlfn._xlws.FILTER(plotSetup[plot_id],plotSetup[crop_season_id]=A463)))</f>
        <v>0</v>
      </c>
    </row>
    <row r="464" spans="2:2" x14ac:dyDescent="0.35">
      <c r="B464" cm="1">
        <f t="array" ref="B464">TRANSPOSE(_xlfn._xlws.SORT(_xlfn._xlws.FILTER(plotSetup[plot_id],plotSetup[crop_season_id]=A464)))</f>
        <v>0</v>
      </c>
    </row>
    <row r="465" spans="2:2" x14ac:dyDescent="0.35">
      <c r="B465" cm="1">
        <f t="array" ref="B465">TRANSPOSE(_xlfn._xlws.SORT(_xlfn._xlws.FILTER(plotSetup[plot_id],plotSetup[crop_season_id]=A465)))</f>
        <v>0</v>
      </c>
    </row>
    <row r="466" spans="2:2" x14ac:dyDescent="0.35">
      <c r="B466" cm="1">
        <f t="array" ref="B466">TRANSPOSE(_xlfn._xlws.SORT(_xlfn._xlws.FILTER(plotSetup[plot_id],plotSetup[crop_season_id]=A466)))</f>
        <v>0</v>
      </c>
    </row>
    <row r="467" spans="2:2" x14ac:dyDescent="0.35">
      <c r="B467" cm="1">
        <f t="array" ref="B467">TRANSPOSE(_xlfn._xlws.SORT(_xlfn._xlws.FILTER(plotSetup[plot_id],plotSetup[crop_season_id]=A467)))</f>
        <v>0</v>
      </c>
    </row>
    <row r="468" spans="2:2" x14ac:dyDescent="0.35">
      <c r="B468" cm="1">
        <f t="array" ref="B468">TRANSPOSE(_xlfn._xlws.SORT(_xlfn._xlws.FILTER(plotSetup[plot_id],plotSetup[crop_season_id]=A468)))</f>
        <v>0</v>
      </c>
    </row>
    <row r="469" spans="2:2" x14ac:dyDescent="0.35">
      <c r="B469" cm="1">
        <f t="array" ref="B469">TRANSPOSE(_xlfn._xlws.SORT(_xlfn._xlws.FILTER(plotSetup[plot_id],plotSetup[crop_season_id]=A469)))</f>
        <v>0</v>
      </c>
    </row>
    <row r="470" spans="2:2" x14ac:dyDescent="0.35">
      <c r="B470" cm="1">
        <f t="array" ref="B470">TRANSPOSE(_xlfn._xlws.SORT(_xlfn._xlws.FILTER(plotSetup[plot_id],plotSetup[crop_season_id]=A470)))</f>
        <v>0</v>
      </c>
    </row>
    <row r="471" spans="2:2" x14ac:dyDescent="0.35">
      <c r="B471" cm="1">
        <f t="array" ref="B471">TRANSPOSE(_xlfn._xlws.SORT(_xlfn._xlws.FILTER(plotSetup[plot_id],plotSetup[crop_season_id]=A471)))</f>
        <v>0</v>
      </c>
    </row>
    <row r="472" spans="2:2" x14ac:dyDescent="0.35">
      <c r="B472" cm="1">
        <f t="array" ref="B472">TRANSPOSE(_xlfn._xlws.SORT(_xlfn._xlws.FILTER(plotSetup[plot_id],plotSetup[crop_season_id]=A472)))</f>
        <v>0</v>
      </c>
    </row>
    <row r="473" spans="2:2" x14ac:dyDescent="0.35">
      <c r="B473" cm="1">
        <f t="array" ref="B473">TRANSPOSE(_xlfn._xlws.SORT(_xlfn._xlws.FILTER(plotSetup[plot_id],plotSetup[crop_season_id]=A473)))</f>
        <v>0</v>
      </c>
    </row>
    <row r="474" spans="2:2" x14ac:dyDescent="0.35">
      <c r="B474" cm="1">
        <f t="array" ref="B474">TRANSPOSE(_xlfn._xlws.SORT(_xlfn._xlws.FILTER(plotSetup[plot_id],plotSetup[crop_season_id]=A474)))</f>
        <v>0</v>
      </c>
    </row>
    <row r="475" spans="2:2" x14ac:dyDescent="0.35">
      <c r="B475" cm="1">
        <f t="array" ref="B475">TRANSPOSE(_xlfn._xlws.SORT(_xlfn._xlws.FILTER(plotSetup[plot_id],plotSetup[crop_season_id]=A475)))</f>
        <v>0</v>
      </c>
    </row>
    <row r="476" spans="2:2" x14ac:dyDescent="0.35">
      <c r="B476" cm="1">
        <f t="array" ref="B476">TRANSPOSE(_xlfn._xlws.SORT(_xlfn._xlws.FILTER(plotSetup[plot_id],plotSetup[crop_season_id]=A476)))</f>
        <v>0</v>
      </c>
    </row>
    <row r="477" spans="2:2" x14ac:dyDescent="0.35">
      <c r="B477" cm="1">
        <f t="array" ref="B477">TRANSPOSE(_xlfn._xlws.SORT(_xlfn._xlws.FILTER(plotSetup[plot_id],plotSetup[crop_season_id]=A477)))</f>
        <v>0</v>
      </c>
    </row>
    <row r="478" spans="2:2" x14ac:dyDescent="0.35">
      <c r="B478" cm="1">
        <f t="array" ref="B478">TRANSPOSE(_xlfn._xlws.SORT(_xlfn._xlws.FILTER(plotSetup[plot_id],plotSetup[crop_season_id]=A478)))</f>
        <v>0</v>
      </c>
    </row>
    <row r="479" spans="2:2" x14ac:dyDescent="0.35">
      <c r="B479" cm="1">
        <f t="array" ref="B479">TRANSPOSE(_xlfn._xlws.SORT(_xlfn._xlws.FILTER(plotSetup[plot_id],plotSetup[crop_season_id]=A479)))</f>
        <v>0</v>
      </c>
    </row>
    <row r="480" spans="2:2" x14ac:dyDescent="0.35">
      <c r="B480" cm="1">
        <f t="array" ref="B480">TRANSPOSE(_xlfn._xlws.SORT(_xlfn._xlws.FILTER(plotSetup[plot_id],plotSetup[crop_season_id]=A480)))</f>
        <v>0</v>
      </c>
    </row>
    <row r="481" spans="2:2" x14ac:dyDescent="0.35">
      <c r="B481" cm="1">
        <f t="array" ref="B481">TRANSPOSE(_xlfn._xlws.SORT(_xlfn._xlws.FILTER(plotSetup[plot_id],plotSetup[crop_season_id]=A481)))</f>
        <v>0</v>
      </c>
    </row>
    <row r="482" spans="2:2" x14ac:dyDescent="0.35">
      <c r="B482" cm="1">
        <f t="array" ref="B482">TRANSPOSE(_xlfn._xlws.SORT(_xlfn._xlws.FILTER(plotSetup[plot_id],plotSetup[crop_season_id]=A482)))</f>
        <v>0</v>
      </c>
    </row>
    <row r="483" spans="2:2" x14ac:dyDescent="0.35">
      <c r="B483" cm="1">
        <f t="array" ref="B483">TRANSPOSE(_xlfn._xlws.SORT(_xlfn._xlws.FILTER(plotSetup[plot_id],plotSetup[crop_season_id]=A483)))</f>
        <v>0</v>
      </c>
    </row>
    <row r="484" spans="2:2" x14ac:dyDescent="0.35">
      <c r="B484" cm="1">
        <f t="array" ref="B484">TRANSPOSE(_xlfn._xlws.SORT(_xlfn._xlws.FILTER(plotSetup[plot_id],plotSetup[crop_season_id]=A484)))</f>
        <v>0</v>
      </c>
    </row>
    <row r="485" spans="2:2" x14ac:dyDescent="0.35">
      <c r="B485" cm="1">
        <f t="array" ref="B485">TRANSPOSE(_xlfn._xlws.SORT(_xlfn._xlws.FILTER(plotSetup[plot_id],plotSetup[crop_season_id]=A485)))</f>
        <v>0</v>
      </c>
    </row>
    <row r="486" spans="2:2" x14ac:dyDescent="0.35">
      <c r="B486" cm="1">
        <f t="array" ref="B486">TRANSPOSE(_xlfn._xlws.SORT(_xlfn._xlws.FILTER(plotSetup[plot_id],plotSetup[crop_season_id]=A486)))</f>
        <v>0</v>
      </c>
    </row>
    <row r="487" spans="2:2" x14ac:dyDescent="0.35">
      <c r="B487" cm="1">
        <f t="array" ref="B487">TRANSPOSE(_xlfn._xlws.SORT(_xlfn._xlws.FILTER(plotSetup[plot_id],plotSetup[crop_season_id]=A487)))</f>
        <v>0</v>
      </c>
    </row>
    <row r="488" spans="2:2" x14ac:dyDescent="0.35">
      <c r="B488" cm="1">
        <f t="array" ref="B488">TRANSPOSE(_xlfn._xlws.SORT(_xlfn._xlws.FILTER(plotSetup[plot_id],plotSetup[crop_season_id]=A488)))</f>
        <v>0</v>
      </c>
    </row>
    <row r="489" spans="2:2" x14ac:dyDescent="0.35">
      <c r="B489" cm="1">
        <f t="array" ref="B489">TRANSPOSE(_xlfn._xlws.SORT(_xlfn._xlws.FILTER(plotSetup[plot_id],plotSetup[crop_season_id]=A489)))</f>
        <v>0</v>
      </c>
    </row>
    <row r="490" spans="2:2" x14ac:dyDescent="0.35">
      <c r="B490" cm="1">
        <f t="array" ref="B490">TRANSPOSE(_xlfn._xlws.SORT(_xlfn._xlws.FILTER(plotSetup[plot_id],plotSetup[crop_season_id]=A490)))</f>
        <v>0</v>
      </c>
    </row>
    <row r="491" spans="2:2" x14ac:dyDescent="0.35">
      <c r="B491" cm="1">
        <f t="array" ref="B491">TRANSPOSE(_xlfn._xlws.SORT(_xlfn._xlws.FILTER(plotSetup[plot_id],plotSetup[crop_season_id]=A491)))</f>
        <v>0</v>
      </c>
    </row>
    <row r="492" spans="2:2" x14ac:dyDescent="0.35">
      <c r="B492" cm="1">
        <f t="array" ref="B492">TRANSPOSE(_xlfn._xlws.SORT(_xlfn._xlws.FILTER(plotSetup[plot_id],plotSetup[crop_season_id]=A492)))</f>
        <v>0</v>
      </c>
    </row>
    <row r="493" spans="2:2" x14ac:dyDescent="0.35">
      <c r="B493" cm="1">
        <f t="array" ref="B493">TRANSPOSE(_xlfn._xlws.SORT(_xlfn._xlws.FILTER(plotSetup[plot_id],plotSetup[crop_season_id]=A493)))</f>
        <v>0</v>
      </c>
    </row>
    <row r="494" spans="2:2" x14ac:dyDescent="0.35">
      <c r="B494" cm="1">
        <f t="array" ref="B494">TRANSPOSE(_xlfn._xlws.SORT(_xlfn._xlws.FILTER(plotSetup[plot_id],plotSetup[crop_season_id]=A494)))</f>
        <v>0</v>
      </c>
    </row>
    <row r="495" spans="2:2" x14ac:dyDescent="0.35">
      <c r="B495" cm="1">
        <f t="array" ref="B495">TRANSPOSE(_xlfn._xlws.SORT(_xlfn._xlws.FILTER(plotSetup[plot_id],plotSetup[crop_season_id]=A495)))</f>
        <v>0</v>
      </c>
    </row>
    <row r="496" spans="2:2" x14ac:dyDescent="0.35">
      <c r="B496" cm="1">
        <f t="array" ref="B496">TRANSPOSE(_xlfn._xlws.SORT(_xlfn._xlws.FILTER(plotSetup[plot_id],plotSetup[crop_season_id]=A496)))</f>
        <v>0</v>
      </c>
    </row>
    <row r="497" spans="2:2" x14ac:dyDescent="0.35">
      <c r="B497" cm="1">
        <f t="array" ref="B497">TRANSPOSE(_xlfn._xlws.SORT(_xlfn._xlws.FILTER(plotSetup[plot_id],plotSetup[crop_season_id]=A497)))</f>
        <v>0</v>
      </c>
    </row>
    <row r="498" spans="2:2" x14ac:dyDescent="0.35">
      <c r="B498" cm="1">
        <f t="array" ref="B498">TRANSPOSE(_xlfn._xlws.SORT(_xlfn._xlws.FILTER(plotSetup[plot_id],plotSetup[crop_season_id]=A498)))</f>
        <v>0</v>
      </c>
    </row>
    <row r="499" spans="2:2" x14ac:dyDescent="0.35">
      <c r="B499" cm="1">
        <f t="array" ref="B499">TRANSPOSE(_xlfn._xlws.SORT(_xlfn._xlws.FILTER(plotSetup[plot_id],plotSetup[crop_season_id]=A499)))</f>
        <v>0</v>
      </c>
    </row>
    <row r="500" spans="2:2" s="96" customFormat="1" x14ac:dyDescent="0.35">
      <c r="B500" s="96" cm="1">
        <f t="array" ref="B500">TRANSPOSE(_xlfn._xlws.SORT(_xlfn._xlws.FILTER(plotSetup[plot_id],plotSetup[crop_season_id]=A500)))</f>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Q500"/>
  <sheetViews>
    <sheetView workbookViewId="0"/>
  </sheetViews>
  <sheetFormatPr defaultRowHeight="14.5" x14ac:dyDescent="0.35"/>
  <cols>
    <col min="1" max="1" width="10.7265625" customWidth="1"/>
    <col min="2" max="2" width="4" customWidth="1"/>
    <col min="3" max="200" width="3.1796875" customWidth="1"/>
    <col min="16383" max="16383" width="8.7265625" customWidth="1"/>
  </cols>
  <sheetData>
    <row r="1" spans="1:9" s="110" customFormat="1" x14ac:dyDescent="0.35">
      <c r="A1" s="109" t="s">
        <v>2042</v>
      </c>
      <c r="I1" s="111"/>
    </row>
    <row r="2" spans="1:9" x14ac:dyDescent="0.35">
      <c r="A2" s="153" t="str" cm="1">
        <f t="array" ref="A2">_xlfn._xlws.SORT(_xlfn.UNIQUE(_xlfn._xlws.FILTER(tillage[experiment_id], tillage[experiment_id] &lt;&gt; "")))</f>
        <v>TEST EXP 3</v>
      </c>
      <c r="B2" cm="1">
        <f t="array" ref="B2:C2">TRANSPOSE(_xlfn._xlws.SORT(_xlfn._xlws.FILTER(tillage[tillage_level],tillage[experiment_id]=A2)))</f>
        <v>1</v>
      </c>
      <c r="C2">
        <v>2</v>
      </c>
    </row>
    <row r="3" spans="1:9" x14ac:dyDescent="0.35">
      <c r="B3" cm="1">
        <f t="array" ref="B3">TRANSPOSE(_xlfn._xlws.SORT(_xlfn._xlws.FILTER(tillage[tillage_level],tillage[experiment_id]=A3)))</f>
        <v>0</v>
      </c>
    </row>
    <row r="4" spans="1:9" x14ac:dyDescent="0.35">
      <c r="B4" cm="1">
        <f t="array" ref="B4">TRANSPOSE(_xlfn._xlws.SORT(_xlfn._xlws.FILTER(tillage[tillage_level],tillage[experiment_id]=A4)))</f>
        <v>0</v>
      </c>
    </row>
    <row r="5" spans="1:9" x14ac:dyDescent="0.35">
      <c r="B5" cm="1">
        <f t="array" ref="B5">TRANSPOSE(_xlfn._xlws.SORT(_xlfn._xlws.FILTER(tillage[tillage_level],tillage[experiment_id]=A5)))</f>
        <v>0</v>
      </c>
    </row>
    <row r="6" spans="1:9" x14ac:dyDescent="0.35">
      <c r="B6" cm="1">
        <f t="array" ref="B6">TRANSPOSE(_xlfn._xlws.SORT(_xlfn._xlws.FILTER(tillage[tillage_level],tillage[experiment_id]=A6)))</f>
        <v>0</v>
      </c>
    </row>
    <row r="7" spans="1:9" x14ac:dyDescent="0.35">
      <c r="B7" cm="1">
        <f t="array" ref="B7">TRANSPOSE(_xlfn._xlws.SORT(_xlfn._xlws.FILTER(tillage[tillage_level],tillage[experiment_id]=A7)))</f>
        <v>0</v>
      </c>
    </row>
    <row r="8" spans="1:9" x14ac:dyDescent="0.35">
      <c r="B8" cm="1">
        <f t="array" ref="B8">TRANSPOSE(_xlfn._xlws.SORT(_xlfn._xlws.FILTER(tillage[tillage_level],tillage[experiment_id]=A8)))</f>
        <v>0</v>
      </c>
    </row>
    <row r="9" spans="1:9" x14ac:dyDescent="0.35">
      <c r="B9" cm="1">
        <f t="array" ref="B9">TRANSPOSE(_xlfn._xlws.SORT(_xlfn._xlws.FILTER(tillage[tillage_level],tillage[experiment_id]=A9)))</f>
        <v>0</v>
      </c>
    </row>
    <row r="10" spans="1:9" x14ac:dyDescent="0.35">
      <c r="B10" cm="1">
        <f t="array" ref="B10">TRANSPOSE(_xlfn._xlws.SORT(_xlfn._xlws.FILTER(tillage[tillage_level],tillage[experiment_id]=A10)))</f>
        <v>0</v>
      </c>
    </row>
    <row r="11" spans="1:9" x14ac:dyDescent="0.35">
      <c r="B11" cm="1">
        <f t="array" ref="B11">TRANSPOSE(_xlfn._xlws.SORT(_xlfn._xlws.FILTER(tillage[tillage_level],tillage[experiment_id]=A11)))</f>
        <v>0</v>
      </c>
    </row>
    <row r="12" spans="1:9" x14ac:dyDescent="0.35">
      <c r="B12" cm="1">
        <f t="array" ref="B12">TRANSPOSE(_xlfn._xlws.SORT(_xlfn._xlws.FILTER(tillage[tillage_level],tillage[experiment_id]=A12)))</f>
        <v>0</v>
      </c>
    </row>
    <row r="13" spans="1:9" x14ac:dyDescent="0.35">
      <c r="B13" cm="1">
        <f t="array" ref="B13">TRANSPOSE(_xlfn._xlws.SORT(_xlfn._xlws.FILTER(tillage[tillage_level],tillage[experiment_id]=A13)))</f>
        <v>0</v>
      </c>
    </row>
    <row r="14" spans="1:9" x14ac:dyDescent="0.35">
      <c r="B14" cm="1">
        <f t="array" ref="B14">TRANSPOSE(_xlfn._xlws.SORT(_xlfn._xlws.FILTER(tillage[tillage_level],tillage[experiment_id]=A14)))</f>
        <v>0</v>
      </c>
    </row>
    <row r="15" spans="1:9" x14ac:dyDescent="0.35">
      <c r="B15" cm="1">
        <f t="array" ref="B15">TRANSPOSE(_xlfn._xlws.SORT(_xlfn._xlws.FILTER(tillage[tillage_level],tillage[experiment_id]=A15)))</f>
        <v>0</v>
      </c>
    </row>
    <row r="16" spans="1:9" x14ac:dyDescent="0.35">
      <c r="B16" cm="1">
        <f t="array" ref="B16">TRANSPOSE(_xlfn._xlws.SORT(_xlfn._xlws.FILTER(tillage[tillage_level],tillage[experiment_id]=A16)))</f>
        <v>0</v>
      </c>
    </row>
    <row r="17" spans="2:2" x14ac:dyDescent="0.35">
      <c r="B17" cm="1">
        <f t="array" ref="B17">TRANSPOSE(_xlfn._xlws.SORT(_xlfn._xlws.FILTER(tillage[tillage_level],tillage[experiment_id]=A17)))</f>
        <v>0</v>
      </c>
    </row>
    <row r="18" spans="2:2" x14ac:dyDescent="0.35">
      <c r="B18" cm="1">
        <f t="array" ref="B18">TRANSPOSE(_xlfn._xlws.SORT(_xlfn._xlws.FILTER(tillage[tillage_level],tillage[experiment_id]=A18)))</f>
        <v>0</v>
      </c>
    </row>
    <row r="19" spans="2:2" x14ac:dyDescent="0.35">
      <c r="B19" cm="1">
        <f t="array" ref="B19">TRANSPOSE(_xlfn._xlws.SORT(_xlfn._xlws.FILTER(tillage[tillage_level],tillage[experiment_id]=A19)))</f>
        <v>0</v>
      </c>
    </row>
    <row r="20" spans="2:2" x14ac:dyDescent="0.35">
      <c r="B20" cm="1">
        <f t="array" ref="B20">TRANSPOSE(_xlfn._xlws.SORT(_xlfn._xlws.FILTER(tillage[tillage_level],tillage[experiment_id]=A20)))</f>
        <v>0</v>
      </c>
    </row>
    <row r="21" spans="2:2" x14ac:dyDescent="0.35">
      <c r="B21" cm="1">
        <f t="array" ref="B21">TRANSPOSE(_xlfn._xlws.SORT(_xlfn._xlws.FILTER(tillage[tillage_level],tillage[experiment_id]=A21)))</f>
        <v>0</v>
      </c>
    </row>
    <row r="22" spans="2:2" x14ac:dyDescent="0.35">
      <c r="B22" cm="1">
        <f t="array" ref="B22">TRANSPOSE(_xlfn._xlws.SORT(_xlfn._xlws.FILTER(tillage[tillage_level],tillage[experiment_id]=A22)))</f>
        <v>0</v>
      </c>
    </row>
    <row r="23" spans="2:2" x14ac:dyDescent="0.35">
      <c r="B23" cm="1">
        <f t="array" ref="B23">TRANSPOSE(_xlfn._xlws.SORT(_xlfn._xlws.FILTER(tillage[tillage_level],tillage[experiment_id]=A23)))</f>
        <v>0</v>
      </c>
    </row>
    <row r="24" spans="2:2" x14ac:dyDescent="0.35">
      <c r="B24" cm="1">
        <f t="array" ref="B24">TRANSPOSE(_xlfn._xlws.SORT(_xlfn._xlws.FILTER(tillage[tillage_level],tillage[experiment_id]=A24)))</f>
        <v>0</v>
      </c>
    </row>
    <row r="25" spans="2:2" x14ac:dyDescent="0.35">
      <c r="B25" cm="1">
        <f t="array" ref="B25">TRANSPOSE(_xlfn._xlws.SORT(_xlfn._xlws.FILTER(tillage[tillage_level],tillage[experiment_id]=A25)))</f>
        <v>0</v>
      </c>
    </row>
    <row r="26" spans="2:2" x14ac:dyDescent="0.35">
      <c r="B26" cm="1">
        <f t="array" ref="B26">TRANSPOSE(_xlfn._xlws.SORT(_xlfn._xlws.FILTER(tillage[tillage_level],tillage[experiment_id]=A26)))</f>
        <v>0</v>
      </c>
    </row>
    <row r="27" spans="2:2" x14ac:dyDescent="0.35">
      <c r="B27" cm="1">
        <f t="array" ref="B27">TRANSPOSE(_xlfn._xlws.SORT(_xlfn._xlws.FILTER(tillage[tillage_level],tillage[experiment_id]=A27)))</f>
        <v>0</v>
      </c>
    </row>
    <row r="28" spans="2:2" x14ac:dyDescent="0.35">
      <c r="B28" cm="1">
        <f t="array" ref="B28">TRANSPOSE(_xlfn._xlws.SORT(_xlfn._xlws.FILTER(tillage[tillage_level],tillage[experiment_id]=A28)))</f>
        <v>0</v>
      </c>
    </row>
    <row r="29" spans="2:2" x14ac:dyDescent="0.35">
      <c r="B29" cm="1">
        <f t="array" ref="B29">TRANSPOSE(_xlfn._xlws.SORT(_xlfn._xlws.FILTER(tillage[tillage_level],tillage[experiment_id]=A29)))</f>
        <v>0</v>
      </c>
    </row>
    <row r="30" spans="2:2" x14ac:dyDescent="0.35">
      <c r="B30" cm="1">
        <f t="array" ref="B30">TRANSPOSE(_xlfn._xlws.SORT(_xlfn._xlws.FILTER(tillage[tillage_level],tillage[experiment_id]=A30)))</f>
        <v>0</v>
      </c>
    </row>
    <row r="31" spans="2:2" x14ac:dyDescent="0.35">
      <c r="B31" cm="1">
        <f t="array" ref="B31">TRANSPOSE(_xlfn._xlws.SORT(_xlfn._xlws.FILTER(tillage[tillage_level],tillage[experiment_id]=A31)))</f>
        <v>0</v>
      </c>
    </row>
    <row r="32" spans="2:2" x14ac:dyDescent="0.35">
      <c r="B32" cm="1">
        <f t="array" ref="B32">TRANSPOSE(_xlfn._xlws.SORT(_xlfn._xlws.FILTER(tillage[tillage_level],tillage[experiment_id]=A32)))</f>
        <v>0</v>
      </c>
    </row>
    <row r="33" spans="2:2" x14ac:dyDescent="0.35">
      <c r="B33" cm="1">
        <f t="array" ref="B33">TRANSPOSE(_xlfn._xlws.SORT(_xlfn._xlws.FILTER(tillage[tillage_level],tillage[experiment_id]=A33)))</f>
        <v>0</v>
      </c>
    </row>
    <row r="34" spans="2:2" x14ac:dyDescent="0.35">
      <c r="B34" cm="1">
        <f t="array" ref="B34">TRANSPOSE(_xlfn._xlws.SORT(_xlfn._xlws.FILTER(tillage[tillage_level],tillage[experiment_id]=A34)))</f>
        <v>0</v>
      </c>
    </row>
    <row r="35" spans="2:2" x14ac:dyDescent="0.35">
      <c r="B35" cm="1">
        <f t="array" ref="B35">TRANSPOSE(_xlfn._xlws.SORT(_xlfn._xlws.FILTER(tillage[tillage_level],tillage[experiment_id]=A35)))</f>
        <v>0</v>
      </c>
    </row>
    <row r="36" spans="2:2" x14ac:dyDescent="0.35">
      <c r="B36" cm="1">
        <f t="array" ref="B36">TRANSPOSE(_xlfn._xlws.SORT(_xlfn._xlws.FILTER(tillage[tillage_level],tillage[experiment_id]=A36)))</f>
        <v>0</v>
      </c>
    </row>
    <row r="37" spans="2:2" x14ac:dyDescent="0.35">
      <c r="B37" cm="1">
        <f t="array" ref="B37">TRANSPOSE(_xlfn._xlws.SORT(_xlfn._xlws.FILTER(tillage[tillage_level],tillage[experiment_id]=A37)))</f>
        <v>0</v>
      </c>
    </row>
    <row r="38" spans="2:2" x14ac:dyDescent="0.35">
      <c r="B38" cm="1">
        <f t="array" ref="B38">TRANSPOSE(_xlfn._xlws.SORT(_xlfn._xlws.FILTER(tillage[tillage_level],tillage[experiment_id]=A38)))</f>
        <v>0</v>
      </c>
    </row>
    <row r="39" spans="2:2" x14ac:dyDescent="0.35">
      <c r="B39" cm="1">
        <f t="array" ref="B39">TRANSPOSE(_xlfn._xlws.SORT(_xlfn._xlws.FILTER(tillage[tillage_level],tillage[experiment_id]=A39)))</f>
        <v>0</v>
      </c>
    </row>
    <row r="40" spans="2:2" x14ac:dyDescent="0.35">
      <c r="B40" cm="1">
        <f t="array" ref="B40">TRANSPOSE(_xlfn._xlws.SORT(_xlfn._xlws.FILTER(tillage[tillage_level],tillage[experiment_id]=A40)))</f>
        <v>0</v>
      </c>
    </row>
    <row r="41" spans="2:2" x14ac:dyDescent="0.35">
      <c r="B41" cm="1">
        <f t="array" ref="B41">TRANSPOSE(_xlfn._xlws.SORT(_xlfn._xlws.FILTER(tillage[tillage_level],tillage[experiment_id]=A41)))</f>
        <v>0</v>
      </c>
    </row>
    <row r="42" spans="2:2" x14ac:dyDescent="0.35">
      <c r="B42" cm="1">
        <f t="array" ref="B42">TRANSPOSE(_xlfn._xlws.SORT(_xlfn._xlws.FILTER(tillage[tillage_level],tillage[experiment_id]=A42)))</f>
        <v>0</v>
      </c>
    </row>
    <row r="43" spans="2:2" x14ac:dyDescent="0.35">
      <c r="B43" cm="1">
        <f t="array" ref="B43">TRANSPOSE(_xlfn._xlws.SORT(_xlfn._xlws.FILTER(tillage[tillage_level],tillage[experiment_id]=A43)))</f>
        <v>0</v>
      </c>
    </row>
    <row r="44" spans="2:2" x14ac:dyDescent="0.35">
      <c r="B44" cm="1">
        <f t="array" ref="B44">TRANSPOSE(_xlfn._xlws.SORT(_xlfn._xlws.FILTER(tillage[tillage_level],tillage[experiment_id]=A44)))</f>
        <v>0</v>
      </c>
    </row>
    <row r="45" spans="2:2" x14ac:dyDescent="0.35">
      <c r="B45" cm="1">
        <f t="array" ref="B45">TRANSPOSE(_xlfn._xlws.SORT(_xlfn._xlws.FILTER(tillage[tillage_level],tillage[experiment_id]=A45)))</f>
        <v>0</v>
      </c>
    </row>
    <row r="46" spans="2:2" x14ac:dyDescent="0.35">
      <c r="B46" cm="1">
        <f t="array" ref="B46">TRANSPOSE(_xlfn._xlws.SORT(_xlfn._xlws.FILTER(tillage[tillage_level],tillage[experiment_id]=A46)))</f>
        <v>0</v>
      </c>
    </row>
    <row r="47" spans="2:2" x14ac:dyDescent="0.35">
      <c r="B47" cm="1">
        <f t="array" ref="B47">TRANSPOSE(_xlfn._xlws.SORT(_xlfn._xlws.FILTER(tillage[tillage_level],tillage[experiment_id]=A47)))</f>
        <v>0</v>
      </c>
    </row>
    <row r="48" spans="2:2" x14ac:dyDescent="0.35">
      <c r="B48" cm="1">
        <f t="array" ref="B48">TRANSPOSE(_xlfn._xlws.SORT(_xlfn._xlws.FILTER(tillage[tillage_level],tillage[experiment_id]=A48)))</f>
        <v>0</v>
      </c>
    </row>
    <row r="49" spans="2:2" x14ac:dyDescent="0.35">
      <c r="B49" cm="1">
        <f t="array" ref="B49">TRANSPOSE(_xlfn._xlws.SORT(_xlfn._xlws.FILTER(tillage[tillage_level],tillage[experiment_id]=A49)))</f>
        <v>0</v>
      </c>
    </row>
    <row r="50" spans="2:2" x14ac:dyDescent="0.35">
      <c r="B50" cm="1">
        <f t="array" ref="B50">TRANSPOSE(_xlfn._xlws.SORT(_xlfn._xlws.FILTER(tillage[tillage_level],tillage[experiment_id]=A50)))</f>
        <v>0</v>
      </c>
    </row>
    <row r="51" spans="2:2" x14ac:dyDescent="0.35">
      <c r="B51" cm="1">
        <f t="array" ref="B51">TRANSPOSE(_xlfn._xlws.SORT(_xlfn._xlws.FILTER(tillage[tillage_level],tillage[experiment_id]=A51)))</f>
        <v>0</v>
      </c>
    </row>
    <row r="52" spans="2:2" x14ac:dyDescent="0.35">
      <c r="B52" cm="1">
        <f t="array" ref="B52">TRANSPOSE(_xlfn._xlws.SORT(_xlfn._xlws.FILTER(tillage[tillage_level],tillage[experiment_id]=A52)))</f>
        <v>0</v>
      </c>
    </row>
    <row r="53" spans="2:2" x14ac:dyDescent="0.35">
      <c r="B53" cm="1">
        <f t="array" ref="B53">TRANSPOSE(_xlfn._xlws.SORT(_xlfn._xlws.FILTER(tillage[tillage_level],tillage[experiment_id]=A53)))</f>
        <v>0</v>
      </c>
    </row>
    <row r="54" spans="2:2" x14ac:dyDescent="0.35">
      <c r="B54" cm="1">
        <f t="array" ref="B54">TRANSPOSE(_xlfn._xlws.SORT(_xlfn._xlws.FILTER(tillage[tillage_level],tillage[experiment_id]=A54)))</f>
        <v>0</v>
      </c>
    </row>
    <row r="55" spans="2:2" x14ac:dyDescent="0.35">
      <c r="B55" cm="1">
        <f t="array" ref="B55">TRANSPOSE(_xlfn._xlws.SORT(_xlfn._xlws.FILTER(tillage[tillage_level],tillage[experiment_id]=A55)))</f>
        <v>0</v>
      </c>
    </row>
    <row r="56" spans="2:2" x14ac:dyDescent="0.35">
      <c r="B56" cm="1">
        <f t="array" ref="B56">TRANSPOSE(_xlfn._xlws.SORT(_xlfn._xlws.FILTER(tillage[tillage_level],tillage[experiment_id]=A56)))</f>
        <v>0</v>
      </c>
    </row>
    <row r="57" spans="2:2" x14ac:dyDescent="0.35">
      <c r="B57" cm="1">
        <f t="array" ref="B57">TRANSPOSE(_xlfn._xlws.SORT(_xlfn._xlws.FILTER(tillage[tillage_level],tillage[experiment_id]=A57)))</f>
        <v>0</v>
      </c>
    </row>
    <row r="58" spans="2:2" x14ac:dyDescent="0.35">
      <c r="B58" cm="1">
        <f t="array" ref="B58">TRANSPOSE(_xlfn._xlws.SORT(_xlfn._xlws.FILTER(tillage[tillage_level],tillage[experiment_id]=A58)))</f>
        <v>0</v>
      </c>
    </row>
    <row r="59" spans="2:2" x14ac:dyDescent="0.35">
      <c r="B59" cm="1">
        <f t="array" ref="B59">TRANSPOSE(_xlfn._xlws.SORT(_xlfn._xlws.FILTER(tillage[tillage_level],tillage[experiment_id]=A59)))</f>
        <v>0</v>
      </c>
    </row>
    <row r="60" spans="2:2" x14ac:dyDescent="0.35">
      <c r="B60" cm="1">
        <f t="array" ref="B60">TRANSPOSE(_xlfn._xlws.SORT(_xlfn._xlws.FILTER(tillage[tillage_level],tillage[experiment_id]=A60)))</f>
        <v>0</v>
      </c>
    </row>
    <row r="61" spans="2:2" x14ac:dyDescent="0.35">
      <c r="B61" cm="1">
        <f t="array" ref="B61">TRANSPOSE(_xlfn._xlws.SORT(_xlfn._xlws.FILTER(tillage[tillage_level],tillage[experiment_id]=A61)))</f>
        <v>0</v>
      </c>
    </row>
    <row r="62" spans="2:2" x14ac:dyDescent="0.35">
      <c r="B62" cm="1">
        <f t="array" ref="B62">TRANSPOSE(_xlfn._xlws.SORT(_xlfn._xlws.FILTER(tillage[tillage_level],tillage[experiment_id]=A62)))</f>
        <v>0</v>
      </c>
    </row>
    <row r="63" spans="2:2" x14ac:dyDescent="0.35">
      <c r="B63" cm="1">
        <f t="array" ref="B63">TRANSPOSE(_xlfn._xlws.SORT(_xlfn._xlws.FILTER(tillage[tillage_level],tillage[experiment_id]=A63)))</f>
        <v>0</v>
      </c>
    </row>
    <row r="64" spans="2:2" x14ac:dyDescent="0.35">
      <c r="B64" cm="1">
        <f t="array" ref="B64">TRANSPOSE(_xlfn._xlws.SORT(_xlfn._xlws.FILTER(tillage[tillage_level],tillage[experiment_id]=A64)))</f>
        <v>0</v>
      </c>
    </row>
    <row r="65" spans="2:2" x14ac:dyDescent="0.35">
      <c r="B65" cm="1">
        <f t="array" ref="B65">TRANSPOSE(_xlfn._xlws.SORT(_xlfn._xlws.FILTER(tillage[tillage_level],tillage[experiment_id]=A65)))</f>
        <v>0</v>
      </c>
    </row>
    <row r="66" spans="2:2" x14ac:dyDescent="0.35">
      <c r="B66" cm="1">
        <f t="array" ref="B66">TRANSPOSE(_xlfn._xlws.SORT(_xlfn._xlws.FILTER(tillage[tillage_level],tillage[experiment_id]=A66)))</f>
        <v>0</v>
      </c>
    </row>
    <row r="67" spans="2:2" x14ac:dyDescent="0.35">
      <c r="B67" cm="1">
        <f t="array" ref="B67">TRANSPOSE(_xlfn._xlws.SORT(_xlfn._xlws.FILTER(tillage[tillage_level],tillage[experiment_id]=A67)))</f>
        <v>0</v>
      </c>
    </row>
    <row r="68" spans="2:2" x14ac:dyDescent="0.35">
      <c r="B68" cm="1">
        <f t="array" ref="B68">TRANSPOSE(_xlfn._xlws.SORT(_xlfn._xlws.FILTER(tillage[tillage_level],tillage[experiment_id]=A68)))</f>
        <v>0</v>
      </c>
    </row>
    <row r="69" spans="2:2" x14ac:dyDescent="0.35">
      <c r="B69" cm="1">
        <f t="array" ref="B69">TRANSPOSE(_xlfn._xlws.SORT(_xlfn._xlws.FILTER(tillage[tillage_level],tillage[experiment_id]=A69)))</f>
        <v>0</v>
      </c>
    </row>
    <row r="70" spans="2:2" x14ac:dyDescent="0.35">
      <c r="B70" cm="1">
        <f t="array" ref="B70">TRANSPOSE(_xlfn._xlws.SORT(_xlfn._xlws.FILTER(tillage[tillage_level],tillage[experiment_id]=A70)))</f>
        <v>0</v>
      </c>
    </row>
    <row r="71" spans="2:2" x14ac:dyDescent="0.35">
      <c r="B71" cm="1">
        <f t="array" ref="B71">TRANSPOSE(_xlfn._xlws.SORT(_xlfn._xlws.FILTER(tillage[tillage_level],tillage[experiment_id]=A71)))</f>
        <v>0</v>
      </c>
    </row>
    <row r="72" spans="2:2" x14ac:dyDescent="0.35">
      <c r="B72" cm="1">
        <f t="array" ref="B72">TRANSPOSE(_xlfn._xlws.SORT(_xlfn._xlws.FILTER(tillage[tillage_level],tillage[experiment_id]=A72)))</f>
        <v>0</v>
      </c>
    </row>
    <row r="73" spans="2:2" x14ac:dyDescent="0.35">
      <c r="B73" cm="1">
        <f t="array" ref="B73">TRANSPOSE(_xlfn._xlws.SORT(_xlfn._xlws.FILTER(tillage[tillage_level],tillage[experiment_id]=A73)))</f>
        <v>0</v>
      </c>
    </row>
    <row r="74" spans="2:2" x14ac:dyDescent="0.35">
      <c r="B74" cm="1">
        <f t="array" ref="B74">TRANSPOSE(_xlfn._xlws.SORT(_xlfn._xlws.FILTER(tillage[tillage_level],tillage[experiment_id]=A74)))</f>
        <v>0</v>
      </c>
    </row>
    <row r="75" spans="2:2" x14ac:dyDescent="0.35">
      <c r="B75" cm="1">
        <f t="array" ref="B75">TRANSPOSE(_xlfn._xlws.SORT(_xlfn._xlws.FILTER(tillage[tillage_level],tillage[experiment_id]=A75)))</f>
        <v>0</v>
      </c>
    </row>
    <row r="76" spans="2:2" x14ac:dyDescent="0.35">
      <c r="B76" cm="1">
        <f t="array" ref="B76">TRANSPOSE(_xlfn._xlws.SORT(_xlfn._xlws.FILTER(tillage[tillage_level],tillage[experiment_id]=A76)))</f>
        <v>0</v>
      </c>
    </row>
    <row r="77" spans="2:2" x14ac:dyDescent="0.35">
      <c r="B77" cm="1">
        <f t="array" ref="B77">TRANSPOSE(_xlfn._xlws.SORT(_xlfn._xlws.FILTER(tillage[tillage_level],tillage[experiment_id]=A77)))</f>
        <v>0</v>
      </c>
    </row>
    <row r="78" spans="2:2" x14ac:dyDescent="0.35">
      <c r="B78" cm="1">
        <f t="array" ref="B78">TRANSPOSE(_xlfn._xlws.SORT(_xlfn._xlws.FILTER(tillage[tillage_level],tillage[experiment_id]=A78)))</f>
        <v>0</v>
      </c>
    </row>
    <row r="79" spans="2:2" x14ac:dyDescent="0.35">
      <c r="B79" cm="1">
        <f t="array" ref="B79">TRANSPOSE(_xlfn._xlws.SORT(_xlfn._xlws.FILTER(tillage[tillage_level],tillage[experiment_id]=A79)))</f>
        <v>0</v>
      </c>
    </row>
    <row r="80" spans="2:2" x14ac:dyDescent="0.35">
      <c r="B80" cm="1">
        <f t="array" ref="B80">TRANSPOSE(_xlfn._xlws.SORT(_xlfn._xlws.FILTER(tillage[tillage_level],tillage[experiment_id]=A80)))</f>
        <v>0</v>
      </c>
    </row>
    <row r="81" spans="2:2" x14ac:dyDescent="0.35">
      <c r="B81" cm="1">
        <f t="array" ref="B81">TRANSPOSE(_xlfn._xlws.SORT(_xlfn._xlws.FILTER(tillage[tillage_level],tillage[experiment_id]=A81)))</f>
        <v>0</v>
      </c>
    </row>
    <row r="82" spans="2:2" x14ac:dyDescent="0.35">
      <c r="B82" cm="1">
        <f t="array" ref="B82">TRANSPOSE(_xlfn._xlws.SORT(_xlfn._xlws.FILTER(tillage[tillage_level],tillage[experiment_id]=A82)))</f>
        <v>0</v>
      </c>
    </row>
    <row r="83" spans="2:2" x14ac:dyDescent="0.35">
      <c r="B83" cm="1">
        <f t="array" ref="B83">TRANSPOSE(_xlfn._xlws.SORT(_xlfn._xlws.FILTER(tillage[tillage_level],tillage[experiment_id]=A83)))</f>
        <v>0</v>
      </c>
    </row>
    <row r="84" spans="2:2" x14ac:dyDescent="0.35">
      <c r="B84" cm="1">
        <f t="array" ref="B84">TRANSPOSE(_xlfn._xlws.SORT(_xlfn._xlws.FILTER(tillage[tillage_level],tillage[experiment_id]=A84)))</f>
        <v>0</v>
      </c>
    </row>
    <row r="85" spans="2:2" x14ac:dyDescent="0.35">
      <c r="B85" cm="1">
        <f t="array" ref="B85">TRANSPOSE(_xlfn._xlws.SORT(_xlfn._xlws.FILTER(tillage[tillage_level],tillage[experiment_id]=A85)))</f>
        <v>0</v>
      </c>
    </row>
    <row r="86" spans="2:2" x14ac:dyDescent="0.35">
      <c r="B86" cm="1">
        <f t="array" ref="B86">TRANSPOSE(_xlfn._xlws.SORT(_xlfn._xlws.FILTER(tillage[tillage_level],tillage[experiment_id]=A86)))</f>
        <v>0</v>
      </c>
    </row>
    <row r="87" spans="2:2" x14ac:dyDescent="0.35">
      <c r="B87" cm="1">
        <f t="array" ref="B87">TRANSPOSE(_xlfn._xlws.SORT(_xlfn._xlws.FILTER(tillage[tillage_level],tillage[experiment_id]=A87)))</f>
        <v>0</v>
      </c>
    </row>
    <row r="88" spans="2:2" x14ac:dyDescent="0.35">
      <c r="B88" cm="1">
        <f t="array" ref="B88">TRANSPOSE(_xlfn._xlws.SORT(_xlfn._xlws.FILTER(tillage[tillage_level],tillage[experiment_id]=A88)))</f>
        <v>0</v>
      </c>
    </row>
    <row r="89" spans="2:2" x14ac:dyDescent="0.35">
      <c r="B89" cm="1">
        <f t="array" ref="B89">TRANSPOSE(_xlfn._xlws.SORT(_xlfn._xlws.FILTER(tillage[tillage_level],tillage[experiment_id]=A89)))</f>
        <v>0</v>
      </c>
    </row>
    <row r="90" spans="2:2" x14ac:dyDescent="0.35">
      <c r="B90" cm="1">
        <f t="array" ref="B90">TRANSPOSE(_xlfn._xlws.SORT(_xlfn._xlws.FILTER(tillage[tillage_level],tillage[experiment_id]=A90)))</f>
        <v>0</v>
      </c>
    </row>
    <row r="91" spans="2:2" x14ac:dyDescent="0.35">
      <c r="B91" cm="1">
        <f t="array" ref="B91">TRANSPOSE(_xlfn._xlws.SORT(_xlfn._xlws.FILTER(tillage[tillage_level],tillage[experiment_id]=A91)))</f>
        <v>0</v>
      </c>
    </row>
    <row r="92" spans="2:2" x14ac:dyDescent="0.35">
      <c r="B92" cm="1">
        <f t="array" ref="B92">TRANSPOSE(_xlfn._xlws.SORT(_xlfn._xlws.FILTER(tillage[tillage_level],tillage[experiment_id]=A92)))</f>
        <v>0</v>
      </c>
    </row>
    <row r="93" spans="2:2" x14ac:dyDescent="0.35">
      <c r="B93" cm="1">
        <f t="array" ref="B93">TRANSPOSE(_xlfn._xlws.SORT(_xlfn._xlws.FILTER(tillage[tillage_level],tillage[experiment_id]=A93)))</f>
        <v>0</v>
      </c>
    </row>
    <row r="94" spans="2:2" x14ac:dyDescent="0.35">
      <c r="B94" cm="1">
        <f t="array" ref="B94">TRANSPOSE(_xlfn._xlws.SORT(_xlfn._xlws.FILTER(tillage[tillage_level],tillage[experiment_id]=A94)))</f>
        <v>0</v>
      </c>
    </row>
    <row r="95" spans="2:2" x14ac:dyDescent="0.35">
      <c r="B95" cm="1">
        <f t="array" ref="B95">TRANSPOSE(_xlfn._xlws.SORT(_xlfn._xlws.FILTER(tillage[tillage_level],tillage[experiment_id]=A95)))</f>
        <v>0</v>
      </c>
    </row>
    <row r="96" spans="2:2" x14ac:dyDescent="0.35">
      <c r="B96" cm="1">
        <f t="array" ref="B96">TRANSPOSE(_xlfn._xlws.SORT(_xlfn._xlws.FILTER(tillage[tillage_level],tillage[experiment_id]=A96)))</f>
        <v>0</v>
      </c>
    </row>
    <row r="97" spans="2:2" x14ac:dyDescent="0.35">
      <c r="B97" cm="1">
        <f t="array" ref="B97">TRANSPOSE(_xlfn._xlws.SORT(_xlfn._xlws.FILTER(tillage[tillage_level],tillage[experiment_id]=A97)))</f>
        <v>0</v>
      </c>
    </row>
    <row r="98" spans="2:2" x14ac:dyDescent="0.35">
      <c r="B98" cm="1">
        <f t="array" ref="B98">TRANSPOSE(_xlfn._xlws.SORT(_xlfn._xlws.FILTER(tillage[tillage_level],tillage[experiment_id]=A98)))</f>
        <v>0</v>
      </c>
    </row>
    <row r="99" spans="2:2" x14ac:dyDescent="0.35">
      <c r="B99" cm="1">
        <f t="array" ref="B99">TRANSPOSE(_xlfn._xlws.SORT(_xlfn._xlws.FILTER(tillage[tillage_level],tillage[experiment_id]=A99)))</f>
        <v>0</v>
      </c>
    </row>
    <row r="100" spans="2:2" x14ac:dyDescent="0.35">
      <c r="B100" cm="1">
        <f t="array" ref="B100">TRANSPOSE(_xlfn._xlws.SORT(_xlfn._xlws.FILTER(tillage[tillage_level],tillage[experiment_id]=A100)))</f>
        <v>0</v>
      </c>
    </row>
    <row r="101" spans="2:2" x14ac:dyDescent="0.35">
      <c r="B101" cm="1">
        <f t="array" ref="B101">TRANSPOSE(_xlfn._xlws.SORT(_xlfn._xlws.FILTER(tillage[tillage_level],tillage[experiment_id]=A101)))</f>
        <v>0</v>
      </c>
    </row>
    <row r="102" spans="2:2" x14ac:dyDescent="0.35">
      <c r="B102" cm="1">
        <f t="array" ref="B102">TRANSPOSE(_xlfn._xlws.SORT(_xlfn._xlws.FILTER(tillage[tillage_level],tillage[experiment_id]=A102)))</f>
        <v>0</v>
      </c>
    </row>
    <row r="103" spans="2:2" x14ac:dyDescent="0.35">
      <c r="B103" cm="1">
        <f t="array" ref="B103">TRANSPOSE(_xlfn._xlws.SORT(_xlfn._xlws.FILTER(tillage[tillage_level],tillage[experiment_id]=A103)))</f>
        <v>0</v>
      </c>
    </row>
    <row r="104" spans="2:2" x14ac:dyDescent="0.35">
      <c r="B104" cm="1">
        <f t="array" ref="B104">TRANSPOSE(_xlfn._xlws.SORT(_xlfn._xlws.FILTER(tillage[tillage_level],tillage[experiment_id]=A104)))</f>
        <v>0</v>
      </c>
    </row>
    <row r="105" spans="2:2" x14ac:dyDescent="0.35">
      <c r="B105" cm="1">
        <f t="array" ref="B105">TRANSPOSE(_xlfn._xlws.SORT(_xlfn._xlws.FILTER(tillage[tillage_level],tillage[experiment_id]=A105)))</f>
        <v>0</v>
      </c>
    </row>
    <row r="106" spans="2:2" x14ac:dyDescent="0.35">
      <c r="B106" cm="1">
        <f t="array" ref="B106">TRANSPOSE(_xlfn._xlws.SORT(_xlfn._xlws.FILTER(tillage[tillage_level],tillage[experiment_id]=A106)))</f>
        <v>0</v>
      </c>
    </row>
    <row r="107" spans="2:2" x14ac:dyDescent="0.35">
      <c r="B107" cm="1">
        <f t="array" ref="B107">TRANSPOSE(_xlfn._xlws.SORT(_xlfn._xlws.FILTER(tillage[tillage_level],tillage[experiment_id]=A107)))</f>
        <v>0</v>
      </c>
    </row>
    <row r="108" spans="2:2" x14ac:dyDescent="0.35">
      <c r="B108" cm="1">
        <f t="array" ref="B108">TRANSPOSE(_xlfn._xlws.SORT(_xlfn._xlws.FILTER(tillage[tillage_level],tillage[experiment_id]=A108)))</f>
        <v>0</v>
      </c>
    </row>
    <row r="109" spans="2:2" x14ac:dyDescent="0.35">
      <c r="B109" cm="1">
        <f t="array" ref="B109">TRANSPOSE(_xlfn._xlws.SORT(_xlfn._xlws.FILTER(tillage[tillage_level],tillage[experiment_id]=A109)))</f>
        <v>0</v>
      </c>
    </row>
    <row r="110" spans="2:2" x14ac:dyDescent="0.35">
      <c r="B110" cm="1">
        <f t="array" ref="B110">TRANSPOSE(_xlfn._xlws.SORT(_xlfn._xlws.FILTER(tillage[tillage_level],tillage[experiment_id]=A110)))</f>
        <v>0</v>
      </c>
    </row>
    <row r="111" spans="2:2" x14ac:dyDescent="0.35">
      <c r="B111" cm="1">
        <f t="array" ref="B111">TRANSPOSE(_xlfn._xlws.SORT(_xlfn._xlws.FILTER(tillage[tillage_level],tillage[experiment_id]=A111)))</f>
        <v>0</v>
      </c>
    </row>
    <row r="112" spans="2:2" x14ac:dyDescent="0.35">
      <c r="B112" cm="1">
        <f t="array" ref="B112">TRANSPOSE(_xlfn._xlws.SORT(_xlfn._xlws.FILTER(tillage[tillage_level],tillage[experiment_id]=A112)))</f>
        <v>0</v>
      </c>
    </row>
    <row r="113" spans="2:2" x14ac:dyDescent="0.35">
      <c r="B113" cm="1">
        <f t="array" ref="B113">TRANSPOSE(_xlfn._xlws.SORT(_xlfn._xlws.FILTER(tillage[tillage_level],tillage[experiment_id]=A113)))</f>
        <v>0</v>
      </c>
    </row>
    <row r="114" spans="2:2" x14ac:dyDescent="0.35">
      <c r="B114" cm="1">
        <f t="array" ref="B114">TRANSPOSE(_xlfn._xlws.SORT(_xlfn._xlws.FILTER(tillage[tillage_level],tillage[experiment_id]=A114)))</f>
        <v>0</v>
      </c>
    </row>
    <row r="115" spans="2:2" x14ac:dyDescent="0.35">
      <c r="B115" cm="1">
        <f t="array" ref="B115">TRANSPOSE(_xlfn._xlws.SORT(_xlfn._xlws.FILTER(tillage[tillage_level],tillage[experiment_id]=A115)))</f>
        <v>0</v>
      </c>
    </row>
    <row r="116" spans="2:2" x14ac:dyDescent="0.35">
      <c r="B116" cm="1">
        <f t="array" ref="B116">TRANSPOSE(_xlfn._xlws.SORT(_xlfn._xlws.FILTER(tillage[tillage_level],tillage[experiment_id]=A116)))</f>
        <v>0</v>
      </c>
    </row>
    <row r="117" spans="2:2" x14ac:dyDescent="0.35">
      <c r="B117" cm="1">
        <f t="array" ref="B117">TRANSPOSE(_xlfn._xlws.SORT(_xlfn._xlws.FILTER(tillage[tillage_level],tillage[experiment_id]=A117)))</f>
        <v>0</v>
      </c>
    </row>
    <row r="118" spans="2:2" x14ac:dyDescent="0.35">
      <c r="B118" cm="1">
        <f t="array" ref="B118">TRANSPOSE(_xlfn._xlws.SORT(_xlfn._xlws.FILTER(tillage[tillage_level],tillage[experiment_id]=A118)))</f>
        <v>0</v>
      </c>
    </row>
    <row r="119" spans="2:2" x14ac:dyDescent="0.35">
      <c r="B119" cm="1">
        <f t="array" ref="B119">TRANSPOSE(_xlfn._xlws.SORT(_xlfn._xlws.FILTER(tillage[tillage_level],tillage[experiment_id]=A119)))</f>
        <v>0</v>
      </c>
    </row>
    <row r="120" spans="2:2" x14ac:dyDescent="0.35">
      <c r="B120" cm="1">
        <f t="array" ref="B120">TRANSPOSE(_xlfn._xlws.SORT(_xlfn._xlws.FILTER(tillage[tillage_level],tillage[experiment_id]=A120)))</f>
        <v>0</v>
      </c>
    </row>
    <row r="121" spans="2:2" x14ac:dyDescent="0.35">
      <c r="B121" cm="1">
        <f t="array" ref="B121">TRANSPOSE(_xlfn._xlws.SORT(_xlfn._xlws.FILTER(tillage[tillage_level],tillage[experiment_id]=A121)))</f>
        <v>0</v>
      </c>
    </row>
    <row r="122" spans="2:2" x14ac:dyDescent="0.35">
      <c r="B122" cm="1">
        <f t="array" ref="B122">TRANSPOSE(_xlfn._xlws.SORT(_xlfn._xlws.FILTER(tillage[tillage_level],tillage[experiment_id]=A122)))</f>
        <v>0</v>
      </c>
    </row>
    <row r="123" spans="2:2" x14ac:dyDescent="0.35">
      <c r="B123" cm="1">
        <f t="array" ref="B123">TRANSPOSE(_xlfn._xlws.SORT(_xlfn._xlws.FILTER(tillage[tillage_level],tillage[experiment_id]=A123)))</f>
        <v>0</v>
      </c>
    </row>
    <row r="124" spans="2:2" x14ac:dyDescent="0.35">
      <c r="B124" cm="1">
        <f t="array" ref="B124">TRANSPOSE(_xlfn._xlws.SORT(_xlfn._xlws.FILTER(tillage[tillage_level],tillage[experiment_id]=A124)))</f>
        <v>0</v>
      </c>
    </row>
    <row r="125" spans="2:2" x14ac:dyDescent="0.35">
      <c r="B125" cm="1">
        <f t="array" ref="B125">TRANSPOSE(_xlfn._xlws.SORT(_xlfn._xlws.FILTER(tillage[tillage_level],tillage[experiment_id]=A125)))</f>
        <v>0</v>
      </c>
    </row>
    <row r="126" spans="2:2" x14ac:dyDescent="0.35">
      <c r="B126" cm="1">
        <f t="array" ref="B126">TRANSPOSE(_xlfn._xlws.SORT(_xlfn._xlws.FILTER(tillage[tillage_level],tillage[experiment_id]=A126)))</f>
        <v>0</v>
      </c>
    </row>
    <row r="127" spans="2:2" x14ac:dyDescent="0.35">
      <c r="B127" cm="1">
        <f t="array" ref="B127">TRANSPOSE(_xlfn._xlws.SORT(_xlfn._xlws.FILTER(tillage[tillage_level],tillage[experiment_id]=A127)))</f>
        <v>0</v>
      </c>
    </row>
    <row r="128" spans="2:2" x14ac:dyDescent="0.35">
      <c r="B128" cm="1">
        <f t="array" ref="B128">TRANSPOSE(_xlfn._xlws.SORT(_xlfn._xlws.FILTER(tillage[tillage_level],tillage[experiment_id]=A128)))</f>
        <v>0</v>
      </c>
    </row>
    <row r="129" spans="2:2" x14ac:dyDescent="0.35">
      <c r="B129" cm="1">
        <f t="array" ref="B129">TRANSPOSE(_xlfn._xlws.SORT(_xlfn._xlws.FILTER(tillage[tillage_level],tillage[experiment_id]=A129)))</f>
        <v>0</v>
      </c>
    </row>
    <row r="130" spans="2:2" x14ac:dyDescent="0.35">
      <c r="B130" cm="1">
        <f t="array" ref="B130">TRANSPOSE(_xlfn._xlws.SORT(_xlfn._xlws.FILTER(tillage[tillage_level],tillage[experiment_id]=A130)))</f>
        <v>0</v>
      </c>
    </row>
    <row r="131" spans="2:2" x14ac:dyDescent="0.35">
      <c r="B131" cm="1">
        <f t="array" ref="B131">TRANSPOSE(_xlfn._xlws.SORT(_xlfn._xlws.FILTER(tillage[tillage_level],tillage[experiment_id]=A131)))</f>
        <v>0</v>
      </c>
    </row>
    <row r="132" spans="2:2" x14ac:dyDescent="0.35">
      <c r="B132" cm="1">
        <f t="array" ref="B132">TRANSPOSE(_xlfn._xlws.SORT(_xlfn._xlws.FILTER(tillage[tillage_level],tillage[experiment_id]=A132)))</f>
        <v>0</v>
      </c>
    </row>
    <row r="133" spans="2:2" x14ac:dyDescent="0.35">
      <c r="B133" cm="1">
        <f t="array" ref="B133">TRANSPOSE(_xlfn._xlws.SORT(_xlfn._xlws.FILTER(tillage[tillage_level],tillage[experiment_id]=A133)))</f>
        <v>0</v>
      </c>
    </row>
    <row r="134" spans="2:2" x14ac:dyDescent="0.35">
      <c r="B134" cm="1">
        <f t="array" ref="B134">TRANSPOSE(_xlfn._xlws.SORT(_xlfn._xlws.FILTER(tillage[tillage_level],tillage[experiment_id]=A134)))</f>
        <v>0</v>
      </c>
    </row>
    <row r="135" spans="2:2" x14ac:dyDescent="0.35">
      <c r="B135" cm="1">
        <f t="array" ref="B135">TRANSPOSE(_xlfn._xlws.SORT(_xlfn._xlws.FILTER(tillage[tillage_level],tillage[experiment_id]=A135)))</f>
        <v>0</v>
      </c>
    </row>
    <row r="136" spans="2:2" x14ac:dyDescent="0.35">
      <c r="B136" cm="1">
        <f t="array" ref="B136">TRANSPOSE(_xlfn._xlws.SORT(_xlfn._xlws.FILTER(tillage[tillage_level],tillage[experiment_id]=A136)))</f>
        <v>0</v>
      </c>
    </row>
    <row r="137" spans="2:2" x14ac:dyDescent="0.35">
      <c r="B137" cm="1">
        <f t="array" ref="B137">TRANSPOSE(_xlfn._xlws.SORT(_xlfn._xlws.FILTER(tillage[tillage_level],tillage[experiment_id]=A137)))</f>
        <v>0</v>
      </c>
    </row>
    <row r="138" spans="2:2" x14ac:dyDescent="0.35">
      <c r="B138" cm="1">
        <f t="array" ref="B138">TRANSPOSE(_xlfn._xlws.SORT(_xlfn._xlws.FILTER(tillage[tillage_level],tillage[experiment_id]=A138)))</f>
        <v>0</v>
      </c>
    </row>
    <row r="139" spans="2:2" x14ac:dyDescent="0.35">
      <c r="B139" cm="1">
        <f t="array" ref="B139">TRANSPOSE(_xlfn._xlws.SORT(_xlfn._xlws.FILTER(tillage[tillage_level],tillage[experiment_id]=A139)))</f>
        <v>0</v>
      </c>
    </row>
    <row r="140" spans="2:2" x14ac:dyDescent="0.35">
      <c r="B140" cm="1">
        <f t="array" ref="B140">TRANSPOSE(_xlfn._xlws.SORT(_xlfn._xlws.FILTER(tillage[tillage_level],tillage[experiment_id]=A140)))</f>
        <v>0</v>
      </c>
    </row>
    <row r="141" spans="2:2" x14ac:dyDescent="0.35">
      <c r="B141" cm="1">
        <f t="array" ref="B141">TRANSPOSE(_xlfn._xlws.SORT(_xlfn._xlws.FILTER(tillage[tillage_level],tillage[experiment_id]=A141)))</f>
        <v>0</v>
      </c>
    </row>
    <row r="142" spans="2:2" x14ac:dyDescent="0.35">
      <c r="B142" cm="1">
        <f t="array" ref="B142">TRANSPOSE(_xlfn._xlws.SORT(_xlfn._xlws.FILTER(tillage[tillage_level],tillage[experiment_id]=A142)))</f>
        <v>0</v>
      </c>
    </row>
    <row r="143" spans="2:2" x14ac:dyDescent="0.35">
      <c r="B143" cm="1">
        <f t="array" ref="B143">TRANSPOSE(_xlfn._xlws.SORT(_xlfn._xlws.FILTER(tillage[tillage_level],tillage[experiment_id]=A143)))</f>
        <v>0</v>
      </c>
    </row>
    <row r="144" spans="2:2" x14ac:dyDescent="0.35">
      <c r="B144" cm="1">
        <f t="array" ref="B144">TRANSPOSE(_xlfn._xlws.SORT(_xlfn._xlws.FILTER(tillage[tillage_level],tillage[experiment_id]=A144)))</f>
        <v>0</v>
      </c>
    </row>
    <row r="145" spans="2:2" x14ac:dyDescent="0.35">
      <c r="B145" cm="1">
        <f t="array" ref="B145">TRANSPOSE(_xlfn._xlws.SORT(_xlfn._xlws.FILTER(tillage[tillage_level],tillage[experiment_id]=A145)))</f>
        <v>0</v>
      </c>
    </row>
    <row r="146" spans="2:2" x14ac:dyDescent="0.35">
      <c r="B146" cm="1">
        <f t="array" ref="B146">TRANSPOSE(_xlfn._xlws.SORT(_xlfn._xlws.FILTER(tillage[tillage_level],tillage[experiment_id]=A146)))</f>
        <v>0</v>
      </c>
    </row>
    <row r="147" spans="2:2" x14ac:dyDescent="0.35">
      <c r="B147" cm="1">
        <f t="array" ref="B147">TRANSPOSE(_xlfn._xlws.SORT(_xlfn._xlws.FILTER(tillage[tillage_level],tillage[experiment_id]=A147)))</f>
        <v>0</v>
      </c>
    </row>
    <row r="148" spans="2:2" x14ac:dyDescent="0.35">
      <c r="B148" cm="1">
        <f t="array" ref="B148">TRANSPOSE(_xlfn._xlws.SORT(_xlfn._xlws.FILTER(tillage[tillage_level],tillage[experiment_id]=A148)))</f>
        <v>0</v>
      </c>
    </row>
    <row r="149" spans="2:2" x14ac:dyDescent="0.35">
      <c r="B149" cm="1">
        <f t="array" ref="B149">TRANSPOSE(_xlfn._xlws.SORT(_xlfn._xlws.FILTER(tillage[tillage_level],tillage[experiment_id]=A149)))</f>
        <v>0</v>
      </c>
    </row>
    <row r="150" spans="2:2" x14ac:dyDescent="0.35">
      <c r="B150" cm="1">
        <f t="array" ref="B150">TRANSPOSE(_xlfn._xlws.SORT(_xlfn._xlws.FILTER(tillage[tillage_level],tillage[experiment_id]=A150)))</f>
        <v>0</v>
      </c>
    </row>
    <row r="151" spans="2:2" x14ac:dyDescent="0.35">
      <c r="B151" cm="1">
        <f t="array" ref="B151">TRANSPOSE(_xlfn._xlws.SORT(_xlfn._xlws.FILTER(tillage[tillage_level],tillage[experiment_id]=A151)))</f>
        <v>0</v>
      </c>
    </row>
    <row r="152" spans="2:2" x14ac:dyDescent="0.35">
      <c r="B152" cm="1">
        <f t="array" ref="B152">TRANSPOSE(_xlfn._xlws.SORT(_xlfn._xlws.FILTER(tillage[tillage_level],tillage[experiment_id]=A152)))</f>
        <v>0</v>
      </c>
    </row>
    <row r="153" spans="2:2" x14ac:dyDescent="0.35">
      <c r="B153" cm="1">
        <f t="array" ref="B153">TRANSPOSE(_xlfn._xlws.SORT(_xlfn._xlws.FILTER(tillage[tillage_level],tillage[experiment_id]=A153)))</f>
        <v>0</v>
      </c>
    </row>
    <row r="154" spans="2:2" x14ac:dyDescent="0.35">
      <c r="B154" cm="1">
        <f t="array" ref="B154">TRANSPOSE(_xlfn._xlws.SORT(_xlfn._xlws.FILTER(tillage[tillage_level],tillage[experiment_id]=A154)))</f>
        <v>0</v>
      </c>
    </row>
    <row r="155" spans="2:2" x14ac:dyDescent="0.35">
      <c r="B155" cm="1">
        <f t="array" ref="B155">TRANSPOSE(_xlfn._xlws.SORT(_xlfn._xlws.FILTER(tillage[tillage_level],tillage[experiment_id]=A155)))</f>
        <v>0</v>
      </c>
    </row>
    <row r="156" spans="2:2" x14ac:dyDescent="0.35">
      <c r="B156" cm="1">
        <f t="array" ref="B156">TRANSPOSE(_xlfn._xlws.SORT(_xlfn._xlws.FILTER(tillage[tillage_level],tillage[experiment_id]=A156)))</f>
        <v>0</v>
      </c>
    </row>
    <row r="157" spans="2:2" x14ac:dyDescent="0.35">
      <c r="B157" cm="1">
        <f t="array" ref="B157">TRANSPOSE(_xlfn._xlws.SORT(_xlfn._xlws.FILTER(tillage[tillage_level],tillage[experiment_id]=A157)))</f>
        <v>0</v>
      </c>
    </row>
    <row r="158" spans="2:2" x14ac:dyDescent="0.35">
      <c r="B158" cm="1">
        <f t="array" ref="B158">TRANSPOSE(_xlfn._xlws.SORT(_xlfn._xlws.FILTER(tillage[tillage_level],tillage[experiment_id]=A158)))</f>
        <v>0</v>
      </c>
    </row>
    <row r="159" spans="2:2" x14ac:dyDescent="0.35">
      <c r="B159" cm="1">
        <f t="array" ref="B159">TRANSPOSE(_xlfn._xlws.SORT(_xlfn._xlws.FILTER(tillage[tillage_level],tillage[experiment_id]=A159)))</f>
        <v>0</v>
      </c>
    </row>
    <row r="160" spans="2:2" x14ac:dyDescent="0.35">
      <c r="B160" cm="1">
        <f t="array" ref="B160">TRANSPOSE(_xlfn._xlws.SORT(_xlfn._xlws.FILTER(tillage[tillage_level],tillage[experiment_id]=A160)))</f>
        <v>0</v>
      </c>
    </row>
    <row r="161" spans="2:2" x14ac:dyDescent="0.35">
      <c r="B161" cm="1">
        <f t="array" ref="B161">TRANSPOSE(_xlfn._xlws.SORT(_xlfn._xlws.FILTER(tillage[tillage_level],tillage[experiment_id]=A161)))</f>
        <v>0</v>
      </c>
    </row>
    <row r="162" spans="2:2" x14ac:dyDescent="0.35">
      <c r="B162" cm="1">
        <f t="array" ref="B162">TRANSPOSE(_xlfn._xlws.SORT(_xlfn._xlws.FILTER(tillage[tillage_level],tillage[experiment_id]=A162)))</f>
        <v>0</v>
      </c>
    </row>
    <row r="163" spans="2:2" x14ac:dyDescent="0.35">
      <c r="B163" cm="1">
        <f t="array" ref="B163">TRANSPOSE(_xlfn._xlws.SORT(_xlfn._xlws.FILTER(tillage[tillage_level],tillage[experiment_id]=A163)))</f>
        <v>0</v>
      </c>
    </row>
    <row r="164" spans="2:2" x14ac:dyDescent="0.35">
      <c r="B164" cm="1">
        <f t="array" ref="B164">TRANSPOSE(_xlfn._xlws.SORT(_xlfn._xlws.FILTER(tillage[tillage_level],tillage[experiment_id]=A164)))</f>
        <v>0</v>
      </c>
    </row>
    <row r="165" spans="2:2" x14ac:dyDescent="0.35">
      <c r="B165" cm="1">
        <f t="array" ref="B165">TRANSPOSE(_xlfn._xlws.SORT(_xlfn._xlws.FILTER(tillage[tillage_level],tillage[experiment_id]=A165)))</f>
        <v>0</v>
      </c>
    </row>
    <row r="166" spans="2:2" x14ac:dyDescent="0.35">
      <c r="B166" cm="1">
        <f t="array" ref="B166">TRANSPOSE(_xlfn._xlws.SORT(_xlfn._xlws.FILTER(tillage[tillage_level],tillage[experiment_id]=A166)))</f>
        <v>0</v>
      </c>
    </row>
    <row r="167" spans="2:2" x14ac:dyDescent="0.35">
      <c r="B167" cm="1">
        <f t="array" ref="B167">TRANSPOSE(_xlfn._xlws.SORT(_xlfn._xlws.FILTER(tillage[tillage_level],tillage[experiment_id]=A167)))</f>
        <v>0</v>
      </c>
    </row>
    <row r="168" spans="2:2" x14ac:dyDescent="0.35">
      <c r="B168" cm="1">
        <f t="array" ref="B168">TRANSPOSE(_xlfn._xlws.SORT(_xlfn._xlws.FILTER(tillage[tillage_level],tillage[experiment_id]=A168)))</f>
        <v>0</v>
      </c>
    </row>
    <row r="169" spans="2:2" x14ac:dyDescent="0.35">
      <c r="B169" cm="1">
        <f t="array" ref="B169">TRANSPOSE(_xlfn._xlws.SORT(_xlfn._xlws.FILTER(tillage[tillage_level],tillage[experiment_id]=A169)))</f>
        <v>0</v>
      </c>
    </row>
    <row r="170" spans="2:2" x14ac:dyDescent="0.35">
      <c r="B170" cm="1">
        <f t="array" ref="B170">TRANSPOSE(_xlfn._xlws.SORT(_xlfn._xlws.FILTER(tillage[tillage_level],tillage[experiment_id]=A170)))</f>
        <v>0</v>
      </c>
    </row>
    <row r="171" spans="2:2" x14ac:dyDescent="0.35">
      <c r="B171" cm="1">
        <f t="array" ref="B171">TRANSPOSE(_xlfn._xlws.SORT(_xlfn._xlws.FILTER(tillage[tillage_level],tillage[experiment_id]=A171)))</f>
        <v>0</v>
      </c>
    </row>
    <row r="172" spans="2:2" x14ac:dyDescent="0.35">
      <c r="B172" cm="1">
        <f t="array" ref="B172">TRANSPOSE(_xlfn._xlws.SORT(_xlfn._xlws.FILTER(tillage[tillage_level],tillage[experiment_id]=A172)))</f>
        <v>0</v>
      </c>
    </row>
    <row r="173" spans="2:2" x14ac:dyDescent="0.35">
      <c r="B173" cm="1">
        <f t="array" ref="B173">TRANSPOSE(_xlfn._xlws.SORT(_xlfn._xlws.FILTER(tillage[tillage_level],tillage[experiment_id]=A173)))</f>
        <v>0</v>
      </c>
    </row>
    <row r="174" spans="2:2" x14ac:dyDescent="0.35">
      <c r="B174" cm="1">
        <f t="array" ref="B174">TRANSPOSE(_xlfn._xlws.SORT(_xlfn._xlws.FILTER(tillage[tillage_level],tillage[experiment_id]=A174)))</f>
        <v>0</v>
      </c>
    </row>
    <row r="175" spans="2:2" x14ac:dyDescent="0.35">
      <c r="B175" cm="1">
        <f t="array" ref="B175">TRANSPOSE(_xlfn._xlws.SORT(_xlfn._xlws.FILTER(tillage[tillage_level],tillage[experiment_id]=A175)))</f>
        <v>0</v>
      </c>
    </row>
    <row r="176" spans="2:2" x14ac:dyDescent="0.35">
      <c r="B176" cm="1">
        <f t="array" ref="B176">TRANSPOSE(_xlfn._xlws.SORT(_xlfn._xlws.FILTER(tillage[tillage_level],tillage[experiment_id]=A176)))</f>
        <v>0</v>
      </c>
    </row>
    <row r="177" spans="2:2" x14ac:dyDescent="0.35">
      <c r="B177" cm="1">
        <f t="array" ref="B177">TRANSPOSE(_xlfn._xlws.SORT(_xlfn._xlws.FILTER(tillage[tillage_level],tillage[experiment_id]=A177)))</f>
        <v>0</v>
      </c>
    </row>
    <row r="178" spans="2:2" x14ac:dyDescent="0.35">
      <c r="B178" cm="1">
        <f t="array" ref="B178">TRANSPOSE(_xlfn._xlws.SORT(_xlfn._xlws.FILTER(tillage[tillage_level],tillage[experiment_id]=A178)))</f>
        <v>0</v>
      </c>
    </row>
    <row r="179" spans="2:2" x14ac:dyDescent="0.35">
      <c r="B179" cm="1">
        <f t="array" ref="B179">TRANSPOSE(_xlfn._xlws.SORT(_xlfn._xlws.FILTER(tillage[tillage_level],tillage[experiment_id]=A179)))</f>
        <v>0</v>
      </c>
    </row>
    <row r="180" spans="2:2" x14ac:dyDescent="0.35">
      <c r="B180" cm="1">
        <f t="array" ref="B180">TRANSPOSE(_xlfn._xlws.SORT(_xlfn._xlws.FILTER(tillage[tillage_level],tillage[experiment_id]=A180)))</f>
        <v>0</v>
      </c>
    </row>
    <row r="181" spans="2:2" x14ac:dyDescent="0.35">
      <c r="B181" cm="1">
        <f t="array" ref="B181">TRANSPOSE(_xlfn._xlws.SORT(_xlfn._xlws.FILTER(tillage[tillage_level],tillage[experiment_id]=A181)))</f>
        <v>0</v>
      </c>
    </row>
    <row r="182" spans="2:2" x14ac:dyDescent="0.35">
      <c r="B182" cm="1">
        <f t="array" ref="B182">TRANSPOSE(_xlfn._xlws.SORT(_xlfn._xlws.FILTER(tillage[tillage_level],tillage[experiment_id]=A182)))</f>
        <v>0</v>
      </c>
    </row>
    <row r="183" spans="2:2" x14ac:dyDescent="0.35">
      <c r="B183" cm="1">
        <f t="array" ref="B183">TRANSPOSE(_xlfn._xlws.SORT(_xlfn._xlws.FILTER(tillage[tillage_level],tillage[experiment_id]=A183)))</f>
        <v>0</v>
      </c>
    </row>
    <row r="184" spans="2:2" x14ac:dyDescent="0.35">
      <c r="B184" cm="1">
        <f t="array" ref="B184">TRANSPOSE(_xlfn._xlws.SORT(_xlfn._xlws.FILTER(tillage[tillage_level],tillage[experiment_id]=A184)))</f>
        <v>0</v>
      </c>
    </row>
    <row r="185" spans="2:2" x14ac:dyDescent="0.35">
      <c r="B185" cm="1">
        <f t="array" ref="B185">TRANSPOSE(_xlfn._xlws.SORT(_xlfn._xlws.FILTER(tillage[tillage_level],tillage[experiment_id]=A185)))</f>
        <v>0</v>
      </c>
    </row>
    <row r="186" spans="2:2" x14ac:dyDescent="0.35">
      <c r="B186" cm="1">
        <f t="array" ref="B186">TRANSPOSE(_xlfn._xlws.SORT(_xlfn._xlws.FILTER(tillage[tillage_level],tillage[experiment_id]=A186)))</f>
        <v>0</v>
      </c>
    </row>
    <row r="187" spans="2:2" x14ac:dyDescent="0.35">
      <c r="B187" cm="1">
        <f t="array" ref="B187">TRANSPOSE(_xlfn._xlws.SORT(_xlfn._xlws.FILTER(tillage[tillage_level],tillage[experiment_id]=A187)))</f>
        <v>0</v>
      </c>
    </row>
    <row r="188" spans="2:2" x14ac:dyDescent="0.35">
      <c r="B188" cm="1">
        <f t="array" ref="B188">TRANSPOSE(_xlfn._xlws.SORT(_xlfn._xlws.FILTER(tillage[tillage_level],tillage[experiment_id]=A188)))</f>
        <v>0</v>
      </c>
    </row>
    <row r="189" spans="2:2" x14ac:dyDescent="0.35">
      <c r="B189" cm="1">
        <f t="array" ref="B189">TRANSPOSE(_xlfn._xlws.SORT(_xlfn._xlws.FILTER(tillage[tillage_level],tillage[experiment_id]=A189)))</f>
        <v>0</v>
      </c>
    </row>
    <row r="190" spans="2:2" x14ac:dyDescent="0.35">
      <c r="B190" cm="1">
        <f t="array" ref="B190">TRANSPOSE(_xlfn._xlws.SORT(_xlfn._xlws.FILTER(tillage[tillage_level],tillage[experiment_id]=A190)))</f>
        <v>0</v>
      </c>
    </row>
    <row r="191" spans="2:2" x14ac:dyDescent="0.35">
      <c r="B191" cm="1">
        <f t="array" ref="B191">TRANSPOSE(_xlfn._xlws.SORT(_xlfn._xlws.FILTER(tillage[tillage_level],tillage[experiment_id]=A191)))</f>
        <v>0</v>
      </c>
    </row>
    <row r="192" spans="2:2" x14ac:dyDescent="0.35">
      <c r="B192" cm="1">
        <f t="array" ref="B192">TRANSPOSE(_xlfn._xlws.SORT(_xlfn._xlws.FILTER(tillage[tillage_level],tillage[experiment_id]=A192)))</f>
        <v>0</v>
      </c>
    </row>
    <row r="193" spans="2:2" x14ac:dyDescent="0.35">
      <c r="B193" cm="1">
        <f t="array" ref="B193">TRANSPOSE(_xlfn._xlws.SORT(_xlfn._xlws.FILTER(tillage[tillage_level],tillage[experiment_id]=A193)))</f>
        <v>0</v>
      </c>
    </row>
    <row r="194" spans="2:2" x14ac:dyDescent="0.35">
      <c r="B194" cm="1">
        <f t="array" ref="B194">TRANSPOSE(_xlfn._xlws.SORT(_xlfn._xlws.FILTER(tillage[tillage_level],tillage[experiment_id]=A194)))</f>
        <v>0</v>
      </c>
    </row>
    <row r="195" spans="2:2" x14ac:dyDescent="0.35">
      <c r="B195" cm="1">
        <f t="array" ref="B195">TRANSPOSE(_xlfn._xlws.SORT(_xlfn._xlws.FILTER(tillage[tillage_level],tillage[experiment_id]=A195)))</f>
        <v>0</v>
      </c>
    </row>
    <row r="196" spans="2:2" x14ac:dyDescent="0.35">
      <c r="B196" cm="1">
        <f t="array" ref="B196">TRANSPOSE(_xlfn._xlws.SORT(_xlfn._xlws.FILTER(tillage[tillage_level],tillage[experiment_id]=A196)))</f>
        <v>0</v>
      </c>
    </row>
    <row r="197" spans="2:2" x14ac:dyDescent="0.35">
      <c r="B197" cm="1">
        <f t="array" ref="B197">TRANSPOSE(_xlfn._xlws.SORT(_xlfn._xlws.FILTER(tillage[tillage_level],tillage[experiment_id]=A197)))</f>
        <v>0</v>
      </c>
    </row>
    <row r="198" spans="2:2" x14ac:dyDescent="0.35">
      <c r="B198" cm="1">
        <f t="array" ref="B198">TRANSPOSE(_xlfn._xlws.SORT(_xlfn._xlws.FILTER(tillage[tillage_level],tillage[experiment_id]=A198)))</f>
        <v>0</v>
      </c>
    </row>
    <row r="199" spans="2:2" x14ac:dyDescent="0.35">
      <c r="B199" cm="1">
        <f t="array" ref="B199">TRANSPOSE(_xlfn._xlws.SORT(_xlfn._xlws.FILTER(tillage[tillage_level],tillage[experiment_id]=A199)))</f>
        <v>0</v>
      </c>
    </row>
    <row r="200" spans="2:2" x14ac:dyDescent="0.35">
      <c r="B200" cm="1">
        <f t="array" ref="B200">TRANSPOSE(_xlfn._xlws.SORT(_xlfn._xlws.FILTER(tillage[tillage_level],tillage[experiment_id]=A200)))</f>
        <v>0</v>
      </c>
    </row>
    <row r="201" spans="2:2" x14ac:dyDescent="0.35">
      <c r="B201" cm="1">
        <f t="array" ref="B201">TRANSPOSE(_xlfn._xlws.SORT(_xlfn._xlws.FILTER(tillage[tillage_level],tillage[experiment_id]=A201)))</f>
        <v>0</v>
      </c>
    </row>
    <row r="202" spans="2:2" x14ac:dyDescent="0.35">
      <c r="B202" cm="1">
        <f t="array" ref="B202">TRANSPOSE(_xlfn._xlws.SORT(_xlfn._xlws.FILTER(tillage[tillage_level],tillage[experiment_id]=A202)))</f>
        <v>0</v>
      </c>
    </row>
    <row r="203" spans="2:2" x14ac:dyDescent="0.35">
      <c r="B203" cm="1">
        <f t="array" ref="B203">TRANSPOSE(_xlfn._xlws.SORT(_xlfn._xlws.FILTER(tillage[tillage_level],tillage[experiment_id]=A203)))</f>
        <v>0</v>
      </c>
    </row>
    <row r="204" spans="2:2" x14ac:dyDescent="0.35">
      <c r="B204" cm="1">
        <f t="array" ref="B204">TRANSPOSE(_xlfn._xlws.SORT(_xlfn._xlws.FILTER(tillage[tillage_level],tillage[experiment_id]=A204)))</f>
        <v>0</v>
      </c>
    </row>
    <row r="205" spans="2:2" x14ac:dyDescent="0.35">
      <c r="B205" cm="1">
        <f t="array" ref="B205">TRANSPOSE(_xlfn._xlws.SORT(_xlfn._xlws.FILTER(tillage[tillage_level],tillage[experiment_id]=A205)))</f>
        <v>0</v>
      </c>
    </row>
    <row r="206" spans="2:2" x14ac:dyDescent="0.35">
      <c r="B206" cm="1">
        <f t="array" ref="B206">TRANSPOSE(_xlfn._xlws.SORT(_xlfn._xlws.FILTER(tillage[tillage_level],tillage[experiment_id]=A206)))</f>
        <v>0</v>
      </c>
    </row>
    <row r="207" spans="2:2" x14ac:dyDescent="0.35">
      <c r="B207" cm="1">
        <f t="array" ref="B207">TRANSPOSE(_xlfn._xlws.SORT(_xlfn._xlws.FILTER(tillage[tillage_level],tillage[experiment_id]=A207)))</f>
        <v>0</v>
      </c>
    </row>
    <row r="208" spans="2:2" x14ac:dyDescent="0.35">
      <c r="B208" cm="1">
        <f t="array" ref="B208">TRANSPOSE(_xlfn._xlws.SORT(_xlfn._xlws.FILTER(tillage[tillage_level],tillage[experiment_id]=A208)))</f>
        <v>0</v>
      </c>
    </row>
    <row r="209" spans="2:2" x14ac:dyDescent="0.35">
      <c r="B209" cm="1">
        <f t="array" ref="B209">TRANSPOSE(_xlfn._xlws.SORT(_xlfn._xlws.FILTER(tillage[tillage_level],tillage[experiment_id]=A209)))</f>
        <v>0</v>
      </c>
    </row>
    <row r="210" spans="2:2" x14ac:dyDescent="0.35">
      <c r="B210" cm="1">
        <f t="array" ref="B210">TRANSPOSE(_xlfn._xlws.SORT(_xlfn._xlws.FILTER(tillage[tillage_level],tillage[experiment_id]=A210)))</f>
        <v>0</v>
      </c>
    </row>
    <row r="211" spans="2:2" x14ac:dyDescent="0.35">
      <c r="B211" cm="1">
        <f t="array" ref="B211">TRANSPOSE(_xlfn._xlws.SORT(_xlfn._xlws.FILTER(tillage[tillage_level],tillage[experiment_id]=A211)))</f>
        <v>0</v>
      </c>
    </row>
    <row r="212" spans="2:2" x14ac:dyDescent="0.35">
      <c r="B212" cm="1">
        <f t="array" ref="B212">TRANSPOSE(_xlfn._xlws.SORT(_xlfn._xlws.FILTER(tillage[tillage_level],tillage[experiment_id]=A212)))</f>
        <v>0</v>
      </c>
    </row>
    <row r="213" spans="2:2" x14ac:dyDescent="0.35">
      <c r="B213" cm="1">
        <f t="array" ref="B213">TRANSPOSE(_xlfn._xlws.SORT(_xlfn._xlws.FILTER(tillage[tillage_level],tillage[experiment_id]=A213)))</f>
        <v>0</v>
      </c>
    </row>
    <row r="214" spans="2:2" x14ac:dyDescent="0.35">
      <c r="B214" cm="1">
        <f t="array" ref="B214">TRANSPOSE(_xlfn._xlws.SORT(_xlfn._xlws.FILTER(tillage[tillage_level],tillage[experiment_id]=A214)))</f>
        <v>0</v>
      </c>
    </row>
    <row r="215" spans="2:2" x14ac:dyDescent="0.35">
      <c r="B215" cm="1">
        <f t="array" ref="B215">TRANSPOSE(_xlfn._xlws.SORT(_xlfn._xlws.FILTER(tillage[tillage_level],tillage[experiment_id]=A215)))</f>
        <v>0</v>
      </c>
    </row>
    <row r="216" spans="2:2" x14ac:dyDescent="0.35">
      <c r="B216" cm="1">
        <f t="array" ref="B216">TRANSPOSE(_xlfn._xlws.SORT(_xlfn._xlws.FILTER(tillage[tillage_level],tillage[experiment_id]=A216)))</f>
        <v>0</v>
      </c>
    </row>
    <row r="217" spans="2:2" x14ac:dyDescent="0.35">
      <c r="B217" cm="1">
        <f t="array" ref="B217">TRANSPOSE(_xlfn._xlws.SORT(_xlfn._xlws.FILTER(tillage[tillage_level],tillage[experiment_id]=A217)))</f>
        <v>0</v>
      </c>
    </row>
    <row r="218" spans="2:2" x14ac:dyDescent="0.35">
      <c r="B218" cm="1">
        <f t="array" ref="B218">TRANSPOSE(_xlfn._xlws.SORT(_xlfn._xlws.FILTER(tillage[tillage_level],tillage[experiment_id]=A218)))</f>
        <v>0</v>
      </c>
    </row>
    <row r="219" spans="2:2" x14ac:dyDescent="0.35">
      <c r="B219" cm="1">
        <f t="array" ref="B219">TRANSPOSE(_xlfn._xlws.SORT(_xlfn._xlws.FILTER(tillage[tillage_level],tillage[experiment_id]=A219)))</f>
        <v>0</v>
      </c>
    </row>
    <row r="220" spans="2:2" x14ac:dyDescent="0.35">
      <c r="B220" cm="1">
        <f t="array" ref="B220">TRANSPOSE(_xlfn._xlws.SORT(_xlfn._xlws.FILTER(tillage[tillage_level],tillage[experiment_id]=A220)))</f>
        <v>0</v>
      </c>
    </row>
    <row r="221" spans="2:2" x14ac:dyDescent="0.35">
      <c r="B221" cm="1">
        <f t="array" ref="B221">TRANSPOSE(_xlfn._xlws.SORT(_xlfn._xlws.FILTER(tillage[tillage_level],tillage[experiment_id]=A221)))</f>
        <v>0</v>
      </c>
    </row>
    <row r="222" spans="2:2" x14ac:dyDescent="0.35">
      <c r="B222" cm="1">
        <f t="array" ref="B222">TRANSPOSE(_xlfn._xlws.SORT(_xlfn._xlws.FILTER(tillage[tillage_level],tillage[experiment_id]=A222)))</f>
        <v>0</v>
      </c>
    </row>
    <row r="223" spans="2:2" x14ac:dyDescent="0.35">
      <c r="B223" cm="1">
        <f t="array" ref="B223">TRANSPOSE(_xlfn._xlws.SORT(_xlfn._xlws.FILTER(tillage[tillage_level],tillage[experiment_id]=A223)))</f>
        <v>0</v>
      </c>
    </row>
    <row r="224" spans="2:2" x14ac:dyDescent="0.35">
      <c r="B224" cm="1">
        <f t="array" ref="B224">TRANSPOSE(_xlfn._xlws.SORT(_xlfn._xlws.FILTER(tillage[tillage_level],tillage[experiment_id]=A224)))</f>
        <v>0</v>
      </c>
    </row>
    <row r="225" spans="2:2" x14ac:dyDescent="0.35">
      <c r="B225" cm="1">
        <f t="array" ref="B225">TRANSPOSE(_xlfn._xlws.SORT(_xlfn._xlws.FILTER(tillage[tillage_level],tillage[experiment_id]=A225)))</f>
        <v>0</v>
      </c>
    </row>
    <row r="226" spans="2:2" x14ac:dyDescent="0.35">
      <c r="B226" cm="1">
        <f t="array" ref="B226">TRANSPOSE(_xlfn._xlws.SORT(_xlfn._xlws.FILTER(tillage[tillage_level],tillage[experiment_id]=A226)))</f>
        <v>0</v>
      </c>
    </row>
    <row r="227" spans="2:2" x14ac:dyDescent="0.35">
      <c r="B227" cm="1">
        <f t="array" ref="B227">TRANSPOSE(_xlfn._xlws.SORT(_xlfn._xlws.FILTER(tillage[tillage_level],tillage[experiment_id]=A227)))</f>
        <v>0</v>
      </c>
    </row>
    <row r="228" spans="2:2" x14ac:dyDescent="0.35">
      <c r="B228" cm="1">
        <f t="array" ref="B228">TRANSPOSE(_xlfn._xlws.SORT(_xlfn._xlws.FILTER(tillage[tillage_level],tillage[experiment_id]=A228)))</f>
        <v>0</v>
      </c>
    </row>
    <row r="229" spans="2:2" x14ac:dyDescent="0.35">
      <c r="B229" cm="1">
        <f t="array" ref="B229">TRANSPOSE(_xlfn._xlws.SORT(_xlfn._xlws.FILTER(tillage[tillage_level],tillage[experiment_id]=A229)))</f>
        <v>0</v>
      </c>
    </row>
    <row r="230" spans="2:2" x14ac:dyDescent="0.35">
      <c r="B230" cm="1">
        <f t="array" ref="B230">TRANSPOSE(_xlfn._xlws.SORT(_xlfn._xlws.FILTER(tillage[tillage_level],tillage[experiment_id]=A230)))</f>
        <v>0</v>
      </c>
    </row>
    <row r="231" spans="2:2" x14ac:dyDescent="0.35">
      <c r="B231" cm="1">
        <f t="array" ref="B231">TRANSPOSE(_xlfn._xlws.SORT(_xlfn._xlws.FILTER(tillage[tillage_level],tillage[experiment_id]=A231)))</f>
        <v>0</v>
      </c>
    </row>
    <row r="232" spans="2:2" x14ac:dyDescent="0.35">
      <c r="B232" cm="1">
        <f t="array" ref="B232">TRANSPOSE(_xlfn._xlws.SORT(_xlfn._xlws.FILTER(tillage[tillage_level],tillage[experiment_id]=A232)))</f>
        <v>0</v>
      </c>
    </row>
    <row r="233" spans="2:2" x14ac:dyDescent="0.35">
      <c r="B233" cm="1">
        <f t="array" ref="B233">TRANSPOSE(_xlfn._xlws.SORT(_xlfn._xlws.FILTER(tillage[tillage_level],tillage[experiment_id]=A233)))</f>
        <v>0</v>
      </c>
    </row>
    <row r="234" spans="2:2" x14ac:dyDescent="0.35">
      <c r="B234" cm="1">
        <f t="array" ref="B234">TRANSPOSE(_xlfn._xlws.SORT(_xlfn._xlws.FILTER(tillage[tillage_level],tillage[experiment_id]=A234)))</f>
        <v>0</v>
      </c>
    </row>
    <row r="235" spans="2:2" x14ac:dyDescent="0.35">
      <c r="B235" cm="1">
        <f t="array" ref="B235">TRANSPOSE(_xlfn._xlws.SORT(_xlfn._xlws.FILTER(tillage[tillage_level],tillage[experiment_id]=A235)))</f>
        <v>0</v>
      </c>
    </row>
    <row r="236" spans="2:2" x14ac:dyDescent="0.35">
      <c r="B236" cm="1">
        <f t="array" ref="B236">TRANSPOSE(_xlfn._xlws.SORT(_xlfn._xlws.FILTER(tillage[tillage_level],tillage[experiment_id]=A236)))</f>
        <v>0</v>
      </c>
    </row>
    <row r="237" spans="2:2" x14ac:dyDescent="0.35">
      <c r="B237" cm="1">
        <f t="array" ref="B237">TRANSPOSE(_xlfn._xlws.SORT(_xlfn._xlws.FILTER(tillage[tillage_level],tillage[experiment_id]=A237)))</f>
        <v>0</v>
      </c>
    </row>
    <row r="238" spans="2:2" x14ac:dyDescent="0.35">
      <c r="B238" cm="1">
        <f t="array" ref="B238">TRANSPOSE(_xlfn._xlws.SORT(_xlfn._xlws.FILTER(tillage[tillage_level],tillage[experiment_id]=A238)))</f>
        <v>0</v>
      </c>
    </row>
    <row r="239" spans="2:2" x14ac:dyDescent="0.35">
      <c r="B239" cm="1">
        <f t="array" ref="B239">TRANSPOSE(_xlfn._xlws.SORT(_xlfn._xlws.FILTER(tillage[tillage_level],tillage[experiment_id]=A239)))</f>
        <v>0</v>
      </c>
    </row>
    <row r="240" spans="2:2" x14ac:dyDescent="0.35">
      <c r="B240" cm="1">
        <f t="array" ref="B240">TRANSPOSE(_xlfn._xlws.SORT(_xlfn._xlws.FILTER(tillage[tillage_level],tillage[experiment_id]=A240)))</f>
        <v>0</v>
      </c>
    </row>
    <row r="241" spans="2:2" x14ac:dyDescent="0.35">
      <c r="B241" cm="1">
        <f t="array" ref="B241">TRANSPOSE(_xlfn._xlws.SORT(_xlfn._xlws.FILTER(tillage[tillage_level],tillage[experiment_id]=A241)))</f>
        <v>0</v>
      </c>
    </row>
    <row r="242" spans="2:2" x14ac:dyDescent="0.35">
      <c r="B242" cm="1">
        <f t="array" ref="B242">TRANSPOSE(_xlfn._xlws.SORT(_xlfn._xlws.FILTER(tillage[tillage_level],tillage[experiment_id]=A242)))</f>
        <v>0</v>
      </c>
    </row>
    <row r="243" spans="2:2" x14ac:dyDescent="0.35">
      <c r="B243" cm="1">
        <f t="array" ref="B243">TRANSPOSE(_xlfn._xlws.SORT(_xlfn._xlws.FILTER(tillage[tillage_level],tillage[experiment_id]=A243)))</f>
        <v>0</v>
      </c>
    </row>
    <row r="244" spans="2:2" x14ac:dyDescent="0.35">
      <c r="B244" cm="1">
        <f t="array" ref="B244">TRANSPOSE(_xlfn._xlws.SORT(_xlfn._xlws.FILTER(tillage[tillage_level],tillage[experiment_id]=A244)))</f>
        <v>0</v>
      </c>
    </row>
    <row r="245" spans="2:2" x14ac:dyDescent="0.35">
      <c r="B245" cm="1">
        <f t="array" ref="B245">TRANSPOSE(_xlfn._xlws.SORT(_xlfn._xlws.FILTER(tillage[tillage_level],tillage[experiment_id]=A245)))</f>
        <v>0</v>
      </c>
    </row>
    <row r="246" spans="2:2" x14ac:dyDescent="0.35">
      <c r="B246" cm="1">
        <f t="array" ref="B246">TRANSPOSE(_xlfn._xlws.SORT(_xlfn._xlws.FILTER(tillage[tillage_level],tillage[experiment_id]=A246)))</f>
        <v>0</v>
      </c>
    </row>
    <row r="247" spans="2:2" x14ac:dyDescent="0.35">
      <c r="B247" cm="1">
        <f t="array" ref="B247">TRANSPOSE(_xlfn._xlws.SORT(_xlfn._xlws.FILTER(tillage[tillage_level],tillage[experiment_id]=A247)))</f>
        <v>0</v>
      </c>
    </row>
    <row r="248" spans="2:2" x14ac:dyDescent="0.35">
      <c r="B248" cm="1">
        <f t="array" ref="B248">TRANSPOSE(_xlfn._xlws.SORT(_xlfn._xlws.FILTER(tillage[tillage_level],tillage[experiment_id]=A248)))</f>
        <v>0</v>
      </c>
    </row>
    <row r="249" spans="2:2" x14ac:dyDescent="0.35">
      <c r="B249" cm="1">
        <f t="array" ref="B249">TRANSPOSE(_xlfn._xlws.SORT(_xlfn._xlws.FILTER(tillage[tillage_level],tillage[experiment_id]=A249)))</f>
        <v>0</v>
      </c>
    </row>
    <row r="250" spans="2:2" x14ac:dyDescent="0.35">
      <c r="B250" cm="1">
        <f t="array" ref="B250">TRANSPOSE(_xlfn._xlws.SORT(_xlfn._xlws.FILTER(tillage[tillage_level],tillage[experiment_id]=A250)))</f>
        <v>0</v>
      </c>
    </row>
    <row r="251" spans="2:2" x14ac:dyDescent="0.35">
      <c r="B251" cm="1">
        <f t="array" ref="B251">TRANSPOSE(_xlfn._xlws.SORT(_xlfn._xlws.FILTER(tillage[tillage_level],tillage[experiment_id]=A251)))</f>
        <v>0</v>
      </c>
    </row>
    <row r="252" spans="2:2" x14ac:dyDescent="0.35">
      <c r="B252" cm="1">
        <f t="array" ref="B252">TRANSPOSE(_xlfn._xlws.SORT(_xlfn._xlws.FILTER(tillage[tillage_level],tillage[experiment_id]=A252)))</f>
        <v>0</v>
      </c>
    </row>
    <row r="253" spans="2:2" x14ac:dyDescent="0.35">
      <c r="B253" cm="1">
        <f t="array" ref="B253">TRANSPOSE(_xlfn._xlws.SORT(_xlfn._xlws.FILTER(tillage[tillage_level],tillage[experiment_id]=A253)))</f>
        <v>0</v>
      </c>
    </row>
    <row r="254" spans="2:2" x14ac:dyDescent="0.35">
      <c r="B254" cm="1">
        <f t="array" ref="B254">TRANSPOSE(_xlfn._xlws.SORT(_xlfn._xlws.FILTER(tillage[tillage_level],tillage[experiment_id]=A254)))</f>
        <v>0</v>
      </c>
    </row>
    <row r="255" spans="2:2" x14ac:dyDescent="0.35">
      <c r="B255" cm="1">
        <f t="array" ref="B255">TRANSPOSE(_xlfn._xlws.SORT(_xlfn._xlws.FILTER(tillage[tillage_level],tillage[experiment_id]=A255)))</f>
        <v>0</v>
      </c>
    </row>
    <row r="256" spans="2:2" x14ac:dyDescent="0.35">
      <c r="B256" cm="1">
        <f t="array" ref="B256">TRANSPOSE(_xlfn._xlws.SORT(_xlfn._xlws.FILTER(tillage[tillage_level],tillage[experiment_id]=A256)))</f>
        <v>0</v>
      </c>
    </row>
    <row r="257" spans="2:2" x14ac:dyDescent="0.35">
      <c r="B257" cm="1">
        <f t="array" ref="B257">TRANSPOSE(_xlfn._xlws.SORT(_xlfn._xlws.FILTER(tillage[tillage_level],tillage[experiment_id]=A257)))</f>
        <v>0</v>
      </c>
    </row>
    <row r="258" spans="2:2" x14ac:dyDescent="0.35">
      <c r="B258" cm="1">
        <f t="array" ref="B258">TRANSPOSE(_xlfn._xlws.SORT(_xlfn._xlws.FILTER(tillage[tillage_level],tillage[experiment_id]=A258)))</f>
        <v>0</v>
      </c>
    </row>
    <row r="259" spans="2:2" x14ac:dyDescent="0.35">
      <c r="B259" cm="1">
        <f t="array" ref="B259">TRANSPOSE(_xlfn._xlws.SORT(_xlfn._xlws.FILTER(tillage[tillage_level],tillage[experiment_id]=A259)))</f>
        <v>0</v>
      </c>
    </row>
    <row r="260" spans="2:2" x14ac:dyDescent="0.35">
      <c r="B260" cm="1">
        <f t="array" ref="B260">TRANSPOSE(_xlfn._xlws.SORT(_xlfn._xlws.FILTER(tillage[tillage_level],tillage[experiment_id]=A260)))</f>
        <v>0</v>
      </c>
    </row>
    <row r="261" spans="2:2" x14ac:dyDescent="0.35">
      <c r="B261" cm="1">
        <f t="array" ref="B261">TRANSPOSE(_xlfn._xlws.SORT(_xlfn._xlws.FILTER(tillage[tillage_level],tillage[experiment_id]=A261)))</f>
        <v>0</v>
      </c>
    </row>
    <row r="262" spans="2:2" x14ac:dyDescent="0.35">
      <c r="B262" cm="1">
        <f t="array" ref="B262">TRANSPOSE(_xlfn._xlws.SORT(_xlfn._xlws.FILTER(tillage[tillage_level],tillage[experiment_id]=A262)))</f>
        <v>0</v>
      </c>
    </row>
    <row r="263" spans="2:2" x14ac:dyDescent="0.35">
      <c r="B263" cm="1">
        <f t="array" ref="B263">TRANSPOSE(_xlfn._xlws.SORT(_xlfn._xlws.FILTER(tillage[tillage_level],tillage[experiment_id]=A263)))</f>
        <v>0</v>
      </c>
    </row>
    <row r="264" spans="2:2" x14ac:dyDescent="0.35">
      <c r="B264" cm="1">
        <f t="array" ref="B264">TRANSPOSE(_xlfn._xlws.SORT(_xlfn._xlws.FILTER(tillage[tillage_level],tillage[experiment_id]=A264)))</f>
        <v>0</v>
      </c>
    </row>
    <row r="265" spans="2:2" x14ac:dyDescent="0.35">
      <c r="B265" cm="1">
        <f t="array" ref="B265">TRANSPOSE(_xlfn._xlws.SORT(_xlfn._xlws.FILTER(tillage[tillage_level],tillage[experiment_id]=A265)))</f>
        <v>0</v>
      </c>
    </row>
    <row r="266" spans="2:2" x14ac:dyDescent="0.35">
      <c r="B266" cm="1">
        <f t="array" ref="B266">TRANSPOSE(_xlfn._xlws.SORT(_xlfn._xlws.FILTER(tillage[tillage_level],tillage[experiment_id]=A266)))</f>
        <v>0</v>
      </c>
    </row>
    <row r="267" spans="2:2" x14ac:dyDescent="0.35">
      <c r="B267" cm="1">
        <f t="array" ref="B267">TRANSPOSE(_xlfn._xlws.SORT(_xlfn._xlws.FILTER(tillage[tillage_level],tillage[experiment_id]=A267)))</f>
        <v>0</v>
      </c>
    </row>
    <row r="268" spans="2:2" x14ac:dyDescent="0.35">
      <c r="B268" cm="1">
        <f t="array" ref="B268">TRANSPOSE(_xlfn._xlws.SORT(_xlfn._xlws.FILTER(tillage[tillage_level],tillage[experiment_id]=A268)))</f>
        <v>0</v>
      </c>
    </row>
    <row r="269" spans="2:2" x14ac:dyDescent="0.35">
      <c r="B269" cm="1">
        <f t="array" ref="B269">TRANSPOSE(_xlfn._xlws.SORT(_xlfn._xlws.FILTER(tillage[tillage_level],tillage[experiment_id]=A269)))</f>
        <v>0</v>
      </c>
    </row>
    <row r="270" spans="2:2" x14ac:dyDescent="0.35">
      <c r="B270" cm="1">
        <f t="array" ref="B270">TRANSPOSE(_xlfn._xlws.SORT(_xlfn._xlws.FILTER(tillage[tillage_level],tillage[experiment_id]=A270)))</f>
        <v>0</v>
      </c>
    </row>
    <row r="271" spans="2:2" x14ac:dyDescent="0.35">
      <c r="B271" cm="1">
        <f t="array" ref="B271">TRANSPOSE(_xlfn._xlws.SORT(_xlfn._xlws.FILTER(tillage[tillage_level],tillage[experiment_id]=A271)))</f>
        <v>0</v>
      </c>
    </row>
    <row r="272" spans="2:2" x14ac:dyDescent="0.35">
      <c r="B272" cm="1">
        <f t="array" ref="B272">TRANSPOSE(_xlfn._xlws.SORT(_xlfn._xlws.FILTER(tillage[tillage_level],tillage[experiment_id]=A272)))</f>
        <v>0</v>
      </c>
    </row>
    <row r="273" spans="2:2" x14ac:dyDescent="0.35">
      <c r="B273" cm="1">
        <f t="array" ref="B273">TRANSPOSE(_xlfn._xlws.SORT(_xlfn._xlws.FILTER(tillage[tillage_level],tillage[experiment_id]=A273)))</f>
        <v>0</v>
      </c>
    </row>
    <row r="274" spans="2:2" x14ac:dyDescent="0.35">
      <c r="B274" cm="1">
        <f t="array" ref="B274">TRANSPOSE(_xlfn._xlws.SORT(_xlfn._xlws.FILTER(tillage[tillage_level],tillage[experiment_id]=A274)))</f>
        <v>0</v>
      </c>
    </row>
    <row r="275" spans="2:2" x14ac:dyDescent="0.35">
      <c r="B275" cm="1">
        <f t="array" ref="B275">TRANSPOSE(_xlfn._xlws.SORT(_xlfn._xlws.FILTER(tillage[tillage_level],tillage[experiment_id]=A275)))</f>
        <v>0</v>
      </c>
    </row>
    <row r="276" spans="2:2" x14ac:dyDescent="0.35">
      <c r="B276" cm="1">
        <f t="array" ref="B276">TRANSPOSE(_xlfn._xlws.SORT(_xlfn._xlws.FILTER(tillage[tillage_level],tillage[experiment_id]=A276)))</f>
        <v>0</v>
      </c>
    </row>
    <row r="277" spans="2:2" x14ac:dyDescent="0.35">
      <c r="B277" cm="1">
        <f t="array" ref="B277">TRANSPOSE(_xlfn._xlws.SORT(_xlfn._xlws.FILTER(tillage[tillage_level],tillage[experiment_id]=A277)))</f>
        <v>0</v>
      </c>
    </row>
    <row r="278" spans="2:2" x14ac:dyDescent="0.35">
      <c r="B278" cm="1">
        <f t="array" ref="B278">TRANSPOSE(_xlfn._xlws.SORT(_xlfn._xlws.FILTER(tillage[tillage_level],tillage[experiment_id]=A278)))</f>
        <v>0</v>
      </c>
    </row>
    <row r="279" spans="2:2" x14ac:dyDescent="0.35">
      <c r="B279" cm="1">
        <f t="array" ref="B279">TRANSPOSE(_xlfn._xlws.SORT(_xlfn._xlws.FILTER(tillage[tillage_level],tillage[experiment_id]=A279)))</f>
        <v>0</v>
      </c>
    </row>
    <row r="280" spans="2:2" x14ac:dyDescent="0.35">
      <c r="B280" cm="1">
        <f t="array" ref="B280">TRANSPOSE(_xlfn._xlws.SORT(_xlfn._xlws.FILTER(tillage[tillage_level],tillage[experiment_id]=A280)))</f>
        <v>0</v>
      </c>
    </row>
    <row r="281" spans="2:2" x14ac:dyDescent="0.35">
      <c r="B281" cm="1">
        <f t="array" ref="B281">TRANSPOSE(_xlfn._xlws.SORT(_xlfn._xlws.FILTER(tillage[tillage_level],tillage[experiment_id]=A281)))</f>
        <v>0</v>
      </c>
    </row>
    <row r="282" spans="2:2" x14ac:dyDescent="0.35">
      <c r="B282" cm="1">
        <f t="array" ref="B282">TRANSPOSE(_xlfn._xlws.SORT(_xlfn._xlws.FILTER(tillage[tillage_level],tillage[experiment_id]=A282)))</f>
        <v>0</v>
      </c>
    </row>
    <row r="283" spans="2:2" x14ac:dyDescent="0.35">
      <c r="B283" cm="1">
        <f t="array" ref="B283">TRANSPOSE(_xlfn._xlws.SORT(_xlfn._xlws.FILTER(tillage[tillage_level],tillage[experiment_id]=A283)))</f>
        <v>0</v>
      </c>
    </row>
    <row r="284" spans="2:2" x14ac:dyDescent="0.35">
      <c r="B284" cm="1">
        <f t="array" ref="B284">TRANSPOSE(_xlfn._xlws.SORT(_xlfn._xlws.FILTER(tillage[tillage_level],tillage[experiment_id]=A284)))</f>
        <v>0</v>
      </c>
    </row>
    <row r="285" spans="2:2" x14ac:dyDescent="0.35">
      <c r="B285" cm="1">
        <f t="array" ref="B285">TRANSPOSE(_xlfn._xlws.SORT(_xlfn._xlws.FILTER(tillage[tillage_level],tillage[experiment_id]=A285)))</f>
        <v>0</v>
      </c>
    </row>
    <row r="286" spans="2:2" x14ac:dyDescent="0.35">
      <c r="B286" cm="1">
        <f t="array" ref="B286">TRANSPOSE(_xlfn._xlws.SORT(_xlfn._xlws.FILTER(tillage[tillage_level],tillage[experiment_id]=A286)))</f>
        <v>0</v>
      </c>
    </row>
    <row r="287" spans="2:2" x14ac:dyDescent="0.35">
      <c r="B287" cm="1">
        <f t="array" ref="B287">TRANSPOSE(_xlfn._xlws.SORT(_xlfn._xlws.FILTER(tillage[tillage_level],tillage[experiment_id]=A287)))</f>
        <v>0</v>
      </c>
    </row>
    <row r="288" spans="2:2" x14ac:dyDescent="0.35">
      <c r="B288" cm="1">
        <f t="array" ref="B288">TRANSPOSE(_xlfn._xlws.SORT(_xlfn._xlws.FILTER(tillage[tillage_level],tillage[experiment_id]=A288)))</f>
        <v>0</v>
      </c>
    </row>
    <row r="289" spans="2:2" x14ac:dyDescent="0.35">
      <c r="B289" cm="1">
        <f t="array" ref="B289">TRANSPOSE(_xlfn._xlws.SORT(_xlfn._xlws.FILTER(tillage[tillage_level],tillage[experiment_id]=A289)))</f>
        <v>0</v>
      </c>
    </row>
    <row r="290" spans="2:2" x14ac:dyDescent="0.35">
      <c r="B290" cm="1">
        <f t="array" ref="B290">TRANSPOSE(_xlfn._xlws.SORT(_xlfn._xlws.FILTER(tillage[tillage_level],tillage[experiment_id]=A290)))</f>
        <v>0</v>
      </c>
    </row>
    <row r="291" spans="2:2" x14ac:dyDescent="0.35">
      <c r="B291" cm="1">
        <f t="array" ref="B291">TRANSPOSE(_xlfn._xlws.SORT(_xlfn._xlws.FILTER(tillage[tillage_level],tillage[experiment_id]=A291)))</f>
        <v>0</v>
      </c>
    </row>
    <row r="292" spans="2:2" x14ac:dyDescent="0.35">
      <c r="B292" cm="1">
        <f t="array" ref="B292">TRANSPOSE(_xlfn._xlws.SORT(_xlfn._xlws.FILTER(tillage[tillage_level],tillage[experiment_id]=A292)))</f>
        <v>0</v>
      </c>
    </row>
    <row r="293" spans="2:2" x14ac:dyDescent="0.35">
      <c r="B293" cm="1">
        <f t="array" ref="B293">TRANSPOSE(_xlfn._xlws.SORT(_xlfn._xlws.FILTER(tillage[tillage_level],tillage[experiment_id]=A293)))</f>
        <v>0</v>
      </c>
    </row>
    <row r="294" spans="2:2" x14ac:dyDescent="0.35">
      <c r="B294" cm="1">
        <f t="array" ref="B294">TRANSPOSE(_xlfn._xlws.SORT(_xlfn._xlws.FILTER(tillage[tillage_level],tillage[experiment_id]=A294)))</f>
        <v>0</v>
      </c>
    </row>
    <row r="295" spans="2:2" x14ac:dyDescent="0.35">
      <c r="B295" cm="1">
        <f t="array" ref="B295">TRANSPOSE(_xlfn._xlws.SORT(_xlfn._xlws.FILTER(tillage[tillage_level],tillage[experiment_id]=A295)))</f>
        <v>0</v>
      </c>
    </row>
    <row r="296" spans="2:2" x14ac:dyDescent="0.35">
      <c r="B296" cm="1">
        <f t="array" ref="B296">TRANSPOSE(_xlfn._xlws.SORT(_xlfn._xlws.FILTER(tillage[tillage_level],tillage[experiment_id]=A296)))</f>
        <v>0</v>
      </c>
    </row>
    <row r="297" spans="2:2" x14ac:dyDescent="0.35">
      <c r="B297" cm="1">
        <f t="array" ref="B297">TRANSPOSE(_xlfn._xlws.SORT(_xlfn._xlws.FILTER(tillage[tillage_level],tillage[experiment_id]=A297)))</f>
        <v>0</v>
      </c>
    </row>
    <row r="298" spans="2:2" x14ac:dyDescent="0.35">
      <c r="B298" cm="1">
        <f t="array" ref="B298">TRANSPOSE(_xlfn._xlws.SORT(_xlfn._xlws.FILTER(tillage[tillage_level],tillage[experiment_id]=A298)))</f>
        <v>0</v>
      </c>
    </row>
    <row r="299" spans="2:2" x14ac:dyDescent="0.35">
      <c r="B299" cm="1">
        <f t="array" ref="B299">TRANSPOSE(_xlfn._xlws.SORT(_xlfn._xlws.FILTER(tillage[tillage_level],tillage[experiment_id]=A299)))</f>
        <v>0</v>
      </c>
    </row>
    <row r="300" spans="2:2" x14ac:dyDescent="0.35">
      <c r="B300" cm="1">
        <f t="array" ref="B300">TRANSPOSE(_xlfn._xlws.SORT(_xlfn._xlws.FILTER(tillage[tillage_level],tillage[experiment_id]=A300)))</f>
        <v>0</v>
      </c>
    </row>
    <row r="301" spans="2:2" x14ac:dyDescent="0.35">
      <c r="B301" cm="1">
        <f t="array" ref="B301">TRANSPOSE(_xlfn._xlws.SORT(_xlfn._xlws.FILTER(tillage[tillage_level],tillage[experiment_id]=A301)))</f>
        <v>0</v>
      </c>
    </row>
    <row r="302" spans="2:2" x14ac:dyDescent="0.35">
      <c r="B302" cm="1">
        <f t="array" ref="B302">TRANSPOSE(_xlfn._xlws.SORT(_xlfn._xlws.FILTER(tillage[tillage_level],tillage[experiment_id]=A302)))</f>
        <v>0</v>
      </c>
    </row>
    <row r="303" spans="2:2" x14ac:dyDescent="0.35">
      <c r="B303" cm="1">
        <f t="array" ref="B303">TRANSPOSE(_xlfn._xlws.SORT(_xlfn._xlws.FILTER(tillage[tillage_level],tillage[experiment_id]=A303)))</f>
        <v>0</v>
      </c>
    </row>
    <row r="304" spans="2:2" x14ac:dyDescent="0.35">
      <c r="B304" cm="1">
        <f t="array" ref="B304">TRANSPOSE(_xlfn._xlws.SORT(_xlfn._xlws.FILTER(tillage[tillage_level],tillage[experiment_id]=A304)))</f>
        <v>0</v>
      </c>
    </row>
    <row r="305" spans="2:2" x14ac:dyDescent="0.35">
      <c r="B305" cm="1">
        <f t="array" ref="B305">TRANSPOSE(_xlfn._xlws.SORT(_xlfn._xlws.FILTER(tillage[tillage_level],tillage[experiment_id]=A305)))</f>
        <v>0</v>
      </c>
    </row>
    <row r="306" spans="2:2" x14ac:dyDescent="0.35">
      <c r="B306" cm="1">
        <f t="array" ref="B306">TRANSPOSE(_xlfn._xlws.SORT(_xlfn._xlws.FILTER(tillage[tillage_level],tillage[experiment_id]=A306)))</f>
        <v>0</v>
      </c>
    </row>
    <row r="307" spans="2:2" x14ac:dyDescent="0.35">
      <c r="B307" cm="1">
        <f t="array" ref="B307">TRANSPOSE(_xlfn._xlws.SORT(_xlfn._xlws.FILTER(tillage[tillage_level],tillage[experiment_id]=A307)))</f>
        <v>0</v>
      </c>
    </row>
    <row r="308" spans="2:2" x14ac:dyDescent="0.35">
      <c r="B308" cm="1">
        <f t="array" ref="B308">TRANSPOSE(_xlfn._xlws.SORT(_xlfn._xlws.FILTER(tillage[tillage_level],tillage[experiment_id]=A308)))</f>
        <v>0</v>
      </c>
    </row>
    <row r="309" spans="2:2" x14ac:dyDescent="0.35">
      <c r="B309" cm="1">
        <f t="array" ref="B309">TRANSPOSE(_xlfn._xlws.SORT(_xlfn._xlws.FILTER(tillage[tillage_level],tillage[experiment_id]=A309)))</f>
        <v>0</v>
      </c>
    </row>
    <row r="310" spans="2:2" x14ac:dyDescent="0.35">
      <c r="B310" cm="1">
        <f t="array" ref="B310">TRANSPOSE(_xlfn._xlws.SORT(_xlfn._xlws.FILTER(tillage[tillage_level],tillage[experiment_id]=A310)))</f>
        <v>0</v>
      </c>
    </row>
    <row r="311" spans="2:2" x14ac:dyDescent="0.35">
      <c r="B311" cm="1">
        <f t="array" ref="B311">TRANSPOSE(_xlfn._xlws.SORT(_xlfn._xlws.FILTER(tillage[tillage_level],tillage[experiment_id]=A311)))</f>
        <v>0</v>
      </c>
    </row>
    <row r="312" spans="2:2" x14ac:dyDescent="0.35">
      <c r="B312" cm="1">
        <f t="array" ref="B312">TRANSPOSE(_xlfn._xlws.SORT(_xlfn._xlws.FILTER(tillage[tillage_level],tillage[experiment_id]=A312)))</f>
        <v>0</v>
      </c>
    </row>
    <row r="313" spans="2:2" x14ac:dyDescent="0.35">
      <c r="B313" cm="1">
        <f t="array" ref="B313">TRANSPOSE(_xlfn._xlws.SORT(_xlfn._xlws.FILTER(tillage[tillage_level],tillage[experiment_id]=A313)))</f>
        <v>0</v>
      </c>
    </row>
    <row r="314" spans="2:2" x14ac:dyDescent="0.35">
      <c r="B314" cm="1">
        <f t="array" ref="B314">TRANSPOSE(_xlfn._xlws.SORT(_xlfn._xlws.FILTER(tillage[tillage_level],tillage[experiment_id]=A314)))</f>
        <v>0</v>
      </c>
    </row>
    <row r="315" spans="2:2" x14ac:dyDescent="0.35">
      <c r="B315" cm="1">
        <f t="array" ref="B315">TRANSPOSE(_xlfn._xlws.SORT(_xlfn._xlws.FILTER(tillage[tillage_level],tillage[experiment_id]=A315)))</f>
        <v>0</v>
      </c>
    </row>
    <row r="316" spans="2:2" x14ac:dyDescent="0.35">
      <c r="B316" cm="1">
        <f t="array" ref="B316">TRANSPOSE(_xlfn._xlws.SORT(_xlfn._xlws.FILTER(tillage[tillage_level],tillage[experiment_id]=A316)))</f>
        <v>0</v>
      </c>
    </row>
    <row r="317" spans="2:2" x14ac:dyDescent="0.35">
      <c r="B317" cm="1">
        <f t="array" ref="B317">TRANSPOSE(_xlfn._xlws.SORT(_xlfn._xlws.FILTER(tillage[tillage_level],tillage[experiment_id]=A317)))</f>
        <v>0</v>
      </c>
    </row>
    <row r="318" spans="2:2" x14ac:dyDescent="0.35">
      <c r="B318" cm="1">
        <f t="array" ref="B318">TRANSPOSE(_xlfn._xlws.SORT(_xlfn._xlws.FILTER(tillage[tillage_level],tillage[experiment_id]=A318)))</f>
        <v>0</v>
      </c>
    </row>
    <row r="319" spans="2:2" x14ac:dyDescent="0.35">
      <c r="B319" cm="1">
        <f t="array" ref="B319">TRANSPOSE(_xlfn._xlws.SORT(_xlfn._xlws.FILTER(tillage[tillage_level],tillage[experiment_id]=A319)))</f>
        <v>0</v>
      </c>
    </row>
    <row r="320" spans="2:2" x14ac:dyDescent="0.35">
      <c r="B320" cm="1">
        <f t="array" ref="B320">TRANSPOSE(_xlfn._xlws.SORT(_xlfn._xlws.FILTER(tillage[tillage_level],tillage[experiment_id]=A320)))</f>
        <v>0</v>
      </c>
    </row>
    <row r="321" spans="2:2" x14ac:dyDescent="0.35">
      <c r="B321" cm="1">
        <f t="array" ref="B321">TRANSPOSE(_xlfn._xlws.SORT(_xlfn._xlws.FILTER(tillage[tillage_level],tillage[experiment_id]=A321)))</f>
        <v>0</v>
      </c>
    </row>
    <row r="322" spans="2:2" x14ac:dyDescent="0.35">
      <c r="B322" cm="1">
        <f t="array" ref="B322">TRANSPOSE(_xlfn._xlws.SORT(_xlfn._xlws.FILTER(tillage[tillage_level],tillage[experiment_id]=A322)))</f>
        <v>0</v>
      </c>
    </row>
    <row r="323" spans="2:2" x14ac:dyDescent="0.35">
      <c r="B323" cm="1">
        <f t="array" ref="B323">TRANSPOSE(_xlfn._xlws.SORT(_xlfn._xlws.FILTER(tillage[tillage_level],tillage[experiment_id]=A323)))</f>
        <v>0</v>
      </c>
    </row>
    <row r="324" spans="2:2" x14ac:dyDescent="0.35">
      <c r="B324" cm="1">
        <f t="array" ref="B324">TRANSPOSE(_xlfn._xlws.SORT(_xlfn._xlws.FILTER(tillage[tillage_level],tillage[experiment_id]=A324)))</f>
        <v>0</v>
      </c>
    </row>
    <row r="325" spans="2:2" x14ac:dyDescent="0.35">
      <c r="B325" cm="1">
        <f t="array" ref="B325">TRANSPOSE(_xlfn._xlws.SORT(_xlfn._xlws.FILTER(tillage[tillage_level],tillage[experiment_id]=A325)))</f>
        <v>0</v>
      </c>
    </row>
    <row r="326" spans="2:2" x14ac:dyDescent="0.35">
      <c r="B326" cm="1">
        <f t="array" ref="B326">TRANSPOSE(_xlfn._xlws.SORT(_xlfn._xlws.FILTER(tillage[tillage_level],tillage[experiment_id]=A326)))</f>
        <v>0</v>
      </c>
    </row>
    <row r="327" spans="2:2" x14ac:dyDescent="0.35">
      <c r="B327" cm="1">
        <f t="array" ref="B327">TRANSPOSE(_xlfn._xlws.SORT(_xlfn._xlws.FILTER(tillage[tillage_level],tillage[experiment_id]=A327)))</f>
        <v>0</v>
      </c>
    </row>
    <row r="328" spans="2:2" x14ac:dyDescent="0.35">
      <c r="B328" cm="1">
        <f t="array" ref="B328">TRANSPOSE(_xlfn._xlws.SORT(_xlfn._xlws.FILTER(tillage[tillage_level],tillage[experiment_id]=A328)))</f>
        <v>0</v>
      </c>
    </row>
    <row r="329" spans="2:2" x14ac:dyDescent="0.35">
      <c r="B329" cm="1">
        <f t="array" ref="B329">TRANSPOSE(_xlfn._xlws.SORT(_xlfn._xlws.FILTER(tillage[tillage_level],tillage[experiment_id]=A329)))</f>
        <v>0</v>
      </c>
    </row>
    <row r="330" spans="2:2" x14ac:dyDescent="0.35">
      <c r="B330" cm="1">
        <f t="array" ref="B330">TRANSPOSE(_xlfn._xlws.SORT(_xlfn._xlws.FILTER(tillage[tillage_level],tillage[experiment_id]=A330)))</f>
        <v>0</v>
      </c>
    </row>
    <row r="331" spans="2:2" x14ac:dyDescent="0.35">
      <c r="B331" cm="1">
        <f t="array" ref="B331">TRANSPOSE(_xlfn._xlws.SORT(_xlfn._xlws.FILTER(tillage[tillage_level],tillage[experiment_id]=A331)))</f>
        <v>0</v>
      </c>
    </row>
    <row r="332" spans="2:2" x14ac:dyDescent="0.35">
      <c r="B332" cm="1">
        <f t="array" ref="B332">TRANSPOSE(_xlfn._xlws.SORT(_xlfn._xlws.FILTER(tillage[tillage_level],tillage[experiment_id]=A332)))</f>
        <v>0</v>
      </c>
    </row>
    <row r="333" spans="2:2" x14ac:dyDescent="0.35">
      <c r="B333" cm="1">
        <f t="array" ref="B333">TRANSPOSE(_xlfn._xlws.SORT(_xlfn._xlws.FILTER(tillage[tillage_level],tillage[experiment_id]=A333)))</f>
        <v>0</v>
      </c>
    </row>
    <row r="334" spans="2:2" x14ac:dyDescent="0.35">
      <c r="B334" cm="1">
        <f t="array" ref="B334">TRANSPOSE(_xlfn._xlws.SORT(_xlfn._xlws.FILTER(tillage[tillage_level],tillage[experiment_id]=A334)))</f>
        <v>0</v>
      </c>
    </row>
    <row r="335" spans="2:2" x14ac:dyDescent="0.35">
      <c r="B335" cm="1">
        <f t="array" ref="B335">TRANSPOSE(_xlfn._xlws.SORT(_xlfn._xlws.FILTER(tillage[tillage_level],tillage[experiment_id]=A335)))</f>
        <v>0</v>
      </c>
    </row>
    <row r="336" spans="2:2" x14ac:dyDescent="0.35">
      <c r="B336" cm="1">
        <f t="array" ref="B336">TRANSPOSE(_xlfn._xlws.SORT(_xlfn._xlws.FILTER(tillage[tillage_level],tillage[experiment_id]=A336)))</f>
        <v>0</v>
      </c>
    </row>
    <row r="337" spans="2:2" x14ac:dyDescent="0.35">
      <c r="B337" cm="1">
        <f t="array" ref="B337">TRANSPOSE(_xlfn._xlws.SORT(_xlfn._xlws.FILTER(tillage[tillage_level],tillage[experiment_id]=A337)))</f>
        <v>0</v>
      </c>
    </row>
    <row r="338" spans="2:2" x14ac:dyDescent="0.35">
      <c r="B338" cm="1">
        <f t="array" ref="B338">TRANSPOSE(_xlfn._xlws.SORT(_xlfn._xlws.FILTER(tillage[tillage_level],tillage[experiment_id]=A338)))</f>
        <v>0</v>
      </c>
    </row>
    <row r="339" spans="2:2" x14ac:dyDescent="0.35">
      <c r="B339" cm="1">
        <f t="array" ref="B339">TRANSPOSE(_xlfn._xlws.SORT(_xlfn._xlws.FILTER(tillage[tillage_level],tillage[experiment_id]=A339)))</f>
        <v>0</v>
      </c>
    </row>
    <row r="340" spans="2:2" x14ac:dyDescent="0.35">
      <c r="B340" cm="1">
        <f t="array" ref="B340">TRANSPOSE(_xlfn._xlws.SORT(_xlfn._xlws.FILTER(tillage[tillage_level],tillage[experiment_id]=A340)))</f>
        <v>0</v>
      </c>
    </row>
    <row r="341" spans="2:2" x14ac:dyDescent="0.35">
      <c r="B341" cm="1">
        <f t="array" ref="B341">TRANSPOSE(_xlfn._xlws.SORT(_xlfn._xlws.FILTER(tillage[tillage_level],tillage[experiment_id]=A341)))</f>
        <v>0</v>
      </c>
    </row>
    <row r="342" spans="2:2" x14ac:dyDescent="0.35">
      <c r="B342" cm="1">
        <f t="array" ref="B342">TRANSPOSE(_xlfn._xlws.SORT(_xlfn._xlws.FILTER(tillage[tillage_level],tillage[experiment_id]=A342)))</f>
        <v>0</v>
      </c>
    </row>
    <row r="343" spans="2:2" x14ac:dyDescent="0.35">
      <c r="B343" cm="1">
        <f t="array" ref="B343">TRANSPOSE(_xlfn._xlws.SORT(_xlfn._xlws.FILTER(tillage[tillage_level],tillage[experiment_id]=A343)))</f>
        <v>0</v>
      </c>
    </row>
    <row r="344" spans="2:2" x14ac:dyDescent="0.35">
      <c r="B344" cm="1">
        <f t="array" ref="B344">TRANSPOSE(_xlfn._xlws.SORT(_xlfn._xlws.FILTER(tillage[tillage_level],tillage[experiment_id]=A344)))</f>
        <v>0</v>
      </c>
    </row>
    <row r="345" spans="2:2" x14ac:dyDescent="0.35">
      <c r="B345" cm="1">
        <f t="array" ref="B345">TRANSPOSE(_xlfn._xlws.SORT(_xlfn._xlws.FILTER(tillage[tillage_level],tillage[experiment_id]=A345)))</f>
        <v>0</v>
      </c>
    </row>
    <row r="346" spans="2:2" x14ac:dyDescent="0.35">
      <c r="B346" cm="1">
        <f t="array" ref="B346">TRANSPOSE(_xlfn._xlws.SORT(_xlfn._xlws.FILTER(tillage[tillage_level],tillage[experiment_id]=A346)))</f>
        <v>0</v>
      </c>
    </row>
    <row r="347" spans="2:2" x14ac:dyDescent="0.35">
      <c r="B347" cm="1">
        <f t="array" ref="B347">TRANSPOSE(_xlfn._xlws.SORT(_xlfn._xlws.FILTER(tillage[tillage_level],tillage[experiment_id]=A347)))</f>
        <v>0</v>
      </c>
    </row>
    <row r="348" spans="2:2" x14ac:dyDescent="0.35">
      <c r="B348" cm="1">
        <f t="array" ref="B348">TRANSPOSE(_xlfn._xlws.SORT(_xlfn._xlws.FILTER(tillage[tillage_level],tillage[experiment_id]=A348)))</f>
        <v>0</v>
      </c>
    </row>
    <row r="349" spans="2:2" x14ac:dyDescent="0.35">
      <c r="B349" cm="1">
        <f t="array" ref="B349">TRANSPOSE(_xlfn._xlws.SORT(_xlfn._xlws.FILTER(tillage[tillage_level],tillage[experiment_id]=A349)))</f>
        <v>0</v>
      </c>
    </row>
    <row r="350" spans="2:2" x14ac:dyDescent="0.35">
      <c r="B350" cm="1">
        <f t="array" ref="B350">TRANSPOSE(_xlfn._xlws.SORT(_xlfn._xlws.FILTER(tillage[tillage_level],tillage[experiment_id]=A350)))</f>
        <v>0</v>
      </c>
    </row>
    <row r="351" spans="2:2" x14ac:dyDescent="0.35">
      <c r="B351" cm="1">
        <f t="array" ref="B351">TRANSPOSE(_xlfn._xlws.SORT(_xlfn._xlws.FILTER(tillage[tillage_level],tillage[experiment_id]=A351)))</f>
        <v>0</v>
      </c>
    </row>
    <row r="352" spans="2:2" x14ac:dyDescent="0.35">
      <c r="B352" cm="1">
        <f t="array" ref="B352">TRANSPOSE(_xlfn._xlws.SORT(_xlfn._xlws.FILTER(tillage[tillage_level],tillage[experiment_id]=A352)))</f>
        <v>0</v>
      </c>
    </row>
    <row r="353" spans="2:2" x14ac:dyDescent="0.35">
      <c r="B353" cm="1">
        <f t="array" ref="B353">TRANSPOSE(_xlfn._xlws.SORT(_xlfn._xlws.FILTER(tillage[tillage_level],tillage[experiment_id]=A353)))</f>
        <v>0</v>
      </c>
    </row>
    <row r="354" spans="2:2" x14ac:dyDescent="0.35">
      <c r="B354" cm="1">
        <f t="array" ref="B354">TRANSPOSE(_xlfn._xlws.SORT(_xlfn._xlws.FILTER(tillage[tillage_level],tillage[experiment_id]=A354)))</f>
        <v>0</v>
      </c>
    </row>
    <row r="355" spans="2:2" x14ac:dyDescent="0.35">
      <c r="B355" cm="1">
        <f t="array" ref="B355">TRANSPOSE(_xlfn._xlws.SORT(_xlfn._xlws.FILTER(tillage[tillage_level],tillage[experiment_id]=A355)))</f>
        <v>0</v>
      </c>
    </row>
    <row r="356" spans="2:2" x14ac:dyDescent="0.35">
      <c r="B356" cm="1">
        <f t="array" ref="B356">TRANSPOSE(_xlfn._xlws.SORT(_xlfn._xlws.FILTER(tillage[tillage_level],tillage[experiment_id]=A356)))</f>
        <v>0</v>
      </c>
    </row>
    <row r="357" spans="2:2" x14ac:dyDescent="0.35">
      <c r="B357" cm="1">
        <f t="array" ref="B357">TRANSPOSE(_xlfn._xlws.SORT(_xlfn._xlws.FILTER(tillage[tillage_level],tillage[experiment_id]=A357)))</f>
        <v>0</v>
      </c>
    </row>
    <row r="358" spans="2:2" x14ac:dyDescent="0.35">
      <c r="B358" cm="1">
        <f t="array" ref="B358">TRANSPOSE(_xlfn._xlws.SORT(_xlfn._xlws.FILTER(tillage[tillage_level],tillage[experiment_id]=A358)))</f>
        <v>0</v>
      </c>
    </row>
    <row r="359" spans="2:2" x14ac:dyDescent="0.35">
      <c r="B359" cm="1">
        <f t="array" ref="B359">TRANSPOSE(_xlfn._xlws.SORT(_xlfn._xlws.FILTER(tillage[tillage_level],tillage[experiment_id]=A359)))</f>
        <v>0</v>
      </c>
    </row>
    <row r="360" spans="2:2" x14ac:dyDescent="0.35">
      <c r="B360" cm="1">
        <f t="array" ref="B360">TRANSPOSE(_xlfn._xlws.SORT(_xlfn._xlws.FILTER(tillage[tillage_level],tillage[experiment_id]=A360)))</f>
        <v>0</v>
      </c>
    </row>
    <row r="361" spans="2:2" x14ac:dyDescent="0.35">
      <c r="B361" cm="1">
        <f t="array" ref="B361">TRANSPOSE(_xlfn._xlws.SORT(_xlfn._xlws.FILTER(tillage[tillage_level],tillage[experiment_id]=A361)))</f>
        <v>0</v>
      </c>
    </row>
    <row r="362" spans="2:2" x14ac:dyDescent="0.35">
      <c r="B362" cm="1">
        <f t="array" ref="B362">TRANSPOSE(_xlfn._xlws.SORT(_xlfn._xlws.FILTER(tillage[tillage_level],tillage[experiment_id]=A362)))</f>
        <v>0</v>
      </c>
    </row>
    <row r="363" spans="2:2" x14ac:dyDescent="0.35">
      <c r="B363" cm="1">
        <f t="array" ref="B363">TRANSPOSE(_xlfn._xlws.SORT(_xlfn._xlws.FILTER(tillage[tillage_level],tillage[experiment_id]=A363)))</f>
        <v>0</v>
      </c>
    </row>
    <row r="364" spans="2:2" x14ac:dyDescent="0.35">
      <c r="B364" cm="1">
        <f t="array" ref="B364">TRANSPOSE(_xlfn._xlws.SORT(_xlfn._xlws.FILTER(tillage[tillage_level],tillage[experiment_id]=A364)))</f>
        <v>0</v>
      </c>
    </row>
    <row r="365" spans="2:2" x14ac:dyDescent="0.35">
      <c r="B365" cm="1">
        <f t="array" ref="B365">TRANSPOSE(_xlfn._xlws.SORT(_xlfn._xlws.FILTER(tillage[tillage_level],tillage[experiment_id]=A365)))</f>
        <v>0</v>
      </c>
    </row>
    <row r="366" spans="2:2" x14ac:dyDescent="0.35">
      <c r="B366" cm="1">
        <f t="array" ref="B366">TRANSPOSE(_xlfn._xlws.SORT(_xlfn._xlws.FILTER(tillage[tillage_level],tillage[experiment_id]=A366)))</f>
        <v>0</v>
      </c>
    </row>
    <row r="367" spans="2:2" x14ac:dyDescent="0.35">
      <c r="B367" cm="1">
        <f t="array" ref="B367">TRANSPOSE(_xlfn._xlws.SORT(_xlfn._xlws.FILTER(tillage[tillage_level],tillage[experiment_id]=A367)))</f>
        <v>0</v>
      </c>
    </row>
    <row r="368" spans="2:2" x14ac:dyDescent="0.35">
      <c r="B368" cm="1">
        <f t="array" ref="B368">TRANSPOSE(_xlfn._xlws.SORT(_xlfn._xlws.FILTER(tillage[tillage_level],tillage[experiment_id]=A368)))</f>
        <v>0</v>
      </c>
    </row>
    <row r="369" spans="2:2" x14ac:dyDescent="0.35">
      <c r="B369" cm="1">
        <f t="array" ref="B369">TRANSPOSE(_xlfn._xlws.SORT(_xlfn._xlws.FILTER(tillage[tillage_level],tillage[experiment_id]=A369)))</f>
        <v>0</v>
      </c>
    </row>
    <row r="370" spans="2:2" x14ac:dyDescent="0.35">
      <c r="B370" cm="1">
        <f t="array" ref="B370">TRANSPOSE(_xlfn._xlws.SORT(_xlfn._xlws.FILTER(tillage[tillage_level],tillage[experiment_id]=A370)))</f>
        <v>0</v>
      </c>
    </row>
    <row r="371" spans="2:2" x14ac:dyDescent="0.35">
      <c r="B371" cm="1">
        <f t="array" ref="B371">TRANSPOSE(_xlfn._xlws.SORT(_xlfn._xlws.FILTER(tillage[tillage_level],tillage[experiment_id]=A371)))</f>
        <v>0</v>
      </c>
    </row>
    <row r="372" spans="2:2" x14ac:dyDescent="0.35">
      <c r="B372" cm="1">
        <f t="array" ref="B372">TRANSPOSE(_xlfn._xlws.SORT(_xlfn._xlws.FILTER(tillage[tillage_level],tillage[experiment_id]=A372)))</f>
        <v>0</v>
      </c>
    </row>
    <row r="373" spans="2:2" x14ac:dyDescent="0.35">
      <c r="B373" cm="1">
        <f t="array" ref="B373">TRANSPOSE(_xlfn._xlws.SORT(_xlfn._xlws.FILTER(tillage[tillage_level],tillage[experiment_id]=A373)))</f>
        <v>0</v>
      </c>
    </row>
    <row r="374" spans="2:2" x14ac:dyDescent="0.35">
      <c r="B374" cm="1">
        <f t="array" ref="B374">TRANSPOSE(_xlfn._xlws.SORT(_xlfn._xlws.FILTER(tillage[tillage_level],tillage[experiment_id]=A374)))</f>
        <v>0</v>
      </c>
    </row>
    <row r="375" spans="2:2" x14ac:dyDescent="0.35">
      <c r="B375" cm="1">
        <f t="array" ref="B375">TRANSPOSE(_xlfn._xlws.SORT(_xlfn._xlws.FILTER(tillage[tillage_level],tillage[experiment_id]=A375)))</f>
        <v>0</v>
      </c>
    </row>
    <row r="376" spans="2:2" x14ac:dyDescent="0.35">
      <c r="B376" cm="1">
        <f t="array" ref="B376">TRANSPOSE(_xlfn._xlws.SORT(_xlfn._xlws.FILTER(tillage[tillage_level],tillage[experiment_id]=A376)))</f>
        <v>0</v>
      </c>
    </row>
    <row r="377" spans="2:2" x14ac:dyDescent="0.35">
      <c r="B377" cm="1">
        <f t="array" ref="B377">TRANSPOSE(_xlfn._xlws.SORT(_xlfn._xlws.FILTER(tillage[tillage_level],tillage[experiment_id]=A377)))</f>
        <v>0</v>
      </c>
    </row>
    <row r="378" spans="2:2" x14ac:dyDescent="0.35">
      <c r="B378" cm="1">
        <f t="array" ref="B378">TRANSPOSE(_xlfn._xlws.SORT(_xlfn._xlws.FILTER(tillage[tillage_level],tillage[experiment_id]=A378)))</f>
        <v>0</v>
      </c>
    </row>
    <row r="379" spans="2:2" x14ac:dyDescent="0.35">
      <c r="B379" cm="1">
        <f t="array" ref="B379">TRANSPOSE(_xlfn._xlws.SORT(_xlfn._xlws.FILTER(tillage[tillage_level],tillage[experiment_id]=A379)))</f>
        <v>0</v>
      </c>
    </row>
    <row r="380" spans="2:2" x14ac:dyDescent="0.35">
      <c r="B380" cm="1">
        <f t="array" ref="B380">TRANSPOSE(_xlfn._xlws.SORT(_xlfn._xlws.FILTER(tillage[tillage_level],tillage[experiment_id]=A380)))</f>
        <v>0</v>
      </c>
    </row>
    <row r="381" spans="2:2" x14ac:dyDescent="0.35">
      <c r="B381" cm="1">
        <f t="array" ref="B381">TRANSPOSE(_xlfn._xlws.SORT(_xlfn._xlws.FILTER(tillage[tillage_level],tillage[experiment_id]=A381)))</f>
        <v>0</v>
      </c>
    </row>
    <row r="382" spans="2:2" x14ac:dyDescent="0.35">
      <c r="B382" cm="1">
        <f t="array" ref="B382">TRANSPOSE(_xlfn._xlws.SORT(_xlfn._xlws.FILTER(tillage[tillage_level],tillage[experiment_id]=A382)))</f>
        <v>0</v>
      </c>
    </row>
    <row r="383" spans="2:2" x14ac:dyDescent="0.35">
      <c r="B383" cm="1">
        <f t="array" ref="B383">TRANSPOSE(_xlfn._xlws.SORT(_xlfn._xlws.FILTER(tillage[tillage_level],tillage[experiment_id]=A383)))</f>
        <v>0</v>
      </c>
    </row>
    <row r="384" spans="2:2" x14ac:dyDescent="0.35">
      <c r="B384" cm="1">
        <f t="array" ref="B384">TRANSPOSE(_xlfn._xlws.SORT(_xlfn._xlws.FILTER(tillage[tillage_level],tillage[experiment_id]=A384)))</f>
        <v>0</v>
      </c>
    </row>
    <row r="385" spans="2:2" x14ac:dyDescent="0.35">
      <c r="B385" cm="1">
        <f t="array" ref="B385">TRANSPOSE(_xlfn._xlws.SORT(_xlfn._xlws.FILTER(tillage[tillage_level],tillage[experiment_id]=A385)))</f>
        <v>0</v>
      </c>
    </row>
    <row r="386" spans="2:2" x14ac:dyDescent="0.35">
      <c r="B386" cm="1">
        <f t="array" ref="B386">TRANSPOSE(_xlfn._xlws.SORT(_xlfn._xlws.FILTER(tillage[tillage_level],tillage[experiment_id]=A386)))</f>
        <v>0</v>
      </c>
    </row>
    <row r="387" spans="2:2" x14ac:dyDescent="0.35">
      <c r="B387" cm="1">
        <f t="array" ref="B387">TRANSPOSE(_xlfn._xlws.SORT(_xlfn._xlws.FILTER(tillage[tillage_level],tillage[experiment_id]=A387)))</f>
        <v>0</v>
      </c>
    </row>
    <row r="388" spans="2:2" x14ac:dyDescent="0.35">
      <c r="B388" cm="1">
        <f t="array" ref="B388">TRANSPOSE(_xlfn._xlws.SORT(_xlfn._xlws.FILTER(tillage[tillage_level],tillage[experiment_id]=A388)))</f>
        <v>0</v>
      </c>
    </row>
    <row r="389" spans="2:2" x14ac:dyDescent="0.35">
      <c r="B389" cm="1">
        <f t="array" ref="B389">TRANSPOSE(_xlfn._xlws.SORT(_xlfn._xlws.FILTER(tillage[tillage_level],tillage[experiment_id]=A389)))</f>
        <v>0</v>
      </c>
    </row>
    <row r="390" spans="2:2" x14ac:dyDescent="0.35">
      <c r="B390" cm="1">
        <f t="array" ref="B390">TRANSPOSE(_xlfn._xlws.SORT(_xlfn._xlws.FILTER(tillage[tillage_level],tillage[experiment_id]=A390)))</f>
        <v>0</v>
      </c>
    </row>
    <row r="391" spans="2:2" x14ac:dyDescent="0.35">
      <c r="B391" cm="1">
        <f t="array" ref="B391">TRANSPOSE(_xlfn._xlws.SORT(_xlfn._xlws.FILTER(tillage[tillage_level],tillage[experiment_id]=A391)))</f>
        <v>0</v>
      </c>
    </row>
    <row r="392" spans="2:2" x14ac:dyDescent="0.35">
      <c r="B392" cm="1">
        <f t="array" ref="B392">TRANSPOSE(_xlfn._xlws.SORT(_xlfn._xlws.FILTER(tillage[tillage_level],tillage[experiment_id]=A392)))</f>
        <v>0</v>
      </c>
    </row>
    <row r="393" spans="2:2" x14ac:dyDescent="0.35">
      <c r="B393" cm="1">
        <f t="array" ref="B393">TRANSPOSE(_xlfn._xlws.SORT(_xlfn._xlws.FILTER(tillage[tillage_level],tillage[experiment_id]=A393)))</f>
        <v>0</v>
      </c>
    </row>
    <row r="394" spans="2:2" x14ac:dyDescent="0.35">
      <c r="B394" cm="1">
        <f t="array" ref="B394">TRANSPOSE(_xlfn._xlws.SORT(_xlfn._xlws.FILTER(tillage[tillage_level],tillage[experiment_id]=A394)))</f>
        <v>0</v>
      </c>
    </row>
    <row r="395" spans="2:2" x14ac:dyDescent="0.35">
      <c r="B395" cm="1">
        <f t="array" ref="B395">TRANSPOSE(_xlfn._xlws.SORT(_xlfn._xlws.FILTER(tillage[tillage_level],tillage[experiment_id]=A395)))</f>
        <v>0</v>
      </c>
    </row>
    <row r="396" spans="2:2" x14ac:dyDescent="0.35">
      <c r="B396" cm="1">
        <f t="array" ref="B396">TRANSPOSE(_xlfn._xlws.SORT(_xlfn._xlws.FILTER(tillage[tillage_level],tillage[experiment_id]=A396)))</f>
        <v>0</v>
      </c>
    </row>
    <row r="397" spans="2:2" x14ac:dyDescent="0.35">
      <c r="B397" cm="1">
        <f t="array" ref="B397">TRANSPOSE(_xlfn._xlws.SORT(_xlfn._xlws.FILTER(tillage[tillage_level],tillage[experiment_id]=A397)))</f>
        <v>0</v>
      </c>
    </row>
    <row r="398" spans="2:2" x14ac:dyDescent="0.35">
      <c r="B398" cm="1">
        <f t="array" ref="B398">TRANSPOSE(_xlfn._xlws.SORT(_xlfn._xlws.FILTER(tillage[tillage_level],tillage[experiment_id]=A398)))</f>
        <v>0</v>
      </c>
    </row>
    <row r="399" spans="2:2" x14ac:dyDescent="0.35">
      <c r="B399" cm="1">
        <f t="array" ref="B399">TRANSPOSE(_xlfn._xlws.SORT(_xlfn._xlws.FILTER(tillage[tillage_level],tillage[experiment_id]=A399)))</f>
        <v>0</v>
      </c>
    </row>
    <row r="400" spans="2:2" x14ac:dyDescent="0.35">
      <c r="B400" cm="1">
        <f t="array" ref="B400">TRANSPOSE(_xlfn._xlws.SORT(_xlfn._xlws.FILTER(tillage[tillage_level],tillage[experiment_id]=A400)))</f>
        <v>0</v>
      </c>
    </row>
    <row r="401" spans="2:2" x14ac:dyDescent="0.35">
      <c r="B401" cm="1">
        <f t="array" ref="B401">TRANSPOSE(_xlfn._xlws.SORT(_xlfn._xlws.FILTER(tillage[tillage_level],tillage[experiment_id]=A401)))</f>
        <v>0</v>
      </c>
    </row>
    <row r="402" spans="2:2" x14ac:dyDescent="0.35">
      <c r="B402" cm="1">
        <f t="array" ref="B402">TRANSPOSE(_xlfn._xlws.SORT(_xlfn._xlws.FILTER(tillage[tillage_level],tillage[experiment_id]=A402)))</f>
        <v>0</v>
      </c>
    </row>
    <row r="403" spans="2:2" x14ac:dyDescent="0.35">
      <c r="B403" cm="1">
        <f t="array" ref="B403">TRANSPOSE(_xlfn._xlws.SORT(_xlfn._xlws.FILTER(tillage[tillage_level],tillage[experiment_id]=A403)))</f>
        <v>0</v>
      </c>
    </row>
    <row r="404" spans="2:2" x14ac:dyDescent="0.35">
      <c r="B404" cm="1">
        <f t="array" ref="B404">TRANSPOSE(_xlfn._xlws.SORT(_xlfn._xlws.FILTER(tillage[tillage_level],tillage[experiment_id]=A404)))</f>
        <v>0</v>
      </c>
    </row>
    <row r="405" spans="2:2" x14ac:dyDescent="0.35">
      <c r="B405" cm="1">
        <f t="array" ref="B405">TRANSPOSE(_xlfn._xlws.SORT(_xlfn._xlws.FILTER(tillage[tillage_level],tillage[experiment_id]=A405)))</f>
        <v>0</v>
      </c>
    </row>
    <row r="406" spans="2:2" x14ac:dyDescent="0.35">
      <c r="B406" cm="1">
        <f t="array" ref="B406">TRANSPOSE(_xlfn._xlws.SORT(_xlfn._xlws.FILTER(tillage[tillage_level],tillage[experiment_id]=A406)))</f>
        <v>0</v>
      </c>
    </row>
    <row r="407" spans="2:2" x14ac:dyDescent="0.35">
      <c r="B407" cm="1">
        <f t="array" ref="B407">TRANSPOSE(_xlfn._xlws.SORT(_xlfn._xlws.FILTER(tillage[tillage_level],tillage[experiment_id]=A407)))</f>
        <v>0</v>
      </c>
    </row>
    <row r="408" spans="2:2" x14ac:dyDescent="0.35">
      <c r="B408" cm="1">
        <f t="array" ref="B408">TRANSPOSE(_xlfn._xlws.SORT(_xlfn._xlws.FILTER(tillage[tillage_level],tillage[experiment_id]=A408)))</f>
        <v>0</v>
      </c>
    </row>
    <row r="409" spans="2:2" x14ac:dyDescent="0.35">
      <c r="B409" cm="1">
        <f t="array" ref="B409">TRANSPOSE(_xlfn._xlws.SORT(_xlfn._xlws.FILTER(tillage[tillage_level],tillage[experiment_id]=A409)))</f>
        <v>0</v>
      </c>
    </row>
    <row r="410" spans="2:2" x14ac:dyDescent="0.35">
      <c r="B410" cm="1">
        <f t="array" ref="B410">TRANSPOSE(_xlfn._xlws.SORT(_xlfn._xlws.FILTER(tillage[tillage_level],tillage[experiment_id]=A410)))</f>
        <v>0</v>
      </c>
    </row>
    <row r="411" spans="2:2" x14ac:dyDescent="0.35">
      <c r="B411" cm="1">
        <f t="array" ref="B411">TRANSPOSE(_xlfn._xlws.SORT(_xlfn._xlws.FILTER(tillage[tillage_level],tillage[experiment_id]=A411)))</f>
        <v>0</v>
      </c>
    </row>
    <row r="412" spans="2:2" x14ac:dyDescent="0.35">
      <c r="B412" cm="1">
        <f t="array" ref="B412">TRANSPOSE(_xlfn._xlws.SORT(_xlfn._xlws.FILTER(tillage[tillage_level],tillage[experiment_id]=A412)))</f>
        <v>0</v>
      </c>
    </row>
    <row r="413" spans="2:2" x14ac:dyDescent="0.35">
      <c r="B413" cm="1">
        <f t="array" ref="B413">TRANSPOSE(_xlfn._xlws.SORT(_xlfn._xlws.FILTER(tillage[tillage_level],tillage[experiment_id]=A413)))</f>
        <v>0</v>
      </c>
    </row>
    <row r="414" spans="2:2" x14ac:dyDescent="0.35">
      <c r="B414" cm="1">
        <f t="array" ref="B414">TRANSPOSE(_xlfn._xlws.SORT(_xlfn._xlws.FILTER(tillage[tillage_level],tillage[experiment_id]=A414)))</f>
        <v>0</v>
      </c>
    </row>
    <row r="415" spans="2:2" x14ac:dyDescent="0.35">
      <c r="B415" cm="1">
        <f t="array" ref="B415">TRANSPOSE(_xlfn._xlws.SORT(_xlfn._xlws.FILTER(tillage[tillage_level],tillage[experiment_id]=A415)))</f>
        <v>0</v>
      </c>
    </row>
    <row r="416" spans="2:2" x14ac:dyDescent="0.35">
      <c r="B416" cm="1">
        <f t="array" ref="B416">TRANSPOSE(_xlfn._xlws.SORT(_xlfn._xlws.FILTER(tillage[tillage_level],tillage[experiment_id]=A416)))</f>
        <v>0</v>
      </c>
    </row>
    <row r="417" spans="2:2" x14ac:dyDescent="0.35">
      <c r="B417" cm="1">
        <f t="array" ref="B417">TRANSPOSE(_xlfn._xlws.SORT(_xlfn._xlws.FILTER(tillage[tillage_level],tillage[experiment_id]=A417)))</f>
        <v>0</v>
      </c>
    </row>
    <row r="418" spans="2:2" x14ac:dyDescent="0.35">
      <c r="B418" cm="1">
        <f t="array" ref="B418">TRANSPOSE(_xlfn._xlws.SORT(_xlfn._xlws.FILTER(tillage[tillage_level],tillage[experiment_id]=A418)))</f>
        <v>0</v>
      </c>
    </row>
    <row r="419" spans="2:2" x14ac:dyDescent="0.35">
      <c r="B419" cm="1">
        <f t="array" ref="B419">TRANSPOSE(_xlfn._xlws.SORT(_xlfn._xlws.FILTER(tillage[tillage_level],tillage[experiment_id]=A419)))</f>
        <v>0</v>
      </c>
    </row>
    <row r="420" spans="2:2" x14ac:dyDescent="0.35">
      <c r="B420" cm="1">
        <f t="array" ref="B420">TRANSPOSE(_xlfn._xlws.SORT(_xlfn._xlws.FILTER(tillage[tillage_level],tillage[experiment_id]=A420)))</f>
        <v>0</v>
      </c>
    </row>
    <row r="421" spans="2:2" x14ac:dyDescent="0.35">
      <c r="B421" cm="1">
        <f t="array" ref="B421">TRANSPOSE(_xlfn._xlws.SORT(_xlfn._xlws.FILTER(tillage[tillage_level],tillage[experiment_id]=A421)))</f>
        <v>0</v>
      </c>
    </row>
    <row r="422" spans="2:2" x14ac:dyDescent="0.35">
      <c r="B422" cm="1">
        <f t="array" ref="B422">TRANSPOSE(_xlfn._xlws.SORT(_xlfn._xlws.FILTER(tillage[tillage_level],tillage[experiment_id]=A422)))</f>
        <v>0</v>
      </c>
    </row>
    <row r="423" spans="2:2" x14ac:dyDescent="0.35">
      <c r="B423" cm="1">
        <f t="array" ref="B423">TRANSPOSE(_xlfn._xlws.SORT(_xlfn._xlws.FILTER(tillage[tillage_level],tillage[experiment_id]=A423)))</f>
        <v>0</v>
      </c>
    </row>
    <row r="424" spans="2:2" x14ac:dyDescent="0.35">
      <c r="B424" cm="1">
        <f t="array" ref="B424">TRANSPOSE(_xlfn._xlws.SORT(_xlfn._xlws.FILTER(tillage[tillage_level],tillage[experiment_id]=A424)))</f>
        <v>0</v>
      </c>
    </row>
    <row r="425" spans="2:2" x14ac:dyDescent="0.35">
      <c r="B425" cm="1">
        <f t="array" ref="B425">TRANSPOSE(_xlfn._xlws.SORT(_xlfn._xlws.FILTER(tillage[tillage_level],tillage[experiment_id]=A425)))</f>
        <v>0</v>
      </c>
    </row>
    <row r="426" spans="2:2" x14ac:dyDescent="0.35">
      <c r="B426" cm="1">
        <f t="array" ref="B426">TRANSPOSE(_xlfn._xlws.SORT(_xlfn._xlws.FILTER(tillage[tillage_level],tillage[experiment_id]=A426)))</f>
        <v>0</v>
      </c>
    </row>
    <row r="427" spans="2:2" x14ac:dyDescent="0.35">
      <c r="B427" cm="1">
        <f t="array" ref="B427">TRANSPOSE(_xlfn._xlws.SORT(_xlfn._xlws.FILTER(tillage[tillage_level],tillage[experiment_id]=A427)))</f>
        <v>0</v>
      </c>
    </row>
    <row r="428" spans="2:2" x14ac:dyDescent="0.35">
      <c r="B428" cm="1">
        <f t="array" ref="B428">TRANSPOSE(_xlfn._xlws.SORT(_xlfn._xlws.FILTER(tillage[tillage_level],tillage[experiment_id]=A428)))</f>
        <v>0</v>
      </c>
    </row>
    <row r="429" spans="2:2" x14ac:dyDescent="0.35">
      <c r="B429" cm="1">
        <f t="array" ref="B429">TRANSPOSE(_xlfn._xlws.SORT(_xlfn._xlws.FILTER(tillage[tillage_level],tillage[experiment_id]=A429)))</f>
        <v>0</v>
      </c>
    </row>
    <row r="430" spans="2:2" x14ac:dyDescent="0.35">
      <c r="B430" cm="1">
        <f t="array" ref="B430">TRANSPOSE(_xlfn._xlws.SORT(_xlfn._xlws.FILTER(tillage[tillage_level],tillage[experiment_id]=A430)))</f>
        <v>0</v>
      </c>
    </row>
    <row r="431" spans="2:2" x14ac:dyDescent="0.35">
      <c r="B431" cm="1">
        <f t="array" ref="B431">TRANSPOSE(_xlfn._xlws.SORT(_xlfn._xlws.FILTER(tillage[tillage_level],tillage[experiment_id]=A431)))</f>
        <v>0</v>
      </c>
    </row>
    <row r="432" spans="2:2" x14ac:dyDescent="0.35">
      <c r="B432" cm="1">
        <f t="array" ref="B432">TRANSPOSE(_xlfn._xlws.SORT(_xlfn._xlws.FILTER(tillage[tillage_level],tillage[experiment_id]=A432)))</f>
        <v>0</v>
      </c>
    </row>
    <row r="433" spans="2:2" x14ac:dyDescent="0.35">
      <c r="B433" cm="1">
        <f t="array" ref="B433">TRANSPOSE(_xlfn._xlws.SORT(_xlfn._xlws.FILTER(tillage[tillage_level],tillage[experiment_id]=A433)))</f>
        <v>0</v>
      </c>
    </row>
    <row r="434" spans="2:2" x14ac:dyDescent="0.35">
      <c r="B434" cm="1">
        <f t="array" ref="B434">TRANSPOSE(_xlfn._xlws.SORT(_xlfn._xlws.FILTER(tillage[tillage_level],tillage[experiment_id]=A434)))</f>
        <v>0</v>
      </c>
    </row>
    <row r="435" spans="2:2" x14ac:dyDescent="0.35">
      <c r="B435" cm="1">
        <f t="array" ref="B435">TRANSPOSE(_xlfn._xlws.SORT(_xlfn._xlws.FILTER(tillage[tillage_level],tillage[experiment_id]=A435)))</f>
        <v>0</v>
      </c>
    </row>
    <row r="436" spans="2:2" x14ac:dyDescent="0.35">
      <c r="B436" cm="1">
        <f t="array" ref="B436">TRANSPOSE(_xlfn._xlws.SORT(_xlfn._xlws.FILTER(tillage[tillage_level],tillage[experiment_id]=A436)))</f>
        <v>0</v>
      </c>
    </row>
    <row r="437" spans="2:2" x14ac:dyDescent="0.35">
      <c r="B437" cm="1">
        <f t="array" ref="B437">TRANSPOSE(_xlfn._xlws.SORT(_xlfn._xlws.FILTER(tillage[tillage_level],tillage[experiment_id]=A437)))</f>
        <v>0</v>
      </c>
    </row>
    <row r="438" spans="2:2" x14ac:dyDescent="0.35">
      <c r="B438" cm="1">
        <f t="array" ref="B438">TRANSPOSE(_xlfn._xlws.SORT(_xlfn._xlws.FILTER(tillage[tillage_level],tillage[experiment_id]=A438)))</f>
        <v>0</v>
      </c>
    </row>
    <row r="439" spans="2:2" x14ac:dyDescent="0.35">
      <c r="B439" cm="1">
        <f t="array" ref="B439">TRANSPOSE(_xlfn._xlws.SORT(_xlfn._xlws.FILTER(tillage[tillage_level],tillage[experiment_id]=A439)))</f>
        <v>0</v>
      </c>
    </row>
    <row r="440" spans="2:2" x14ac:dyDescent="0.35">
      <c r="B440" cm="1">
        <f t="array" ref="B440">TRANSPOSE(_xlfn._xlws.SORT(_xlfn._xlws.FILTER(tillage[tillage_level],tillage[experiment_id]=A440)))</f>
        <v>0</v>
      </c>
    </row>
    <row r="441" spans="2:2" x14ac:dyDescent="0.35">
      <c r="B441" cm="1">
        <f t="array" ref="B441">TRANSPOSE(_xlfn._xlws.SORT(_xlfn._xlws.FILTER(tillage[tillage_level],tillage[experiment_id]=A441)))</f>
        <v>0</v>
      </c>
    </row>
    <row r="442" spans="2:2" x14ac:dyDescent="0.35">
      <c r="B442" cm="1">
        <f t="array" ref="B442">TRANSPOSE(_xlfn._xlws.SORT(_xlfn._xlws.FILTER(tillage[tillage_level],tillage[experiment_id]=A442)))</f>
        <v>0</v>
      </c>
    </row>
    <row r="443" spans="2:2" x14ac:dyDescent="0.35">
      <c r="B443" cm="1">
        <f t="array" ref="B443">TRANSPOSE(_xlfn._xlws.SORT(_xlfn._xlws.FILTER(tillage[tillage_level],tillage[experiment_id]=A443)))</f>
        <v>0</v>
      </c>
    </row>
    <row r="444" spans="2:2" x14ac:dyDescent="0.35">
      <c r="B444" cm="1">
        <f t="array" ref="B444">TRANSPOSE(_xlfn._xlws.SORT(_xlfn._xlws.FILTER(tillage[tillage_level],tillage[experiment_id]=A444)))</f>
        <v>0</v>
      </c>
    </row>
    <row r="445" spans="2:2" x14ac:dyDescent="0.35">
      <c r="B445" cm="1">
        <f t="array" ref="B445">TRANSPOSE(_xlfn._xlws.SORT(_xlfn._xlws.FILTER(tillage[tillage_level],tillage[experiment_id]=A445)))</f>
        <v>0</v>
      </c>
    </row>
    <row r="446" spans="2:2" x14ac:dyDescent="0.35">
      <c r="B446" cm="1">
        <f t="array" ref="B446">TRANSPOSE(_xlfn._xlws.SORT(_xlfn._xlws.FILTER(tillage[tillage_level],tillage[experiment_id]=A446)))</f>
        <v>0</v>
      </c>
    </row>
    <row r="447" spans="2:2" x14ac:dyDescent="0.35">
      <c r="B447" cm="1">
        <f t="array" ref="B447">TRANSPOSE(_xlfn._xlws.SORT(_xlfn._xlws.FILTER(tillage[tillage_level],tillage[experiment_id]=A447)))</f>
        <v>0</v>
      </c>
    </row>
    <row r="448" spans="2:2" x14ac:dyDescent="0.35">
      <c r="B448" cm="1">
        <f t="array" ref="B448">TRANSPOSE(_xlfn._xlws.SORT(_xlfn._xlws.FILTER(tillage[tillage_level],tillage[experiment_id]=A448)))</f>
        <v>0</v>
      </c>
    </row>
    <row r="449" spans="2:2" x14ac:dyDescent="0.35">
      <c r="B449" cm="1">
        <f t="array" ref="B449">TRANSPOSE(_xlfn._xlws.SORT(_xlfn._xlws.FILTER(tillage[tillage_level],tillage[experiment_id]=A449)))</f>
        <v>0</v>
      </c>
    </row>
    <row r="450" spans="2:2" x14ac:dyDescent="0.35">
      <c r="B450" cm="1">
        <f t="array" ref="B450">TRANSPOSE(_xlfn._xlws.SORT(_xlfn._xlws.FILTER(tillage[tillage_level],tillage[experiment_id]=A450)))</f>
        <v>0</v>
      </c>
    </row>
    <row r="451" spans="2:2" x14ac:dyDescent="0.35">
      <c r="B451" cm="1">
        <f t="array" ref="B451">TRANSPOSE(_xlfn._xlws.SORT(_xlfn._xlws.FILTER(tillage[tillage_level],tillage[experiment_id]=A451)))</f>
        <v>0</v>
      </c>
    </row>
    <row r="452" spans="2:2" x14ac:dyDescent="0.35">
      <c r="B452" cm="1">
        <f t="array" ref="B452">TRANSPOSE(_xlfn._xlws.SORT(_xlfn._xlws.FILTER(tillage[tillage_level],tillage[experiment_id]=A452)))</f>
        <v>0</v>
      </c>
    </row>
    <row r="453" spans="2:2" x14ac:dyDescent="0.35">
      <c r="B453" cm="1">
        <f t="array" ref="B453">TRANSPOSE(_xlfn._xlws.SORT(_xlfn._xlws.FILTER(tillage[tillage_level],tillage[experiment_id]=A453)))</f>
        <v>0</v>
      </c>
    </row>
    <row r="454" spans="2:2" x14ac:dyDescent="0.35">
      <c r="B454" cm="1">
        <f t="array" ref="B454">TRANSPOSE(_xlfn._xlws.SORT(_xlfn._xlws.FILTER(tillage[tillage_level],tillage[experiment_id]=A454)))</f>
        <v>0</v>
      </c>
    </row>
    <row r="455" spans="2:2" x14ac:dyDescent="0.35">
      <c r="B455" cm="1">
        <f t="array" ref="B455">TRANSPOSE(_xlfn._xlws.SORT(_xlfn._xlws.FILTER(tillage[tillage_level],tillage[experiment_id]=A455)))</f>
        <v>0</v>
      </c>
    </row>
    <row r="456" spans="2:2" x14ac:dyDescent="0.35">
      <c r="B456" cm="1">
        <f t="array" ref="B456">TRANSPOSE(_xlfn._xlws.SORT(_xlfn._xlws.FILTER(tillage[tillage_level],tillage[experiment_id]=A456)))</f>
        <v>0</v>
      </c>
    </row>
    <row r="457" spans="2:2" x14ac:dyDescent="0.35">
      <c r="B457" cm="1">
        <f t="array" ref="B457">TRANSPOSE(_xlfn._xlws.SORT(_xlfn._xlws.FILTER(tillage[tillage_level],tillage[experiment_id]=A457)))</f>
        <v>0</v>
      </c>
    </row>
    <row r="458" spans="2:2" x14ac:dyDescent="0.35">
      <c r="B458" cm="1">
        <f t="array" ref="B458">TRANSPOSE(_xlfn._xlws.SORT(_xlfn._xlws.FILTER(tillage[tillage_level],tillage[experiment_id]=A458)))</f>
        <v>0</v>
      </c>
    </row>
    <row r="459" spans="2:2" x14ac:dyDescent="0.35">
      <c r="B459" cm="1">
        <f t="array" ref="B459">TRANSPOSE(_xlfn._xlws.SORT(_xlfn._xlws.FILTER(tillage[tillage_level],tillage[experiment_id]=A459)))</f>
        <v>0</v>
      </c>
    </row>
    <row r="460" spans="2:2" x14ac:dyDescent="0.35">
      <c r="B460" cm="1">
        <f t="array" ref="B460">TRANSPOSE(_xlfn._xlws.SORT(_xlfn._xlws.FILTER(tillage[tillage_level],tillage[experiment_id]=A460)))</f>
        <v>0</v>
      </c>
    </row>
    <row r="461" spans="2:2" x14ac:dyDescent="0.35">
      <c r="B461" cm="1">
        <f t="array" ref="B461">TRANSPOSE(_xlfn._xlws.SORT(_xlfn._xlws.FILTER(tillage[tillage_level],tillage[experiment_id]=A461)))</f>
        <v>0</v>
      </c>
    </row>
    <row r="462" spans="2:2" x14ac:dyDescent="0.35">
      <c r="B462" cm="1">
        <f t="array" ref="B462">TRANSPOSE(_xlfn._xlws.SORT(_xlfn._xlws.FILTER(tillage[tillage_level],tillage[experiment_id]=A462)))</f>
        <v>0</v>
      </c>
    </row>
    <row r="463" spans="2:2" x14ac:dyDescent="0.35">
      <c r="B463" cm="1">
        <f t="array" ref="B463">TRANSPOSE(_xlfn._xlws.SORT(_xlfn._xlws.FILTER(tillage[tillage_level],tillage[experiment_id]=A463)))</f>
        <v>0</v>
      </c>
    </row>
    <row r="464" spans="2:2" x14ac:dyDescent="0.35">
      <c r="B464" cm="1">
        <f t="array" ref="B464">TRANSPOSE(_xlfn._xlws.SORT(_xlfn._xlws.FILTER(tillage[tillage_level],tillage[experiment_id]=A464)))</f>
        <v>0</v>
      </c>
    </row>
    <row r="465" spans="2:2" x14ac:dyDescent="0.35">
      <c r="B465" cm="1">
        <f t="array" ref="B465">TRANSPOSE(_xlfn._xlws.SORT(_xlfn._xlws.FILTER(tillage[tillage_level],tillage[experiment_id]=A465)))</f>
        <v>0</v>
      </c>
    </row>
    <row r="466" spans="2:2" x14ac:dyDescent="0.35">
      <c r="B466" cm="1">
        <f t="array" ref="B466">TRANSPOSE(_xlfn._xlws.SORT(_xlfn._xlws.FILTER(tillage[tillage_level],tillage[experiment_id]=A466)))</f>
        <v>0</v>
      </c>
    </row>
    <row r="467" spans="2:2" x14ac:dyDescent="0.35">
      <c r="B467" cm="1">
        <f t="array" ref="B467">TRANSPOSE(_xlfn._xlws.SORT(_xlfn._xlws.FILTER(tillage[tillage_level],tillage[experiment_id]=A467)))</f>
        <v>0</v>
      </c>
    </row>
    <row r="468" spans="2:2" x14ac:dyDescent="0.35">
      <c r="B468" cm="1">
        <f t="array" ref="B468">TRANSPOSE(_xlfn._xlws.SORT(_xlfn._xlws.FILTER(tillage[tillage_level],tillage[experiment_id]=A468)))</f>
        <v>0</v>
      </c>
    </row>
    <row r="469" spans="2:2" x14ac:dyDescent="0.35">
      <c r="B469" cm="1">
        <f t="array" ref="B469">TRANSPOSE(_xlfn._xlws.SORT(_xlfn._xlws.FILTER(tillage[tillage_level],tillage[experiment_id]=A469)))</f>
        <v>0</v>
      </c>
    </row>
    <row r="470" spans="2:2" x14ac:dyDescent="0.35">
      <c r="B470" cm="1">
        <f t="array" ref="B470">TRANSPOSE(_xlfn._xlws.SORT(_xlfn._xlws.FILTER(tillage[tillage_level],tillage[experiment_id]=A470)))</f>
        <v>0</v>
      </c>
    </row>
    <row r="471" spans="2:2" x14ac:dyDescent="0.35">
      <c r="B471" cm="1">
        <f t="array" ref="B471">TRANSPOSE(_xlfn._xlws.SORT(_xlfn._xlws.FILTER(tillage[tillage_level],tillage[experiment_id]=A471)))</f>
        <v>0</v>
      </c>
    </row>
    <row r="472" spans="2:2" x14ac:dyDescent="0.35">
      <c r="B472" cm="1">
        <f t="array" ref="B472">TRANSPOSE(_xlfn._xlws.SORT(_xlfn._xlws.FILTER(tillage[tillage_level],tillage[experiment_id]=A472)))</f>
        <v>0</v>
      </c>
    </row>
    <row r="473" spans="2:2" x14ac:dyDescent="0.35">
      <c r="B473" cm="1">
        <f t="array" ref="B473">TRANSPOSE(_xlfn._xlws.SORT(_xlfn._xlws.FILTER(tillage[tillage_level],tillage[experiment_id]=A473)))</f>
        <v>0</v>
      </c>
    </row>
    <row r="474" spans="2:2" x14ac:dyDescent="0.35">
      <c r="B474" cm="1">
        <f t="array" ref="B474">TRANSPOSE(_xlfn._xlws.SORT(_xlfn._xlws.FILTER(tillage[tillage_level],tillage[experiment_id]=A474)))</f>
        <v>0</v>
      </c>
    </row>
    <row r="475" spans="2:2" x14ac:dyDescent="0.35">
      <c r="B475" cm="1">
        <f t="array" ref="B475">TRANSPOSE(_xlfn._xlws.SORT(_xlfn._xlws.FILTER(tillage[tillage_level],tillage[experiment_id]=A475)))</f>
        <v>0</v>
      </c>
    </row>
    <row r="476" spans="2:2" x14ac:dyDescent="0.35">
      <c r="B476" cm="1">
        <f t="array" ref="B476">TRANSPOSE(_xlfn._xlws.SORT(_xlfn._xlws.FILTER(tillage[tillage_level],tillage[experiment_id]=A476)))</f>
        <v>0</v>
      </c>
    </row>
    <row r="477" spans="2:2" x14ac:dyDescent="0.35">
      <c r="B477" cm="1">
        <f t="array" ref="B477">TRANSPOSE(_xlfn._xlws.SORT(_xlfn._xlws.FILTER(tillage[tillage_level],tillage[experiment_id]=A477)))</f>
        <v>0</v>
      </c>
    </row>
    <row r="478" spans="2:2" x14ac:dyDescent="0.35">
      <c r="B478" cm="1">
        <f t="array" ref="B478">TRANSPOSE(_xlfn._xlws.SORT(_xlfn._xlws.FILTER(tillage[tillage_level],tillage[experiment_id]=A478)))</f>
        <v>0</v>
      </c>
    </row>
    <row r="479" spans="2:2" x14ac:dyDescent="0.35">
      <c r="B479" cm="1">
        <f t="array" ref="B479">TRANSPOSE(_xlfn._xlws.SORT(_xlfn._xlws.FILTER(tillage[tillage_level],tillage[experiment_id]=A479)))</f>
        <v>0</v>
      </c>
    </row>
    <row r="480" spans="2:2" x14ac:dyDescent="0.35">
      <c r="B480" cm="1">
        <f t="array" ref="B480">TRANSPOSE(_xlfn._xlws.SORT(_xlfn._xlws.FILTER(tillage[tillage_level],tillage[experiment_id]=A480)))</f>
        <v>0</v>
      </c>
    </row>
    <row r="481" spans="2:2" x14ac:dyDescent="0.35">
      <c r="B481" cm="1">
        <f t="array" ref="B481">TRANSPOSE(_xlfn._xlws.SORT(_xlfn._xlws.FILTER(tillage[tillage_level],tillage[experiment_id]=A481)))</f>
        <v>0</v>
      </c>
    </row>
    <row r="482" spans="2:2" x14ac:dyDescent="0.35">
      <c r="B482" cm="1">
        <f t="array" ref="B482">TRANSPOSE(_xlfn._xlws.SORT(_xlfn._xlws.FILTER(tillage[tillage_level],tillage[experiment_id]=A482)))</f>
        <v>0</v>
      </c>
    </row>
    <row r="483" spans="2:2" x14ac:dyDescent="0.35">
      <c r="B483" cm="1">
        <f t="array" ref="B483">TRANSPOSE(_xlfn._xlws.SORT(_xlfn._xlws.FILTER(tillage[tillage_level],tillage[experiment_id]=A483)))</f>
        <v>0</v>
      </c>
    </row>
    <row r="484" spans="2:2" x14ac:dyDescent="0.35">
      <c r="B484" cm="1">
        <f t="array" ref="B484">TRANSPOSE(_xlfn._xlws.SORT(_xlfn._xlws.FILTER(tillage[tillage_level],tillage[experiment_id]=A484)))</f>
        <v>0</v>
      </c>
    </row>
    <row r="485" spans="2:2" x14ac:dyDescent="0.35">
      <c r="B485" cm="1">
        <f t="array" ref="B485">TRANSPOSE(_xlfn._xlws.SORT(_xlfn._xlws.FILTER(tillage[tillage_level],tillage[experiment_id]=A485)))</f>
        <v>0</v>
      </c>
    </row>
    <row r="486" spans="2:2" x14ac:dyDescent="0.35">
      <c r="B486" cm="1">
        <f t="array" ref="B486">TRANSPOSE(_xlfn._xlws.SORT(_xlfn._xlws.FILTER(tillage[tillage_level],tillage[experiment_id]=A486)))</f>
        <v>0</v>
      </c>
    </row>
    <row r="487" spans="2:2" x14ac:dyDescent="0.35">
      <c r="B487" cm="1">
        <f t="array" ref="B487">TRANSPOSE(_xlfn._xlws.SORT(_xlfn._xlws.FILTER(tillage[tillage_level],tillage[experiment_id]=A487)))</f>
        <v>0</v>
      </c>
    </row>
    <row r="488" spans="2:2" x14ac:dyDescent="0.35">
      <c r="B488" cm="1">
        <f t="array" ref="B488">TRANSPOSE(_xlfn._xlws.SORT(_xlfn._xlws.FILTER(tillage[tillage_level],tillage[experiment_id]=A488)))</f>
        <v>0</v>
      </c>
    </row>
    <row r="489" spans="2:2" x14ac:dyDescent="0.35">
      <c r="B489" cm="1">
        <f t="array" ref="B489">TRANSPOSE(_xlfn._xlws.SORT(_xlfn._xlws.FILTER(tillage[tillage_level],tillage[experiment_id]=A489)))</f>
        <v>0</v>
      </c>
    </row>
    <row r="490" spans="2:2" x14ac:dyDescent="0.35">
      <c r="B490" cm="1">
        <f t="array" ref="B490">TRANSPOSE(_xlfn._xlws.SORT(_xlfn._xlws.FILTER(tillage[tillage_level],tillage[experiment_id]=A490)))</f>
        <v>0</v>
      </c>
    </row>
    <row r="491" spans="2:2" x14ac:dyDescent="0.35">
      <c r="B491" cm="1">
        <f t="array" ref="B491">TRANSPOSE(_xlfn._xlws.SORT(_xlfn._xlws.FILTER(tillage[tillage_level],tillage[experiment_id]=A491)))</f>
        <v>0</v>
      </c>
    </row>
    <row r="492" spans="2:2" x14ac:dyDescent="0.35">
      <c r="B492" cm="1">
        <f t="array" ref="B492">TRANSPOSE(_xlfn._xlws.SORT(_xlfn._xlws.FILTER(tillage[tillage_level],tillage[experiment_id]=A492)))</f>
        <v>0</v>
      </c>
    </row>
    <row r="493" spans="2:2" x14ac:dyDescent="0.35">
      <c r="B493" cm="1">
        <f t="array" ref="B493">TRANSPOSE(_xlfn._xlws.SORT(_xlfn._xlws.FILTER(tillage[tillage_level],tillage[experiment_id]=A493)))</f>
        <v>0</v>
      </c>
    </row>
    <row r="494" spans="2:2" x14ac:dyDescent="0.35">
      <c r="B494" cm="1">
        <f t="array" ref="B494">TRANSPOSE(_xlfn._xlws.SORT(_xlfn._xlws.FILTER(tillage[tillage_level],tillage[experiment_id]=A494)))</f>
        <v>0</v>
      </c>
    </row>
    <row r="495" spans="2:2" x14ac:dyDescent="0.35">
      <c r="B495" cm="1">
        <f t="array" ref="B495">TRANSPOSE(_xlfn._xlws.SORT(_xlfn._xlws.FILTER(tillage[tillage_level],tillage[experiment_id]=A495)))</f>
        <v>0</v>
      </c>
    </row>
    <row r="496" spans="2:2" x14ac:dyDescent="0.35">
      <c r="B496" cm="1">
        <f t="array" ref="B496">TRANSPOSE(_xlfn._xlws.SORT(_xlfn._xlws.FILTER(tillage[tillage_level],tillage[experiment_id]=A496)))</f>
        <v>0</v>
      </c>
    </row>
    <row r="497" spans="2:121" x14ac:dyDescent="0.35">
      <c r="B497" cm="1">
        <f t="array" ref="B497">TRANSPOSE(_xlfn._xlws.SORT(_xlfn._xlws.FILTER(tillage[tillage_level],tillage[experiment_id]=A497)))</f>
        <v>0</v>
      </c>
    </row>
    <row r="498" spans="2:121" x14ac:dyDescent="0.35">
      <c r="B498" cm="1">
        <f t="array" ref="B498">TRANSPOSE(_xlfn._xlws.SORT(_xlfn._xlws.FILTER(tillage[tillage_level],tillage[experiment_id]=A498)))</f>
        <v>0</v>
      </c>
    </row>
    <row r="499" spans="2:121" x14ac:dyDescent="0.35">
      <c r="B499" cm="1">
        <f t="array" ref="B499">TRANSPOSE(_xlfn._xlws.SORT(_xlfn._xlws.FILTER(tillage[tillage_level],tillage[experiment_id]=A499)))</f>
        <v>0</v>
      </c>
    </row>
    <row r="500" spans="2:121" s="96" customFormat="1" x14ac:dyDescent="0.35">
      <c r="B500" s="96" cm="1">
        <f t="array" ref="B500">TRANSPOSE(_xlfn._xlws.SORT(_xlfn._xlws.FILTER(tillage[tillage_level],tillage[experiment_id]=A500)))</f>
        <v>0</v>
      </c>
      <c r="DQ500"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10" customFormat="1" x14ac:dyDescent="0.35">
      <c r="A1" s="109" t="s">
        <v>7381</v>
      </c>
      <c r="I1" s="111" t="s">
        <v>7377</v>
      </c>
    </row>
    <row r="2" spans="1:121" x14ac:dyDescent="0.35">
      <c r="A2" t="e" cm="1">
        <f t="array" ref="A2">_xlfn._xlws.SORT(_xlfn.UNIQUE(_xlfn._xlws.FILTER(#REF!,#REF! &lt;&gt; "")))</f>
        <v>#REF!</v>
      </c>
      <c r="B2" t="e" cm="1">
        <f t="array" ref="B2">TRANSPOSE(_xlfn._xlws.SORT(_xlfn._xlws.FILTER(#REF!&amp;" | "&amp;#REF!,#REF!=A2)))</f>
        <v>#REF!</v>
      </c>
      <c r="DQ2" t="e" cm="1">
        <f t="array" ref="DQ2">TRANSPOSE(_xlfn._xlws.SORT(_xlfn._xlws.FILTER(#REF!,#REF!=A2)))</f>
        <v>#REF!</v>
      </c>
    </row>
    <row r="3" spans="1:121" x14ac:dyDescent="0.35">
      <c r="B3" t="e" cm="1">
        <f t="array" ref="B3">TRANSPOSE(_xlfn._xlws.SORT(_xlfn._xlws.FILTER(#REF!&amp;" | "&amp;#REF!,#REF!=A3)))</f>
        <v>#REF!</v>
      </c>
      <c r="DQ3" t="e" cm="1">
        <f t="array" ref="DQ3">TRANSPOSE(_xlfn._xlws.SORT(_xlfn._xlws.FILTER(#REF!,#REF!=A3)))</f>
        <v>#REF!</v>
      </c>
    </row>
    <row r="4" spans="1:121" x14ac:dyDescent="0.35">
      <c r="B4" t="e" cm="1">
        <f t="array" ref="B4">TRANSPOSE(_xlfn._xlws.SORT(_xlfn._xlws.FILTER(#REF!&amp;" | "&amp;#REF!,#REF!=A4)))</f>
        <v>#REF!</v>
      </c>
      <c r="DQ4" t="e" cm="1">
        <f t="array" ref="DQ4">TRANSPOSE(_xlfn._xlws.SORT(_xlfn._xlws.FILTER(#REF!,#REF!=A4)))</f>
        <v>#REF!</v>
      </c>
    </row>
    <row r="5" spans="1:121" x14ac:dyDescent="0.35">
      <c r="B5" t="e" cm="1">
        <f t="array" ref="B5">TRANSPOSE(_xlfn._xlws.SORT(_xlfn._xlws.FILTER(#REF!&amp;" | "&amp;#REF!,#REF!=A5)))</f>
        <v>#REF!</v>
      </c>
      <c r="DQ5" t="e" cm="1">
        <f t="array" ref="DQ5">TRANSPOSE(_xlfn._xlws.SORT(_xlfn._xlws.FILTER(#REF!,#REF!=A5)))</f>
        <v>#REF!</v>
      </c>
    </row>
    <row r="6" spans="1:121" x14ac:dyDescent="0.35">
      <c r="B6" t="e" cm="1">
        <f t="array" ref="B6">TRANSPOSE(_xlfn._xlws.SORT(_xlfn._xlws.FILTER(#REF!&amp;" | "&amp;#REF!,#REF!=A6)))</f>
        <v>#REF!</v>
      </c>
      <c r="DQ6" t="e" cm="1">
        <f t="array" ref="DQ6">TRANSPOSE(_xlfn._xlws.SORT(_xlfn._xlws.FILTER(#REF!,#REF!=A6)))</f>
        <v>#REF!</v>
      </c>
    </row>
    <row r="7" spans="1:121" x14ac:dyDescent="0.35">
      <c r="B7" t="e" cm="1">
        <f t="array" ref="B7">TRANSPOSE(_xlfn._xlws.SORT(_xlfn._xlws.FILTER(#REF!&amp;" | "&amp;#REF!,#REF!=A7)))</f>
        <v>#REF!</v>
      </c>
      <c r="DQ7" t="e" cm="1">
        <f t="array" ref="DQ7">TRANSPOSE(_xlfn._xlws.SORT(_xlfn._xlws.FILTER(#REF!,#REF!=A7)))</f>
        <v>#REF!</v>
      </c>
    </row>
    <row r="8" spans="1:121" x14ac:dyDescent="0.35">
      <c r="B8" t="e" cm="1">
        <f t="array" ref="B8">TRANSPOSE(_xlfn._xlws.SORT(_xlfn._xlws.FILTER(#REF!&amp;" | "&amp;#REF!,#REF!=A8)))</f>
        <v>#REF!</v>
      </c>
      <c r="DQ8" t="e" cm="1">
        <f t="array" ref="DQ8">TRANSPOSE(_xlfn._xlws.SORT(_xlfn._xlws.FILTER(#REF!,#REF!=A8)))</f>
        <v>#REF!</v>
      </c>
    </row>
    <row r="9" spans="1:121" x14ac:dyDescent="0.35">
      <c r="B9" t="e" cm="1">
        <f t="array" ref="B9">TRANSPOSE(_xlfn._xlws.SORT(_xlfn._xlws.FILTER(#REF!&amp;" | "&amp;#REF!,#REF!=A9)))</f>
        <v>#REF!</v>
      </c>
      <c r="DQ9" t="e" cm="1">
        <f t="array" ref="DQ9">TRANSPOSE(_xlfn._xlws.SORT(_xlfn._xlws.FILTER(#REF!,#REF!=A9)))</f>
        <v>#REF!</v>
      </c>
    </row>
    <row r="10" spans="1:121" x14ac:dyDescent="0.35">
      <c r="B10" t="e" cm="1">
        <f t="array" ref="B10">TRANSPOSE(_xlfn._xlws.SORT(_xlfn._xlws.FILTER(#REF!&amp;" | "&amp;#REF!,#REF!=A10)))</f>
        <v>#REF!</v>
      </c>
      <c r="DQ10" t="e" cm="1">
        <f t="array" ref="DQ10">TRANSPOSE(_xlfn._xlws.SORT(_xlfn._xlws.FILTER(#REF!,#REF!=A10)))</f>
        <v>#REF!</v>
      </c>
    </row>
    <row r="11" spans="1:121" x14ac:dyDescent="0.35">
      <c r="B11" t="e" cm="1">
        <f t="array" ref="B11">TRANSPOSE(_xlfn._xlws.SORT(_xlfn._xlws.FILTER(#REF!&amp;" | "&amp;#REF!,#REF!=A11)))</f>
        <v>#REF!</v>
      </c>
      <c r="DQ11" t="e" cm="1">
        <f t="array" ref="DQ11">TRANSPOSE(_xlfn._xlws.SORT(_xlfn._xlws.FILTER(#REF!,#REF!=A11)))</f>
        <v>#REF!</v>
      </c>
    </row>
    <row r="12" spans="1:121" x14ac:dyDescent="0.35">
      <c r="B12" t="e" cm="1">
        <f t="array" ref="B12">TRANSPOSE(_xlfn._xlws.SORT(_xlfn._xlws.FILTER(#REF!&amp;" | "&amp;#REF!,#REF!=A12)))</f>
        <v>#REF!</v>
      </c>
      <c r="DQ12" t="e" cm="1">
        <f t="array" ref="DQ12">TRANSPOSE(_xlfn._xlws.SORT(_xlfn._xlws.FILTER(#REF!,#REF!=A12)))</f>
        <v>#REF!</v>
      </c>
    </row>
    <row r="13" spans="1:121" x14ac:dyDescent="0.35">
      <c r="B13" t="e" cm="1">
        <f t="array" ref="B13">TRANSPOSE(_xlfn._xlws.SORT(_xlfn._xlws.FILTER(#REF!&amp;" | "&amp;#REF!,#REF!=A13)))</f>
        <v>#REF!</v>
      </c>
      <c r="DQ13" t="e" cm="1">
        <f t="array" ref="DQ13">TRANSPOSE(_xlfn._xlws.SORT(_xlfn._xlws.FILTER(#REF!,#REF!=A13)))</f>
        <v>#REF!</v>
      </c>
    </row>
    <row r="14" spans="1:121" x14ac:dyDescent="0.35">
      <c r="B14" t="e" cm="1">
        <f t="array" ref="B14">TRANSPOSE(_xlfn._xlws.SORT(_xlfn._xlws.FILTER(#REF!&amp;" | "&amp;#REF!,#REF!=A14)))</f>
        <v>#REF!</v>
      </c>
      <c r="DQ14" t="e" cm="1">
        <f t="array" ref="DQ14">TRANSPOSE(_xlfn._xlws.SORT(_xlfn._xlws.FILTER(#REF!,#REF!=A14)))</f>
        <v>#REF!</v>
      </c>
    </row>
    <row r="15" spans="1:121" x14ac:dyDescent="0.35">
      <c r="B15" t="e" cm="1">
        <f t="array" ref="B15">TRANSPOSE(_xlfn._xlws.SORT(_xlfn._xlws.FILTER(#REF!&amp;" | "&amp;#REF!,#REF!=A15)))</f>
        <v>#REF!</v>
      </c>
      <c r="DQ15" t="e" cm="1">
        <f t="array" ref="DQ15">TRANSPOSE(_xlfn._xlws.SORT(_xlfn._xlws.FILTER(#REF!,#REF!=A15)))</f>
        <v>#REF!</v>
      </c>
    </row>
    <row r="16" spans="1:121" x14ac:dyDescent="0.35">
      <c r="B16" t="e" cm="1">
        <f t="array" ref="B16">TRANSPOSE(_xlfn._xlws.SORT(_xlfn._xlws.FILTER(#REF!&amp;" | "&amp;#REF!,#REF!=A16)))</f>
        <v>#REF!</v>
      </c>
      <c r="DQ16" t="e" cm="1">
        <f t="array" ref="DQ16">TRANSPOSE(_xlfn._xlws.SORT(_xlfn._xlws.FILTER(#REF!,#REF!=A16)))</f>
        <v>#REF!</v>
      </c>
    </row>
    <row r="17" spans="2:121" x14ac:dyDescent="0.35">
      <c r="B17" t="e" cm="1">
        <f t="array" ref="B17">TRANSPOSE(_xlfn._xlws.SORT(_xlfn._xlws.FILTER(#REF!&amp;" | "&amp;#REF!,#REF!=A17)))</f>
        <v>#REF!</v>
      </c>
      <c r="DQ17" t="e" cm="1">
        <f t="array" ref="DQ17">TRANSPOSE(_xlfn._xlws.SORT(_xlfn._xlws.FILTER(#REF!,#REF!=A17)))</f>
        <v>#REF!</v>
      </c>
    </row>
    <row r="18" spans="2:121" x14ac:dyDescent="0.35">
      <c r="B18" t="e" cm="1">
        <f t="array" ref="B18">TRANSPOSE(_xlfn._xlws.SORT(_xlfn._xlws.FILTER(#REF!&amp;" | "&amp;#REF!,#REF!=A18)))</f>
        <v>#REF!</v>
      </c>
      <c r="DQ18" t="e" cm="1">
        <f t="array" ref="DQ18">TRANSPOSE(_xlfn._xlws.SORT(_xlfn._xlws.FILTER(#REF!,#REF!=A18)))</f>
        <v>#REF!</v>
      </c>
    </row>
    <row r="19" spans="2:121" x14ac:dyDescent="0.35">
      <c r="B19" t="e" cm="1">
        <f t="array" ref="B19">TRANSPOSE(_xlfn._xlws.SORT(_xlfn._xlws.FILTER(#REF!&amp;" | "&amp;#REF!,#REF!=A19)))</f>
        <v>#REF!</v>
      </c>
      <c r="DQ19" t="e" cm="1">
        <f t="array" ref="DQ19">TRANSPOSE(_xlfn._xlws.SORT(_xlfn._xlws.FILTER(#REF!,#REF!=A19)))</f>
        <v>#REF!</v>
      </c>
    </row>
    <row r="20" spans="2:121" x14ac:dyDescent="0.35">
      <c r="B20" t="e" cm="1">
        <f t="array" ref="B20">TRANSPOSE(_xlfn._xlws.SORT(_xlfn._xlws.FILTER(#REF!&amp;" | "&amp;#REF!,#REF!=A20)))</f>
        <v>#REF!</v>
      </c>
      <c r="DQ20" t="e" cm="1">
        <f t="array" ref="DQ20">TRANSPOSE(_xlfn._xlws.SORT(_xlfn._xlws.FILTER(#REF!,#REF!=A20)))</f>
        <v>#REF!</v>
      </c>
    </row>
    <row r="21" spans="2:121" x14ac:dyDescent="0.35">
      <c r="B21" t="e" cm="1">
        <f t="array" ref="B21">TRANSPOSE(_xlfn._xlws.SORT(_xlfn._xlws.FILTER(#REF!&amp;" | "&amp;#REF!,#REF!=A21)))</f>
        <v>#REF!</v>
      </c>
      <c r="DQ21" t="e" cm="1">
        <f t="array" ref="DQ21">TRANSPOSE(_xlfn._xlws.SORT(_xlfn._xlws.FILTER(#REF!,#REF!=A21)))</f>
        <v>#REF!</v>
      </c>
    </row>
    <row r="22" spans="2:121" x14ac:dyDescent="0.35">
      <c r="B22" t="e" cm="1">
        <f t="array" ref="B22">TRANSPOSE(_xlfn._xlws.SORT(_xlfn._xlws.FILTER(#REF!&amp;" | "&amp;#REF!,#REF!=A22)))</f>
        <v>#REF!</v>
      </c>
      <c r="DQ22" t="e" cm="1">
        <f t="array" ref="DQ22">TRANSPOSE(_xlfn._xlws.SORT(_xlfn._xlws.FILTER(#REF!,#REF!=A22)))</f>
        <v>#REF!</v>
      </c>
    </row>
    <row r="23" spans="2:121" x14ac:dyDescent="0.35">
      <c r="B23" t="e" cm="1">
        <f t="array" ref="B23">TRANSPOSE(_xlfn._xlws.SORT(_xlfn._xlws.FILTER(#REF!&amp;" | "&amp;#REF!,#REF!=A23)))</f>
        <v>#REF!</v>
      </c>
      <c r="DQ23" t="e" cm="1">
        <f t="array" ref="DQ23">TRANSPOSE(_xlfn._xlws.SORT(_xlfn._xlws.FILTER(#REF!,#REF!=A23)))</f>
        <v>#REF!</v>
      </c>
    </row>
    <row r="24" spans="2:121" x14ac:dyDescent="0.35">
      <c r="B24" t="e" cm="1">
        <f t="array" ref="B24">TRANSPOSE(_xlfn._xlws.SORT(_xlfn._xlws.FILTER(#REF!&amp;" | "&amp;#REF!,#REF!=A24)))</f>
        <v>#REF!</v>
      </c>
      <c r="DQ24" t="e" cm="1">
        <f t="array" ref="DQ24">TRANSPOSE(_xlfn._xlws.SORT(_xlfn._xlws.FILTER(#REF!,#REF!=A24)))</f>
        <v>#REF!</v>
      </c>
    </row>
    <row r="25" spans="2:121" x14ac:dyDescent="0.35">
      <c r="B25" t="e" cm="1">
        <f t="array" ref="B25">TRANSPOSE(_xlfn._xlws.SORT(_xlfn._xlws.FILTER(#REF!&amp;" | "&amp;#REF!,#REF!=A25)))</f>
        <v>#REF!</v>
      </c>
      <c r="DQ25" t="e" cm="1">
        <f t="array" ref="DQ25">TRANSPOSE(_xlfn._xlws.SORT(_xlfn._xlws.FILTER(#REF!,#REF!=A25)))</f>
        <v>#REF!</v>
      </c>
    </row>
    <row r="26" spans="2:121" x14ac:dyDescent="0.35">
      <c r="B26" t="e" cm="1">
        <f t="array" ref="B26">TRANSPOSE(_xlfn._xlws.SORT(_xlfn._xlws.FILTER(#REF!&amp;" | "&amp;#REF!,#REF!=A26)))</f>
        <v>#REF!</v>
      </c>
      <c r="DQ26" t="e" cm="1">
        <f t="array" ref="DQ26">TRANSPOSE(_xlfn._xlws.SORT(_xlfn._xlws.FILTER(#REF!,#REF!=A26)))</f>
        <v>#REF!</v>
      </c>
    </row>
    <row r="27" spans="2:121" x14ac:dyDescent="0.35">
      <c r="B27" t="e" cm="1">
        <f t="array" ref="B27">TRANSPOSE(_xlfn._xlws.SORT(_xlfn._xlws.FILTER(#REF!&amp;" | "&amp;#REF!,#REF!=A27)))</f>
        <v>#REF!</v>
      </c>
      <c r="DQ27" t="e" cm="1">
        <f t="array" ref="DQ27">TRANSPOSE(_xlfn._xlws.SORT(_xlfn._xlws.FILTER(#REF!,#REF!=A27)))</f>
        <v>#REF!</v>
      </c>
    </row>
    <row r="28" spans="2:121" x14ac:dyDescent="0.35">
      <c r="B28" t="e" cm="1">
        <f t="array" ref="B28">TRANSPOSE(_xlfn._xlws.SORT(_xlfn._xlws.FILTER(#REF!&amp;" | "&amp;#REF!,#REF!=A28)))</f>
        <v>#REF!</v>
      </c>
      <c r="DQ28" t="e" cm="1">
        <f t="array" ref="DQ28">TRANSPOSE(_xlfn._xlws.SORT(_xlfn._xlws.FILTER(#REF!,#REF!=A28)))</f>
        <v>#REF!</v>
      </c>
    </row>
    <row r="29" spans="2:121" x14ac:dyDescent="0.35">
      <c r="B29" t="e" cm="1">
        <f t="array" ref="B29">TRANSPOSE(_xlfn._xlws.SORT(_xlfn._xlws.FILTER(#REF!&amp;" | "&amp;#REF!,#REF!=A29)))</f>
        <v>#REF!</v>
      </c>
      <c r="DQ29" t="e" cm="1">
        <f t="array" ref="DQ29">TRANSPOSE(_xlfn._xlws.SORT(_xlfn._xlws.FILTER(#REF!,#REF!=A29)))</f>
        <v>#REF!</v>
      </c>
    </row>
    <row r="30" spans="2:121" x14ac:dyDescent="0.35">
      <c r="B30" t="e" cm="1">
        <f t="array" ref="B30">TRANSPOSE(_xlfn._xlws.SORT(_xlfn._xlws.FILTER(#REF!&amp;" | "&amp;#REF!,#REF!=A30)))</f>
        <v>#REF!</v>
      </c>
      <c r="DQ30" t="e" cm="1">
        <f t="array" ref="DQ30">TRANSPOSE(_xlfn._xlws.SORT(_xlfn._xlws.FILTER(#REF!,#REF!=A30)))</f>
        <v>#REF!</v>
      </c>
    </row>
    <row r="31" spans="2:121" x14ac:dyDescent="0.35">
      <c r="B31" t="e" cm="1">
        <f t="array" ref="B31">TRANSPOSE(_xlfn._xlws.SORT(_xlfn._xlws.FILTER(#REF!&amp;" | "&amp;#REF!,#REF!=A31)))</f>
        <v>#REF!</v>
      </c>
      <c r="DQ31" t="e" cm="1">
        <f t="array" ref="DQ31">TRANSPOSE(_xlfn._xlws.SORT(_xlfn._xlws.FILTER(#REF!,#REF!=A31)))</f>
        <v>#REF!</v>
      </c>
    </row>
    <row r="32" spans="2:121" x14ac:dyDescent="0.35">
      <c r="B32" t="e" cm="1">
        <f t="array" ref="B32">TRANSPOSE(_xlfn._xlws.SORT(_xlfn._xlws.FILTER(#REF!&amp;" | "&amp;#REF!,#REF!=A32)))</f>
        <v>#REF!</v>
      </c>
      <c r="DQ32" t="e" cm="1">
        <f t="array" ref="DQ32">TRANSPOSE(_xlfn._xlws.SORT(_xlfn._xlws.FILTER(#REF!,#REF!=A32)))</f>
        <v>#REF!</v>
      </c>
    </row>
    <row r="33" spans="2:121" x14ac:dyDescent="0.35">
      <c r="B33" t="e" cm="1">
        <f t="array" ref="B33">TRANSPOSE(_xlfn._xlws.SORT(_xlfn._xlws.FILTER(#REF!&amp;" | "&amp;#REF!,#REF!=A33)))</f>
        <v>#REF!</v>
      </c>
      <c r="DQ33" t="e" cm="1">
        <f t="array" ref="DQ33">TRANSPOSE(_xlfn._xlws.SORT(_xlfn._xlws.FILTER(#REF!,#REF!=A33)))</f>
        <v>#REF!</v>
      </c>
    </row>
    <row r="34" spans="2:121" x14ac:dyDescent="0.35">
      <c r="B34" t="e" cm="1">
        <f t="array" ref="B34">TRANSPOSE(_xlfn._xlws.SORT(_xlfn._xlws.FILTER(#REF!&amp;" | "&amp;#REF!,#REF!=A34)))</f>
        <v>#REF!</v>
      </c>
      <c r="DQ34" t="e" cm="1">
        <f t="array" ref="DQ34">TRANSPOSE(_xlfn._xlws.SORT(_xlfn._xlws.FILTER(#REF!,#REF!=A34)))</f>
        <v>#REF!</v>
      </c>
    </row>
    <row r="35" spans="2:121" x14ac:dyDescent="0.35">
      <c r="B35" t="e" cm="1">
        <f t="array" ref="B35">TRANSPOSE(_xlfn._xlws.SORT(_xlfn._xlws.FILTER(#REF!&amp;" | "&amp;#REF!,#REF!=A35)))</f>
        <v>#REF!</v>
      </c>
      <c r="DQ35" t="e" cm="1">
        <f t="array" ref="DQ35">TRANSPOSE(_xlfn._xlws.SORT(_xlfn._xlws.FILTER(#REF!,#REF!=A35)))</f>
        <v>#REF!</v>
      </c>
    </row>
    <row r="36" spans="2:121" x14ac:dyDescent="0.35">
      <c r="B36" t="e" cm="1">
        <f t="array" ref="B36">TRANSPOSE(_xlfn._xlws.SORT(_xlfn._xlws.FILTER(#REF!&amp;" | "&amp;#REF!,#REF!=A36)))</f>
        <v>#REF!</v>
      </c>
      <c r="DQ36" t="e" cm="1">
        <f t="array" ref="DQ36">TRANSPOSE(_xlfn._xlws.SORT(_xlfn._xlws.FILTER(#REF!,#REF!=A36)))</f>
        <v>#REF!</v>
      </c>
    </row>
    <row r="37" spans="2:121" x14ac:dyDescent="0.35">
      <c r="B37" t="e" cm="1">
        <f t="array" ref="B37">TRANSPOSE(_xlfn._xlws.SORT(_xlfn._xlws.FILTER(#REF!&amp;" | "&amp;#REF!,#REF!=A37)))</f>
        <v>#REF!</v>
      </c>
      <c r="DQ37" t="e" cm="1">
        <f t="array" ref="DQ37">TRANSPOSE(_xlfn._xlws.SORT(_xlfn._xlws.FILTER(#REF!,#REF!=A37)))</f>
        <v>#REF!</v>
      </c>
    </row>
    <row r="38" spans="2:121" x14ac:dyDescent="0.35">
      <c r="B38" t="e" cm="1">
        <f t="array" ref="B38">TRANSPOSE(_xlfn._xlws.SORT(_xlfn._xlws.FILTER(#REF!&amp;" | "&amp;#REF!,#REF!=A38)))</f>
        <v>#REF!</v>
      </c>
      <c r="DQ38" t="e" cm="1">
        <f t="array" ref="DQ38">TRANSPOSE(_xlfn._xlws.SORT(_xlfn._xlws.FILTER(#REF!,#REF!=A38)))</f>
        <v>#REF!</v>
      </c>
    </row>
    <row r="39" spans="2:121" x14ac:dyDescent="0.35">
      <c r="B39" t="e" cm="1">
        <f t="array" ref="B39">TRANSPOSE(_xlfn._xlws.SORT(_xlfn._xlws.FILTER(#REF!&amp;" | "&amp;#REF!,#REF!=A39)))</f>
        <v>#REF!</v>
      </c>
      <c r="DQ39" t="e" cm="1">
        <f t="array" ref="DQ39">TRANSPOSE(_xlfn._xlws.SORT(_xlfn._xlws.FILTER(#REF!,#REF!=A39)))</f>
        <v>#REF!</v>
      </c>
    </row>
    <row r="40" spans="2:121" x14ac:dyDescent="0.35">
      <c r="B40" t="e" cm="1">
        <f t="array" ref="B40">TRANSPOSE(_xlfn._xlws.SORT(_xlfn._xlws.FILTER(#REF!&amp;" | "&amp;#REF!,#REF!=A40)))</f>
        <v>#REF!</v>
      </c>
      <c r="DQ40" t="e" cm="1">
        <f t="array" ref="DQ40">TRANSPOSE(_xlfn._xlws.SORT(_xlfn._xlws.FILTER(#REF!,#REF!=A40)))</f>
        <v>#REF!</v>
      </c>
    </row>
    <row r="41" spans="2:121" x14ac:dyDescent="0.35">
      <c r="B41" t="e" cm="1">
        <f t="array" ref="B41">TRANSPOSE(_xlfn._xlws.SORT(_xlfn._xlws.FILTER(#REF!&amp;" | "&amp;#REF!,#REF!=A41)))</f>
        <v>#REF!</v>
      </c>
      <c r="DQ41" t="e" cm="1">
        <f t="array" ref="DQ41">TRANSPOSE(_xlfn._xlws.SORT(_xlfn._xlws.FILTER(#REF!,#REF!=A41)))</f>
        <v>#REF!</v>
      </c>
    </row>
    <row r="42" spans="2:121" x14ac:dyDescent="0.35">
      <c r="B42" t="e" cm="1">
        <f t="array" ref="B42">TRANSPOSE(_xlfn._xlws.SORT(_xlfn._xlws.FILTER(#REF!&amp;" | "&amp;#REF!,#REF!=A42)))</f>
        <v>#REF!</v>
      </c>
      <c r="DQ42" t="e" cm="1">
        <f t="array" ref="DQ42">TRANSPOSE(_xlfn._xlws.SORT(_xlfn._xlws.FILTER(#REF!,#REF!=A42)))</f>
        <v>#REF!</v>
      </c>
    </row>
    <row r="43" spans="2:121" x14ac:dyDescent="0.35">
      <c r="B43" t="e" cm="1">
        <f t="array" ref="B43">TRANSPOSE(_xlfn._xlws.SORT(_xlfn._xlws.FILTER(#REF!&amp;" | "&amp;#REF!,#REF!=A43)))</f>
        <v>#REF!</v>
      </c>
      <c r="DQ43" t="e" cm="1">
        <f t="array" ref="DQ43">TRANSPOSE(_xlfn._xlws.SORT(_xlfn._xlws.FILTER(#REF!,#REF!=A43)))</f>
        <v>#REF!</v>
      </c>
    </row>
    <row r="44" spans="2:121" x14ac:dyDescent="0.35">
      <c r="B44" t="e" cm="1">
        <f t="array" ref="B44">TRANSPOSE(_xlfn._xlws.SORT(_xlfn._xlws.FILTER(#REF!&amp;" | "&amp;#REF!,#REF!=A44)))</f>
        <v>#REF!</v>
      </c>
      <c r="DQ44" t="e" cm="1">
        <f t="array" ref="DQ44">TRANSPOSE(_xlfn._xlws.SORT(_xlfn._xlws.FILTER(#REF!,#REF!=A44)))</f>
        <v>#REF!</v>
      </c>
    </row>
    <row r="45" spans="2:121" x14ac:dyDescent="0.35">
      <c r="B45" t="e" cm="1">
        <f t="array" ref="B45">TRANSPOSE(_xlfn._xlws.SORT(_xlfn._xlws.FILTER(#REF!&amp;" | "&amp;#REF!,#REF!=A45)))</f>
        <v>#REF!</v>
      </c>
      <c r="DQ45" t="e" cm="1">
        <f t="array" ref="DQ45">TRANSPOSE(_xlfn._xlws.SORT(_xlfn._xlws.FILTER(#REF!,#REF!=A45)))</f>
        <v>#REF!</v>
      </c>
    </row>
    <row r="46" spans="2:121" x14ac:dyDescent="0.35">
      <c r="B46" t="e" cm="1">
        <f t="array" ref="B46">TRANSPOSE(_xlfn._xlws.SORT(_xlfn._xlws.FILTER(#REF!&amp;" | "&amp;#REF!,#REF!=A46)))</f>
        <v>#REF!</v>
      </c>
      <c r="DQ46" t="e" cm="1">
        <f t="array" ref="DQ46">TRANSPOSE(_xlfn._xlws.SORT(_xlfn._xlws.FILTER(#REF!,#REF!=A46)))</f>
        <v>#REF!</v>
      </c>
    </row>
    <row r="47" spans="2:121" x14ac:dyDescent="0.35">
      <c r="B47" t="e" cm="1">
        <f t="array" ref="B47">TRANSPOSE(_xlfn._xlws.SORT(_xlfn._xlws.FILTER(#REF!&amp;" | "&amp;#REF!,#REF!=A47)))</f>
        <v>#REF!</v>
      </c>
      <c r="DQ47" t="e" cm="1">
        <f t="array" ref="DQ47">TRANSPOSE(_xlfn._xlws.SORT(_xlfn._xlws.FILTER(#REF!,#REF!=A47)))</f>
        <v>#REF!</v>
      </c>
    </row>
    <row r="48" spans="2:121" x14ac:dyDescent="0.35">
      <c r="B48" t="e" cm="1">
        <f t="array" ref="B48">TRANSPOSE(_xlfn._xlws.SORT(_xlfn._xlws.FILTER(#REF!&amp;" | "&amp;#REF!,#REF!=A48)))</f>
        <v>#REF!</v>
      </c>
      <c r="DQ48" t="e" cm="1">
        <f t="array" ref="DQ48">TRANSPOSE(_xlfn._xlws.SORT(_xlfn._xlws.FILTER(#REF!,#REF!=A48)))</f>
        <v>#REF!</v>
      </c>
    </row>
    <row r="49" spans="2:121" x14ac:dyDescent="0.35">
      <c r="B49" t="e" cm="1">
        <f t="array" ref="B49">TRANSPOSE(_xlfn._xlws.SORT(_xlfn._xlws.FILTER(#REF!&amp;" | "&amp;#REF!,#REF!=A49)))</f>
        <v>#REF!</v>
      </c>
      <c r="DQ49" t="e" cm="1">
        <f t="array" ref="DQ49">TRANSPOSE(_xlfn._xlws.SORT(_xlfn._xlws.FILTER(#REF!,#REF!=A49)))</f>
        <v>#REF!</v>
      </c>
    </row>
    <row r="50" spans="2:121" x14ac:dyDescent="0.35">
      <c r="B50" t="e" cm="1">
        <f t="array" ref="B50">TRANSPOSE(_xlfn._xlws.SORT(_xlfn._xlws.FILTER(#REF!&amp;" | "&amp;#REF!,#REF!=A50)))</f>
        <v>#REF!</v>
      </c>
      <c r="DQ50" t="e" cm="1">
        <f t="array" ref="DQ50">TRANSPOSE(_xlfn._xlws.SORT(_xlfn._xlws.FILTER(#REF!,#REF!=A50)))</f>
        <v>#REF!</v>
      </c>
    </row>
    <row r="51" spans="2:121" x14ac:dyDescent="0.35">
      <c r="B51" t="e" cm="1">
        <f t="array" ref="B51">TRANSPOSE(_xlfn._xlws.SORT(_xlfn._xlws.FILTER(#REF!&amp;" | "&amp;#REF!,#REF!=A51)))</f>
        <v>#REF!</v>
      </c>
      <c r="DQ51" t="e" cm="1">
        <f t="array" ref="DQ51">TRANSPOSE(_xlfn._xlws.SORT(_xlfn._xlws.FILTER(#REF!,#REF!=A51)))</f>
        <v>#REF!</v>
      </c>
    </row>
    <row r="52" spans="2:121" x14ac:dyDescent="0.35">
      <c r="B52" t="e" cm="1">
        <f t="array" ref="B52">TRANSPOSE(_xlfn._xlws.SORT(_xlfn._xlws.FILTER(#REF!&amp;" | "&amp;#REF!,#REF!=A52)))</f>
        <v>#REF!</v>
      </c>
      <c r="DQ52" t="e" cm="1">
        <f t="array" ref="DQ52">TRANSPOSE(_xlfn._xlws.SORT(_xlfn._xlws.FILTER(#REF!,#REF!=A52)))</f>
        <v>#REF!</v>
      </c>
    </row>
    <row r="53" spans="2:121" x14ac:dyDescent="0.35">
      <c r="B53" t="e" cm="1">
        <f t="array" ref="B53">TRANSPOSE(_xlfn._xlws.SORT(_xlfn._xlws.FILTER(#REF!&amp;" | "&amp;#REF!,#REF!=A53)))</f>
        <v>#REF!</v>
      </c>
      <c r="DQ53" t="e" cm="1">
        <f t="array" ref="DQ53">TRANSPOSE(_xlfn._xlws.SORT(_xlfn._xlws.FILTER(#REF!,#REF!=A53)))</f>
        <v>#REF!</v>
      </c>
    </row>
    <row r="54" spans="2:121" x14ac:dyDescent="0.35">
      <c r="B54" t="e" cm="1">
        <f t="array" ref="B54">TRANSPOSE(_xlfn._xlws.SORT(_xlfn._xlws.FILTER(#REF!&amp;" | "&amp;#REF!,#REF!=A54)))</f>
        <v>#REF!</v>
      </c>
      <c r="DQ54" t="e" cm="1">
        <f t="array" ref="DQ54">TRANSPOSE(_xlfn._xlws.SORT(_xlfn._xlws.FILTER(#REF!,#REF!=A54)))</f>
        <v>#REF!</v>
      </c>
    </row>
    <row r="55" spans="2:121" x14ac:dyDescent="0.35">
      <c r="B55" t="e" cm="1">
        <f t="array" ref="B55">TRANSPOSE(_xlfn._xlws.SORT(_xlfn._xlws.FILTER(#REF!&amp;" | "&amp;#REF!,#REF!=A55)))</f>
        <v>#REF!</v>
      </c>
      <c r="DQ55" t="e" cm="1">
        <f t="array" ref="DQ55">TRANSPOSE(_xlfn._xlws.SORT(_xlfn._xlws.FILTER(#REF!,#REF!=A55)))</f>
        <v>#REF!</v>
      </c>
    </row>
    <row r="56" spans="2:121" x14ac:dyDescent="0.35">
      <c r="B56" t="e" cm="1">
        <f t="array" ref="B56">TRANSPOSE(_xlfn._xlws.SORT(_xlfn._xlws.FILTER(#REF!&amp;" | "&amp;#REF!,#REF!=A56)))</f>
        <v>#REF!</v>
      </c>
      <c r="DQ56" t="e" cm="1">
        <f t="array" ref="DQ56">TRANSPOSE(_xlfn._xlws.SORT(_xlfn._xlws.FILTER(#REF!,#REF!=A56)))</f>
        <v>#REF!</v>
      </c>
    </row>
    <row r="57" spans="2:121" x14ac:dyDescent="0.35">
      <c r="B57" t="e" cm="1">
        <f t="array" ref="B57">TRANSPOSE(_xlfn._xlws.SORT(_xlfn._xlws.FILTER(#REF!&amp;" | "&amp;#REF!,#REF!=A57)))</f>
        <v>#REF!</v>
      </c>
      <c r="DQ57" t="e" cm="1">
        <f t="array" ref="DQ57">TRANSPOSE(_xlfn._xlws.SORT(_xlfn._xlws.FILTER(#REF!,#REF!=A57)))</f>
        <v>#REF!</v>
      </c>
    </row>
    <row r="58" spans="2:121" x14ac:dyDescent="0.35">
      <c r="B58" t="e" cm="1">
        <f t="array" ref="B58">TRANSPOSE(_xlfn._xlws.SORT(_xlfn._xlws.FILTER(#REF!&amp;" | "&amp;#REF!,#REF!=A58)))</f>
        <v>#REF!</v>
      </c>
      <c r="DQ58" t="e" cm="1">
        <f t="array" ref="DQ58">TRANSPOSE(_xlfn._xlws.SORT(_xlfn._xlws.FILTER(#REF!,#REF!=A58)))</f>
        <v>#REF!</v>
      </c>
    </row>
    <row r="59" spans="2:121" x14ac:dyDescent="0.35">
      <c r="B59" t="e" cm="1">
        <f t="array" ref="B59">TRANSPOSE(_xlfn._xlws.SORT(_xlfn._xlws.FILTER(#REF!&amp;" | "&amp;#REF!,#REF!=A59)))</f>
        <v>#REF!</v>
      </c>
      <c r="DQ59" t="e" cm="1">
        <f t="array" ref="DQ59">TRANSPOSE(_xlfn._xlws.SORT(_xlfn._xlws.FILTER(#REF!,#REF!=A59)))</f>
        <v>#REF!</v>
      </c>
    </row>
    <row r="60" spans="2:121" x14ac:dyDescent="0.35">
      <c r="B60" t="e" cm="1">
        <f t="array" ref="B60">TRANSPOSE(_xlfn._xlws.SORT(_xlfn._xlws.FILTER(#REF!&amp;" | "&amp;#REF!,#REF!=A60)))</f>
        <v>#REF!</v>
      </c>
      <c r="DQ60" t="e" cm="1">
        <f t="array" ref="DQ60">TRANSPOSE(_xlfn._xlws.SORT(_xlfn._xlws.FILTER(#REF!,#REF!=A60)))</f>
        <v>#REF!</v>
      </c>
    </row>
    <row r="61" spans="2:121" x14ac:dyDescent="0.35">
      <c r="B61" t="e" cm="1">
        <f t="array" ref="B61">TRANSPOSE(_xlfn._xlws.SORT(_xlfn._xlws.FILTER(#REF!&amp;" | "&amp;#REF!,#REF!=A61)))</f>
        <v>#REF!</v>
      </c>
      <c r="DQ61" t="e" cm="1">
        <f t="array" ref="DQ61">TRANSPOSE(_xlfn._xlws.SORT(_xlfn._xlws.FILTER(#REF!,#REF!=A61)))</f>
        <v>#REF!</v>
      </c>
    </row>
    <row r="62" spans="2:121" x14ac:dyDescent="0.35">
      <c r="B62" t="e" cm="1">
        <f t="array" ref="B62">TRANSPOSE(_xlfn._xlws.SORT(_xlfn._xlws.FILTER(#REF!&amp;" | "&amp;#REF!,#REF!=A62)))</f>
        <v>#REF!</v>
      </c>
      <c r="DQ62" t="e" cm="1">
        <f t="array" ref="DQ62">TRANSPOSE(_xlfn._xlws.SORT(_xlfn._xlws.FILTER(#REF!,#REF!=A62)))</f>
        <v>#REF!</v>
      </c>
    </row>
    <row r="63" spans="2:121" x14ac:dyDescent="0.35">
      <c r="B63" t="e" cm="1">
        <f t="array" ref="B63">TRANSPOSE(_xlfn._xlws.SORT(_xlfn._xlws.FILTER(#REF!&amp;" | "&amp;#REF!,#REF!=A63)))</f>
        <v>#REF!</v>
      </c>
      <c r="DQ63" t="e" cm="1">
        <f t="array" ref="DQ63">TRANSPOSE(_xlfn._xlws.SORT(_xlfn._xlws.FILTER(#REF!,#REF!=A63)))</f>
        <v>#REF!</v>
      </c>
    </row>
    <row r="64" spans="2:121" x14ac:dyDescent="0.35">
      <c r="B64" t="e" cm="1">
        <f t="array" ref="B64">TRANSPOSE(_xlfn._xlws.SORT(_xlfn._xlws.FILTER(#REF!&amp;" | "&amp;#REF!,#REF!=A64)))</f>
        <v>#REF!</v>
      </c>
      <c r="DQ64" t="e" cm="1">
        <f t="array" ref="DQ64">TRANSPOSE(_xlfn._xlws.SORT(_xlfn._xlws.FILTER(#REF!,#REF!=A64)))</f>
        <v>#REF!</v>
      </c>
    </row>
    <row r="65" spans="2:121" x14ac:dyDescent="0.35">
      <c r="B65" t="e" cm="1">
        <f t="array" ref="B65">TRANSPOSE(_xlfn._xlws.SORT(_xlfn._xlws.FILTER(#REF!&amp;" | "&amp;#REF!,#REF!=A65)))</f>
        <v>#REF!</v>
      </c>
      <c r="DQ65" t="e" cm="1">
        <f t="array" ref="DQ65">TRANSPOSE(_xlfn._xlws.SORT(_xlfn._xlws.FILTER(#REF!,#REF!=A65)))</f>
        <v>#REF!</v>
      </c>
    </row>
    <row r="66" spans="2:121" x14ac:dyDescent="0.35">
      <c r="B66" t="e" cm="1">
        <f t="array" ref="B66">TRANSPOSE(_xlfn._xlws.SORT(_xlfn._xlws.FILTER(#REF!&amp;" | "&amp;#REF!,#REF!=A66)))</f>
        <v>#REF!</v>
      </c>
      <c r="DQ66" t="e" cm="1">
        <f t="array" ref="DQ66">TRANSPOSE(_xlfn._xlws.SORT(_xlfn._xlws.FILTER(#REF!,#REF!=A66)))</f>
        <v>#REF!</v>
      </c>
    </row>
    <row r="67" spans="2:121" x14ac:dyDescent="0.35">
      <c r="B67" t="e" cm="1">
        <f t="array" ref="B67">TRANSPOSE(_xlfn._xlws.SORT(_xlfn._xlws.FILTER(#REF!&amp;" | "&amp;#REF!,#REF!=A67)))</f>
        <v>#REF!</v>
      </c>
      <c r="DQ67" t="e" cm="1">
        <f t="array" ref="DQ67">TRANSPOSE(_xlfn._xlws.SORT(_xlfn._xlws.FILTER(#REF!,#REF!=A67)))</f>
        <v>#REF!</v>
      </c>
    </row>
    <row r="68" spans="2:121" x14ac:dyDescent="0.35">
      <c r="B68" t="e" cm="1">
        <f t="array" ref="B68">TRANSPOSE(_xlfn._xlws.SORT(_xlfn._xlws.FILTER(#REF!&amp;" | "&amp;#REF!,#REF!=A68)))</f>
        <v>#REF!</v>
      </c>
      <c r="DQ68" t="e" cm="1">
        <f t="array" ref="DQ68">TRANSPOSE(_xlfn._xlws.SORT(_xlfn._xlws.FILTER(#REF!,#REF!=A68)))</f>
        <v>#REF!</v>
      </c>
    </row>
    <row r="69" spans="2:121" x14ac:dyDescent="0.35">
      <c r="B69" t="e" cm="1">
        <f t="array" ref="B69">TRANSPOSE(_xlfn._xlws.SORT(_xlfn._xlws.FILTER(#REF!&amp;" | "&amp;#REF!,#REF!=A69)))</f>
        <v>#REF!</v>
      </c>
      <c r="DQ69" t="e" cm="1">
        <f t="array" ref="DQ69">TRANSPOSE(_xlfn._xlws.SORT(_xlfn._xlws.FILTER(#REF!,#REF!=A69)))</f>
        <v>#REF!</v>
      </c>
    </row>
    <row r="70" spans="2:121" x14ac:dyDescent="0.35">
      <c r="B70" t="e" cm="1">
        <f t="array" ref="B70">TRANSPOSE(_xlfn._xlws.SORT(_xlfn._xlws.FILTER(#REF!&amp;" | "&amp;#REF!,#REF!=A70)))</f>
        <v>#REF!</v>
      </c>
      <c r="DQ70" t="e" cm="1">
        <f t="array" ref="DQ70">TRANSPOSE(_xlfn._xlws.SORT(_xlfn._xlws.FILTER(#REF!,#REF!=A70)))</f>
        <v>#REF!</v>
      </c>
    </row>
    <row r="71" spans="2:121" x14ac:dyDescent="0.35">
      <c r="B71" t="e" cm="1">
        <f t="array" ref="B71">TRANSPOSE(_xlfn._xlws.SORT(_xlfn._xlws.FILTER(#REF!&amp;" | "&amp;#REF!,#REF!=A71)))</f>
        <v>#REF!</v>
      </c>
      <c r="DQ71" t="e" cm="1">
        <f t="array" ref="DQ71">TRANSPOSE(_xlfn._xlws.SORT(_xlfn._xlws.FILTER(#REF!,#REF!=A71)))</f>
        <v>#REF!</v>
      </c>
    </row>
    <row r="72" spans="2:121" x14ac:dyDescent="0.35">
      <c r="B72" t="e" cm="1">
        <f t="array" ref="B72">TRANSPOSE(_xlfn._xlws.SORT(_xlfn._xlws.FILTER(#REF!&amp;" | "&amp;#REF!,#REF!=A72)))</f>
        <v>#REF!</v>
      </c>
      <c r="DQ72" t="e" cm="1">
        <f t="array" ref="DQ72">TRANSPOSE(_xlfn._xlws.SORT(_xlfn._xlws.FILTER(#REF!,#REF!=A72)))</f>
        <v>#REF!</v>
      </c>
    </row>
    <row r="73" spans="2:121" x14ac:dyDescent="0.35">
      <c r="B73" t="e" cm="1">
        <f t="array" ref="B73">TRANSPOSE(_xlfn._xlws.SORT(_xlfn._xlws.FILTER(#REF!&amp;" | "&amp;#REF!,#REF!=A73)))</f>
        <v>#REF!</v>
      </c>
      <c r="DQ73" t="e" cm="1">
        <f t="array" ref="DQ73">TRANSPOSE(_xlfn._xlws.SORT(_xlfn._xlws.FILTER(#REF!,#REF!=A73)))</f>
        <v>#REF!</v>
      </c>
    </row>
    <row r="74" spans="2:121" x14ac:dyDescent="0.35">
      <c r="B74" t="e" cm="1">
        <f t="array" ref="B74">TRANSPOSE(_xlfn._xlws.SORT(_xlfn._xlws.FILTER(#REF!&amp;" | "&amp;#REF!,#REF!=A74)))</f>
        <v>#REF!</v>
      </c>
      <c r="DQ74" t="e" cm="1">
        <f t="array" ref="DQ74">TRANSPOSE(_xlfn._xlws.SORT(_xlfn._xlws.FILTER(#REF!,#REF!=A74)))</f>
        <v>#REF!</v>
      </c>
    </row>
    <row r="75" spans="2:121" x14ac:dyDescent="0.35">
      <c r="B75" t="e" cm="1">
        <f t="array" ref="B75">TRANSPOSE(_xlfn._xlws.SORT(_xlfn._xlws.FILTER(#REF!&amp;" | "&amp;#REF!,#REF!=A75)))</f>
        <v>#REF!</v>
      </c>
      <c r="DQ75" t="e" cm="1">
        <f t="array" ref="DQ75">TRANSPOSE(_xlfn._xlws.SORT(_xlfn._xlws.FILTER(#REF!,#REF!=A75)))</f>
        <v>#REF!</v>
      </c>
    </row>
    <row r="76" spans="2:121" x14ac:dyDescent="0.35">
      <c r="B76" t="e" cm="1">
        <f t="array" ref="B76">TRANSPOSE(_xlfn._xlws.SORT(_xlfn._xlws.FILTER(#REF!&amp;" | "&amp;#REF!,#REF!=A76)))</f>
        <v>#REF!</v>
      </c>
      <c r="DQ76" t="e" cm="1">
        <f t="array" ref="DQ76">TRANSPOSE(_xlfn._xlws.SORT(_xlfn._xlws.FILTER(#REF!,#REF!=A76)))</f>
        <v>#REF!</v>
      </c>
    </row>
    <row r="77" spans="2:121" x14ac:dyDescent="0.35">
      <c r="B77" t="e" cm="1">
        <f t="array" ref="B77">TRANSPOSE(_xlfn._xlws.SORT(_xlfn._xlws.FILTER(#REF!&amp;" | "&amp;#REF!,#REF!=A77)))</f>
        <v>#REF!</v>
      </c>
      <c r="DQ77" t="e" cm="1">
        <f t="array" ref="DQ77">TRANSPOSE(_xlfn._xlws.SORT(_xlfn._xlws.FILTER(#REF!,#REF!=A77)))</f>
        <v>#REF!</v>
      </c>
    </row>
    <row r="78" spans="2:121" x14ac:dyDescent="0.35">
      <c r="B78" t="e" cm="1">
        <f t="array" ref="B78">TRANSPOSE(_xlfn._xlws.SORT(_xlfn._xlws.FILTER(#REF!&amp;" | "&amp;#REF!,#REF!=A78)))</f>
        <v>#REF!</v>
      </c>
      <c r="DQ78" t="e" cm="1">
        <f t="array" ref="DQ78">TRANSPOSE(_xlfn._xlws.SORT(_xlfn._xlws.FILTER(#REF!,#REF!=A78)))</f>
        <v>#REF!</v>
      </c>
    </row>
    <row r="79" spans="2:121" x14ac:dyDescent="0.35">
      <c r="B79" t="e" cm="1">
        <f t="array" ref="B79">TRANSPOSE(_xlfn._xlws.SORT(_xlfn._xlws.FILTER(#REF!&amp;" | "&amp;#REF!,#REF!=A79)))</f>
        <v>#REF!</v>
      </c>
      <c r="DQ79" t="e" cm="1">
        <f t="array" ref="DQ79">TRANSPOSE(_xlfn._xlws.SORT(_xlfn._xlws.FILTER(#REF!,#REF!=A79)))</f>
        <v>#REF!</v>
      </c>
    </row>
    <row r="80" spans="2:121" x14ac:dyDescent="0.35">
      <c r="B80" t="e" cm="1">
        <f t="array" ref="B80">TRANSPOSE(_xlfn._xlws.SORT(_xlfn._xlws.FILTER(#REF!&amp;" | "&amp;#REF!,#REF!=A80)))</f>
        <v>#REF!</v>
      </c>
      <c r="DQ80" t="e" cm="1">
        <f t="array" ref="DQ80">TRANSPOSE(_xlfn._xlws.SORT(_xlfn._xlws.FILTER(#REF!,#REF!=A80)))</f>
        <v>#REF!</v>
      </c>
    </row>
    <row r="81" spans="2:121" x14ac:dyDescent="0.35">
      <c r="B81" t="e" cm="1">
        <f t="array" ref="B81">TRANSPOSE(_xlfn._xlws.SORT(_xlfn._xlws.FILTER(#REF!&amp;" | "&amp;#REF!,#REF!=A81)))</f>
        <v>#REF!</v>
      </c>
      <c r="DQ81" t="e" cm="1">
        <f t="array" ref="DQ81">TRANSPOSE(_xlfn._xlws.SORT(_xlfn._xlws.FILTER(#REF!,#REF!=A81)))</f>
        <v>#REF!</v>
      </c>
    </row>
    <row r="82" spans="2:121" x14ac:dyDescent="0.35">
      <c r="B82" t="e" cm="1">
        <f t="array" ref="B82">TRANSPOSE(_xlfn._xlws.SORT(_xlfn._xlws.FILTER(#REF!&amp;" | "&amp;#REF!,#REF!=A82)))</f>
        <v>#REF!</v>
      </c>
      <c r="DQ82" t="e" cm="1">
        <f t="array" ref="DQ82">TRANSPOSE(_xlfn._xlws.SORT(_xlfn._xlws.FILTER(#REF!,#REF!=A82)))</f>
        <v>#REF!</v>
      </c>
    </row>
    <row r="83" spans="2:121" x14ac:dyDescent="0.35">
      <c r="B83" t="e" cm="1">
        <f t="array" ref="B83">TRANSPOSE(_xlfn._xlws.SORT(_xlfn._xlws.FILTER(#REF!&amp;" | "&amp;#REF!,#REF!=A83)))</f>
        <v>#REF!</v>
      </c>
      <c r="DQ83" t="e" cm="1">
        <f t="array" ref="DQ83">TRANSPOSE(_xlfn._xlws.SORT(_xlfn._xlws.FILTER(#REF!,#REF!=A83)))</f>
        <v>#REF!</v>
      </c>
    </row>
    <row r="84" spans="2:121" x14ac:dyDescent="0.35">
      <c r="B84" t="e" cm="1">
        <f t="array" ref="B84">TRANSPOSE(_xlfn._xlws.SORT(_xlfn._xlws.FILTER(#REF!&amp;" | "&amp;#REF!,#REF!=A84)))</f>
        <v>#REF!</v>
      </c>
      <c r="DQ84" t="e" cm="1">
        <f t="array" ref="DQ84">TRANSPOSE(_xlfn._xlws.SORT(_xlfn._xlws.FILTER(#REF!,#REF!=A84)))</f>
        <v>#REF!</v>
      </c>
    </row>
    <row r="85" spans="2:121" x14ac:dyDescent="0.35">
      <c r="B85" t="e" cm="1">
        <f t="array" ref="B85">TRANSPOSE(_xlfn._xlws.SORT(_xlfn._xlws.FILTER(#REF!&amp;" | "&amp;#REF!,#REF!=A85)))</f>
        <v>#REF!</v>
      </c>
      <c r="DQ85" t="e" cm="1">
        <f t="array" ref="DQ85">TRANSPOSE(_xlfn._xlws.SORT(_xlfn._xlws.FILTER(#REF!,#REF!=A85)))</f>
        <v>#REF!</v>
      </c>
    </row>
    <row r="86" spans="2:121" x14ac:dyDescent="0.35">
      <c r="B86" t="e" cm="1">
        <f t="array" ref="B86">TRANSPOSE(_xlfn._xlws.SORT(_xlfn._xlws.FILTER(#REF!&amp;" | "&amp;#REF!,#REF!=A86)))</f>
        <v>#REF!</v>
      </c>
      <c r="DQ86" t="e" cm="1">
        <f t="array" ref="DQ86">TRANSPOSE(_xlfn._xlws.SORT(_xlfn._xlws.FILTER(#REF!,#REF!=A86)))</f>
        <v>#REF!</v>
      </c>
    </row>
    <row r="87" spans="2:121" x14ac:dyDescent="0.35">
      <c r="B87" t="e" cm="1">
        <f t="array" ref="B87">TRANSPOSE(_xlfn._xlws.SORT(_xlfn._xlws.FILTER(#REF!&amp;" | "&amp;#REF!,#REF!=A87)))</f>
        <v>#REF!</v>
      </c>
      <c r="DQ87" t="e" cm="1">
        <f t="array" ref="DQ87">TRANSPOSE(_xlfn._xlws.SORT(_xlfn._xlws.FILTER(#REF!,#REF!=A87)))</f>
        <v>#REF!</v>
      </c>
    </row>
    <row r="88" spans="2:121" x14ac:dyDescent="0.35">
      <c r="B88" t="e" cm="1">
        <f t="array" ref="B88">TRANSPOSE(_xlfn._xlws.SORT(_xlfn._xlws.FILTER(#REF!&amp;" | "&amp;#REF!,#REF!=A88)))</f>
        <v>#REF!</v>
      </c>
      <c r="DQ88" t="e" cm="1">
        <f t="array" ref="DQ88">TRANSPOSE(_xlfn._xlws.SORT(_xlfn._xlws.FILTER(#REF!,#REF!=A88)))</f>
        <v>#REF!</v>
      </c>
    </row>
    <row r="89" spans="2:121" x14ac:dyDescent="0.35">
      <c r="B89" t="e" cm="1">
        <f t="array" ref="B89">TRANSPOSE(_xlfn._xlws.SORT(_xlfn._xlws.FILTER(#REF!&amp;" | "&amp;#REF!,#REF!=A89)))</f>
        <v>#REF!</v>
      </c>
      <c r="DQ89" t="e" cm="1">
        <f t="array" ref="DQ89">TRANSPOSE(_xlfn._xlws.SORT(_xlfn._xlws.FILTER(#REF!,#REF!=A89)))</f>
        <v>#REF!</v>
      </c>
    </row>
    <row r="90" spans="2:121" x14ac:dyDescent="0.35">
      <c r="B90" t="e" cm="1">
        <f t="array" ref="B90">TRANSPOSE(_xlfn._xlws.SORT(_xlfn._xlws.FILTER(#REF!&amp;" | "&amp;#REF!,#REF!=A90)))</f>
        <v>#REF!</v>
      </c>
      <c r="DQ90" t="e" cm="1">
        <f t="array" ref="DQ90">TRANSPOSE(_xlfn._xlws.SORT(_xlfn._xlws.FILTER(#REF!,#REF!=A90)))</f>
        <v>#REF!</v>
      </c>
    </row>
    <row r="91" spans="2:121" x14ac:dyDescent="0.35">
      <c r="B91" t="e" cm="1">
        <f t="array" ref="B91">TRANSPOSE(_xlfn._xlws.SORT(_xlfn._xlws.FILTER(#REF!&amp;" | "&amp;#REF!,#REF!=A91)))</f>
        <v>#REF!</v>
      </c>
      <c r="DQ91" t="e" cm="1">
        <f t="array" ref="DQ91">TRANSPOSE(_xlfn._xlws.SORT(_xlfn._xlws.FILTER(#REF!,#REF!=A91)))</f>
        <v>#REF!</v>
      </c>
    </row>
    <row r="92" spans="2:121" x14ac:dyDescent="0.35">
      <c r="B92" t="e" cm="1">
        <f t="array" ref="B92">TRANSPOSE(_xlfn._xlws.SORT(_xlfn._xlws.FILTER(#REF!&amp;" | "&amp;#REF!,#REF!=A92)))</f>
        <v>#REF!</v>
      </c>
      <c r="DQ92" t="e" cm="1">
        <f t="array" ref="DQ92">TRANSPOSE(_xlfn._xlws.SORT(_xlfn._xlws.FILTER(#REF!,#REF!=A92)))</f>
        <v>#REF!</v>
      </c>
    </row>
    <row r="93" spans="2:121" x14ac:dyDescent="0.35">
      <c r="B93" t="e" cm="1">
        <f t="array" ref="B93">TRANSPOSE(_xlfn._xlws.SORT(_xlfn._xlws.FILTER(#REF!&amp;" | "&amp;#REF!,#REF!=A93)))</f>
        <v>#REF!</v>
      </c>
      <c r="DQ93" t="e" cm="1">
        <f t="array" ref="DQ93">TRANSPOSE(_xlfn._xlws.SORT(_xlfn._xlws.FILTER(#REF!,#REF!=A93)))</f>
        <v>#REF!</v>
      </c>
    </row>
    <row r="94" spans="2:121" x14ac:dyDescent="0.35">
      <c r="B94" t="e" cm="1">
        <f t="array" ref="B94">TRANSPOSE(_xlfn._xlws.SORT(_xlfn._xlws.FILTER(#REF!&amp;" | "&amp;#REF!,#REF!=A94)))</f>
        <v>#REF!</v>
      </c>
      <c r="DQ94" t="e" cm="1">
        <f t="array" ref="DQ94">TRANSPOSE(_xlfn._xlws.SORT(_xlfn._xlws.FILTER(#REF!,#REF!=A94)))</f>
        <v>#REF!</v>
      </c>
    </row>
    <row r="95" spans="2:121" x14ac:dyDescent="0.35">
      <c r="B95" t="e" cm="1">
        <f t="array" ref="B95">TRANSPOSE(_xlfn._xlws.SORT(_xlfn._xlws.FILTER(#REF!&amp;" | "&amp;#REF!,#REF!=A95)))</f>
        <v>#REF!</v>
      </c>
      <c r="DQ95" t="e" cm="1">
        <f t="array" ref="DQ95">TRANSPOSE(_xlfn._xlws.SORT(_xlfn._xlws.FILTER(#REF!,#REF!=A95)))</f>
        <v>#REF!</v>
      </c>
    </row>
    <row r="96" spans="2:121" x14ac:dyDescent="0.35">
      <c r="B96" t="e" cm="1">
        <f t="array" ref="B96">TRANSPOSE(_xlfn._xlws.SORT(_xlfn._xlws.FILTER(#REF!&amp;" | "&amp;#REF!,#REF!=A96)))</f>
        <v>#REF!</v>
      </c>
      <c r="DQ96" t="e" cm="1">
        <f t="array" ref="DQ96">TRANSPOSE(_xlfn._xlws.SORT(_xlfn._xlws.FILTER(#REF!,#REF!=A96)))</f>
        <v>#REF!</v>
      </c>
    </row>
    <row r="97" spans="2:121" x14ac:dyDescent="0.35">
      <c r="B97" t="e" cm="1">
        <f t="array" ref="B97">TRANSPOSE(_xlfn._xlws.SORT(_xlfn._xlws.FILTER(#REF!&amp;" | "&amp;#REF!,#REF!=A97)))</f>
        <v>#REF!</v>
      </c>
      <c r="DQ97" t="e" cm="1">
        <f t="array" ref="DQ97">TRANSPOSE(_xlfn._xlws.SORT(_xlfn._xlws.FILTER(#REF!,#REF!=A97)))</f>
        <v>#REF!</v>
      </c>
    </row>
    <row r="98" spans="2:121" x14ac:dyDescent="0.35">
      <c r="B98" t="e" cm="1">
        <f t="array" ref="B98">TRANSPOSE(_xlfn._xlws.SORT(_xlfn._xlws.FILTER(#REF!&amp;" | "&amp;#REF!,#REF!=A98)))</f>
        <v>#REF!</v>
      </c>
      <c r="DQ98" t="e" cm="1">
        <f t="array" ref="DQ98">TRANSPOSE(_xlfn._xlws.SORT(_xlfn._xlws.FILTER(#REF!,#REF!=A98)))</f>
        <v>#REF!</v>
      </c>
    </row>
    <row r="99" spans="2:121" x14ac:dyDescent="0.35">
      <c r="B99" t="e" cm="1">
        <f t="array" ref="B99">TRANSPOSE(_xlfn._xlws.SORT(_xlfn._xlws.FILTER(#REF!&amp;" | "&amp;#REF!,#REF!=A99)))</f>
        <v>#REF!</v>
      </c>
      <c r="DQ99" t="e" cm="1">
        <f t="array" ref="DQ99">TRANSPOSE(_xlfn._xlws.SORT(_xlfn._xlws.FILTER(#REF!,#REF!=A99)))</f>
        <v>#REF!</v>
      </c>
    </row>
    <row r="100" spans="2:121" x14ac:dyDescent="0.35">
      <c r="B100" t="e" cm="1">
        <f t="array" ref="B100">TRANSPOSE(_xlfn._xlws.SORT(_xlfn._xlws.FILTER(#REF!&amp;" | "&amp;#REF!,#REF!=A100)))</f>
        <v>#REF!</v>
      </c>
      <c r="DQ100" t="e" cm="1">
        <f t="array" ref="DQ100">TRANSPOSE(_xlfn._xlws.SORT(_xlfn._xlws.FILTER(#REF!,#REF!=A100)))</f>
        <v>#REF!</v>
      </c>
    </row>
    <row r="101" spans="2:121" x14ac:dyDescent="0.35">
      <c r="B101" t="e" cm="1">
        <f t="array" ref="B101">TRANSPOSE(_xlfn._xlws.SORT(_xlfn._xlws.FILTER(#REF!&amp;" | "&amp;#REF!,#REF!=A101)))</f>
        <v>#REF!</v>
      </c>
      <c r="DQ101" t="e" cm="1">
        <f t="array" ref="DQ101">TRANSPOSE(_xlfn._xlws.SORT(_xlfn._xlws.FILTER(#REF!,#REF!=A101)))</f>
        <v>#REF!</v>
      </c>
    </row>
    <row r="102" spans="2:121" x14ac:dyDescent="0.35">
      <c r="B102" t="e" cm="1">
        <f t="array" ref="B102">TRANSPOSE(_xlfn._xlws.SORT(_xlfn._xlws.FILTER(#REF!&amp;" | "&amp;#REF!,#REF!=A102)))</f>
        <v>#REF!</v>
      </c>
      <c r="DQ102" t="e" cm="1">
        <f t="array" ref="DQ102">TRANSPOSE(_xlfn._xlws.SORT(_xlfn._xlws.FILTER(#REF!,#REF!=A102)))</f>
        <v>#REF!</v>
      </c>
    </row>
    <row r="103" spans="2:121" x14ac:dyDescent="0.35">
      <c r="B103" t="e" cm="1">
        <f t="array" ref="B103">TRANSPOSE(_xlfn._xlws.SORT(_xlfn._xlws.FILTER(#REF!&amp;" | "&amp;#REF!,#REF!=A103)))</f>
        <v>#REF!</v>
      </c>
      <c r="DQ103" t="e" cm="1">
        <f t="array" ref="DQ103">TRANSPOSE(_xlfn._xlws.SORT(_xlfn._xlws.FILTER(#REF!,#REF!=A103)))</f>
        <v>#REF!</v>
      </c>
    </row>
    <row r="104" spans="2:121" x14ac:dyDescent="0.35">
      <c r="B104" t="e" cm="1">
        <f t="array" ref="B104">TRANSPOSE(_xlfn._xlws.SORT(_xlfn._xlws.FILTER(#REF!&amp;" | "&amp;#REF!,#REF!=A104)))</f>
        <v>#REF!</v>
      </c>
      <c r="DQ104" t="e" cm="1">
        <f t="array" ref="DQ104">TRANSPOSE(_xlfn._xlws.SORT(_xlfn._xlws.FILTER(#REF!,#REF!=A104)))</f>
        <v>#REF!</v>
      </c>
    </row>
    <row r="105" spans="2:121" x14ac:dyDescent="0.35">
      <c r="B105" t="e" cm="1">
        <f t="array" ref="B105">TRANSPOSE(_xlfn._xlws.SORT(_xlfn._xlws.FILTER(#REF!&amp;" | "&amp;#REF!,#REF!=A105)))</f>
        <v>#REF!</v>
      </c>
      <c r="DQ105" t="e" cm="1">
        <f t="array" ref="DQ105">TRANSPOSE(_xlfn._xlws.SORT(_xlfn._xlws.FILTER(#REF!,#REF!=A105)))</f>
        <v>#REF!</v>
      </c>
    </row>
    <row r="106" spans="2:121" x14ac:dyDescent="0.35">
      <c r="B106" t="e" cm="1">
        <f t="array" ref="B106">TRANSPOSE(_xlfn._xlws.SORT(_xlfn._xlws.FILTER(#REF!&amp;" | "&amp;#REF!,#REF!=A106)))</f>
        <v>#REF!</v>
      </c>
      <c r="DQ106" t="e" cm="1">
        <f t="array" ref="DQ106">TRANSPOSE(_xlfn._xlws.SORT(_xlfn._xlws.FILTER(#REF!,#REF!=A106)))</f>
        <v>#REF!</v>
      </c>
    </row>
    <row r="107" spans="2:121" x14ac:dyDescent="0.35">
      <c r="B107" t="e" cm="1">
        <f t="array" ref="B107">TRANSPOSE(_xlfn._xlws.SORT(_xlfn._xlws.FILTER(#REF!&amp;" | "&amp;#REF!,#REF!=A107)))</f>
        <v>#REF!</v>
      </c>
      <c r="DQ107" t="e" cm="1">
        <f t="array" ref="DQ107">TRANSPOSE(_xlfn._xlws.SORT(_xlfn._xlws.FILTER(#REF!,#REF!=A107)))</f>
        <v>#REF!</v>
      </c>
    </row>
    <row r="108" spans="2:121" x14ac:dyDescent="0.35">
      <c r="B108" t="e" cm="1">
        <f t="array" ref="B108">TRANSPOSE(_xlfn._xlws.SORT(_xlfn._xlws.FILTER(#REF!&amp;" | "&amp;#REF!,#REF!=A108)))</f>
        <v>#REF!</v>
      </c>
      <c r="DQ108" t="e" cm="1">
        <f t="array" ref="DQ108">TRANSPOSE(_xlfn._xlws.SORT(_xlfn._xlws.FILTER(#REF!,#REF!=A108)))</f>
        <v>#REF!</v>
      </c>
    </row>
    <row r="109" spans="2:121" x14ac:dyDescent="0.35">
      <c r="B109" t="e" cm="1">
        <f t="array" ref="B109">TRANSPOSE(_xlfn._xlws.SORT(_xlfn._xlws.FILTER(#REF!&amp;" | "&amp;#REF!,#REF!=A109)))</f>
        <v>#REF!</v>
      </c>
      <c r="DQ109" t="e" cm="1">
        <f t="array" ref="DQ109">TRANSPOSE(_xlfn._xlws.SORT(_xlfn._xlws.FILTER(#REF!,#REF!=A109)))</f>
        <v>#REF!</v>
      </c>
    </row>
    <row r="110" spans="2:121" x14ac:dyDescent="0.35">
      <c r="B110" t="e" cm="1">
        <f t="array" ref="B110">TRANSPOSE(_xlfn._xlws.SORT(_xlfn._xlws.FILTER(#REF!&amp;" | "&amp;#REF!,#REF!=A110)))</f>
        <v>#REF!</v>
      </c>
      <c r="DQ110" t="e" cm="1">
        <f t="array" ref="DQ110">TRANSPOSE(_xlfn._xlws.SORT(_xlfn._xlws.FILTER(#REF!,#REF!=A110)))</f>
        <v>#REF!</v>
      </c>
    </row>
    <row r="111" spans="2:121" x14ac:dyDescent="0.35">
      <c r="B111" t="e" cm="1">
        <f t="array" ref="B111">TRANSPOSE(_xlfn._xlws.SORT(_xlfn._xlws.FILTER(#REF!&amp;" | "&amp;#REF!,#REF!=A111)))</f>
        <v>#REF!</v>
      </c>
      <c r="DQ111" t="e" cm="1">
        <f t="array" ref="DQ111">TRANSPOSE(_xlfn._xlws.SORT(_xlfn._xlws.FILTER(#REF!,#REF!=A111)))</f>
        <v>#REF!</v>
      </c>
    </row>
    <row r="112" spans="2:121" x14ac:dyDescent="0.35">
      <c r="B112" t="e" cm="1">
        <f t="array" ref="B112">TRANSPOSE(_xlfn._xlws.SORT(_xlfn._xlws.FILTER(#REF!&amp;" | "&amp;#REF!,#REF!=A112)))</f>
        <v>#REF!</v>
      </c>
      <c r="DQ112" t="e" cm="1">
        <f t="array" ref="DQ112">TRANSPOSE(_xlfn._xlws.SORT(_xlfn._xlws.FILTER(#REF!,#REF!=A112)))</f>
        <v>#REF!</v>
      </c>
    </row>
    <row r="113" spans="2:121" x14ac:dyDescent="0.35">
      <c r="B113" t="e" cm="1">
        <f t="array" ref="B113">TRANSPOSE(_xlfn._xlws.SORT(_xlfn._xlws.FILTER(#REF!&amp;" | "&amp;#REF!,#REF!=A113)))</f>
        <v>#REF!</v>
      </c>
      <c r="DQ113" t="e" cm="1">
        <f t="array" ref="DQ113">TRANSPOSE(_xlfn._xlws.SORT(_xlfn._xlws.FILTER(#REF!,#REF!=A113)))</f>
        <v>#REF!</v>
      </c>
    </row>
    <row r="114" spans="2:121" x14ac:dyDescent="0.35">
      <c r="B114" t="e" cm="1">
        <f t="array" ref="B114">TRANSPOSE(_xlfn._xlws.SORT(_xlfn._xlws.FILTER(#REF!&amp;" | "&amp;#REF!,#REF!=A114)))</f>
        <v>#REF!</v>
      </c>
      <c r="DQ114" t="e" cm="1">
        <f t="array" ref="DQ114">TRANSPOSE(_xlfn._xlws.SORT(_xlfn._xlws.FILTER(#REF!,#REF!=A114)))</f>
        <v>#REF!</v>
      </c>
    </row>
    <row r="115" spans="2:121" x14ac:dyDescent="0.35">
      <c r="B115" t="e" cm="1">
        <f t="array" ref="B115">TRANSPOSE(_xlfn._xlws.SORT(_xlfn._xlws.FILTER(#REF!&amp;" | "&amp;#REF!,#REF!=A115)))</f>
        <v>#REF!</v>
      </c>
      <c r="DQ115" t="e" cm="1">
        <f t="array" ref="DQ115">TRANSPOSE(_xlfn._xlws.SORT(_xlfn._xlws.FILTER(#REF!,#REF!=A115)))</f>
        <v>#REF!</v>
      </c>
    </row>
    <row r="116" spans="2:121" x14ac:dyDescent="0.35">
      <c r="B116" t="e" cm="1">
        <f t="array" ref="B116">TRANSPOSE(_xlfn._xlws.SORT(_xlfn._xlws.FILTER(#REF!&amp;" | "&amp;#REF!,#REF!=A116)))</f>
        <v>#REF!</v>
      </c>
      <c r="DQ116" t="e" cm="1">
        <f t="array" ref="DQ116">TRANSPOSE(_xlfn._xlws.SORT(_xlfn._xlws.FILTER(#REF!,#REF!=A116)))</f>
        <v>#REF!</v>
      </c>
    </row>
    <row r="117" spans="2:121" x14ac:dyDescent="0.35">
      <c r="B117" t="e" cm="1">
        <f t="array" ref="B117">TRANSPOSE(_xlfn._xlws.SORT(_xlfn._xlws.FILTER(#REF!&amp;" | "&amp;#REF!,#REF!=A117)))</f>
        <v>#REF!</v>
      </c>
      <c r="DQ117" t="e" cm="1">
        <f t="array" ref="DQ117">TRANSPOSE(_xlfn._xlws.SORT(_xlfn._xlws.FILTER(#REF!,#REF!=A117)))</f>
        <v>#REF!</v>
      </c>
    </row>
    <row r="118" spans="2:121" x14ac:dyDescent="0.35">
      <c r="B118" t="e" cm="1">
        <f t="array" ref="B118">TRANSPOSE(_xlfn._xlws.SORT(_xlfn._xlws.FILTER(#REF!&amp;" | "&amp;#REF!,#REF!=A118)))</f>
        <v>#REF!</v>
      </c>
      <c r="DQ118" t="e" cm="1">
        <f t="array" ref="DQ118">TRANSPOSE(_xlfn._xlws.SORT(_xlfn._xlws.FILTER(#REF!,#REF!=A118)))</f>
        <v>#REF!</v>
      </c>
    </row>
    <row r="119" spans="2:121" x14ac:dyDescent="0.35">
      <c r="B119" t="e" cm="1">
        <f t="array" ref="B119">TRANSPOSE(_xlfn._xlws.SORT(_xlfn._xlws.FILTER(#REF!&amp;" | "&amp;#REF!,#REF!=A119)))</f>
        <v>#REF!</v>
      </c>
      <c r="DQ119" t="e" cm="1">
        <f t="array" ref="DQ119">TRANSPOSE(_xlfn._xlws.SORT(_xlfn._xlws.FILTER(#REF!,#REF!=A119)))</f>
        <v>#REF!</v>
      </c>
    </row>
    <row r="120" spans="2:121" x14ac:dyDescent="0.35">
      <c r="B120" t="e" cm="1">
        <f t="array" ref="B120">TRANSPOSE(_xlfn._xlws.SORT(_xlfn._xlws.FILTER(#REF!&amp;" | "&amp;#REF!,#REF!=A120)))</f>
        <v>#REF!</v>
      </c>
      <c r="DQ120" t="e" cm="1">
        <f t="array" ref="DQ120">TRANSPOSE(_xlfn._xlws.SORT(_xlfn._xlws.FILTER(#REF!,#REF!=A120)))</f>
        <v>#REF!</v>
      </c>
    </row>
    <row r="121" spans="2:121" x14ac:dyDescent="0.35">
      <c r="B121" t="e" cm="1">
        <f t="array" ref="B121">TRANSPOSE(_xlfn._xlws.SORT(_xlfn._xlws.FILTER(#REF!&amp;" | "&amp;#REF!,#REF!=A121)))</f>
        <v>#REF!</v>
      </c>
      <c r="DQ121" t="e" cm="1">
        <f t="array" ref="DQ121">TRANSPOSE(_xlfn._xlws.SORT(_xlfn._xlws.FILTER(#REF!,#REF!=A121)))</f>
        <v>#REF!</v>
      </c>
    </row>
    <row r="122" spans="2:121" x14ac:dyDescent="0.35">
      <c r="B122" t="e" cm="1">
        <f t="array" ref="B122">TRANSPOSE(_xlfn._xlws.SORT(_xlfn._xlws.FILTER(#REF!&amp;" | "&amp;#REF!,#REF!=A122)))</f>
        <v>#REF!</v>
      </c>
      <c r="DQ122" t="e" cm="1">
        <f t="array" ref="DQ122">TRANSPOSE(_xlfn._xlws.SORT(_xlfn._xlws.FILTER(#REF!,#REF!=A122)))</f>
        <v>#REF!</v>
      </c>
    </row>
    <row r="123" spans="2:121" x14ac:dyDescent="0.35">
      <c r="B123" t="e" cm="1">
        <f t="array" ref="B123">TRANSPOSE(_xlfn._xlws.SORT(_xlfn._xlws.FILTER(#REF!&amp;" | "&amp;#REF!,#REF!=A123)))</f>
        <v>#REF!</v>
      </c>
      <c r="DQ123" t="e" cm="1">
        <f t="array" ref="DQ123">TRANSPOSE(_xlfn._xlws.SORT(_xlfn._xlws.FILTER(#REF!,#REF!=A123)))</f>
        <v>#REF!</v>
      </c>
    </row>
    <row r="124" spans="2:121" x14ac:dyDescent="0.35">
      <c r="B124" t="e" cm="1">
        <f t="array" ref="B124">TRANSPOSE(_xlfn._xlws.SORT(_xlfn._xlws.FILTER(#REF!&amp;" | "&amp;#REF!,#REF!=A124)))</f>
        <v>#REF!</v>
      </c>
      <c r="DQ124" t="e" cm="1">
        <f t="array" ref="DQ124">TRANSPOSE(_xlfn._xlws.SORT(_xlfn._xlws.FILTER(#REF!,#REF!=A124)))</f>
        <v>#REF!</v>
      </c>
    </row>
    <row r="125" spans="2:121" x14ac:dyDescent="0.35">
      <c r="B125" t="e" cm="1">
        <f t="array" ref="B125">TRANSPOSE(_xlfn._xlws.SORT(_xlfn._xlws.FILTER(#REF!&amp;" | "&amp;#REF!,#REF!=A125)))</f>
        <v>#REF!</v>
      </c>
      <c r="DQ125" t="e" cm="1">
        <f t="array" ref="DQ125">TRANSPOSE(_xlfn._xlws.SORT(_xlfn._xlws.FILTER(#REF!,#REF!=A125)))</f>
        <v>#REF!</v>
      </c>
    </row>
    <row r="126" spans="2:121" x14ac:dyDescent="0.35">
      <c r="B126" t="e" cm="1">
        <f t="array" ref="B126">TRANSPOSE(_xlfn._xlws.SORT(_xlfn._xlws.FILTER(#REF!&amp;" | "&amp;#REF!,#REF!=A126)))</f>
        <v>#REF!</v>
      </c>
      <c r="DQ126" t="e" cm="1">
        <f t="array" ref="DQ126">TRANSPOSE(_xlfn._xlws.SORT(_xlfn._xlws.FILTER(#REF!,#REF!=A126)))</f>
        <v>#REF!</v>
      </c>
    </row>
    <row r="127" spans="2:121" x14ac:dyDescent="0.35">
      <c r="B127" t="e" cm="1">
        <f t="array" ref="B127">TRANSPOSE(_xlfn._xlws.SORT(_xlfn._xlws.FILTER(#REF!&amp;" | "&amp;#REF!,#REF!=A127)))</f>
        <v>#REF!</v>
      </c>
      <c r="DQ127" t="e" cm="1">
        <f t="array" ref="DQ127">TRANSPOSE(_xlfn._xlws.SORT(_xlfn._xlws.FILTER(#REF!,#REF!=A127)))</f>
        <v>#REF!</v>
      </c>
    </row>
    <row r="128" spans="2:121" x14ac:dyDescent="0.35">
      <c r="B128" t="e" cm="1">
        <f t="array" ref="B128">TRANSPOSE(_xlfn._xlws.SORT(_xlfn._xlws.FILTER(#REF!&amp;" | "&amp;#REF!,#REF!=A128)))</f>
        <v>#REF!</v>
      </c>
      <c r="DQ128" t="e" cm="1">
        <f t="array" ref="DQ128">TRANSPOSE(_xlfn._xlws.SORT(_xlfn._xlws.FILTER(#REF!,#REF!=A128)))</f>
        <v>#REF!</v>
      </c>
    </row>
    <row r="129" spans="2:121" x14ac:dyDescent="0.35">
      <c r="B129" t="e" cm="1">
        <f t="array" ref="B129">TRANSPOSE(_xlfn._xlws.SORT(_xlfn._xlws.FILTER(#REF!&amp;" | "&amp;#REF!,#REF!=A129)))</f>
        <v>#REF!</v>
      </c>
      <c r="DQ129" t="e" cm="1">
        <f t="array" ref="DQ129">TRANSPOSE(_xlfn._xlws.SORT(_xlfn._xlws.FILTER(#REF!,#REF!=A129)))</f>
        <v>#REF!</v>
      </c>
    </row>
    <row r="130" spans="2:121" x14ac:dyDescent="0.35">
      <c r="B130" t="e" cm="1">
        <f t="array" ref="B130">TRANSPOSE(_xlfn._xlws.SORT(_xlfn._xlws.FILTER(#REF!&amp;" | "&amp;#REF!,#REF!=A130)))</f>
        <v>#REF!</v>
      </c>
      <c r="DQ130" t="e" cm="1">
        <f t="array" ref="DQ130">TRANSPOSE(_xlfn._xlws.SORT(_xlfn._xlws.FILTER(#REF!,#REF!=A130)))</f>
        <v>#REF!</v>
      </c>
    </row>
    <row r="131" spans="2:121" x14ac:dyDescent="0.35">
      <c r="B131" t="e" cm="1">
        <f t="array" ref="B131">TRANSPOSE(_xlfn._xlws.SORT(_xlfn._xlws.FILTER(#REF!&amp;" | "&amp;#REF!,#REF!=A131)))</f>
        <v>#REF!</v>
      </c>
      <c r="DQ131" t="e" cm="1">
        <f t="array" ref="DQ131">TRANSPOSE(_xlfn._xlws.SORT(_xlfn._xlws.FILTER(#REF!,#REF!=A131)))</f>
        <v>#REF!</v>
      </c>
    </row>
    <row r="132" spans="2:121" x14ac:dyDescent="0.35">
      <c r="B132" t="e" cm="1">
        <f t="array" ref="B132">TRANSPOSE(_xlfn._xlws.SORT(_xlfn._xlws.FILTER(#REF!&amp;" | "&amp;#REF!,#REF!=A132)))</f>
        <v>#REF!</v>
      </c>
      <c r="DQ132" t="e" cm="1">
        <f t="array" ref="DQ132">TRANSPOSE(_xlfn._xlws.SORT(_xlfn._xlws.FILTER(#REF!,#REF!=A132)))</f>
        <v>#REF!</v>
      </c>
    </row>
    <row r="133" spans="2:121" x14ac:dyDescent="0.35">
      <c r="B133" t="e" cm="1">
        <f t="array" ref="B133">TRANSPOSE(_xlfn._xlws.SORT(_xlfn._xlws.FILTER(#REF!&amp;" | "&amp;#REF!,#REF!=A133)))</f>
        <v>#REF!</v>
      </c>
      <c r="DQ133" t="e" cm="1">
        <f t="array" ref="DQ133">TRANSPOSE(_xlfn._xlws.SORT(_xlfn._xlws.FILTER(#REF!,#REF!=A133)))</f>
        <v>#REF!</v>
      </c>
    </row>
    <row r="134" spans="2:121" x14ac:dyDescent="0.35">
      <c r="B134" t="e" cm="1">
        <f t="array" ref="B134">TRANSPOSE(_xlfn._xlws.SORT(_xlfn._xlws.FILTER(#REF!&amp;" | "&amp;#REF!,#REF!=A134)))</f>
        <v>#REF!</v>
      </c>
      <c r="DQ134" t="e" cm="1">
        <f t="array" ref="DQ134">TRANSPOSE(_xlfn._xlws.SORT(_xlfn._xlws.FILTER(#REF!,#REF!=A134)))</f>
        <v>#REF!</v>
      </c>
    </row>
    <row r="135" spans="2:121" x14ac:dyDescent="0.35">
      <c r="B135" t="e" cm="1">
        <f t="array" ref="B135">TRANSPOSE(_xlfn._xlws.SORT(_xlfn._xlws.FILTER(#REF!&amp;" | "&amp;#REF!,#REF!=A135)))</f>
        <v>#REF!</v>
      </c>
      <c r="DQ135" t="e" cm="1">
        <f t="array" ref="DQ135">TRANSPOSE(_xlfn._xlws.SORT(_xlfn._xlws.FILTER(#REF!,#REF!=A135)))</f>
        <v>#REF!</v>
      </c>
    </row>
    <row r="136" spans="2:121" x14ac:dyDescent="0.35">
      <c r="B136" t="e" cm="1">
        <f t="array" ref="B136">TRANSPOSE(_xlfn._xlws.SORT(_xlfn._xlws.FILTER(#REF!&amp;" | "&amp;#REF!,#REF!=A136)))</f>
        <v>#REF!</v>
      </c>
      <c r="DQ136" t="e" cm="1">
        <f t="array" ref="DQ136">TRANSPOSE(_xlfn._xlws.SORT(_xlfn._xlws.FILTER(#REF!,#REF!=A136)))</f>
        <v>#REF!</v>
      </c>
    </row>
    <row r="137" spans="2:121" x14ac:dyDescent="0.35">
      <c r="B137" t="e" cm="1">
        <f t="array" ref="B137">TRANSPOSE(_xlfn._xlws.SORT(_xlfn._xlws.FILTER(#REF!&amp;" | "&amp;#REF!,#REF!=A137)))</f>
        <v>#REF!</v>
      </c>
      <c r="DQ137" t="e" cm="1">
        <f t="array" ref="DQ137">TRANSPOSE(_xlfn._xlws.SORT(_xlfn._xlws.FILTER(#REF!,#REF!=A137)))</f>
        <v>#REF!</v>
      </c>
    </row>
    <row r="138" spans="2:121" x14ac:dyDescent="0.35">
      <c r="B138" t="e" cm="1">
        <f t="array" ref="B138">TRANSPOSE(_xlfn._xlws.SORT(_xlfn._xlws.FILTER(#REF!&amp;" | "&amp;#REF!,#REF!=A138)))</f>
        <v>#REF!</v>
      </c>
      <c r="DQ138" t="e" cm="1">
        <f t="array" ref="DQ138">TRANSPOSE(_xlfn._xlws.SORT(_xlfn._xlws.FILTER(#REF!,#REF!=A138)))</f>
        <v>#REF!</v>
      </c>
    </row>
    <row r="139" spans="2:121" x14ac:dyDescent="0.35">
      <c r="B139" t="e" cm="1">
        <f t="array" ref="B139">TRANSPOSE(_xlfn._xlws.SORT(_xlfn._xlws.FILTER(#REF!&amp;" | "&amp;#REF!,#REF!=A139)))</f>
        <v>#REF!</v>
      </c>
      <c r="DQ139" t="e" cm="1">
        <f t="array" ref="DQ139">TRANSPOSE(_xlfn._xlws.SORT(_xlfn._xlws.FILTER(#REF!,#REF!=A139)))</f>
        <v>#REF!</v>
      </c>
    </row>
    <row r="140" spans="2:121" x14ac:dyDescent="0.35">
      <c r="B140" t="e" cm="1">
        <f t="array" ref="B140">TRANSPOSE(_xlfn._xlws.SORT(_xlfn._xlws.FILTER(#REF!&amp;" | "&amp;#REF!,#REF!=A140)))</f>
        <v>#REF!</v>
      </c>
      <c r="DQ140" t="e" cm="1">
        <f t="array" ref="DQ140">TRANSPOSE(_xlfn._xlws.SORT(_xlfn._xlws.FILTER(#REF!,#REF!=A140)))</f>
        <v>#REF!</v>
      </c>
    </row>
    <row r="141" spans="2:121" x14ac:dyDescent="0.35">
      <c r="B141" t="e" cm="1">
        <f t="array" ref="B141">TRANSPOSE(_xlfn._xlws.SORT(_xlfn._xlws.FILTER(#REF!&amp;" | "&amp;#REF!,#REF!=A141)))</f>
        <v>#REF!</v>
      </c>
      <c r="DQ141" t="e" cm="1">
        <f t="array" ref="DQ141">TRANSPOSE(_xlfn._xlws.SORT(_xlfn._xlws.FILTER(#REF!,#REF!=A141)))</f>
        <v>#REF!</v>
      </c>
    </row>
    <row r="142" spans="2:121" x14ac:dyDescent="0.35">
      <c r="B142" t="e" cm="1">
        <f t="array" ref="B142">TRANSPOSE(_xlfn._xlws.SORT(_xlfn._xlws.FILTER(#REF!&amp;" | "&amp;#REF!,#REF!=A142)))</f>
        <v>#REF!</v>
      </c>
      <c r="DQ142" t="e" cm="1">
        <f t="array" ref="DQ142">TRANSPOSE(_xlfn._xlws.SORT(_xlfn._xlws.FILTER(#REF!,#REF!=A142)))</f>
        <v>#REF!</v>
      </c>
    </row>
    <row r="143" spans="2:121" x14ac:dyDescent="0.35">
      <c r="B143" t="e" cm="1">
        <f t="array" ref="B143">TRANSPOSE(_xlfn._xlws.SORT(_xlfn._xlws.FILTER(#REF!&amp;" | "&amp;#REF!,#REF!=A143)))</f>
        <v>#REF!</v>
      </c>
      <c r="DQ143" t="e" cm="1">
        <f t="array" ref="DQ143">TRANSPOSE(_xlfn._xlws.SORT(_xlfn._xlws.FILTER(#REF!,#REF!=A143)))</f>
        <v>#REF!</v>
      </c>
    </row>
    <row r="144" spans="2:121" x14ac:dyDescent="0.35">
      <c r="B144" t="e" cm="1">
        <f t="array" ref="B144">TRANSPOSE(_xlfn._xlws.SORT(_xlfn._xlws.FILTER(#REF!&amp;" | "&amp;#REF!,#REF!=A144)))</f>
        <v>#REF!</v>
      </c>
      <c r="DQ144" t="e" cm="1">
        <f t="array" ref="DQ144">TRANSPOSE(_xlfn._xlws.SORT(_xlfn._xlws.FILTER(#REF!,#REF!=A144)))</f>
        <v>#REF!</v>
      </c>
    </row>
    <row r="145" spans="2:121" x14ac:dyDescent="0.35">
      <c r="B145" t="e" cm="1">
        <f t="array" ref="B145">TRANSPOSE(_xlfn._xlws.SORT(_xlfn._xlws.FILTER(#REF!&amp;" | "&amp;#REF!,#REF!=A145)))</f>
        <v>#REF!</v>
      </c>
      <c r="DQ145" t="e" cm="1">
        <f t="array" ref="DQ145">TRANSPOSE(_xlfn._xlws.SORT(_xlfn._xlws.FILTER(#REF!,#REF!=A145)))</f>
        <v>#REF!</v>
      </c>
    </row>
    <row r="146" spans="2:121" x14ac:dyDescent="0.35">
      <c r="B146" t="e" cm="1">
        <f t="array" ref="B146">TRANSPOSE(_xlfn._xlws.SORT(_xlfn._xlws.FILTER(#REF!&amp;" | "&amp;#REF!,#REF!=A146)))</f>
        <v>#REF!</v>
      </c>
      <c r="DQ146" t="e" cm="1">
        <f t="array" ref="DQ146">TRANSPOSE(_xlfn._xlws.SORT(_xlfn._xlws.FILTER(#REF!,#REF!=A146)))</f>
        <v>#REF!</v>
      </c>
    </row>
    <row r="147" spans="2:121" x14ac:dyDescent="0.35">
      <c r="B147" t="e" cm="1">
        <f t="array" ref="B147">TRANSPOSE(_xlfn._xlws.SORT(_xlfn._xlws.FILTER(#REF!&amp;" | "&amp;#REF!,#REF!=A147)))</f>
        <v>#REF!</v>
      </c>
      <c r="DQ147" t="e" cm="1">
        <f t="array" ref="DQ147">TRANSPOSE(_xlfn._xlws.SORT(_xlfn._xlws.FILTER(#REF!,#REF!=A147)))</f>
        <v>#REF!</v>
      </c>
    </row>
    <row r="148" spans="2:121" x14ac:dyDescent="0.35">
      <c r="B148" t="e" cm="1">
        <f t="array" ref="B148">TRANSPOSE(_xlfn._xlws.SORT(_xlfn._xlws.FILTER(#REF!&amp;" | "&amp;#REF!,#REF!=A148)))</f>
        <v>#REF!</v>
      </c>
      <c r="DQ148" t="e" cm="1">
        <f t="array" ref="DQ148">TRANSPOSE(_xlfn._xlws.SORT(_xlfn._xlws.FILTER(#REF!,#REF!=A148)))</f>
        <v>#REF!</v>
      </c>
    </row>
    <row r="149" spans="2:121" x14ac:dyDescent="0.35">
      <c r="B149" t="e" cm="1">
        <f t="array" ref="B149">TRANSPOSE(_xlfn._xlws.SORT(_xlfn._xlws.FILTER(#REF!&amp;" | "&amp;#REF!,#REF!=A149)))</f>
        <v>#REF!</v>
      </c>
      <c r="DQ149" t="e" cm="1">
        <f t="array" ref="DQ149">TRANSPOSE(_xlfn._xlws.SORT(_xlfn._xlws.FILTER(#REF!,#REF!=A149)))</f>
        <v>#REF!</v>
      </c>
    </row>
    <row r="150" spans="2:121" x14ac:dyDescent="0.35">
      <c r="B150" t="e" cm="1">
        <f t="array" ref="B150">TRANSPOSE(_xlfn._xlws.SORT(_xlfn._xlws.FILTER(#REF!&amp;" | "&amp;#REF!,#REF!=A150)))</f>
        <v>#REF!</v>
      </c>
      <c r="DQ150" t="e" cm="1">
        <f t="array" ref="DQ150">TRANSPOSE(_xlfn._xlws.SORT(_xlfn._xlws.FILTER(#REF!,#REF!=A150)))</f>
        <v>#REF!</v>
      </c>
    </row>
    <row r="151" spans="2:121" x14ac:dyDescent="0.35">
      <c r="B151" t="e" cm="1">
        <f t="array" ref="B151">TRANSPOSE(_xlfn._xlws.SORT(_xlfn._xlws.FILTER(#REF!&amp;" | "&amp;#REF!,#REF!=A151)))</f>
        <v>#REF!</v>
      </c>
      <c r="DQ151" t="e" cm="1">
        <f t="array" ref="DQ151">TRANSPOSE(_xlfn._xlws.SORT(_xlfn._xlws.FILTER(#REF!,#REF!=A151)))</f>
        <v>#REF!</v>
      </c>
    </row>
    <row r="152" spans="2:121" x14ac:dyDescent="0.35">
      <c r="B152" t="e" cm="1">
        <f t="array" ref="B152">TRANSPOSE(_xlfn._xlws.SORT(_xlfn._xlws.FILTER(#REF!&amp;" | "&amp;#REF!,#REF!=A152)))</f>
        <v>#REF!</v>
      </c>
      <c r="DQ152" t="e" cm="1">
        <f t="array" ref="DQ152">TRANSPOSE(_xlfn._xlws.SORT(_xlfn._xlws.FILTER(#REF!,#REF!=A152)))</f>
        <v>#REF!</v>
      </c>
    </row>
    <row r="153" spans="2:121" x14ac:dyDescent="0.35">
      <c r="B153" t="e" cm="1">
        <f t="array" ref="B153">TRANSPOSE(_xlfn._xlws.SORT(_xlfn._xlws.FILTER(#REF!&amp;" | "&amp;#REF!,#REF!=A153)))</f>
        <v>#REF!</v>
      </c>
      <c r="DQ153" t="e" cm="1">
        <f t="array" ref="DQ153">TRANSPOSE(_xlfn._xlws.SORT(_xlfn._xlws.FILTER(#REF!,#REF!=A153)))</f>
        <v>#REF!</v>
      </c>
    </row>
    <row r="154" spans="2:121" x14ac:dyDescent="0.35">
      <c r="B154" t="e" cm="1">
        <f t="array" ref="B154">TRANSPOSE(_xlfn._xlws.SORT(_xlfn._xlws.FILTER(#REF!&amp;" | "&amp;#REF!,#REF!=A154)))</f>
        <v>#REF!</v>
      </c>
      <c r="DQ154" t="e" cm="1">
        <f t="array" ref="DQ154">TRANSPOSE(_xlfn._xlws.SORT(_xlfn._xlws.FILTER(#REF!,#REF!=A154)))</f>
        <v>#REF!</v>
      </c>
    </row>
    <row r="155" spans="2:121" x14ac:dyDescent="0.35">
      <c r="B155" t="e" cm="1">
        <f t="array" ref="B155">TRANSPOSE(_xlfn._xlws.SORT(_xlfn._xlws.FILTER(#REF!&amp;" | "&amp;#REF!,#REF!=A155)))</f>
        <v>#REF!</v>
      </c>
      <c r="DQ155" t="e" cm="1">
        <f t="array" ref="DQ155">TRANSPOSE(_xlfn._xlws.SORT(_xlfn._xlws.FILTER(#REF!,#REF!=A155)))</f>
        <v>#REF!</v>
      </c>
    </row>
    <row r="156" spans="2:121" x14ac:dyDescent="0.35">
      <c r="B156" t="e" cm="1">
        <f t="array" ref="B156">TRANSPOSE(_xlfn._xlws.SORT(_xlfn._xlws.FILTER(#REF!&amp;" | "&amp;#REF!,#REF!=A156)))</f>
        <v>#REF!</v>
      </c>
      <c r="DQ156" t="e" cm="1">
        <f t="array" ref="DQ156">TRANSPOSE(_xlfn._xlws.SORT(_xlfn._xlws.FILTER(#REF!,#REF!=A156)))</f>
        <v>#REF!</v>
      </c>
    </row>
    <row r="157" spans="2:121" x14ac:dyDescent="0.35">
      <c r="B157" t="e" cm="1">
        <f t="array" ref="B157">TRANSPOSE(_xlfn._xlws.SORT(_xlfn._xlws.FILTER(#REF!&amp;" | "&amp;#REF!,#REF!=A157)))</f>
        <v>#REF!</v>
      </c>
      <c r="DQ157" t="e" cm="1">
        <f t="array" ref="DQ157">TRANSPOSE(_xlfn._xlws.SORT(_xlfn._xlws.FILTER(#REF!,#REF!=A157)))</f>
        <v>#REF!</v>
      </c>
    </row>
    <row r="158" spans="2:121" x14ac:dyDescent="0.35">
      <c r="B158" t="e" cm="1">
        <f t="array" ref="B158">TRANSPOSE(_xlfn._xlws.SORT(_xlfn._xlws.FILTER(#REF!&amp;" | "&amp;#REF!,#REF!=A158)))</f>
        <v>#REF!</v>
      </c>
      <c r="DQ158" t="e" cm="1">
        <f t="array" ref="DQ158">TRANSPOSE(_xlfn._xlws.SORT(_xlfn._xlws.FILTER(#REF!,#REF!=A158)))</f>
        <v>#REF!</v>
      </c>
    </row>
    <row r="159" spans="2:121" x14ac:dyDescent="0.35">
      <c r="B159" t="e" cm="1">
        <f t="array" ref="B159">TRANSPOSE(_xlfn._xlws.SORT(_xlfn._xlws.FILTER(#REF!&amp;" | "&amp;#REF!,#REF!=A159)))</f>
        <v>#REF!</v>
      </c>
      <c r="DQ159" t="e" cm="1">
        <f t="array" ref="DQ159">TRANSPOSE(_xlfn._xlws.SORT(_xlfn._xlws.FILTER(#REF!,#REF!=A159)))</f>
        <v>#REF!</v>
      </c>
    </row>
    <row r="160" spans="2:121" x14ac:dyDescent="0.35">
      <c r="B160" t="e" cm="1">
        <f t="array" ref="B160">TRANSPOSE(_xlfn._xlws.SORT(_xlfn._xlws.FILTER(#REF!&amp;" | "&amp;#REF!,#REF!=A160)))</f>
        <v>#REF!</v>
      </c>
      <c r="DQ160" t="e" cm="1">
        <f t="array" ref="DQ160">TRANSPOSE(_xlfn._xlws.SORT(_xlfn._xlws.FILTER(#REF!,#REF!=A160)))</f>
        <v>#REF!</v>
      </c>
    </row>
    <row r="161" spans="2:121" x14ac:dyDescent="0.35">
      <c r="B161" t="e" cm="1">
        <f t="array" ref="B161">TRANSPOSE(_xlfn._xlws.SORT(_xlfn._xlws.FILTER(#REF!&amp;" | "&amp;#REF!,#REF!=A161)))</f>
        <v>#REF!</v>
      </c>
      <c r="DQ161" t="e" cm="1">
        <f t="array" ref="DQ161">TRANSPOSE(_xlfn._xlws.SORT(_xlfn._xlws.FILTER(#REF!,#REF!=A161)))</f>
        <v>#REF!</v>
      </c>
    </row>
    <row r="162" spans="2:121" x14ac:dyDescent="0.35">
      <c r="B162" t="e" cm="1">
        <f t="array" ref="B162">TRANSPOSE(_xlfn._xlws.SORT(_xlfn._xlws.FILTER(#REF!&amp;" | "&amp;#REF!,#REF!=A162)))</f>
        <v>#REF!</v>
      </c>
      <c r="DQ162" t="e" cm="1">
        <f t="array" ref="DQ162">TRANSPOSE(_xlfn._xlws.SORT(_xlfn._xlws.FILTER(#REF!,#REF!=A162)))</f>
        <v>#REF!</v>
      </c>
    </row>
    <row r="163" spans="2:121" x14ac:dyDescent="0.35">
      <c r="B163" t="e" cm="1">
        <f t="array" ref="B163">TRANSPOSE(_xlfn._xlws.SORT(_xlfn._xlws.FILTER(#REF!&amp;" | "&amp;#REF!,#REF!=A163)))</f>
        <v>#REF!</v>
      </c>
      <c r="DQ163" t="e" cm="1">
        <f t="array" ref="DQ163">TRANSPOSE(_xlfn._xlws.SORT(_xlfn._xlws.FILTER(#REF!,#REF!=A163)))</f>
        <v>#REF!</v>
      </c>
    </row>
    <row r="164" spans="2:121" x14ac:dyDescent="0.35">
      <c r="B164" t="e" cm="1">
        <f t="array" ref="B164">TRANSPOSE(_xlfn._xlws.SORT(_xlfn._xlws.FILTER(#REF!&amp;" | "&amp;#REF!,#REF!=A164)))</f>
        <v>#REF!</v>
      </c>
      <c r="DQ164" t="e" cm="1">
        <f t="array" ref="DQ164">TRANSPOSE(_xlfn._xlws.SORT(_xlfn._xlws.FILTER(#REF!,#REF!=A164)))</f>
        <v>#REF!</v>
      </c>
    </row>
    <row r="165" spans="2:121" x14ac:dyDescent="0.35">
      <c r="B165" t="e" cm="1">
        <f t="array" ref="B165">TRANSPOSE(_xlfn._xlws.SORT(_xlfn._xlws.FILTER(#REF!&amp;" | "&amp;#REF!,#REF!=A165)))</f>
        <v>#REF!</v>
      </c>
      <c r="DQ165" t="e" cm="1">
        <f t="array" ref="DQ165">TRANSPOSE(_xlfn._xlws.SORT(_xlfn._xlws.FILTER(#REF!,#REF!=A165)))</f>
        <v>#REF!</v>
      </c>
    </row>
    <row r="166" spans="2:121" x14ac:dyDescent="0.35">
      <c r="B166" t="e" cm="1">
        <f t="array" ref="B166">TRANSPOSE(_xlfn._xlws.SORT(_xlfn._xlws.FILTER(#REF!&amp;" | "&amp;#REF!,#REF!=A166)))</f>
        <v>#REF!</v>
      </c>
      <c r="DQ166" t="e" cm="1">
        <f t="array" ref="DQ166">TRANSPOSE(_xlfn._xlws.SORT(_xlfn._xlws.FILTER(#REF!,#REF!=A166)))</f>
        <v>#REF!</v>
      </c>
    </row>
    <row r="167" spans="2:121" x14ac:dyDescent="0.35">
      <c r="B167" t="e" cm="1">
        <f t="array" ref="B167">TRANSPOSE(_xlfn._xlws.SORT(_xlfn._xlws.FILTER(#REF!&amp;" | "&amp;#REF!,#REF!=A167)))</f>
        <v>#REF!</v>
      </c>
      <c r="DQ167" t="e" cm="1">
        <f t="array" ref="DQ167">TRANSPOSE(_xlfn._xlws.SORT(_xlfn._xlws.FILTER(#REF!,#REF!=A167)))</f>
        <v>#REF!</v>
      </c>
    </row>
    <row r="168" spans="2:121" x14ac:dyDescent="0.35">
      <c r="B168" t="e" cm="1">
        <f t="array" ref="B168">TRANSPOSE(_xlfn._xlws.SORT(_xlfn._xlws.FILTER(#REF!&amp;" | "&amp;#REF!,#REF!=A168)))</f>
        <v>#REF!</v>
      </c>
      <c r="DQ168" t="e" cm="1">
        <f t="array" ref="DQ168">TRANSPOSE(_xlfn._xlws.SORT(_xlfn._xlws.FILTER(#REF!,#REF!=A168)))</f>
        <v>#REF!</v>
      </c>
    </row>
    <row r="169" spans="2:121" x14ac:dyDescent="0.35">
      <c r="B169" t="e" cm="1">
        <f t="array" ref="B169">TRANSPOSE(_xlfn._xlws.SORT(_xlfn._xlws.FILTER(#REF!&amp;" | "&amp;#REF!,#REF!=A169)))</f>
        <v>#REF!</v>
      </c>
      <c r="DQ169" t="e" cm="1">
        <f t="array" ref="DQ169">TRANSPOSE(_xlfn._xlws.SORT(_xlfn._xlws.FILTER(#REF!,#REF!=A169)))</f>
        <v>#REF!</v>
      </c>
    </row>
    <row r="170" spans="2:121" x14ac:dyDescent="0.35">
      <c r="B170" t="e" cm="1">
        <f t="array" ref="B170">TRANSPOSE(_xlfn._xlws.SORT(_xlfn._xlws.FILTER(#REF!&amp;" | "&amp;#REF!,#REF!=A170)))</f>
        <v>#REF!</v>
      </c>
      <c r="DQ170" t="e" cm="1">
        <f t="array" ref="DQ170">TRANSPOSE(_xlfn._xlws.SORT(_xlfn._xlws.FILTER(#REF!,#REF!=A170)))</f>
        <v>#REF!</v>
      </c>
    </row>
    <row r="171" spans="2:121" x14ac:dyDescent="0.35">
      <c r="B171" t="e" cm="1">
        <f t="array" ref="B171">TRANSPOSE(_xlfn._xlws.SORT(_xlfn._xlws.FILTER(#REF!&amp;" | "&amp;#REF!,#REF!=A171)))</f>
        <v>#REF!</v>
      </c>
      <c r="DQ171" t="e" cm="1">
        <f t="array" ref="DQ171">TRANSPOSE(_xlfn._xlws.SORT(_xlfn._xlws.FILTER(#REF!,#REF!=A171)))</f>
        <v>#REF!</v>
      </c>
    </row>
    <row r="172" spans="2:121" x14ac:dyDescent="0.35">
      <c r="B172" t="e" cm="1">
        <f t="array" ref="B172">TRANSPOSE(_xlfn._xlws.SORT(_xlfn._xlws.FILTER(#REF!&amp;" | "&amp;#REF!,#REF!=A172)))</f>
        <v>#REF!</v>
      </c>
      <c r="DQ172" t="e" cm="1">
        <f t="array" ref="DQ172">TRANSPOSE(_xlfn._xlws.SORT(_xlfn._xlws.FILTER(#REF!,#REF!=A172)))</f>
        <v>#REF!</v>
      </c>
    </row>
    <row r="173" spans="2:121" x14ac:dyDescent="0.35">
      <c r="B173" t="e" cm="1">
        <f t="array" ref="B173">TRANSPOSE(_xlfn._xlws.SORT(_xlfn._xlws.FILTER(#REF!&amp;" | "&amp;#REF!,#REF!=A173)))</f>
        <v>#REF!</v>
      </c>
      <c r="DQ173" t="e" cm="1">
        <f t="array" ref="DQ173">TRANSPOSE(_xlfn._xlws.SORT(_xlfn._xlws.FILTER(#REF!,#REF!=A173)))</f>
        <v>#REF!</v>
      </c>
    </row>
    <row r="174" spans="2:121" x14ac:dyDescent="0.35">
      <c r="B174" t="e" cm="1">
        <f t="array" ref="B174">TRANSPOSE(_xlfn._xlws.SORT(_xlfn._xlws.FILTER(#REF!&amp;" | "&amp;#REF!,#REF!=A174)))</f>
        <v>#REF!</v>
      </c>
      <c r="DQ174" t="e" cm="1">
        <f t="array" ref="DQ174">TRANSPOSE(_xlfn._xlws.SORT(_xlfn._xlws.FILTER(#REF!,#REF!=A174)))</f>
        <v>#REF!</v>
      </c>
    </row>
    <row r="175" spans="2:121" x14ac:dyDescent="0.35">
      <c r="B175" t="e" cm="1">
        <f t="array" ref="B175">TRANSPOSE(_xlfn._xlws.SORT(_xlfn._xlws.FILTER(#REF!&amp;" | "&amp;#REF!,#REF!=A175)))</f>
        <v>#REF!</v>
      </c>
      <c r="DQ175" t="e" cm="1">
        <f t="array" ref="DQ175">TRANSPOSE(_xlfn._xlws.SORT(_xlfn._xlws.FILTER(#REF!,#REF!=A175)))</f>
        <v>#REF!</v>
      </c>
    </row>
    <row r="176" spans="2:121" x14ac:dyDescent="0.35">
      <c r="B176" t="e" cm="1">
        <f t="array" ref="B176">TRANSPOSE(_xlfn._xlws.SORT(_xlfn._xlws.FILTER(#REF!&amp;" | "&amp;#REF!,#REF!=A176)))</f>
        <v>#REF!</v>
      </c>
      <c r="DQ176" t="e" cm="1">
        <f t="array" ref="DQ176">TRANSPOSE(_xlfn._xlws.SORT(_xlfn._xlws.FILTER(#REF!,#REF!=A176)))</f>
        <v>#REF!</v>
      </c>
    </row>
    <row r="177" spans="2:121" x14ac:dyDescent="0.35">
      <c r="B177" t="e" cm="1">
        <f t="array" ref="B177">TRANSPOSE(_xlfn._xlws.SORT(_xlfn._xlws.FILTER(#REF!&amp;" | "&amp;#REF!,#REF!=A177)))</f>
        <v>#REF!</v>
      </c>
      <c r="DQ177" t="e" cm="1">
        <f t="array" ref="DQ177">TRANSPOSE(_xlfn._xlws.SORT(_xlfn._xlws.FILTER(#REF!,#REF!=A177)))</f>
        <v>#REF!</v>
      </c>
    </row>
    <row r="178" spans="2:121" x14ac:dyDescent="0.35">
      <c r="B178" t="e" cm="1">
        <f t="array" ref="B178">TRANSPOSE(_xlfn._xlws.SORT(_xlfn._xlws.FILTER(#REF!&amp;" | "&amp;#REF!,#REF!=A178)))</f>
        <v>#REF!</v>
      </c>
      <c r="DQ178" t="e" cm="1">
        <f t="array" ref="DQ178">TRANSPOSE(_xlfn._xlws.SORT(_xlfn._xlws.FILTER(#REF!,#REF!=A178)))</f>
        <v>#REF!</v>
      </c>
    </row>
    <row r="179" spans="2:121" x14ac:dyDescent="0.35">
      <c r="B179" t="e" cm="1">
        <f t="array" ref="B179">TRANSPOSE(_xlfn._xlws.SORT(_xlfn._xlws.FILTER(#REF!&amp;" | "&amp;#REF!,#REF!=A179)))</f>
        <v>#REF!</v>
      </c>
      <c r="DQ179" t="e" cm="1">
        <f t="array" ref="DQ179">TRANSPOSE(_xlfn._xlws.SORT(_xlfn._xlws.FILTER(#REF!,#REF!=A179)))</f>
        <v>#REF!</v>
      </c>
    </row>
    <row r="180" spans="2:121" x14ac:dyDescent="0.35">
      <c r="B180" t="e" cm="1">
        <f t="array" ref="B180">TRANSPOSE(_xlfn._xlws.SORT(_xlfn._xlws.FILTER(#REF!&amp;" | "&amp;#REF!,#REF!=A180)))</f>
        <v>#REF!</v>
      </c>
      <c r="DQ180" t="e" cm="1">
        <f t="array" ref="DQ180">TRANSPOSE(_xlfn._xlws.SORT(_xlfn._xlws.FILTER(#REF!,#REF!=A180)))</f>
        <v>#REF!</v>
      </c>
    </row>
    <row r="181" spans="2:121" x14ac:dyDescent="0.35">
      <c r="B181" t="e" cm="1">
        <f t="array" ref="B181">TRANSPOSE(_xlfn._xlws.SORT(_xlfn._xlws.FILTER(#REF!&amp;" | "&amp;#REF!,#REF!=A181)))</f>
        <v>#REF!</v>
      </c>
      <c r="DQ181" t="e" cm="1">
        <f t="array" ref="DQ181">TRANSPOSE(_xlfn._xlws.SORT(_xlfn._xlws.FILTER(#REF!,#REF!=A181)))</f>
        <v>#REF!</v>
      </c>
    </row>
    <row r="182" spans="2:121" x14ac:dyDescent="0.35">
      <c r="B182" t="e" cm="1">
        <f t="array" ref="B182">TRANSPOSE(_xlfn._xlws.SORT(_xlfn._xlws.FILTER(#REF!&amp;" | "&amp;#REF!,#REF!=A182)))</f>
        <v>#REF!</v>
      </c>
      <c r="DQ182" t="e" cm="1">
        <f t="array" ref="DQ182">TRANSPOSE(_xlfn._xlws.SORT(_xlfn._xlws.FILTER(#REF!,#REF!=A182)))</f>
        <v>#REF!</v>
      </c>
    </row>
    <row r="183" spans="2:121" x14ac:dyDescent="0.35">
      <c r="B183" t="e" cm="1">
        <f t="array" ref="B183">TRANSPOSE(_xlfn._xlws.SORT(_xlfn._xlws.FILTER(#REF!&amp;" | "&amp;#REF!,#REF!=A183)))</f>
        <v>#REF!</v>
      </c>
      <c r="DQ183" t="e" cm="1">
        <f t="array" ref="DQ183">TRANSPOSE(_xlfn._xlws.SORT(_xlfn._xlws.FILTER(#REF!,#REF!=A183)))</f>
        <v>#REF!</v>
      </c>
    </row>
    <row r="184" spans="2:121" x14ac:dyDescent="0.35">
      <c r="B184" t="e" cm="1">
        <f t="array" ref="B184">TRANSPOSE(_xlfn._xlws.SORT(_xlfn._xlws.FILTER(#REF!&amp;" | "&amp;#REF!,#REF!=A184)))</f>
        <v>#REF!</v>
      </c>
      <c r="DQ184" t="e" cm="1">
        <f t="array" ref="DQ184">TRANSPOSE(_xlfn._xlws.SORT(_xlfn._xlws.FILTER(#REF!,#REF!=A184)))</f>
        <v>#REF!</v>
      </c>
    </row>
    <row r="185" spans="2:121" x14ac:dyDescent="0.35">
      <c r="B185" t="e" cm="1">
        <f t="array" ref="B185">TRANSPOSE(_xlfn._xlws.SORT(_xlfn._xlws.FILTER(#REF!&amp;" | "&amp;#REF!,#REF!=A185)))</f>
        <v>#REF!</v>
      </c>
      <c r="DQ185" t="e" cm="1">
        <f t="array" ref="DQ185">TRANSPOSE(_xlfn._xlws.SORT(_xlfn._xlws.FILTER(#REF!,#REF!=A185)))</f>
        <v>#REF!</v>
      </c>
    </row>
    <row r="186" spans="2:121" x14ac:dyDescent="0.35">
      <c r="B186" t="e" cm="1">
        <f t="array" ref="B186">TRANSPOSE(_xlfn._xlws.SORT(_xlfn._xlws.FILTER(#REF!&amp;" | "&amp;#REF!,#REF!=A186)))</f>
        <v>#REF!</v>
      </c>
      <c r="DQ186" t="e" cm="1">
        <f t="array" ref="DQ186">TRANSPOSE(_xlfn._xlws.SORT(_xlfn._xlws.FILTER(#REF!,#REF!=A186)))</f>
        <v>#REF!</v>
      </c>
    </row>
    <row r="187" spans="2:121" x14ac:dyDescent="0.35">
      <c r="B187" t="e" cm="1">
        <f t="array" ref="B187">TRANSPOSE(_xlfn._xlws.SORT(_xlfn._xlws.FILTER(#REF!&amp;" | "&amp;#REF!,#REF!=A187)))</f>
        <v>#REF!</v>
      </c>
      <c r="DQ187" t="e" cm="1">
        <f t="array" ref="DQ187">TRANSPOSE(_xlfn._xlws.SORT(_xlfn._xlws.FILTER(#REF!,#REF!=A187)))</f>
        <v>#REF!</v>
      </c>
    </row>
    <row r="188" spans="2:121" x14ac:dyDescent="0.35">
      <c r="B188" t="e" cm="1">
        <f t="array" ref="B188">TRANSPOSE(_xlfn._xlws.SORT(_xlfn._xlws.FILTER(#REF!&amp;" | "&amp;#REF!,#REF!=A188)))</f>
        <v>#REF!</v>
      </c>
      <c r="DQ188" t="e" cm="1">
        <f t="array" ref="DQ188">TRANSPOSE(_xlfn._xlws.SORT(_xlfn._xlws.FILTER(#REF!,#REF!=A188)))</f>
        <v>#REF!</v>
      </c>
    </row>
    <row r="189" spans="2:121" x14ac:dyDescent="0.35">
      <c r="B189" t="e" cm="1">
        <f t="array" ref="B189">TRANSPOSE(_xlfn._xlws.SORT(_xlfn._xlws.FILTER(#REF!&amp;" | "&amp;#REF!,#REF!=A189)))</f>
        <v>#REF!</v>
      </c>
      <c r="DQ189" t="e" cm="1">
        <f t="array" ref="DQ189">TRANSPOSE(_xlfn._xlws.SORT(_xlfn._xlws.FILTER(#REF!,#REF!=A189)))</f>
        <v>#REF!</v>
      </c>
    </row>
    <row r="190" spans="2:121" x14ac:dyDescent="0.35">
      <c r="B190" t="e" cm="1">
        <f t="array" ref="B190">TRANSPOSE(_xlfn._xlws.SORT(_xlfn._xlws.FILTER(#REF!&amp;" | "&amp;#REF!,#REF!=A190)))</f>
        <v>#REF!</v>
      </c>
      <c r="DQ190" t="e" cm="1">
        <f t="array" ref="DQ190">TRANSPOSE(_xlfn._xlws.SORT(_xlfn._xlws.FILTER(#REF!,#REF!=A190)))</f>
        <v>#REF!</v>
      </c>
    </row>
    <row r="191" spans="2:121" x14ac:dyDescent="0.35">
      <c r="B191" t="e" cm="1">
        <f t="array" ref="B191">TRANSPOSE(_xlfn._xlws.SORT(_xlfn._xlws.FILTER(#REF!&amp;" | "&amp;#REF!,#REF!=A191)))</f>
        <v>#REF!</v>
      </c>
      <c r="DQ191" t="e" cm="1">
        <f t="array" ref="DQ191">TRANSPOSE(_xlfn._xlws.SORT(_xlfn._xlws.FILTER(#REF!,#REF!=A191)))</f>
        <v>#REF!</v>
      </c>
    </row>
    <row r="192" spans="2:121" x14ac:dyDescent="0.35">
      <c r="B192" t="e" cm="1">
        <f t="array" ref="B192">TRANSPOSE(_xlfn._xlws.SORT(_xlfn._xlws.FILTER(#REF!&amp;" | "&amp;#REF!,#REF!=A192)))</f>
        <v>#REF!</v>
      </c>
      <c r="DQ192" t="e" cm="1">
        <f t="array" ref="DQ192">TRANSPOSE(_xlfn._xlws.SORT(_xlfn._xlws.FILTER(#REF!,#REF!=A192)))</f>
        <v>#REF!</v>
      </c>
    </row>
    <row r="193" spans="2:121" x14ac:dyDescent="0.35">
      <c r="B193" t="e" cm="1">
        <f t="array" ref="B193">TRANSPOSE(_xlfn._xlws.SORT(_xlfn._xlws.FILTER(#REF!&amp;" | "&amp;#REF!,#REF!=A193)))</f>
        <v>#REF!</v>
      </c>
      <c r="DQ193" t="e" cm="1">
        <f t="array" ref="DQ193">TRANSPOSE(_xlfn._xlws.SORT(_xlfn._xlws.FILTER(#REF!,#REF!=A193)))</f>
        <v>#REF!</v>
      </c>
    </row>
    <row r="194" spans="2:121" x14ac:dyDescent="0.35">
      <c r="B194" t="e" cm="1">
        <f t="array" ref="B194">TRANSPOSE(_xlfn._xlws.SORT(_xlfn._xlws.FILTER(#REF!&amp;" | "&amp;#REF!,#REF!=A194)))</f>
        <v>#REF!</v>
      </c>
      <c r="DQ194" t="e" cm="1">
        <f t="array" ref="DQ194">TRANSPOSE(_xlfn._xlws.SORT(_xlfn._xlws.FILTER(#REF!,#REF!=A194)))</f>
        <v>#REF!</v>
      </c>
    </row>
    <row r="195" spans="2:121" x14ac:dyDescent="0.35">
      <c r="B195" t="e" cm="1">
        <f t="array" ref="B195">TRANSPOSE(_xlfn._xlws.SORT(_xlfn._xlws.FILTER(#REF!&amp;" | "&amp;#REF!,#REF!=A195)))</f>
        <v>#REF!</v>
      </c>
      <c r="DQ195" t="e" cm="1">
        <f t="array" ref="DQ195">TRANSPOSE(_xlfn._xlws.SORT(_xlfn._xlws.FILTER(#REF!,#REF!=A195)))</f>
        <v>#REF!</v>
      </c>
    </row>
    <row r="196" spans="2:121" x14ac:dyDescent="0.35">
      <c r="B196" t="e" cm="1">
        <f t="array" ref="B196">TRANSPOSE(_xlfn._xlws.SORT(_xlfn._xlws.FILTER(#REF!&amp;" | "&amp;#REF!,#REF!=A196)))</f>
        <v>#REF!</v>
      </c>
      <c r="DQ196" t="e" cm="1">
        <f t="array" ref="DQ196">TRANSPOSE(_xlfn._xlws.SORT(_xlfn._xlws.FILTER(#REF!,#REF!=A196)))</f>
        <v>#REF!</v>
      </c>
    </row>
    <row r="197" spans="2:121" x14ac:dyDescent="0.35">
      <c r="B197" t="e" cm="1">
        <f t="array" ref="B197">TRANSPOSE(_xlfn._xlws.SORT(_xlfn._xlws.FILTER(#REF!&amp;" | "&amp;#REF!,#REF!=A197)))</f>
        <v>#REF!</v>
      </c>
      <c r="DQ197" t="e" cm="1">
        <f t="array" ref="DQ197">TRANSPOSE(_xlfn._xlws.SORT(_xlfn._xlws.FILTER(#REF!,#REF!=A197)))</f>
        <v>#REF!</v>
      </c>
    </row>
    <row r="198" spans="2:121" x14ac:dyDescent="0.35">
      <c r="B198" t="e" cm="1">
        <f t="array" ref="B198">TRANSPOSE(_xlfn._xlws.SORT(_xlfn._xlws.FILTER(#REF!&amp;" | "&amp;#REF!,#REF!=A198)))</f>
        <v>#REF!</v>
      </c>
      <c r="DQ198" t="e" cm="1">
        <f t="array" ref="DQ198">TRANSPOSE(_xlfn._xlws.SORT(_xlfn._xlws.FILTER(#REF!,#REF!=A198)))</f>
        <v>#REF!</v>
      </c>
    </row>
    <row r="199" spans="2:121" x14ac:dyDescent="0.35">
      <c r="B199" t="e" cm="1">
        <f t="array" ref="B199">TRANSPOSE(_xlfn._xlws.SORT(_xlfn._xlws.FILTER(#REF!&amp;" | "&amp;#REF!,#REF!=A199)))</f>
        <v>#REF!</v>
      </c>
      <c r="DQ199" t="e" cm="1">
        <f t="array" ref="DQ199">TRANSPOSE(_xlfn._xlws.SORT(_xlfn._xlws.FILTER(#REF!,#REF!=A199)))</f>
        <v>#REF!</v>
      </c>
    </row>
    <row r="200" spans="2:121" x14ac:dyDescent="0.35">
      <c r="B200" t="e" cm="1">
        <f t="array" ref="B200">TRANSPOSE(_xlfn._xlws.SORT(_xlfn._xlws.FILTER(#REF!&amp;" | "&amp;#REF!,#REF!=A200)))</f>
        <v>#REF!</v>
      </c>
      <c r="DQ200" t="e" cm="1">
        <f t="array" ref="DQ200">TRANSPOSE(_xlfn._xlws.SORT(_xlfn._xlws.FILTER(#REF!,#REF!=A200)))</f>
        <v>#REF!</v>
      </c>
    </row>
    <row r="201" spans="2:121" x14ac:dyDescent="0.35">
      <c r="B201" t="e" cm="1">
        <f t="array" ref="B201">TRANSPOSE(_xlfn._xlws.SORT(_xlfn._xlws.FILTER(#REF!&amp;" | "&amp;#REF!,#REF!=A201)))</f>
        <v>#REF!</v>
      </c>
      <c r="DQ201" t="e" cm="1">
        <f t="array" ref="DQ201">TRANSPOSE(_xlfn._xlws.SORT(_xlfn._xlws.FILTER(#REF!,#REF!=A201)))</f>
        <v>#REF!</v>
      </c>
    </row>
    <row r="202" spans="2:121" x14ac:dyDescent="0.35">
      <c r="B202" t="e" cm="1">
        <f t="array" ref="B202">TRANSPOSE(_xlfn._xlws.SORT(_xlfn._xlws.FILTER(#REF!&amp;" | "&amp;#REF!,#REF!=A202)))</f>
        <v>#REF!</v>
      </c>
      <c r="DQ202" t="e" cm="1">
        <f t="array" ref="DQ202">TRANSPOSE(_xlfn._xlws.SORT(_xlfn._xlws.FILTER(#REF!,#REF!=A202)))</f>
        <v>#REF!</v>
      </c>
    </row>
    <row r="203" spans="2:121" x14ac:dyDescent="0.35">
      <c r="B203" t="e" cm="1">
        <f t="array" ref="B203">TRANSPOSE(_xlfn._xlws.SORT(_xlfn._xlws.FILTER(#REF!&amp;" | "&amp;#REF!,#REF!=A203)))</f>
        <v>#REF!</v>
      </c>
      <c r="DQ203" t="e" cm="1">
        <f t="array" ref="DQ203">TRANSPOSE(_xlfn._xlws.SORT(_xlfn._xlws.FILTER(#REF!,#REF!=A203)))</f>
        <v>#REF!</v>
      </c>
    </row>
    <row r="204" spans="2:121" x14ac:dyDescent="0.35">
      <c r="B204" t="e" cm="1">
        <f t="array" ref="B204">TRANSPOSE(_xlfn._xlws.SORT(_xlfn._xlws.FILTER(#REF!&amp;" | "&amp;#REF!,#REF!=A204)))</f>
        <v>#REF!</v>
      </c>
      <c r="DQ204" t="e" cm="1">
        <f t="array" ref="DQ204">TRANSPOSE(_xlfn._xlws.SORT(_xlfn._xlws.FILTER(#REF!,#REF!=A204)))</f>
        <v>#REF!</v>
      </c>
    </row>
    <row r="205" spans="2:121" x14ac:dyDescent="0.35">
      <c r="B205" t="e" cm="1">
        <f t="array" ref="B205">TRANSPOSE(_xlfn._xlws.SORT(_xlfn._xlws.FILTER(#REF!&amp;" | "&amp;#REF!,#REF!=A205)))</f>
        <v>#REF!</v>
      </c>
      <c r="DQ205" t="e" cm="1">
        <f t="array" ref="DQ205">TRANSPOSE(_xlfn._xlws.SORT(_xlfn._xlws.FILTER(#REF!,#REF!=A205)))</f>
        <v>#REF!</v>
      </c>
    </row>
    <row r="206" spans="2:121" x14ac:dyDescent="0.35">
      <c r="B206" t="e" cm="1">
        <f t="array" ref="B206">TRANSPOSE(_xlfn._xlws.SORT(_xlfn._xlws.FILTER(#REF!&amp;" | "&amp;#REF!,#REF!=A206)))</f>
        <v>#REF!</v>
      </c>
      <c r="DQ206" t="e" cm="1">
        <f t="array" ref="DQ206">TRANSPOSE(_xlfn._xlws.SORT(_xlfn._xlws.FILTER(#REF!,#REF!=A206)))</f>
        <v>#REF!</v>
      </c>
    </row>
    <row r="207" spans="2:121" x14ac:dyDescent="0.35">
      <c r="B207" t="e" cm="1">
        <f t="array" ref="B207">TRANSPOSE(_xlfn._xlws.SORT(_xlfn._xlws.FILTER(#REF!&amp;" | "&amp;#REF!,#REF!=A207)))</f>
        <v>#REF!</v>
      </c>
      <c r="DQ207" t="e" cm="1">
        <f t="array" ref="DQ207">TRANSPOSE(_xlfn._xlws.SORT(_xlfn._xlws.FILTER(#REF!,#REF!=A207)))</f>
        <v>#REF!</v>
      </c>
    </row>
    <row r="208" spans="2:121" x14ac:dyDescent="0.35">
      <c r="B208" t="e" cm="1">
        <f t="array" ref="B208">TRANSPOSE(_xlfn._xlws.SORT(_xlfn._xlws.FILTER(#REF!&amp;" | "&amp;#REF!,#REF!=A208)))</f>
        <v>#REF!</v>
      </c>
      <c r="DQ208" t="e" cm="1">
        <f t="array" ref="DQ208">TRANSPOSE(_xlfn._xlws.SORT(_xlfn._xlws.FILTER(#REF!,#REF!=A208)))</f>
        <v>#REF!</v>
      </c>
    </row>
    <row r="209" spans="2:121" x14ac:dyDescent="0.35">
      <c r="B209" t="e" cm="1">
        <f t="array" ref="B209">TRANSPOSE(_xlfn._xlws.SORT(_xlfn._xlws.FILTER(#REF!&amp;" | "&amp;#REF!,#REF!=A209)))</f>
        <v>#REF!</v>
      </c>
      <c r="DQ209" t="e" cm="1">
        <f t="array" ref="DQ209">TRANSPOSE(_xlfn._xlws.SORT(_xlfn._xlws.FILTER(#REF!,#REF!=A209)))</f>
        <v>#REF!</v>
      </c>
    </row>
    <row r="210" spans="2:121" x14ac:dyDescent="0.35">
      <c r="B210" t="e" cm="1">
        <f t="array" ref="B210">TRANSPOSE(_xlfn._xlws.SORT(_xlfn._xlws.FILTER(#REF!&amp;" | "&amp;#REF!,#REF!=A210)))</f>
        <v>#REF!</v>
      </c>
      <c r="DQ210" t="e" cm="1">
        <f t="array" ref="DQ210">TRANSPOSE(_xlfn._xlws.SORT(_xlfn._xlws.FILTER(#REF!,#REF!=A210)))</f>
        <v>#REF!</v>
      </c>
    </row>
    <row r="211" spans="2:121" x14ac:dyDescent="0.35">
      <c r="B211" t="e" cm="1">
        <f t="array" ref="B211">TRANSPOSE(_xlfn._xlws.SORT(_xlfn._xlws.FILTER(#REF!&amp;" | "&amp;#REF!,#REF!=A211)))</f>
        <v>#REF!</v>
      </c>
      <c r="DQ211" t="e" cm="1">
        <f t="array" ref="DQ211">TRANSPOSE(_xlfn._xlws.SORT(_xlfn._xlws.FILTER(#REF!,#REF!=A211)))</f>
        <v>#REF!</v>
      </c>
    </row>
    <row r="212" spans="2:121" x14ac:dyDescent="0.35">
      <c r="B212" t="e" cm="1">
        <f t="array" ref="B212">TRANSPOSE(_xlfn._xlws.SORT(_xlfn._xlws.FILTER(#REF!&amp;" | "&amp;#REF!,#REF!=A212)))</f>
        <v>#REF!</v>
      </c>
      <c r="DQ212" t="e" cm="1">
        <f t="array" ref="DQ212">TRANSPOSE(_xlfn._xlws.SORT(_xlfn._xlws.FILTER(#REF!,#REF!=A212)))</f>
        <v>#REF!</v>
      </c>
    </row>
    <row r="213" spans="2:121" x14ac:dyDescent="0.35">
      <c r="B213" t="e" cm="1">
        <f t="array" ref="B213">TRANSPOSE(_xlfn._xlws.SORT(_xlfn._xlws.FILTER(#REF!&amp;" | "&amp;#REF!,#REF!=A213)))</f>
        <v>#REF!</v>
      </c>
      <c r="DQ213" t="e" cm="1">
        <f t="array" ref="DQ213">TRANSPOSE(_xlfn._xlws.SORT(_xlfn._xlws.FILTER(#REF!,#REF!=A213)))</f>
        <v>#REF!</v>
      </c>
    </row>
    <row r="214" spans="2:121" x14ac:dyDescent="0.35">
      <c r="B214" t="e" cm="1">
        <f t="array" ref="B214">TRANSPOSE(_xlfn._xlws.SORT(_xlfn._xlws.FILTER(#REF!&amp;" | "&amp;#REF!,#REF!=A214)))</f>
        <v>#REF!</v>
      </c>
      <c r="DQ214" t="e" cm="1">
        <f t="array" ref="DQ214">TRANSPOSE(_xlfn._xlws.SORT(_xlfn._xlws.FILTER(#REF!,#REF!=A214)))</f>
        <v>#REF!</v>
      </c>
    </row>
    <row r="215" spans="2:121" x14ac:dyDescent="0.35">
      <c r="B215" t="e" cm="1">
        <f t="array" ref="B215">TRANSPOSE(_xlfn._xlws.SORT(_xlfn._xlws.FILTER(#REF!&amp;" | "&amp;#REF!,#REF!=A215)))</f>
        <v>#REF!</v>
      </c>
      <c r="DQ215" t="e" cm="1">
        <f t="array" ref="DQ215">TRANSPOSE(_xlfn._xlws.SORT(_xlfn._xlws.FILTER(#REF!,#REF!=A215)))</f>
        <v>#REF!</v>
      </c>
    </row>
    <row r="216" spans="2:121" x14ac:dyDescent="0.35">
      <c r="B216" t="e" cm="1">
        <f t="array" ref="B216">TRANSPOSE(_xlfn._xlws.SORT(_xlfn._xlws.FILTER(#REF!&amp;" | "&amp;#REF!,#REF!=A216)))</f>
        <v>#REF!</v>
      </c>
      <c r="DQ216" t="e" cm="1">
        <f t="array" ref="DQ216">TRANSPOSE(_xlfn._xlws.SORT(_xlfn._xlws.FILTER(#REF!,#REF!=A216)))</f>
        <v>#REF!</v>
      </c>
    </row>
    <row r="217" spans="2:121" x14ac:dyDescent="0.35">
      <c r="B217" t="e" cm="1">
        <f t="array" ref="B217">TRANSPOSE(_xlfn._xlws.SORT(_xlfn._xlws.FILTER(#REF!&amp;" | "&amp;#REF!,#REF!=A217)))</f>
        <v>#REF!</v>
      </c>
      <c r="DQ217" t="e" cm="1">
        <f t="array" ref="DQ217">TRANSPOSE(_xlfn._xlws.SORT(_xlfn._xlws.FILTER(#REF!,#REF!=A217)))</f>
        <v>#REF!</v>
      </c>
    </row>
    <row r="218" spans="2:121" x14ac:dyDescent="0.35">
      <c r="B218" t="e" cm="1">
        <f t="array" ref="B218">TRANSPOSE(_xlfn._xlws.SORT(_xlfn._xlws.FILTER(#REF!&amp;" | "&amp;#REF!,#REF!=A218)))</f>
        <v>#REF!</v>
      </c>
      <c r="DQ218" t="e" cm="1">
        <f t="array" ref="DQ218">TRANSPOSE(_xlfn._xlws.SORT(_xlfn._xlws.FILTER(#REF!,#REF!=A218)))</f>
        <v>#REF!</v>
      </c>
    </row>
    <row r="219" spans="2:121" x14ac:dyDescent="0.35">
      <c r="B219" t="e" cm="1">
        <f t="array" ref="B219">TRANSPOSE(_xlfn._xlws.SORT(_xlfn._xlws.FILTER(#REF!&amp;" | "&amp;#REF!,#REF!=A219)))</f>
        <v>#REF!</v>
      </c>
      <c r="DQ219" t="e" cm="1">
        <f t="array" ref="DQ219">TRANSPOSE(_xlfn._xlws.SORT(_xlfn._xlws.FILTER(#REF!,#REF!=A219)))</f>
        <v>#REF!</v>
      </c>
    </row>
    <row r="220" spans="2:121" x14ac:dyDescent="0.35">
      <c r="B220" t="e" cm="1">
        <f t="array" ref="B220">TRANSPOSE(_xlfn._xlws.SORT(_xlfn._xlws.FILTER(#REF!&amp;" | "&amp;#REF!,#REF!=A220)))</f>
        <v>#REF!</v>
      </c>
      <c r="DQ220" t="e" cm="1">
        <f t="array" ref="DQ220">TRANSPOSE(_xlfn._xlws.SORT(_xlfn._xlws.FILTER(#REF!,#REF!=A220)))</f>
        <v>#REF!</v>
      </c>
    </row>
    <row r="221" spans="2:121" x14ac:dyDescent="0.35">
      <c r="B221" t="e" cm="1">
        <f t="array" ref="B221">TRANSPOSE(_xlfn._xlws.SORT(_xlfn._xlws.FILTER(#REF!&amp;" | "&amp;#REF!,#REF!=A221)))</f>
        <v>#REF!</v>
      </c>
      <c r="DQ221" t="e" cm="1">
        <f t="array" ref="DQ221">TRANSPOSE(_xlfn._xlws.SORT(_xlfn._xlws.FILTER(#REF!,#REF!=A221)))</f>
        <v>#REF!</v>
      </c>
    </row>
    <row r="222" spans="2:121" x14ac:dyDescent="0.35">
      <c r="B222" t="e" cm="1">
        <f t="array" ref="B222">TRANSPOSE(_xlfn._xlws.SORT(_xlfn._xlws.FILTER(#REF!&amp;" | "&amp;#REF!,#REF!=A222)))</f>
        <v>#REF!</v>
      </c>
      <c r="DQ222" t="e" cm="1">
        <f t="array" ref="DQ222">TRANSPOSE(_xlfn._xlws.SORT(_xlfn._xlws.FILTER(#REF!,#REF!=A222)))</f>
        <v>#REF!</v>
      </c>
    </row>
    <row r="223" spans="2:121" x14ac:dyDescent="0.35">
      <c r="B223" t="e" cm="1">
        <f t="array" ref="B223">TRANSPOSE(_xlfn._xlws.SORT(_xlfn._xlws.FILTER(#REF!&amp;" | "&amp;#REF!,#REF!=A223)))</f>
        <v>#REF!</v>
      </c>
      <c r="DQ223" t="e" cm="1">
        <f t="array" ref="DQ223">TRANSPOSE(_xlfn._xlws.SORT(_xlfn._xlws.FILTER(#REF!,#REF!=A223)))</f>
        <v>#REF!</v>
      </c>
    </row>
    <row r="224" spans="2:121" x14ac:dyDescent="0.35">
      <c r="B224" t="e" cm="1">
        <f t="array" ref="B224">TRANSPOSE(_xlfn._xlws.SORT(_xlfn._xlws.FILTER(#REF!&amp;" | "&amp;#REF!,#REF!=A224)))</f>
        <v>#REF!</v>
      </c>
      <c r="DQ224" t="e" cm="1">
        <f t="array" ref="DQ224">TRANSPOSE(_xlfn._xlws.SORT(_xlfn._xlws.FILTER(#REF!,#REF!=A224)))</f>
        <v>#REF!</v>
      </c>
    </row>
    <row r="225" spans="2:121" x14ac:dyDescent="0.35">
      <c r="B225" t="e" cm="1">
        <f t="array" ref="B225">TRANSPOSE(_xlfn._xlws.SORT(_xlfn._xlws.FILTER(#REF!&amp;" | "&amp;#REF!,#REF!=A225)))</f>
        <v>#REF!</v>
      </c>
      <c r="DQ225" t="e" cm="1">
        <f t="array" ref="DQ225">TRANSPOSE(_xlfn._xlws.SORT(_xlfn._xlws.FILTER(#REF!,#REF!=A225)))</f>
        <v>#REF!</v>
      </c>
    </row>
    <row r="226" spans="2:121" x14ac:dyDescent="0.35">
      <c r="B226" t="e" cm="1">
        <f t="array" ref="B226">TRANSPOSE(_xlfn._xlws.SORT(_xlfn._xlws.FILTER(#REF!&amp;" | "&amp;#REF!,#REF!=A226)))</f>
        <v>#REF!</v>
      </c>
      <c r="DQ226" t="e" cm="1">
        <f t="array" ref="DQ226">TRANSPOSE(_xlfn._xlws.SORT(_xlfn._xlws.FILTER(#REF!,#REF!=A226)))</f>
        <v>#REF!</v>
      </c>
    </row>
    <row r="227" spans="2:121" x14ac:dyDescent="0.35">
      <c r="B227" t="e" cm="1">
        <f t="array" ref="B227">TRANSPOSE(_xlfn._xlws.SORT(_xlfn._xlws.FILTER(#REF!&amp;" | "&amp;#REF!,#REF!=A227)))</f>
        <v>#REF!</v>
      </c>
      <c r="DQ227" t="e" cm="1">
        <f t="array" ref="DQ227">TRANSPOSE(_xlfn._xlws.SORT(_xlfn._xlws.FILTER(#REF!,#REF!=A227)))</f>
        <v>#REF!</v>
      </c>
    </row>
    <row r="228" spans="2:121" x14ac:dyDescent="0.35">
      <c r="B228" t="e" cm="1">
        <f t="array" ref="B228">TRANSPOSE(_xlfn._xlws.SORT(_xlfn._xlws.FILTER(#REF!&amp;" | "&amp;#REF!,#REF!=A228)))</f>
        <v>#REF!</v>
      </c>
      <c r="DQ228" t="e" cm="1">
        <f t="array" ref="DQ228">TRANSPOSE(_xlfn._xlws.SORT(_xlfn._xlws.FILTER(#REF!,#REF!=A228)))</f>
        <v>#REF!</v>
      </c>
    </row>
    <row r="229" spans="2:121" x14ac:dyDescent="0.35">
      <c r="B229" t="e" cm="1">
        <f t="array" ref="B229">TRANSPOSE(_xlfn._xlws.SORT(_xlfn._xlws.FILTER(#REF!&amp;" | "&amp;#REF!,#REF!=A229)))</f>
        <v>#REF!</v>
      </c>
      <c r="DQ229" t="e" cm="1">
        <f t="array" ref="DQ229">TRANSPOSE(_xlfn._xlws.SORT(_xlfn._xlws.FILTER(#REF!,#REF!=A229)))</f>
        <v>#REF!</v>
      </c>
    </row>
    <row r="230" spans="2:121" x14ac:dyDescent="0.35">
      <c r="B230" t="e" cm="1">
        <f t="array" ref="B230">TRANSPOSE(_xlfn._xlws.SORT(_xlfn._xlws.FILTER(#REF!&amp;" | "&amp;#REF!,#REF!=A230)))</f>
        <v>#REF!</v>
      </c>
      <c r="DQ230" t="e" cm="1">
        <f t="array" ref="DQ230">TRANSPOSE(_xlfn._xlws.SORT(_xlfn._xlws.FILTER(#REF!,#REF!=A230)))</f>
        <v>#REF!</v>
      </c>
    </row>
    <row r="231" spans="2:121" x14ac:dyDescent="0.35">
      <c r="B231" t="e" cm="1">
        <f t="array" ref="B231">TRANSPOSE(_xlfn._xlws.SORT(_xlfn._xlws.FILTER(#REF!&amp;" | "&amp;#REF!,#REF!=A231)))</f>
        <v>#REF!</v>
      </c>
      <c r="DQ231" t="e" cm="1">
        <f t="array" ref="DQ231">TRANSPOSE(_xlfn._xlws.SORT(_xlfn._xlws.FILTER(#REF!,#REF!=A231)))</f>
        <v>#REF!</v>
      </c>
    </row>
    <row r="232" spans="2:121" x14ac:dyDescent="0.35">
      <c r="B232" t="e" cm="1">
        <f t="array" ref="B232">TRANSPOSE(_xlfn._xlws.SORT(_xlfn._xlws.FILTER(#REF!&amp;" | "&amp;#REF!,#REF!=A232)))</f>
        <v>#REF!</v>
      </c>
      <c r="DQ232" t="e" cm="1">
        <f t="array" ref="DQ232">TRANSPOSE(_xlfn._xlws.SORT(_xlfn._xlws.FILTER(#REF!,#REF!=A232)))</f>
        <v>#REF!</v>
      </c>
    </row>
    <row r="233" spans="2:121" x14ac:dyDescent="0.35">
      <c r="B233" t="e" cm="1">
        <f t="array" ref="B233">TRANSPOSE(_xlfn._xlws.SORT(_xlfn._xlws.FILTER(#REF!&amp;" | "&amp;#REF!,#REF!=A233)))</f>
        <v>#REF!</v>
      </c>
      <c r="DQ233" t="e" cm="1">
        <f t="array" ref="DQ233">TRANSPOSE(_xlfn._xlws.SORT(_xlfn._xlws.FILTER(#REF!,#REF!=A233)))</f>
        <v>#REF!</v>
      </c>
    </row>
    <row r="234" spans="2:121" x14ac:dyDescent="0.35">
      <c r="B234" t="e" cm="1">
        <f t="array" ref="B234">TRANSPOSE(_xlfn._xlws.SORT(_xlfn._xlws.FILTER(#REF!&amp;" | "&amp;#REF!,#REF!=A234)))</f>
        <v>#REF!</v>
      </c>
      <c r="DQ234" t="e" cm="1">
        <f t="array" ref="DQ234">TRANSPOSE(_xlfn._xlws.SORT(_xlfn._xlws.FILTER(#REF!,#REF!=A234)))</f>
        <v>#REF!</v>
      </c>
    </row>
    <row r="235" spans="2:121" x14ac:dyDescent="0.35">
      <c r="B235" t="e" cm="1">
        <f t="array" ref="B235">TRANSPOSE(_xlfn._xlws.SORT(_xlfn._xlws.FILTER(#REF!&amp;" | "&amp;#REF!,#REF!=A235)))</f>
        <v>#REF!</v>
      </c>
      <c r="DQ235" t="e" cm="1">
        <f t="array" ref="DQ235">TRANSPOSE(_xlfn._xlws.SORT(_xlfn._xlws.FILTER(#REF!,#REF!=A235)))</f>
        <v>#REF!</v>
      </c>
    </row>
    <row r="236" spans="2:121" x14ac:dyDescent="0.35">
      <c r="B236" t="e" cm="1">
        <f t="array" ref="B236">TRANSPOSE(_xlfn._xlws.SORT(_xlfn._xlws.FILTER(#REF!&amp;" | "&amp;#REF!,#REF!=A236)))</f>
        <v>#REF!</v>
      </c>
      <c r="DQ236" t="e" cm="1">
        <f t="array" ref="DQ236">TRANSPOSE(_xlfn._xlws.SORT(_xlfn._xlws.FILTER(#REF!,#REF!=A236)))</f>
        <v>#REF!</v>
      </c>
    </row>
    <row r="237" spans="2:121" x14ac:dyDescent="0.35">
      <c r="B237" t="e" cm="1">
        <f t="array" ref="B237">TRANSPOSE(_xlfn._xlws.SORT(_xlfn._xlws.FILTER(#REF!&amp;" | "&amp;#REF!,#REF!=A237)))</f>
        <v>#REF!</v>
      </c>
      <c r="DQ237" t="e" cm="1">
        <f t="array" ref="DQ237">TRANSPOSE(_xlfn._xlws.SORT(_xlfn._xlws.FILTER(#REF!,#REF!=A237)))</f>
        <v>#REF!</v>
      </c>
    </row>
    <row r="238" spans="2:121" x14ac:dyDescent="0.35">
      <c r="B238" t="e" cm="1">
        <f t="array" ref="B238">TRANSPOSE(_xlfn._xlws.SORT(_xlfn._xlws.FILTER(#REF!&amp;" | "&amp;#REF!,#REF!=A238)))</f>
        <v>#REF!</v>
      </c>
      <c r="DQ238" t="e" cm="1">
        <f t="array" ref="DQ238">TRANSPOSE(_xlfn._xlws.SORT(_xlfn._xlws.FILTER(#REF!,#REF!=A238)))</f>
        <v>#REF!</v>
      </c>
    </row>
    <row r="239" spans="2:121" x14ac:dyDescent="0.35">
      <c r="B239" t="e" cm="1">
        <f t="array" ref="B239">TRANSPOSE(_xlfn._xlws.SORT(_xlfn._xlws.FILTER(#REF!&amp;" | "&amp;#REF!,#REF!=A239)))</f>
        <v>#REF!</v>
      </c>
      <c r="DQ239" t="e" cm="1">
        <f t="array" ref="DQ239">TRANSPOSE(_xlfn._xlws.SORT(_xlfn._xlws.FILTER(#REF!,#REF!=A239)))</f>
        <v>#REF!</v>
      </c>
    </row>
    <row r="240" spans="2:121" x14ac:dyDescent="0.35">
      <c r="B240" t="e" cm="1">
        <f t="array" ref="B240">TRANSPOSE(_xlfn._xlws.SORT(_xlfn._xlws.FILTER(#REF!&amp;" | "&amp;#REF!,#REF!=A240)))</f>
        <v>#REF!</v>
      </c>
      <c r="DQ240" t="e" cm="1">
        <f t="array" ref="DQ240">TRANSPOSE(_xlfn._xlws.SORT(_xlfn._xlws.FILTER(#REF!,#REF!=A240)))</f>
        <v>#REF!</v>
      </c>
    </row>
    <row r="241" spans="2:121" x14ac:dyDescent="0.35">
      <c r="B241" t="e" cm="1">
        <f t="array" ref="B241">TRANSPOSE(_xlfn._xlws.SORT(_xlfn._xlws.FILTER(#REF!&amp;" | "&amp;#REF!,#REF!=A241)))</f>
        <v>#REF!</v>
      </c>
      <c r="DQ241" t="e" cm="1">
        <f t="array" ref="DQ241">TRANSPOSE(_xlfn._xlws.SORT(_xlfn._xlws.FILTER(#REF!,#REF!=A241)))</f>
        <v>#REF!</v>
      </c>
    </row>
    <row r="242" spans="2:121" x14ac:dyDescent="0.35">
      <c r="B242" t="e" cm="1">
        <f t="array" ref="B242">TRANSPOSE(_xlfn._xlws.SORT(_xlfn._xlws.FILTER(#REF!&amp;" | "&amp;#REF!,#REF!=A242)))</f>
        <v>#REF!</v>
      </c>
      <c r="DQ242" t="e" cm="1">
        <f t="array" ref="DQ242">TRANSPOSE(_xlfn._xlws.SORT(_xlfn._xlws.FILTER(#REF!,#REF!=A242)))</f>
        <v>#REF!</v>
      </c>
    </row>
    <row r="243" spans="2:121" x14ac:dyDescent="0.35">
      <c r="B243" t="e" cm="1">
        <f t="array" ref="B243">TRANSPOSE(_xlfn._xlws.SORT(_xlfn._xlws.FILTER(#REF!&amp;" | "&amp;#REF!,#REF!=A243)))</f>
        <v>#REF!</v>
      </c>
      <c r="DQ243" t="e" cm="1">
        <f t="array" ref="DQ243">TRANSPOSE(_xlfn._xlws.SORT(_xlfn._xlws.FILTER(#REF!,#REF!=A243)))</f>
        <v>#REF!</v>
      </c>
    </row>
    <row r="244" spans="2:121" x14ac:dyDescent="0.35">
      <c r="B244" t="e" cm="1">
        <f t="array" ref="B244">TRANSPOSE(_xlfn._xlws.SORT(_xlfn._xlws.FILTER(#REF!&amp;" | "&amp;#REF!,#REF!=A244)))</f>
        <v>#REF!</v>
      </c>
      <c r="DQ244" t="e" cm="1">
        <f t="array" ref="DQ244">TRANSPOSE(_xlfn._xlws.SORT(_xlfn._xlws.FILTER(#REF!,#REF!=A244)))</f>
        <v>#REF!</v>
      </c>
    </row>
    <row r="245" spans="2:121" x14ac:dyDescent="0.35">
      <c r="B245" t="e" cm="1">
        <f t="array" ref="B245">TRANSPOSE(_xlfn._xlws.SORT(_xlfn._xlws.FILTER(#REF!&amp;" | "&amp;#REF!,#REF!=A245)))</f>
        <v>#REF!</v>
      </c>
      <c r="DQ245" t="e" cm="1">
        <f t="array" ref="DQ245">TRANSPOSE(_xlfn._xlws.SORT(_xlfn._xlws.FILTER(#REF!,#REF!=A245)))</f>
        <v>#REF!</v>
      </c>
    </row>
    <row r="246" spans="2:121" x14ac:dyDescent="0.35">
      <c r="B246" t="e" cm="1">
        <f t="array" ref="B246">TRANSPOSE(_xlfn._xlws.SORT(_xlfn._xlws.FILTER(#REF!&amp;" | "&amp;#REF!,#REF!=A246)))</f>
        <v>#REF!</v>
      </c>
      <c r="DQ246" t="e" cm="1">
        <f t="array" ref="DQ246">TRANSPOSE(_xlfn._xlws.SORT(_xlfn._xlws.FILTER(#REF!,#REF!=A246)))</f>
        <v>#REF!</v>
      </c>
    </row>
    <row r="247" spans="2:121" x14ac:dyDescent="0.35">
      <c r="B247" t="e" cm="1">
        <f t="array" ref="B247">TRANSPOSE(_xlfn._xlws.SORT(_xlfn._xlws.FILTER(#REF!&amp;" | "&amp;#REF!,#REF!=A247)))</f>
        <v>#REF!</v>
      </c>
      <c r="DQ247" t="e" cm="1">
        <f t="array" ref="DQ247">TRANSPOSE(_xlfn._xlws.SORT(_xlfn._xlws.FILTER(#REF!,#REF!=A247)))</f>
        <v>#REF!</v>
      </c>
    </row>
    <row r="248" spans="2:121" x14ac:dyDescent="0.35">
      <c r="B248" t="e" cm="1">
        <f t="array" ref="B248">TRANSPOSE(_xlfn._xlws.SORT(_xlfn._xlws.FILTER(#REF!&amp;" | "&amp;#REF!,#REF!=A248)))</f>
        <v>#REF!</v>
      </c>
      <c r="DQ248" t="e" cm="1">
        <f t="array" ref="DQ248">TRANSPOSE(_xlfn._xlws.SORT(_xlfn._xlws.FILTER(#REF!,#REF!=A248)))</f>
        <v>#REF!</v>
      </c>
    </row>
    <row r="249" spans="2:121" x14ac:dyDescent="0.35">
      <c r="B249" t="e" cm="1">
        <f t="array" ref="B249">TRANSPOSE(_xlfn._xlws.SORT(_xlfn._xlws.FILTER(#REF!&amp;" | "&amp;#REF!,#REF!=A249)))</f>
        <v>#REF!</v>
      </c>
      <c r="DQ249" t="e" cm="1">
        <f t="array" ref="DQ249">TRANSPOSE(_xlfn._xlws.SORT(_xlfn._xlws.FILTER(#REF!,#REF!=A249)))</f>
        <v>#REF!</v>
      </c>
    </row>
    <row r="250" spans="2:121" x14ac:dyDescent="0.35">
      <c r="B250" t="e" cm="1">
        <f t="array" ref="B250">TRANSPOSE(_xlfn._xlws.SORT(_xlfn._xlws.FILTER(#REF!&amp;" | "&amp;#REF!,#REF!=A250)))</f>
        <v>#REF!</v>
      </c>
      <c r="DQ250" t="e" cm="1">
        <f t="array" ref="DQ250">TRANSPOSE(_xlfn._xlws.SORT(_xlfn._xlws.FILTER(#REF!,#REF!=A250)))</f>
        <v>#REF!</v>
      </c>
    </row>
    <row r="251" spans="2:121" x14ac:dyDescent="0.35">
      <c r="B251" t="e" cm="1">
        <f t="array" ref="B251">TRANSPOSE(_xlfn._xlws.SORT(_xlfn._xlws.FILTER(#REF!&amp;" | "&amp;#REF!,#REF!=A251)))</f>
        <v>#REF!</v>
      </c>
      <c r="DQ251" t="e" cm="1">
        <f t="array" ref="DQ251">TRANSPOSE(_xlfn._xlws.SORT(_xlfn._xlws.FILTER(#REF!,#REF!=A251)))</f>
        <v>#REF!</v>
      </c>
    </row>
    <row r="252" spans="2:121" x14ac:dyDescent="0.35">
      <c r="B252" t="e" cm="1">
        <f t="array" ref="B252">TRANSPOSE(_xlfn._xlws.SORT(_xlfn._xlws.FILTER(#REF!&amp;" | "&amp;#REF!,#REF!=A252)))</f>
        <v>#REF!</v>
      </c>
      <c r="DQ252" t="e" cm="1">
        <f t="array" ref="DQ252">TRANSPOSE(_xlfn._xlws.SORT(_xlfn._xlws.FILTER(#REF!,#REF!=A252)))</f>
        <v>#REF!</v>
      </c>
    </row>
    <row r="253" spans="2:121" x14ac:dyDescent="0.35">
      <c r="B253" t="e" cm="1">
        <f t="array" ref="B253">TRANSPOSE(_xlfn._xlws.SORT(_xlfn._xlws.FILTER(#REF!&amp;" | "&amp;#REF!,#REF!=A253)))</f>
        <v>#REF!</v>
      </c>
      <c r="DQ253" t="e" cm="1">
        <f t="array" ref="DQ253">TRANSPOSE(_xlfn._xlws.SORT(_xlfn._xlws.FILTER(#REF!,#REF!=A253)))</f>
        <v>#REF!</v>
      </c>
    </row>
    <row r="254" spans="2:121" x14ac:dyDescent="0.35">
      <c r="B254" t="e" cm="1">
        <f t="array" ref="B254">TRANSPOSE(_xlfn._xlws.SORT(_xlfn._xlws.FILTER(#REF!&amp;" | "&amp;#REF!,#REF!=A254)))</f>
        <v>#REF!</v>
      </c>
      <c r="DQ254" t="e" cm="1">
        <f t="array" ref="DQ254">TRANSPOSE(_xlfn._xlws.SORT(_xlfn._xlws.FILTER(#REF!,#REF!=A254)))</f>
        <v>#REF!</v>
      </c>
    </row>
    <row r="255" spans="2:121" x14ac:dyDescent="0.35">
      <c r="B255" t="e" cm="1">
        <f t="array" ref="B255">TRANSPOSE(_xlfn._xlws.SORT(_xlfn._xlws.FILTER(#REF!&amp;" | "&amp;#REF!,#REF!=A255)))</f>
        <v>#REF!</v>
      </c>
      <c r="DQ255" t="e" cm="1">
        <f t="array" ref="DQ255">TRANSPOSE(_xlfn._xlws.SORT(_xlfn._xlws.FILTER(#REF!,#REF!=A255)))</f>
        <v>#REF!</v>
      </c>
    </row>
    <row r="256" spans="2:121" x14ac:dyDescent="0.35">
      <c r="B256" t="e" cm="1">
        <f t="array" ref="B256">TRANSPOSE(_xlfn._xlws.SORT(_xlfn._xlws.FILTER(#REF!&amp;" | "&amp;#REF!,#REF!=A256)))</f>
        <v>#REF!</v>
      </c>
      <c r="DQ256" t="e" cm="1">
        <f t="array" ref="DQ256">TRANSPOSE(_xlfn._xlws.SORT(_xlfn._xlws.FILTER(#REF!,#REF!=A256)))</f>
        <v>#REF!</v>
      </c>
    </row>
    <row r="257" spans="2:121" x14ac:dyDescent="0.35">
      <c r="B257" t="e" cm="1">
        <f t="array" ref="B257">TRANSPOSE(_xlfn._xlws.SORT(_xlfn._xlws.FILTER(#REF!&amp;" | "&amp;#REF!,#REF!=A257)))</f>
        <v>#REF!</v>
      </c>
      <c r="DQ257" t="e" cm="1">
        <f t="array" ref="DQ257">TRANSPOSE(_xlfn._xlws.SORT(_xlfn._xlws.FILTER(#REF!,#REF!=A257)))</f>
        <v>#REF!</v>
      </c>
    </row>
    <row r="258" spans="2:121" x14ac:dyDescent="0.35">
      <c r="B258" t="e" cm="1">
        <f t="array" ref="B258">TRANSPOSE(_xlfn._xlws.SORT(_xlfn._xlws.FILTER(#REF!&amp;" | "&amp;#REF!,#REF!=A258)))</f>
        <v>#REF!</v>
      </c>
      <c r="DQ258" t="e" cm="1">
        <f t="array" ref="DQ258">TRANSPOSE(_xlfn._xlws.SORT(_xlfn._xlws.FILTER(#REF!,#REF!=A258)))</f>
        <v>#REF!</v>
      </c>
    </row>
    <row r="259" spans="2:121" x14ac:dyDescent="0.35">
      <c r="B259" t="e" cm="1">
        <f t="array" ref="B259">TRANSPOSE(_xlfn._xlws.SORT(_xlfn._xlws.FILTER(#REF!&amp;" | "&amp;#REF!,#REF!=A259)))</f>
        <v>#REF!</v>
      </c>
      <c r="DQ259" t="e" cm="1">
        <f t="array" ref="DQ259">TRANSPOSE(_xlfn._xlws.SORT(_xlfn._xlws.FILTER(#REF!,#REF!=A259)))</f>
        <v>#REF!</v>
      </c>
    </row>
    <row r="260" spans="2:121" x14ac:dyDescent="0.35">
      <c r="B260" t="e" cm="1">
        <f t="array" ref="B260">TRANSPOSE(_xlfn._xlws.SORT(_xlfn._xlws.FILTER(#REF!&amp;" | "&amp;#REF!,#REF!=A260)))</f>
        <v>#REF!</v>
      </c>
      <c r="DQ260" t="e" cm="1">
        <f t="array" ref="DQ260">TRANSPOSE(_xlfn._xlws.SORT(_xlfn._xlws.FILTER(#REF!,#REF!=A260)))</f>
        <v>#REF!</v>
      </c>
    </row>
    <row r="261" spans="2:121" x14ac:dyDescent="0.35">
      <c r="B261" t="e" cm="1">
        <f t="array" ref="B261">TRANSPOSE(_xlfn._xlws.SORT(_xlfn._xlws.FILTER(#REF!&amp;" | "&amp;#REF!,#REF!=A261)))</f>
        <v>#REF!</v>
      </c>
      <c r="DQ261" t="e" cm="1">
        <f t="array" ref="DQ261">TRANSPOSE(_xlfn._xlws.SORT(_xlfn._xlws.FILTER(#REF!,#REF!=A261)))</f>
        <v>#REF!</v>
      </c>
    </row>
    <row r="262" spans="2:121" x14ac:dyDescent="0.35">
      <c r="B262" t="e" cm="1">
        <f t="array" ref="B262">TRANSPOSE(_xlfn._xlws.SORT(_xlfn._xlws.FILTER(#REF!&amp;" | "&amp;#REF!,#REF!=A262)))</f>
        <v>#REF!</v>
      </c>
      <c r="DQ262" t="e" cm="1">
        <f t="array" ref="DQ262">TRANSPOSE(_xlfn._xlws.SORT(_xlfn._xlws.FILTER(#REF!,#REF!=A262)))</f>
        <v>#REF!</v>
      </c>
    </row>
    <row r="263" spans="2:121" x14ac:dyDescent="0.35">
      <c r="B263" t="e" cm="1">
        <f t="array" ref="B263">TRANSPOSE(_xlfn._xlws.SORT(_xlfn._xlws.FILTER(#REF!&amp;" | "&amp;#REF!,#REF!=A263)))</f>
        <v>#REF!</v>
      </c>
      <c r="DQ263" t="e" cm="1">
        <f t="array" ref="DQ263">TRANSPOSE(_xlfn._xlws.SORT(_xlfn._xlws.FILTER(#REF!,#REF!=A263)))</f>
        <v>#REF!</v>
      </c>
    </row>
    <row r="264" spans="2:121" x14ac:dyDescent="0.35">
      <c r="B264" t="e" cm="1">
        <f t="array" ref="B264">TRANSPOSE(_xlfn._xlws.SORT(_xlfn._xlws.FILTER(#REF!&amp;" | "&amp;#REF!,#REF!=A264)))</f>
        <v>#REF!</v>
      </c>
      <c r="DQ264" t="e" cm="1">
        <f t="array" ref="DQ264">TRANSPOSE(_xlfn._xlws.SORT(_xlfn._xlws.FILTER(#REF!,#REF!=A264)))</f>
        <v>#REF!</v>
      </c>
    </row>
    <row r="265" spans="2:121" x14ac:dyDescent="0.35">
      <c r="B265" t="e" cm="1">
        <f t="array" ref="B265">TRANSPOSE(_xlfn._xlws.SORT(_xlfn._xlws.FILTER(#REF!&amp;" | "&amp;#REF!,#REF!=A265)))</f>
        <v>#REF!</v>
      </c>
      <c r="DQ265" t="e" cm="1">
        <f t="array" ref="DQ265">TRANSPOSE(_xlfn._xlws.SORT(_xlfn._xlws.FILTER(#REF!,#REF!=A265)))</f>
        <v>#REF!</v>
      </c>
    </row>
    <row r="266" spans="2:121" x14ac:dyDescent="0.35">
      <c r="B266" t="e" cm="1">
        <f t="array" ref="B266">TRANSPOSE(_xlfn._xlws.SORT(_xlfn._xlws.FILTER(#REF!&amp;" | "&amp;#REF!,#REF!=A266)))</f>
        <v>#REF!</v>
      </c>
      <c r="DQ266" t="e" cm="1">
        <f t="array" ref="DQ266">TRANSPOSE(_xlfn._xlws.SORT(_xlfn._xlws.FILTER(#REF!,#REF!=A266)))</f>
        <v>#REF!</v>
      </c>
    </row>
    <row r="267" spans="2:121" x14ac:dyDescent="0.35">
      <c r="B267" t="e" cm="1">
        <f t="array" ref="B267">TRANSPOSE(_xlfn._xlws.SORT(_xlfn._xlws.FILTER(#REF!&amp;" | "&amp;#REF!,#REF!=A267)))</f>
        <v>#REF!</v>
      </c>
      <c r="DQ267" t="e" cm="1">
        <f t="array" ref="DQ267">TRANSPOSE(_xlfn._xlws.SORT(_xlfn._xlws.FILTER(#REF!,#REF!=A267)))</f>
        <v>#REF!</v>
      </c>
    </row>
    <row r="268" spans="2:121" x14ac:dyDescent="0.35">
      <c r="B268" t="e" cm="1">
        <f t="array" ref="B268">TRANSPOSE(_xlfn._xlws.SORT(_xlfn._xlws.FILTER(#REF!&amp;" | "&amp;#REF!,#REF!=A268)))</f>
        <v>#REF!</v>
      </c>
      <c r="DQ268" t="e" cm="1">
        <f t="array" ref="DQ268">TRANSPOSE(_xlfn._xlws.SORT(_xlfn._xlws.FILTER(#REF!,#REF!=A268)))</f>
        <v>#REF!</v>
      </c>
    </row>
    <row r="269" spans="2:121" x14ac:dyDescent="0.35">
      <c r="B269" t="e" cm="1">
        <f t="array" ref="B269">TRANSPOSE(_xlfn._xlws.SORT(_xlfn._xlws.FILTER(#REF!&amp;" | "&amp;#REF!,#REF!=A269)))</f>
        <v>#REF!</v>
      </c>
      <c r="DQ269" t="e" cm="1">
        <f t="array" ref="DQ269">TRANSPOSE(_xlfn._xlws.SORT(_xlfn._xlws.FILTER(#REF!,#REF!=A269)))</f>
        <v>#REF!</v>
      </c>
    </row>
    <row r="270" spans="2:121" x14ac:dyDescent="0.35">
      <c r="B270" t="e" cm="1">
        <f t="array" ref="B270">TRANSPOSE(_xlfn._xlws.SORT(_xlfn._xlws.FILTER(#REF!&amp;" | "&amp;#REF!,#REF!=A270)))</f>
        <v>#REF!</v>
      </c>
      <c r="DQ270" t="e" cm="1">
        <f t="array" ref="DQ270">TRANSPOSE(_xlfn._xlws.SORT(_xlfn._xlws.FILTER(#REF!,#REF!=A270)))</f>
        <v>#REF!</v>
      </c>
    </row>
    <row r="271" spans="2:121" x14ac:dyDescent="0.35">
      <c r="B271" t="e" cm="1">
        <f t="array" ref="B271">TRANSPOSE(_xlfn._xlws.SORT(_xlfn._xlws.FILTER(#REF!&amp;" | "&amp;#REF!,#REF!=A271)))</f>
        <v>#REF!</v>
      </c>
      <c r="DQ271" t="e" cm="1">
        <f t="array" ref="DQ271">TRANSPOSE(_xlfn._xlws.SORT(_xlfn._xlws.FILTER(#REF!,#REF!=A271)))</f>
        <v>#REF!</v>
      </c>
    </row>
    <row r="272" spans="2:121" x14ac:dyDescent="0.35">
      <c r="B272" t="e" cm="1">
        <f t="array" ref="B272">TRANSPOSE(_xlfn._xlws.SORT(_xlfn._xlws.FILTER(#REF!&amp;" | "&amp;#REF!,#REF!=A272)))</f>
        <v>#REF!</v>
      </c>
      <c r="DQ272" t="e" cm="1">
        <f t="array" ref="DQ272">TRANSPOSE(_xlfn._xlws.SORT(_xlfn._xlws.FILTER(#REF!,#REF!=A272)))</f>
        <v>#REF!</v>
      </c>
    </row>
    <row r="273" spans="2:121" x14ac:dyDescent="0.35">
      <c r="B273" t="e" cm="1">
        <f t="array" ref="B273">TRANSPOSE(_xlfn._xlws.SORT(_xlfn._xlws.FILTER(#REF!&amp;" | "&amp;#REF!,#REF!=A273)))</f>
        <v>#REF!</v>
      </c>
      <c r="DQ273" t="e" cm="1">
        <f t="array" ref="DQ273">TRANSPOSE(_xlfn._xlws.SORT(_xlfn._xlws.FILTER(#REF!,#REF!=A273)))</f>
        <v>#REF!</v>
      </c>
    </row>
    <row r="274" spans="2:121" x14ac:dyDescent="0.35">
      <c r="B274" t="e" cm="1">
        <f t="array" ref="B274">TRANSPOSE(_xlfn._xlws.SORT(_xlfn._xlws.FILTER(#REF!&amp;" | "&amp;#REF!,#REF!=A274)))</f>
        <v>#REF!</v>
      </c>
      <c r="DQ274" t="e" cm="1">
        <f t="array" ref="DQ274">TRANSPOSE(_xlfn._xlws.SORT(_xlfn._xlws.FILTER(#REF!,#REF!=A274)))</f>
        <v>#REF!</v>
      </c>
    </row>
    <row r="275" spans="2:121" x14ac:dyDescent="0.35">
      <c r="B275" t="e" cm="1">
        <f t="array" ref="B275">TRANSPOSE(_xlfn._xlws.SORT(_xlfn._xlws.FILTER(#REF!&amp;" | "&amp;#REF!,#REF!=A275)))</f>
        <v>#REF!</v>
      </c>
      <c r="DQ275" t="e" cm="1">
        <f t="array" ref="DQ275">TRANSPOSE(_xlfn._xlws.SORT(_xlfn._xlws.FILTER(#REF!,#REF!=A275)))</f>
        <v>#REF!</v>
      </c>
    </row>
    <row r="276" spans="2:121" x14ac:dyDescent="0.35">
      <c r="B276" t="e" cm="1">
        <f t="array" ref="B276">TRANSPOSE(_xlfn._xlws.SORT(_xlfn._xlws.FILTER(#REF!&amp;" | "&amp;#REF!,#REF!=A276)))</f>
        <v>#REF!</v>
      </c>
      <c r="DQ276" t="e" cm="1">
        <f t="array" ref="DQ276">TRANSPOSE(_xlfn._xlws.SORT(_xlfn._xlws.FILTER(#REF!,#REF!=A276)))</f>
        <v>#REF!</v>
      </c>
    </row>
    <row r="277" spans="2:121" x14ac:dyDescent="0.35">
      <c r="B277" t="e" cm="1">
        <f t="array" ref="B277">TRANSPOSE(_xlfn._xlws.SORT(_xlfn._xlws.FILTER(#REF!&amp;" | "&amp;#REF!,#REF!=A277)))</f>
        <v>#REF!</v>
      </c>
      <c r="DQ277" t="e" cm="1">
        <f t="array" ref="DQ277">TRANSPOSE(_xlfn._xlws.SORT(_xlfn._xlws.FILTER(#REF!,#REF!=A277)))</f>
        <v>#REF!</v>
      </c>
    </row>
    <row r="278" spans="2:121" x14ac:dyDescent="0.35">
      <c r="B278" t="e" cm="1">
        <f t="array" ref="B278">TRANSPOSE(_xlfn._xlws.SORT(_xlfn._xlws.FILTER(#REF!&amp;" | "&amp;#REF!,#REF!=A278)))</f>
        <v>#REF!</v>
      </c>
      <c r="DQ278" t="e" cm="1">
        <f t="array" ref="DQ278">TRANSPOSE(_xlfn._xlws.SORT(_xlfn._xlws.FILTER(#REF!,#REF!=A278)))</f>
        <v>#REF!</v>
      </c>
    </row>
    <row r="279" spans="2:121" x14ac:dyDescent="0.35">
      <c r="B279" t="e" cm="1">
        <f t="array" ref="B279">TRANSPOSE(_xlfn._xlws.SORT(_xlfn._xlws.FILTER(#REF!&amp;" | "&amp;#REF!,#REF!=A279)))</f>
        <v>#REF!</v>
      </c>
      <c r="DQ279" t="e" cm="1">
        <f t="array" ref="DQ279">TRANSPOSE(_xlfn._xlws.SORT(_xlfn._xlws.FILTER(#REF!,#REF!=A279)))</f>
        <v>#REF!</v>
      </c>
    </row>
    <row r="280" spans="2:121" x14ac:dyDescent="0.35">
      <c r="B280" t="e" cm="1">
        <f t="array" ref="B280">TRANSPOSE(_xlfn._xlws.SORT(_xlfn._xlws.FILTER(#REF!&amp;" | "&amp;#REF!,#REF!=A280)))</f>
        <v>#REF!</v>
      </c>
      <c r="DQ280" t="e" cm="1">
        <f t="array" ref="DQ280">TRANSPOSE(_xlfn._xlws.SORT(_xlfn._xlws.FILTER(#REF!,#REF!=A280)))</f>
        <v>#REF!</v>
      </c>
    </row>
    <row r="281" spans="2:121" x14ac:dyDescent="0.35">
      <c r="B281" t="e" cm="1">
        <f t="array" ref="B281">TRANSPOSE(_xlfn._xlws.SORT(_xlfn._xlws.FILTER(#REF!&amp;" | "&amp;#REF!,#REF!=A281)))</f>
        <v>#REF!</v>
      </c>
      <c r="DQ281" t="e" cm="1">
        <f t="array" ref="DQ281">TRANSPOSE(_xlfn._xlws.SORT(_xlfn._xlws.FILTER(#REF!,#REF!=A281)))</f>
        <v>#REF!</v>
      </c>
    </row>
    <row r="282" spans="2:121" x14ac:dyDescent="0.35">
      <c r="B282" t="e" cm="1">
        <f t="array" ref="B282">TRANSPOSE(_xlfn._xlws.SORT(_xlfn._xlws.FILTER(#REF!&amp;" | "&amp;#REF!,#REF!=A282)))</f>
        <v>#REF!</v>
      </c>
      <c r="DQ282" t="e" cm="1">
        <f t="array" ref="DQ282">TRANSPOSE(_xlfn._xlws.SORT(_xlfn._xlws.FILTER(#REF!,#REF!=A282)))</f>
        <v>#REF!</v>
      </c>
    </row>
    <row r="283" spans="2:121" x14ac:dyDescent="0.35">
      <c r="B283" t="e" cm="1">
        <f t="array" ref="B283">TRANSPOSE(_xlfn._xlws.SORT(_xlfn._xlws.FILTER(#REF!&amp;" | "&amp;#REF!,#REF!=A283)))</f>
        <v>#REF!</v>
      </c>
      <c r="DQ283" t="e" cm="1">
        <f t="array" ref="DQ283">TRANSPOSE(_xlfn._xlws.SORT(_xlfn._xlws.FILTER(#REF!,#REF!=A283)))</f>
        <v>#REF!</v>
      </c>
    </row>
    <row r="284" spans="2:121" x14ac:dyDescent="0.35">
      <c r="B284" t="e" cm="1">
        <f t="array" ref="B284">TRANSPOSE(_xlfn._xlws.SORT(_xlfn._xlws.FILTER(#REF!&amp;" | "&amp;#REF!,#REF!=A284)))</f>
        <v>#REF!</v>
      </c>
      <c r="DQ284" t="e" cm="1">
        <f t="array" ref="DQ284">TRANSPOSE(_xlfn._xlws.SORT(_xlfn._xlws.FILTER(#REF!,#REF!=A284)))</f>
        <v>#REF!</v>
      </c>
    </row>
    <row r="285" spans="2:121" x14ac:dyDescent="0.35">
      <c r="B285" t="e" cm="1">
        <f t="array" ref="B285">TRANSPOSE(_xlfn._xlws.SORT(_xlfn._xlws.FILTER(#REF!&amp;" | "&amp;#REF!,#REF!=A285)))</f>
        <v>#REF!</v>
      </c>
      <c r="DQ285" t="e" cm="1">
        <f t="array" ref="DQ285">TRANSPOSE(_xlfn._xlws.SORT(_xlfn._xlws.FILTER(#REF!,#REF!=A285)))</f>
        <v>#REF!</v>
      </c>
    </row>
    <row r="286" spans="2:121" x14ac:dyDescent="0.35">
      <c r="B286" t="e" cm="1">
        <f t="array" ref="B286">TRANSPOSE(_xlfn._xlws.SORT(_xlfn._xlws.FILTER(#REF!&amp;" | "&amp;#REF!,#REF!=A286)))</f>
        <v>#REF!</v>
      </c>
      <c r="DQ286" t="e" cm="1">
        <f t="array" ref="DQ286">TRANSPOSE(_xlfn._xlws.SORT(_xlfn._xlws.FILTER(#REF!,#REF!=A286)))</f>
        <v>#REF!</v>
      </c>
    </row>
    <row r="287" spans="2:121" x14ac:dyDescent="0.35">
      <c r="B287" t="e" cm="1">
        <f t="array" ref="B287">TRANSPOSE(_xlfn._xlws.SORT(_xlfn._xlws.FILTER(#REF!&amp;" | "&amp;#REF!,#REF!=A287)))</f>
        <v>#REF!</v>
      </c>
      <c r="DQ287" t="e" cm="1">
        <f t="array" ref="DQ287">TRANSPOSE(_xlfn._xlws.SORT(_xlfn._xlws.FILTER(#REF!,#REF!=A287)))</f>
        <v>#REF!</v>
      </c>
    </row>
    <row r="288" spans="2:121" x14ac:dyDescent="0.35">
      <c r="B288" t="e" cm="1">
        <f t="array" ref="B288">TRANSPOSE(_xlfn._xlws.SORT(_xlfn._xlws.FILTER(#REF!&amp;" | "&amp;#REF!,#REF!=A288)))</f>
        <v>#REF!</v>
      </c>
      <c r="DQ288" t="e" cm="1">
        <f t="array" ref="DQ288">TRANSPOSE(_xlfn._xlws.SORT(_xlfn._xlws.FILTER(#REF!,#REF!=A288)))</f>
        <v>#REF!</v>
      </c>
    </row>
    <row r="289" spans="2:121" x14ac:dyDescent="0.35">
      <c r="B289" t="e" cm="1">
        <f t="array" ref="B289">TRANSPOSE(_xlfn._xlws.SORT(_xlfn._xlws.FILTER(#REF!&amp;" | "&amp;#REF!,#REF!=A289)))</f>
        <v>#REF!</v>
      </c>
      <c r="DQ289" t="e" cm="1">
        <f t="array" ref="DQ289">TRANSPOSE(_xlfn._xlws.SORT(_xlfn._xlws.FILTER(#REF!,#REF!=A289)))</f>
        <v>#REF!</v>
      </c>
    </row>
    <row r="290" spans="2:121" x14ac:dyDescent="0.35">
      <c r="B290" t="e" cm="1">
        <f t="array" ref="B290">TRANSPOSE(_xlfn._xlws.SORT(_xlfn._xlws.FILTER(#REF!&amp;" | "&amp;#REF!,#REF!=A290)))</f>
        <v>#REF!</v>
      </c>
      <c r="DQ290" t="e" cm="1">
        <f t="array" ref="DQ290">TRANSPOSE(_xlfn._xlws.SORT(_xlfn._xlws.FILTER(#REF!,#REF!=A290)))</f>
        <v>#REF!</v>
      </c>
    </row>
    <row r="291" spans="2:121" x14ac:dyDescent="0.35">
      <c r="B291" t="e" cm="1">
        <f t="array" ref="B291">TRANSPOSE(_xlfn._xlws.SORT(_xlfn._xlws.FILTER(#REF!&amp;" | "&amp;#REF!,#REF!=A291)))</f>
        <v>#REF!</v>
      </c>
      <c r="DQ291" t="e" cm="1">
        <f t="array" ref="DQ291">TRANSPOSE(_xlfn._xlws.SORT(_xlfn._xlws.FILTER(#REF!,#REF!=A291)))</f>
        <v>#REF!</v>
      </c>
    </row>
    <row r="292" spans="2:121" x14ac:dyDescent="0.35">
      <c r="B292" t="e" cm="1">
        <f t="array" ref="B292">TRANSPOSE(_xlfn._xlws.SORT(_xlfn._xlws.FILTER(#REF!&amp;" | "&amp;#REF!,#REF!=A292)))</f>
        <v>#REF!</v>
      </c>
      <c r="DQ292" t="e" cm="1">
        <f t="array" ref="DQ292">TRANSPOSE(_xlfn._xlws.SORT(_xlfn._xlws.FILTER(#REF!,#REF!=A292)))</f>
        <v>#REF!</v>
      </c>
    </row>
    <row r="293" spans="2:121" x14ac:dyDescent="0.35">
      <c r="B293" t="e" cm="1">
        <f t="array" ref="B293">TRANSPOSE(_xlfn._xlws.SORT(_xlfn._xlws.FILTER(#REF!&amp;" | "&amp;#REF!,#REF!=A293)))</f>
        <v>#REF!</v>
      </c>
      <c r="DQ293" t="e" cm="1">
        <f t="array" ref="DQ293">TRANSPOSE(_xlfn._xlws.SORT(_xlfn._xlws.FILTER(#REF!,#REF!=A293)))</f>
        <v>#REF!</v>
      </c>
    </row>
    <row r="294" spans="2:121" x14ac:dyDescent="0.35">
      <c r="B294" t="e" cm="1">
        <f t="array" ref="B294">TRANSPOSE(_xlfn._xlws.SORT(_xlfn._xlws.FILTER(#REF!&amp;" | "&amp;#REF!,#REF!=A294)))</f>
        <v>#REF!</v>
      </c>
      <c r="DQ294" t="e" cm="1">
        <f t="array" ref="DQ294">TRANSPOSE(_xlfn._xlws.SORT(_xlfn._xlws.FILTER(#REF!,#REF!=A294)))</f>
        <v>#REF!</v>
      </c>
    </row>
    <row r="295" spans="2:121" x14ac:dyDescent="0.35">
      <c r="B295" t="e" cm="1">
        <f t="array" ref="B295">TRANSPOSE(_xlfn._xlws.SORT(_xlfn._xlws.FILTER(#REF!&amp;" | "&amp;#REF!,#REF!=A295)))</f>
        <v>#REF!</v>
      </c>
      <c r="DQ295" t="e" cm="1">
        <f t="array" ref="DQ295">TRANSPOSE(_xlfn._xlws.SORT(_xlfn._xlws.FILTER(#REF!,#REF!=A295)))</f>
        <v>#REF!</v>
      </c>
    </row>
    <row r="296" spans="2:121" x14ac:dyDescent="0.35">
      <c r="B296" t="e" cm="1">
        <f t="array" ref="B296">TRANSPOSE(_xlfn._xlws.SORT(_xlfn._xlws.FILTER(#REF!&amp;" | "&amp;#REF!,#REF!=A296)))</f>
        <v>#REF!</v>
      </c>
      <c r="DQ296" t="e" cm="1">
        <f t="array" ref="DQ296">TRANSPOSE(_xlfn._xlws.SORT(_xlfn._xlws.FILTER(#REF!,#REF!=A296)))</f>
        <v>#REF!</v>
      </c>
    </row>
    <row r="297" spans="2:121" x14ac:dyDescent="0.35">
      <c r="B297" t="e" cm="1">
        <f t="array" ref="B297">TRANSPOSE(_xlfn._xlws.SORT(_xlfn._xlws.FILTER(#REF!&amp;" | "&amp;#REF!,#REF!=A297)))</f>
        <v>#REF!</v>
      </c>
      <c r="DQ297" t="e" cm="1">
        <f t="array" ref="DQ297">TRANSPOSE(_xlfn._xlws.SORT(_xlfn._xlws.FILTER(#REF!,#REF!=A297)))</f>
        <v>#REF!</v>
      </c>
    </row>
    <row r="298" spans="2:121" x14ac:dyDescent="0.35">
      <c r="B298" t="e" cm="1">
        <f t="array" ref="B298">TRANSPOSE(_xlfn._xlws.SORT(_xlfn._xlws.FILTER(#REF!&amp;" | "&amp;#REF!,#REF!=A298)))</f>
        <v>#REF!</v>
      </c>
      <c r="DQ298" t="e" cm="1">
        <f t="array" ref="DQ298">TRANSPOSE(_xlfn._xlws.SORT(_xlfn._xlws.FILTER(#REF!,#REF!=A298)))</f>
        <v>#REF!</v>
      </c>
    </row>
    <row r="299" spans="2:121" x14ac:dyDescent="0.35">
      <c r="B299" t="e" cm="1">
        <f t="array" ref="B299">TRANSPOSE(_xlfn._xlws.SORT(_xlfn._xlws.FILTER(#REF!&amp;" | "&amp;#REF!,#REF!=A299)))</f>
        <v>#REF!</v>
      </c>
      <c r="DQ299" t="e" cm="1">
        <f t="array" ref="DQ299">TRANSPOSE(_xlfn._xlws.SORT(_xlfn._xlws.FILTER(#REF!,#REF!=A299)))</f>
        <v>#REF!</v>
      </c>
    </row>
    <row r="300" spans="2:121" x14ac:dyDescent="0.35">
      <c r="B300" t="e" cm="1">
        <f t="array" ref="B300">TRANSPOSE(_xlfn._xlws.SORT(_xlfn._xlws.FILTER(#REF!&amp;" | "&amp;#REF!,#REF!=A300)))</f>
        <v>#REF!</v>
      </c>
      <c r="DQ300" t="e" cm="1">
        <f t="array" ref="DQ300">TRANSPOSE(_xlfn._xlws.SORT(_xlfn._xlws.FILTER(#REF!,#REF!=A300)))</f>
        <v>#REF!</v>
      </c>
    </row>
    <row r="301" spans="2:121" x14ac:dyDescent="0.35">
      <c r="B301" t="e" cm="1">
        <f t="array" ref="B301">TRANSPOSE(_xlfn._xlws.SORT(_xlfn._xlws.FILTER(#REF!&amp;" | "&amp;#REF!,#REF!=A301)))</f>
        <v>#REF!</v>
      </c>
      <c r="DQ301" t="e" cm="1">
        <f t="array" ref="DQ301">TRANSPOSE(_xlfn._xlws.SORT(_xlfn._xlws.FILTER(#REF!,#REF!=A301)))</f>
        <v>#REF!</v>
      </c>
    </row>
    <row r="302" spans="2:121" x14ac:dyDescent="0.35">
      <c r="B302" t="e" cm="1">
        <f t="array" ref="B302">TRANSPOSE(_xlfn._xlws.SORT(_xlfn._xlws.FILTER(#REF!&amp;" | "&amp;#REF!,#REF!=A302)))</f>
        <v>#REF!</v>
      </c>
      <c r="DQ302" t="e" cm="1">
        <f t="array" ref="DQ302">TRANSPOSE(_xlfn._xlws.SORT(_xlfn._xlws.FILTER(#REF!,#REF!=A302)))</f>
        <v>#REF!</v>
      </c>
    </row>
    <row r="303" spans="2:121" x14ac:dyDescent="0.35">
      <c r="B303" t="e" cm="1">
        <f t="array" ref="B303">TRANSPOSE(_xlfn._xlws.SORT(_xlfn._xlws.FILTER(#REF!&amp;" | "&amp;#REF!,#REF!=A303)))</f>
        <v>#REF!</v>
      </c>
      <c r="DQ303" t="e" cm="1">
        <f t="array" ref="DQ303">TRANSPOSE(_xlfn._xlws.SORT(_xlfn._xlws.FILTER(#REF!,#REF!=A303)))</f>
        <v>#REF!</v>
      </c>
    </row>
    <row r="304" spans="2:121" x14ac:dyDescent="0.35">
      <c r="B304" t="e" cm="1">
        <f t="array" ref="B304">TRANSPOSE(_xlfn._xlws.SORT(_xlfn._xlws.FILTER(#REF!&amp;" | "&amp;#REF!,#REF!=A304)))</f>
        <v>#REF!</v>
      </c>
      <c r="DQ304" t="e" cm="1">
        <f t="array" ref="DQ304">TRANSPOSE(_xlfn._xlws.SORT(_xlfn._xlws.FILTER(#REF!,#REF!=A304)))</f>
        <v>#REF!</v>
      </c>
    </row>
    <row r="305" spans="2:121" x14ac:dyDescent="0.35">
      <c r="B305" t="e" cm="1">
        <f t="array" ref="B305">TRANSPOSE(_xlfn._xlws.SORT(_xlfn._xlws.FILTER(#REF!&amp;" | "&amp;#REF!,#REF!=A305)))</f>
        <v>#REF!</v>
      </c>
      <c r="DQ305" t="e" cm="1">
        <f t="array" ref="DQ305">TRANSPOSE(_xlfn._xlws.SORT(_xlfn._xlws.FILTER(#REF!,#REF!=A305)))</f>
        <v>#REF!</v>
      </c>
    </row>
    <row r="306" spans="2:121" x14ac:dyDescent="0.35">
      <c r="B306" t="e" cm="1">
        <f t="array" ref="B306">TRANSPOSE(_xlfn._xlws.SORT(_xlfn._xlws.FILTER(#REF!&amp;" | "&amp;#REF!,#REF!=A306)))</f>
        <v>#REF!</v>
      </c>
      <c r="DQ306" t="e" cm="1">
        <f t="array" ref="DQ306">TRANSPOSE(_xlfn._xlws.SORT(_xlfn._xlws.FILTER(#REF!,#REF!=A306)))</f>
        <v>#REF!</v>
      </c>
    </row>
    <row r="307" spans="2:121" x14ac:dyDescent="0.35">
      <c r="B307" t="e" cm="1">
        <f t="array" ref="B307">TRANSPOSE(_xlfn._xlws.SORT(_xlfn._xlws.FILTER(#REF!&amp;" | "&amp;#REF!,#REF!=A307)))</f>
        <v>#REF!</v>
      </c>
      <c r="DQ307" t="e" cm="1">
        <f t="array" ref="DQ307">TRANSPOSE(_xlfn._xlws.SORT(_xlfn._xlws.FILTER(#REF!,#REF!=A307)))</f>
        <v>#REF!</v>
      </c>
    </row>
    <row r="308" spans="2:121" x14ac:dyDescent="0.35">
      <c r="B308" t="e" cm="1">
        <f t="array" ref="B308">TRANSPOSE(_xlfn._xlws.SORT(_xlfn._xlws.FILTER(#REF!&amp;" | "&amp;#REF!,#REF!=A308)))</f>
        <v>#REF!</v>
      </c>
      <c r="DQ308" t="e" cm="1">
        <f t="array" ref="DQ308">TRANSPOSE(_xlfn._xlws.SORT(_xlfn._xlws.FILTER(#REF!,#REF!=A308)))</f>
        <v>#REF!</v>
      </c>
    </row>
    <row r="309" spans="2:121" x14ac:dyDescent="0.35">
      <c r="B309" t="e" cm="1">
        <f t="array" ref="B309">TRANSPOSE(_xlfn._xlws.SORT(_xlfn._xlws.FILTER(#REF!&amp;" | "&amp;#REF!,#REF!=A309)))</f>
        <v>#REF!</v>
      </c>
      <c r="DQ309" t="e" cm="1">
        <f t="array" ref="DQ309">TRANSPOSE(_xlfn._xlws.SORT(_xlfn._xlws.FILTER(#REF!,#REF!=A309)))</f>
        <v>#REF!</v>
      </c>
    </row>
    <row r="310" spans="2:121" x14ac:dyDescent="0.35">
      <c r="B310" t="e" cm="1">
        <f t="array" ref="B310">TRANSPOSE(_xlfn._xlws.SORT(_xlfn._xlws.FILTER(#REF!&amp;" | "&amp;#REF!,#REF!=A310)))</f>
        <v>#REF!</v>
      </c>
      <c r="DQ310" t="e" cm="1">
        <f t="array" ref="DQ310">TRANSPOSE(_xlfn._xlws.SORT(_xlfn._xlws.FILTER(#REF!,#REF!=A310)))</f>
        <v>#REF!</v>
      </c>
    </row>
    <row r="311" spans="2:121" x14ac:dyDescent="0.35">
      <c r="B311" t="e" cm="1">
        <f t="array" ref="B311">TRANSPOSE(_xlfn._xlws.SORT(_xlfn._xlws.FILTER(#REF!&amp;" | "&amp;#REF!,#REF!=A311)))</f>
        <v>#REF!</v>
      </c>
      <c r="DQ311" t="e" cm="1">
        <f t="array" ref="DQ311">TRANSPOSE(_xlfn._xlws.SORT(_xlfn._xlws.FILTER(#REF!,#REF!=A311)))</f>
        <v>#REF!</v>
      </c>
    </row>
    <row r="312" spans="2:121" x14ac:dyDescent="0.35">
      <c r="B312" t="e" cm="1">
        <f t="array" ref="B312">TRANSPOSE(_xlfn._xlws.SORT(_xlfn._xlws.FILTER(#REF!&amp;" | "&amp;#REF!,#REF!=A312)))</f>
        <v>#REF!</v>
      </c>
      <c r="DQ312" t="e" cm="1">
        <f t="array" ref="DQ312">TRANSPOSE(_xlfn._xlws.SORT(_xlfn._xlws.FILTER(#REF!,#REF!=A312)))</f>
        <v>#REF!</v>
      </c>
    </row>
    <row r="313" spans="2:121" x14ac:dyDescent="0.35">
      <c r="B313" t="e" cm="1">
        <f t="array" ref="B313">TRANSPOSE(_xlfn._xlws.SORT(_xlfn._xlws.FILTER(#REF!&amp;" | "&amp;#REF!,#REF!=A313)))</f>
        <v>#REF!</v>
      </c>
      <c r="DQ313" t="e" cm="1">
        <f t="array" ref="DQ313">TRANSPOSE(_xlfn._xlws.SORT(_xlfn._xlws.FILTER(#REF!,#REF!=A313)))</f>
        <v>#REF!</v>
      </c>
    </row>
    <row r="314" spans="2:121" x14ac:dyDescent="0.35">
      <c r="B314" t="e" cm="1">
        <f t="array" ref="B314">TRANSPOSE(_xlfn._xlws.SORT(_xlfn._xlws.FILTER(#REF!&amp;" | "&amp;#REF!,#REF!=A314)))</f>
        <v>#REF!</v>
      </c>
      <c r="DQ314" t="e" cm="1">
        <f t="array" ref="DQ314">TRANSPOSE(_xlfn._xlws.SORT(_xlfn._xlws.FILTER(#REF!,#REF!=A314)))</f>
        <v>#REF!</v>
      </c>
    </row>
    <row r="315" spans="2:121" x14ac:dyDescent="0.35">
      <c r="B315" t="e" cm="1">
        <f t="array" ref="B315">TRANSPOSE(_xlfn._xlws.SORT(_xlfn._xlws.FILTER(#REF!&amp;" | "&amp;#REF!,#REF!=A315)))</f>
        <v>#REF!</v>
      </c>
      <c r="DQ315" t="e" cm="1">
        <f t="array" ref="DQ315">TRANSPOSE(_xlfn._xlws.SORT(_xlfn._xlws.FILTER(#REF!,#REF!=A315)))</f>
        <v>#REF!</v>
      </c>
    </row>
    <row r="316" spans="2:121" x14ac:dyDescent="0.35">
      <c r="B316" t="e" cm="1">
        <f t="array" ref="B316">TRANSPOSE(_xlfn._xlws.SORT(_xlfn._xlws.FILTER(#REF!&amp;" | "&amp;#REF!,#REF!=A316)))</f>
        <v>#REF!</v>
      </c>
      <c r="DQ316" t="e" cm="1">
        <f t="array" ref="DQ316">TRANSPOSE(_xlfn._xlws.SORT(_xlfn._xlws.FILTER(#REF!,#REF!=A316)))</f>
        <v>#REF!</v>
      </c>
    </row>
    <row r="317" spans="2:121" x14ac:dyDescent="0.35">
      <c r="B317" t="e" cm="1">
        <f t="array" ref="B317">TRANSPOSE(_xlfn._xlws.SORT(_xlfn._xlws.FILTER(#REF!&amp;" | "&amp;#REF!,#REF!=A317)))</f>
        <v>#REF!</v>
      </c>
      <c r="DQ317" t="e" cm="1">
        <f t="array" ref="DQ317">TRANSPOSE(_xlfn._xlws.SORT(_xlfn._xlws.FILTER(#REF!,#REF!=A317)))</f>
        <v>#REF!</v>
      </c>
    </row>
    <row r="318" spans="2:121" x14ac:dyDescent="0.35">
      <c r="B318" t="e" cm="1">
        <f t="array" ref="B318">TRANSPOSE(_xlfn._xlws.SORT(_xlfn._xlws.FILTER(#REF!&amp;" | "&amp;#REF!,#REF!=A318)))</f>
        <v>#REF!</v>
      </c>
      <c r="DQ318" t="e" cm="1">
        <f t="array" ref="DQ318">TRANSPOSE(_xlfn._xlws.SORT(_xlfn._xlws.FILTER(#REF!,#REF!=A318)))</f>
        <v>#REF!</v>
      </c>
    </row>
    <row r="319" spans="2:121" x14ac:dyDescent="0.35">
      <c r="B319" t="e" cm="1">
        <f t="array" ref="B319">TRANSPOSE(_xlfn._xlws.SORT(_xlfn._xlws.FILTER(#REF!&amp;" | "&amp;#REF!,#REF!=A319)))</f>
        <v>#REF!</v>
      </c>
      <c r="DQ319" t="e" cm="1">
        <f t="array" ref="DQ319">TRANSPOSE(_xlfn._xlws.SORT(_xlfn._xlws.FILTER(#REF!,#REF!=A319)))</f>
        <v>#REF!</v>
      </c>
    </row>
    <row r="320" spans="2:121" x14ac:dyDescent="0.35">
      <c r="B320" t="e" cm="1">
        <f t="array" ref="B320">TRANSPOSE(_xlfn._xlws.SORT(_xlfn._xlws.FILTER(#REF!&amp;" | "&amp;#REF!,#REF!=A320)))</f>
        <v>#REF!</v>
      </c>
      <c r="DQ320" t="e" cm="1">
        <f t="array" ref="DQ320">TRANSPOSE(_xlfn._xlws.SORT(_xlfn._xlws.FILTER(#REF!,#REF!=A320)))</f>
        <v>#REF!</v>
      </c>
    </row>
    <row r="321" spans="2:121" x14ac:dyDescent="0.35">
      <c r="B321" t="e" cm="1">
        <f t="array" ref="B321">TRANSPOSE(_xlfn._xlws.SORT(_xlfn._xlws.FILTER(#REF!&amp;" | "&amp;#REF!,#REF!=A321)))</f>
        <v>#REF!</v>
      </c>
      <c r="DQ321" t="e" cm="1">
        <f t="array" ref="DQ321">TRANSPOSE(_xlfn._xlws.SORT(_xlfn._xlws.FILTER(#REF!,#REF!=A321)))</f>
        <v>#REF!</v>
      </c>
    </row>
    <row r="322" spans="2:121" x14ac:dyDescent="0.35">
      <c r="B322" t="e" cm="1">
        <f t="array" ref="B322">TRANSPOSE(_xlfn._xlws.SORT(_xlfn._xlws.FILTER(#REF!&amp;" | "&amp;#REF!,#REF!=A322)))</f>
        <v>#REF!</v>
      </c>
      <c r="DQ322" t="e" cm="1">
        <f t="array" ref="DQ322">TRANSPOSE(_xlfn._xlws.SORT(_xlfn._xlws.FILTER(#REF!,#REF!=A322)))</f>
        <v>#REF!</v>
      </c>
    </row>
    <row r="323" spans="2:121" x14ac:dyDescent="0.35">
      <c r="B323" t="e" cm="1">
        <f t="array" ref="B323">TRANSPOSE(_xlfn._xlws.SORT(_xlfn._xlws.FILTER(#REF!&amp;" | "&amp;#REF!,#REF!=A323)))</f>
        <v>#REF!</v>
      </c>
      <c r="DQ323" t="e" cm="1">
        <f t="array" ref="DQ323">TRANSPOSE(_xlfn._xlws.SORT(_xlfn._xlws.FILTER(#REF!,#REF!=A323)))</f>
        <v>#REF!</v>
      </c>
    </row>
    <row r="324" spans="2:121" x14ac:dyDescent="0.35">
      <c r="B324" t="e" cm="1">
        <f t="array" ref="B324">TRANSPOSE(_xlfn._xlws.SORT(_xlfn._xlws.FILTER(#REF!&amp;" | "&amp;#REF!,#REF!=A324)))</f>
        <v>#REF!</v>
      </c>
      <c r="DQ324" t="e" cm="1">
        <f t="array" ref="DQ324">TRANSPOSE(_xlfn._xlws.SORT(_xlfn._xlws.FILTER(#REF!,#REF!=A324)))</f>
        <v>#REF!</v>
      </c>
    </row>
    <row r="325" spans="2:121" x14ac:dyDescent="0.35">
      <c r="B325" t="e" cm="1">
        <f t="array" ref="B325">TRANSPOSE(_xlfn._xlws.SORT(_xlfn._xlws.FILTER(#REF!&amp;" | "&amp;#REF!,#REF!=A325)))</f>
        <v>#REF!</v>
      </c>
      <c r="DQ325" t="e" cm="1">
        <f t="array" ref="DQ325">TRANSPOSE(_xlfn._xlws.SORT(_xlfn._xlws.FILTER(#REF!,#REF!=A325)))</f>
        <v>#REF!</v>
      </c>
    </row>
    <row r="326" spans="2:121" x14ac:dyDescent="0.35">
      <c r="B326" t="e" cm="1">
        <f t="array" ref="B326">TRANSPOSE(_xlfn._xlws.SORT(_xlfn._xlws.FILTER(#REF!&amp;" | "&amp;#REF!,#REF!=A326)))</f>
        <v>#REF!</v>
      </c>
      <c r="DQ326" t="e" cm="1">
        <f t="array" ref="DQ326">TRANSPOSE(_xlfn._xlws.SORT(_xlfn._xlws.FILTER(#REF!,#REF!=A326)))</f>
        <v>#REF!</v>
      </c>
    </row>
    <row r="327" spans="2:121" x14ac:dyDescent="0.35">
      <c r="B327" t="e" cm="1">
        <f t="array" ref="B327">TRANSPOSE(_xlfn._xlws.SORT(_xlfn._xlws.FILTER(#REF!&amp;" | "&amp;#REF!,#REF!=A327)))</f>
        <v>#REF!</v>
      </c>
      <c r="DQ327" t="e" cm="1">
        <f t="array" ref="DQ327">TRANSPOSE(_xlfn._xlws.SORT(_xlfn._xlws.FILTER(#REF!,#REF!=A327)))</f>
        <v>#REF!</v>
      </c>
    </row>
    <row r="328" spans="2:121" x14ac:dyDescent="0.35">
      <c r="B328" t="e" cm="1">
        <f t="array" ref="B328">TRANSPOSE(_xlfn._xlws.SORT(_xlfn._xlws.FILTER(#REF!&amp;" | "&amp;#REF!,#REF!=A328)))</f>
        <v>#REF!</v>
      </c>
      <c r="DQ328" t="e" cm="1">
        <f t="array" ref="DQ328">TRANSPOSE(_xlfn._xlws.SORT(_xlfn._xlws.FILTER(#REF!,#REF!=A328)))</f>
        <v>#REF!</v>
      </c>
    </row>
    <row r="329" spans="2:121" x14ac:dyDescent="0.35">
      <c r="B329" t="e" cm="1">
        <f t="array" ref="B329">TRANSPOSE(_xlfn._xlws.SORT(_xlfn._xlws.FILTER(#REF!&amp;" | "&amp;#REF!,#REF!=A329)))</f>
        <v>#REF!</v>
      </c>
      <c r="DQ329" t="e" cm="1">
        <f t="array" ref="DQ329">TRANSPOSE(_xlfn._xlws.SORT(_xlfn._xlws.FILTER(#REF!,#REF!=A329)))</f>
        <v>#REF!</v>
      </c>
    </row>
    <row r="330" spans="2:121" x14ac:dyDescent="0.35">
      <c r="B330" t="e" cm="1">
        <f t="array" ref="B330">TRANSPOSE(_xlfn._xlws.SORT(_xlfn._xlws.FILTER(#REF!&amp;" | "&amp;#REF!,#REF!=A330)))</f>
        <v>#REF!</v>
      </c>
      <c r="DQ330" t="e" cm="1">
        <f t="array" ref="DQ330">TRANSPOSE(_xlfn._xlws.SORT(_xlfn._xlws.FILTER(#REF!,#REF!=A330)))</f>
        <v>#REF!</v>
      </c>
    </row>
    <row r="331" spans="2:121" x14ac:dyDescent="0.35">
      <c r="B331" t="e" cm="1">
        <f t="array" ref="B331">TRANSPOSE(_xlfn._xlws.SORT(_xlfn._xlws.FILTER(#REF!&amp;" | "&amp;#REF!,#REF!=A331)))</f>
        <v>#REF!</v>
      </c>
      <c r="DQ331" t="e" cm="1">
        <f t="array" ref="DQ331">TRANSPOSE(_xlfn._xlws.SORT(_xlfn._xlws.FILTER(#REF!,#REF!=A331)))</f>
        <v>#REF!</v>
      </c>
    </row>
    <row r="332" spans="2:121" x14ac:dyDescent="0.35">
      <c r="B332" t="e" cm="1">
        <f t="array" ref="B332">TRANSPOSE(_xlfn._xlws.SORT(_xlfn._xlws.FILTER(#REF!&amp;" | "&amp;#REF!,#REF!=A332)))</f>
        <v>#REF!</v>
      </c>
      <c r="DQ332" t="e" cm="1">
        <f t="array" ref="DQ332">TRANSPOSE(_xlfn._xlws.SORT(_xlfn._xlws.FILTER(#REF!,#REF!=A332)))</f>
        <v>#REF!</v>
      </c>
    </row>
    <row r="333" spans="2:121" x14ac:dyDescent="0.35">
      <c r="B333" t="e" cm="1">
        <f t="array" ref="B333">TRANSPOSE(_xlfn._xlws.SORT(_xlfn._xlws.FILTER(#REF!&amp;" | "&amp;#REF!,#REF!=A333)))</f>
        <v>#REF!</v>
      </c>
      <c r="DQ333" t="e" cm="1">
        <f t="array" ref="DQ333">TRANSPOSE(_xlfn._xlws.SORT(_xlfn._xlws.FILTER(#REF!,#REF!=A333)))</f>
        <v>#REF!</v>
      </c>
    </row>
    <row r="334" spans="2:121" x14ac:dyDescent="0.35">
      <c r="B334" t="e" cm="1">
        <f t="array" ref="B334">TRANSPOSE(_xlfn._xlws.SORT(_xlfn._xlws.FILTER(#REF!&amp;" | "&amp;#REF!,#REF!=A334)))</f>
        <v>#REF!</v>
      </c>
      <c r="DQ334" t="e" cm="1">
        <f t="array" ref="DQ334">TRANSPOSE(_xlfn._xlws.SORT(_xlfn._xlws.FILTER(#REF!,#REF!=A334)))</f>
        <v>#REF!</v>
      </c>
    </row>
    <row r="335" spans="2:121" x14ac:dyDescent="0.35">
      <c r="B335" t="e" cm="1">
        <f t="array" ref="B335">TRANSPOSE(_xlfn._xlws.SORT(_xlfn._xlws.FILTER(#REF!&amp;" | "&amp;#REF!,#REF!=A335)))</f>
        <v>#REF!</v>
      </c>
      <c r="DQ335" t="e" cm="1">
        <f t="array" ref="DQ335">TRANSPOSE(_xlfn._xlws.SORT(_xlfn._xlws.FILTER(#REF!,#REF!=A335)))</f>
        <v>#REF!</v>
      </c>
    </row>
    <row r="336" spans="2:121" x14ac:dyDescent="0.35">
      <c r="B336" t="e" cm="1">
        <f t="array" ref="B336">TRANSPOSE(_xlfn._xlws.SORT(_xlfn._xlws.FILTER(#REF!&amp;" | "&amp;#REF!,#REF!=A336)))</f>
        <v>#REF!</v>
      </c>
      <c r="DQ336" t="e" cm="1">
        <f t="array" ref="DQ336">TRANSPOSE(_xlfn._xlws.SORT(_xlfn._xlws.FILTER(#REF!,#REF!=A336)))</f>
        <v>#REF!</v>
      </c>
    </row>
    <row r="337" spans="2:121" x14ac:dyDescent="0.35">
      <c r="B337" t="e" cm="1">
        <f t="array" ref="B337">TRANSPOSE(_xlfn._xlws.SORT(_xlfn._xlws.FILTER(#REF!&amp;" | "&amp;#REF!,#REF!=A337)))</f>
        <v>#REF!</v>
      </c>
      <c r="DQ337" t="e" cm="1">
        <f t="array" ref="DQ337">TRANSPOSE(_xlfn._xlws.SORT(_xlfn._xlws.FILTER(#REF!,#REF!=A337)))</f>
        <v>#REF!</v>
      </c>
    </row>
    <row r="338" spans="2:121" x14ac:dyDescent="0.35">
      <c r="B338" t="e" cm="1">
        <f t="array" ref="B338">TRANSPOSE(_xlfn._xlws.SORT(_xlfn._xlws.FILTER(#REF!&amp;" | "&amp;#REF!,#REF!=A338)))</f>
        <v>#REF!</v>
      </c>
      <c r="DQ338" t="e" cm="1">
        <f t="array" ref="DQ338">TRANSPOSE(_xlfn._xlws.SORT(_xlfn._xlws.FILTER(#REF!,#REF!=A338)))</f>
        <v>#REF!</v>
      </c>
    </row>
    <row r="339" spans="2:121" x14ac:dyDescent="0.35">
      <c r="B339" t="e" cm="1">
        <f t="array" ref="B339">TRANSPOSE(_xlfn._xlws.SORT(_xlfn._xlws.FILTER(#REF!&amp;" | "&amp;#REF!,#REF!=A339)))</f>
        <v>#REF!</v>
      </c>
      <c r="DQ339" t="e" cm="1">
        <f t="array" ref="DQ339">TRANSPOSE(_xlfn._xlws.SORT(_xlfn._xlws.FILTER(#REF!,#REF!=A339)))</f>
        <v>#REF!</v>
      </c>
    </row>
    <row r="340" spans="2:121" x14ac:dyDescent="0.35">
      <c r="B340" t="e" cm="1">
        <f t="array" ref="B340">TRANSPOSE(_xlfn._xlws.SORT(_xlfn._xlws.FILTER(#REF!&amp;" | "&amp;#REF!,#REF!=A340)))</f>
        <v>#REF!</v>
      </c>
      <c r="DQ340" t="e" cm="1">
        <f t="array" ref="DQ340">TRANSPOSE(_xlfn._xlws.SORT(_xlfn._xlws.FILTER(#REF!,#REF!=A340)))</f>
        <v>#REF!</v>
      </c>
    </row>
    <row r="341" spans="2:121" x14ac:dyDescent="0.35">
      <c r="B341" t="e" cm="1">
        <f t="array" ref="B341">TRANSPOSE(_xlfn._xlws.SORT(_xlfn._xlws.FILTER(#REF!&amp;" | "&amp;#REF!,#REF!=A341)))</f>
        <v>#REF!</v>
      </c>
      <c r="DQ341" t="e" cm="1">
        <f t="array" ref="DQ341">TRANSPOSE(_xlfn._xlws.SORT(_xlfn._xlws.FILTER(#REF!,#REF!=A341)))</f>
        <v>#REF!</v>
      </c>
    </row>
    <row r="342" spans="2:121" x14ac:dyDescent="0.35">
      <c r="B342" t="e" cm="1">
        <f t="array" ref="B342">TRANSPOSE(_xlfn._xlws.SORT(_xlfn._xlws.FILTER(#REF!&amp;" | "&amp;#REF!,#REF!=A342)))</f>
        <v>#REF!</v>
      </c>
      <c r="DQ342" t="e" cm="1">
        <f t="array" ref="DQ342">TRANSPOSE(_xlfn._xlws.SORT(_xlfn._xlws.FILTER(#REF!,#REF!=A342)))</f>
        <v>#REF!</v>
      </c>
    </row>
    <row r="343" spans="2:121" x14ac:dyDescent="0.35">
      <c r="B343" t="e" cm="1">
        <f t="array" ref="B343">TRANSPOSE(_xlfn._xlws.SORT(_xlfn._xlws.FILTER(#REF!&amp;" | "&amp;#REF!,#REF!=A343)))</f>
        <v>#REF!</v>
      </c>
      <c r="DQ343" t="e" cm="1">
        <f t="array" ref="DQ343">TRANSPOSE(_xlfn._xlws.SORT(_xlfn._xlws.FILTER(#REF!,#REF!=A343)))</f>
        <v>#REF!</v>
      </c>
    </row>
    <row r="344" spans="2:121" x14ac:dyDescent="0.35">
      <c r="B344" t="e" cm="1">
        <f t="array" ref="B344">TRANSPOSE(_xlfn._xlws.SORT(_xlfn._xlws.FILTER(#REF!&amp;" | "&amp;#REF!,#REF!=A344)))</f>
        <v>#REF!</v>
      </c>
      <c r="DQ344" t="e" cm="1">
        <f t="array" ref="DQ344">TRANSPOSE(_xlfn._xlws.SORT(_xlfn._xlws.FILTER(#REF!,#REF!=A344)))</f>
        <v>#REF!</v>
      </c>
    </row>
    <row r="345" spans="2:121" x14ac:dyDescent="0.35">
      <c r="B345" t="e" cm="1">
        <f t="array" ref="B345">TRANSPOSE(_xlfn._xlws.SORT(_xlfn._xlws.FILTER(#REF!&amp;" | "&amp;#REF!,#REF!=A345)))</f>
        <v>#REF!</v>
      </c>
      <c r="DQ345" t="e" cm="1">
        <f t="array" ref="DQ345">TRANSPOSE(_xlfn._xlws.SORT(_xlfn._xlws.FILTER(#REF!,#REF!=A345)))</f>
        <v>#REF!</v>
      </c>
    </row>
    <row r="346" spans="2:121" x14ac:dyDescent="0.35">
      <c r="B346" t="e" cm="1">
        <f t="array" ref="B346">TRANSPOSE(_xlfn._xlws.SORT(_xlfn._xlws.FILTER(#REF!&amp;" | "&amp;#REF!,#REF!=A346)))</f>
        <v>#REF!</v>
      </c>
      <c r="DQ346" t="e" cm="1">
        <f t="array" ref="DQ346">TRANSPOSE(_xlfn._xlws.SORT(_xlfn._xlws.FILTER(#REF!,#REF!=A346)))</f>
        <v>#REF!</v>
      </c>
    </row>
    <row r="347" spans="2:121" x14ac:dyDescent="0.35">
      <c r="B347" t="e" cm="1">
        <f t="array" ref="B347">TRANSPOSE(_xlfn._xlws.SORT(_xlfn._xlws.FILTER(#REF!&amp;" | "&amp;#REF!,#REF!=A347)))</f>
        <v>#REF!</v>
      </c>
      <c r="DQ347" t="e" cm="1">
        <f t="array" ref="DQ347">TRANSPOSE(_xlfn._xlws.SORT(_xlfn._xlws.FILTER(#REF!,#REF!=A347)))</f>
        <v>#REF!</v>
      </c>
    </row>
    <row r="348" spans="2:121" x14ac:dyDescent="0.35">
      <c r="B348" t="e" cm="1">
        <f t="array" ref="B348">TRANSPOSE(_xlfn._xlws.SORT(_xlfn._xlws.FILTER(#REF!&amp;" | "&amp;#REF!,#REF!=A348)))</f>
        <v>#REF!</v>
      </c>
      <c r="DQ348" t="e" cm="1">
        <f t="array" ref="DQ348">TRANSPOSE(_xlfn._xlws.SORT(_xlfn._xlws.FILTER(#REF!,#REF!=A348)))</f>
        <v>#REF!</v>
      </c>
    </row>
    <row r="349" spans="2:121" x14ac:dyDescent="0.35">
      <c r="B349" t="e" cm="1">
        <f t="array" ref="B349">TRANSPOSE(_xlfn._xlws.SORT(_xlfn._xlws.FILTER(#REF!&amp;" | "&amp;#REF!,#REF!=A349)))</f>
        <v>#REF!</v>
      </c>
      <c r="DQ349" t="e" cm="1">
        <f t="array" ref="DQ349">TRANSPOSE(_xlfn._xlws.SORT(_xlfn._xlws.FILTER(#REF!,#REF!=A349)))</f>
        <v>#REF!</v>
      </c>
    </row>
    <row r="350" spans="2:121" x14ac:dyDescent="0.35">
      <c r="B350" t="e" cm="1">
        <f t="array" ref="B350">TRANSPOSE(_xlfn._xlws.SORT(_xlfn._xlws.FILTER(#REF!&amp;" | "&amp;#REF!,#REF!=A350)))</f>
        <v>#REF!</v>
      </c>
      <c r="DQ350" t="e" cm="1">
        <f t="array" ref="DQ350">TRANSPOSE(_xlfn._xlws.SORT(_xlfn._xlws.FILTER(#REF!,#REF!=A350)))</f>
        <v>#REF!</v>
      </c>
    </row>
    <row r="351" spans="2:121" x14ac:dyDescent="0.35">
      <c r="B351" t="e" cm="1">
        <f t="array" ref="B351">TRANSPOSE(_xlfn._xlws.SORT(_xlfn._xlws.FILTER(#REF!&amp;" | "&amp;#REF!,#REF!=A351)))</f>
        <v>#REF!</v>
      </c>
      <c r="DQ351" t="e" cm="1">
        <f t="array" ref="DQ351">TRANSPOSE(_xlfn._xlws.SORT(_xlfn._xlws.FILTER(#REF!,#REF!=A351)))</f>
        <v>#REF!</v>
      </c>
    </row>
    <row r="352" spans="2:121" x14ac:dyDescent="0.35">
      <c r="B352" t="e" cm="1">
        <f t="array" ref="B352">TRANSPOSE(_xlfn._xlws.SORT(_xlfn._xlws.FILTER(#REF!&amp;" | "&amp;#REF!,#REF!=A352)))</f>
        <v>#REF!</v>
      </c>
      <c r="DQ352" t="e" cm="1">
        <f t="array" ref="DQ352">TRANSPOSE(_xlfn._xlws.SORT(_xlfn._xlws.FILTER(#REF!,#REF!=A352)))</f>
        <v>#REF!</v>
      </c>
    </row>
    <row r="353" spans="2:121" x14ac:dyDescent="0.35">
      <c r="B353" t="e" cm="1">
        <f t="array" ref="B353">TRANSPOSE(_xlfn._xlws.SORT(_xlfn._xlws.FILTER(#REF!&amp;" | "&amp;#REF!,#REF!=A353)))</f>
        <v>#REF!</v>
      </c>
      <c r="DQ353" t="e" cm="1">
        <f t="array" ref="DQ353">TRANSPOSE(_xlfn._xlws.SORT(_xlfn._xlws.FILTER(#REF!,#REF!=A353)))</f>
        <v>#REF!</v>
      </c>
    </row>
    <row r="354" spans="2:121" x14ac:dyDescent="0.35">
      <c r="B354" t="e" cm="1">
        <f t="array" ref="B354">TRANSPOSE(_xlfn._xlws.SORT(_xlfn._xlws.FILTER(#REF!&amp;" | "&amp;#REF!,#REF!=A354)))</f>
        <v>#REF!</v>
      </c>
      <c r="DQ354" t="e" cm="1">
        <f t="array" ref="DQ354">TRANSPOSE(_xlfn._xlws.SORT(_xlfn._xlws.FILTER(#REF!,#REF!=A354)))</f>
        <v>#REF!</v>
      </c>
    </row>
    <row r="355" spans="2:121" x14ac:dyDescent="0.35">
      <c r="B355" t="e" cm="1">
        <f t="array" ref="B355">TRANSPOSE(_xlfn._xlws.SORT(_xlfn._xlws.FILTER(#REF!&amp;" | "&amp;#REF!,#REF!=A355)))</f>
        <v>#REF!</v>
      </c>
      <c r="DQ355" t="e" cm="1">
        <f t="array" ref="DQ355">TRANSPOSE(_xlfn._xlws.SORT(_xlfn._xlws.FILTER(#REF!,#REF!=A355)))</f>
        <v>#REF!</v>
      </c>
    </row>
    <row r="356" spans="2:121" x14ac:dyDescent="0.35">
      <c r="B356" t="e" cm="1">
        <f t="array" ref="B356">TRANSPOSE(_xlfn._xlws.SORT(_xlfn._xlws.FILTER(#REF!&amp;" | "&amp;#REF!,#REF!=A356)))</f>
        <v>#REF!</v>
      </c>
      <c r="DQ356" t="e" cm="1">
        <f t="array" ref="DQ356">TRANSPOSE(_xlfn._xlws.SORT(_xlfn._xlws.FILTER(#REF!,#REF!=A356)))</f>
        <v>#REF!</v>
      </c>
    </row>
    <row r="357" spans="2:121" x14ac:dyDescent="0.35">
      <c r="B357" t="e" cm="1">
        <f t="array" ref="B357">TRANSPOSE(_xlfn._xlws.SORT(_xlfn._xlws.FILTER(#REF!&amp;" | "&amp;#REF!,#REF!=A357)))</f>
        <v>#REF!</v>
      </c>
      <c r="DQ357" t="e" cm="1">
        <f t="array" ref="DQ357">TRANSPOSE(_xlfn._xlws.SORT(_xlfn._xlws.FILTER(#REF!,#REF!=A357)))</f>
        <v>#REF!</v>
      </c>
    </row>
    <row r="358" spans="2:121" x14ac:dyDescent="0.35">
      <c r="B358" t="e" cm="1">
        <f t="array" ref="B358">TRANSPOSE(_xlfn._xlws.SORT(_xlfn._xlws.FILTER(#REF!&amp;" | "&amp;#REF!,#REF!=A358)))</f>
        <v>#REF!</v>
      </c>
      <c r="DQ358" t="e" cm="1">
        <f t="array" ref="DQ358">TRANSPOSE(_xlfn._xlws.SORT(_xlfn._xlws.FILTER(#REF!,#REF!=A358)))</f>
        <v>#REF!</v>
      </c>
    </row>
    <row r="359" spans="2:121" x14ac:dyDescent="0.35">
      <c r="B359" t="e" cm="1">
        <f t="array" ref="B359">TRANSPOSE(_xlfn._xlws.SORT(_xlfn._xlws.FILTER(#REF!&amp;" | "&amp;#REF!,#REF!=A359)))</f>
        <v>#REF!</v>
      </c>
      <c r="DQ359" t="e" cm="1">
        <f t="array" ref="DQ359">TRANSPOSE(_xlfn._xlws.SORT(_xlfn._xlws.FILTER(#REF!,#REF!=A359)))</f>
        <v>#REF!</v>
      </c>
    </row>
    <row r="360" spans="2:121" x14ac:dyDescent="0.35">
      <c r="B360" t="e" cm="1">
        <f t="array" ref="B360">TRANSPOSE(_xlfn._xlws.SORT(_xlfn._xlws.FILTER(#REF!&amp;" | "&amp;#REF!,#REF!=A360)))</f>
        <v>#REF!</v>
      </c>
      <c r="DQ360" t="e" cm="1">
        <f t="array" ref="DQ360">TRANSPOSE(_xlfn._xlws.SORT(_xlfn._xlws.FILTER(#REF!,#REF!=A360)))</f>
        <v>#REF!</v>
      </c>
    </row>
    <row r="361" spans="2:121" x14ac:dyDescent="0.35">
      <c r="B361" t="e" cm="1">
        <f t="array" ref="B361">TRANSPOSE(_xlfn._xlws.SORT(_xlfn._xlws.FILTER(#REF!&amp;" | "&amp;#REF!,#REF!=A361)))</f>
        <v>#REF!</v>
      </c>
      <c r="DQ361" t="e" cm="1">
        <f t="array" ref="DQ361">TRANSPOSE(_xlfn._xlws.SORT(_xlfn._xlws.FILTER(#REF!,#REF!=A361)))</f>
        <v>#REF!</v>
      </c>
    </row>
    <row r="362" spans="2:121" x14ac:dyDescent="0.35">
      <c r="B362" t="e" cm="1">
        <f t="array" ref="B362">TRANSPOSE(_xlfn._xlws.SORT(_xlfn._xlws.FILTER(#REF!&amp;" | "&amp;#REF!,#REF!=A362)))</f>
        <v>#REF!</v>
      </c>
      <c r="DQ362" t="e" cm="1">
        <f t="array" ref="DQ362">TRANSPOSE(_xlfn._xlws.SORT(_xlfn._xlws.FILTER(#REF!,#REF!=A362)))</f>
        <v>#REF!</v>
      </c>
    </row>
    <row r="363" spans="2:121" x14ac:dyDescent="0.35">
      <c r="B363" t="e" cm="1">
        <f t="array" ref="B363">TRANSPOSE(_xlfn._xlws.SORT(_xlfn._xlws.FILTER(#REF!&amp;" | "&amp;#REF!,#REF!=A363)))</f>
        <v>#REF!</v>
      </c>
      <c r="DQ363" t="e" cm="1">
        <f t="array" ref="DQ363">TRANSPOSE(_xlfn._xlws.SORT(_xlfn._xlws.FILTER(#REF!,#REF!=A363)))</f>
        <v>#REF!</v>
      </c>
    </row>
    <row r="364" spans="2:121" x14ac:dyDescent="0.35">
      <c r="B364" t="e" cm="1">
        <f t="array" ref="B364">TRANSPOSE(_xlfn._xlws.SORT(_xlfn._xlws.FILTER(#REF!&amp;" | "&amp;#REF!,#REF!=A364)))</f>
        <v>#REF!</v>
      </c>
      <c r="DQ364" t="e" cm="1">
        <f t="array" ref="DQ364">TRANSPOSE(_xlfn._xlws.SORT(_xlfn._xlws.FILTER(#REF!,#REF!=A364)))</f>
        <v>#REF!</v>
      </c>
    </row>
    <row r="365" spans="2:121" x14ac:dyDescent="0.35">
      <c r="B365" t="e" cm="1">
        <f t="array" ref="B365">TRANSPOSE(_xlfn._xlws.SORT(_xlfn._xlws.FILTER(#REF!&amp;" | "&amp;#REF!,#REF!=A365)))</f>
        <v>#REF!</v>
      </c>
      <c r="DQ365" t="e" cm="1">
        <f t="array" ref="DQ365">TRANSPOSE(_xlfn._xlws.SORT(_xlfn._xlws.FILTER(#REF!,#REF!=A365)))</f>
        <v>#REF!</v>
      </c>
    </row>
    <row r="366" spans="2:121" x14ac:dyDescent="0.35">
      <c r="B366" t="e" cm="1">
        <f t="array" ref="B366">TRANSPOSE(_xlfn._xlws.SORT(_xlfn._xlws.FILTER(#REF!&amp;" | "&amp;#REF!,#REF!=A366)))</f>
        <v>#REF!</v>
      </c>
      <c r="DQ366" t="e" cm="1">
        <f t="array" ref="DQ366">TRANSPOSE(_xlfn._xlws.SORT(_xlfn._xlws.FILTER(#REF!,#REF!=A366)))</f>
        <v>#REF!</v>
      </c>
    </row>
    <row r="367" spans="2:121" x14ac:dyDescent="0.35">
      <c r="B367" t="e" cm="1">
        <f t="array" ref="B367">TRANSPOSE(_xlfn._xlws.SORT(_xlfn._xlws.FILTER(#REF!&amp;" | "&amp;#REF!,#REF!=A367)))</f>
        <v>#REF!</v>
      </c>
      <c r="DQ367" t="e" cm="1">
        <f t="array" ref="DQ367">TRANSPOSE(_xlfn._xlws.SORT(_xlfn._xlws.FILTER(#REF!,#REF!=A367)))</f>
        <v>#REF!</v>
      </c>
    </row>
    <row r="368" spans="2:121" x14ac:dyDescent="0.35">
      <c r="B368" t="e" cm="1">
        <f t="array" ref="B368">TRANSPOSE(_xlfn._xlws.SORT(_xlfn._xlws.FILTER(#REF!&amp;" | "&amp;#REF!,#REF!=A368)))</f>
        <v>#REF!</v>
      </c>
      <c r="DQ368" t="e" cm="1">
        <f t="array" ref="DQ368">TRANSPOSE(_xlfn._xlws.SORT(_xlfn._xlws.FILTER(#REF!,#REF!=A368)))</f>
        <v>#REF!</v>
      </c>
    </row>
    <row r="369" spans="2:121" x14ac:dyDescent="0.35">
      <c r="B369" t="e" cm="1">
        <f t="array" ref="B369">TRANSPOSE(_xlfn._xlws.SORT(_xlfn._xlws.FILTER(#REF!&amp;" | "&amp;#REF!,#REF!=A369)))</f>
        <v>#REF!</v>
      </c>
      <c r="DQ369" t="e" cm="1">
        <f t="array" ref="DQ369">TRANSPOSE(_xlfn._xlws.SORT(_xlfn._xlws.FILTER(#REF!,#REF!=A369)))</f>
        <v>#REF!</v>
      </c>
    </row>
    <row r="370" spans="2:121" x14ac:dyDescent="0.35">
      <c r="B370" t="e" cm="1">
        <f t="array" ref="B370">TRANSPOSE(_xlfn._xlws.SORT(_xlfn._xlws.FILTER(#REF!&amp;" | "&amp;#REF!,#REF!=A370)))</f>
        <v>#REF!</v>
      </c>
      <c r="DQ370" t="e" cm="1">
        <f t="array" ref="DQ370">TRANSPOSE(_xlfn._xlws.SORT(_xlfn._xlws.FILTER(#REF!,#REF!=A370)))</f>
        <v>#REF!</v>
      </c>
    </row>
    <row r="371" spans="2:121" x14ac:dyDescent="0.35">
      <c r="B371" t="e" cm="1">
        <f t="array" ref="B371">TRANSPOSE(_xlfn._xlws.SORT(_xlfn._xlws.FILTER(#REF!&amp;" | "&amp;#REF!,#REF!=A371)))</f>
        <v>#REF!</v>
      </c>
      <c r="DQ371" t="e" cm="1">
        <f t="array" ref="DQ371">TRANSPOSE(_xlfn._xlws.SORT(_xlfn._xlws.FILTER(#REF!,#REF!=A371)))</f>
        <v>#REF!</v>
      </c>
    </row>
    <row r="372" spans="2:121" x14ac:dyDescent="0.35">
      <c r="B372" t="e" cm="1">
        <f t="array" ref="B372">TRANSPOSE(_xlfn._xlws.SORT(_xlfn._xlws.FILTER(#REF!&amp;" | "&amp;#REF!,#REF!=A372)))</f>
        <v>#REF!</v>
      </c>
      <c r="DQ372" t="e" cm="1">
        <f t="array" ref="DQ372">TRANSPOSE(_xlfn._xlws.SORT(_xlfn._xlws.FILTER(#REF!,#REF!=A372)))</f>
        <v>#REF!</v>
      </c>
    </row>
    <row r="373" spans="2:121" x14ac:dyDescent="0.35">
      <c r="B373" t="e" cm="1">
        <f t="array" ref="B373">TRANSPOSE(_xlfn._xlws.SORT(_xlfn._xlws.FILTER(#REF!&amp;" | "&amp;#REF!,#REF!=A373)))</f>
        <v>#REF!</v>
      </c>
      <c r="DQ373" t="e" cm="1">
        <f t="array" ref="DQ373">TRANSPOSE(_xlfn._xlws.SORT(_xlfn._xlws.FILTER(#REF!,#REF!=A373)))</f>
        <v>#REF!</v>
      </c>
    </row>
    <row r="374" spans="2:121" x14ac:dyDescent="0.35">
      <c r="B374" t="e" cm="1">
        <f t="array" ref="B374">TRANSPOSE(_xlfn._xlws.SORT(_xlfn._xlws.FILTER(#REF!&amp;" | "&amp;#REF!,#REF!=A374)))</f>
        <v>#REF!</v>
      </c>
      <c r="DQ374" t="e" cm="1">
        <f t="array" ref="DQ374">TRANSPOSE(_xlfn._xlws.SORT(_xlfn._xlws.FILTER(#REF!,#REF!=A374)))</f>
        <v>#REF!</v>
      </c>
    </row>
    <row r="375" spans="2:121" x14ac:dyDescent="0.35">
      <c r="B375" t="e" cm="1">
        <f t="array" ref="B375">TRANSPOSE(_xlfn._xlws.SORT(_xlfn._xlws.FILTER(#REF!&amp;" | "&amp;#REF!,#REF!=A375)))</f>
        <v>#REF!</v>
      </c>
      <c r="DQ375" t="e" cm="1">
        <f t="array" ref="DQ375">TRANSPOSE(_xlfn._xlws.SORT(_xlfn._xlws.FILTER(#REF!,#REF!=A375)))</f>
        <v>#REF!</v>
      </c>
    </row>
    <row r="376" spans="2:121" x14ac:dyDescent="0.35">
      <c r="B376" t="e" cm="1">
        <f t="array" ref="B376">TRANSPOSE(_xlfn._xlws.SORT(_xlfn._xlws.FILTER(#REF!&amp;" | "&amp;#REF!,#REF!=A376)))</f>
        <v>#REF!</v>
      </c>
      <c r="DQ376" t="e" cm="1">
        <f t="array" ref="DQ376">TRANSPOSE(_xlfn._xlws.SORT(_xlfn._xlws.FILTER(#REF!,#REF!=A376)))</f>
        <v>#REF!</v>
      </c>
    </row>
    <row r="377" spans="2:121" x14ac:dyDescent="0.35">
      <c r="B377" t="e" cm="1">
        <f t="array" ref="B377">TRANSPOSE(_xlfn._xlws.SORT(_xlfn._xlws.FILTER(#REF!&amp;" | "&amp;#REF!,#REF!=A377)))</f>
        <v>#REF!</v>
      </c>
      <c r="DQ377" t="e" cm="1">
        <f t="array" ref="DQ377">TRANSPOSE(_xlfn._xlws.SORT(_xlfn._xlws.FILTER(#REF!,#REF!=A377)))</f>
        <v>#REF!</v>
      </c>
    </row>
    <row r="378" spans="2:121" x14ac:dyDescent="0.35">
      <c r="B378" t="e" cm="1">
        <f t="array" ref="B378">TRANSPOSE(_xlfn._xlws.SORT(_xlfn._xlws.FILTER(#REF!&amp;" | "&amp;#REF!,#REF!=A378)))</f>
        <v>#REF!</v>
      </c>
      <c r="DQ378" t="e" cm="1">
        <f t="array" ref="DQ378">TRANSPOSE(_xlfn._xlws.SORT(_xlfn._xlws.FILTER(#REF!,#REF!=A378)))</f>
        <v>#REF!</v>
      </c>
    </row>
    <row r="379" spans="2:121" x14ac:dyDescent="0.35">
      <c r="B379" t="e" cm="1">
        <f t="array" ref="B379">TRANSPOSE(_xlfn._xlws.SORT(_xlfn._xlws.FILTER(#REF!&amp;" | "&amp;#REF!,#REF!=A379)))</f>
        <v>#REF!</v>
      </c>
      <c r="DQ379" t="e" cm="1">
        <f t="array" ref="DQ379">TRANSPOSE(_xlfn._xlws.SORT(_xlfn._xlws.FILTER(#REF!,#REF!=A379)))</f>
        <v>#REF!</v>
      </c>
    </row>
    <row r="380" spans="2:121" x14ac:dyDescent="0.35">
      <c r="B380" t="e" cm="1">
        <f t="array" ref="B380">TRANSPOSE(_xlfn._xlws.SORT(_xlfn._xlws.FILTER(#REF!&amp;" | "&amp;#REF!,#REF!=A380)))</f>
        <v>#REF!</v>
      </c>
      <c r="DQ380" t="e" cm="1">
        <f t="array" ref="DQ380">TRANSPOSE(_xlfn._xlws.SORT(_xlfn._xlws.FILTER(#REF!,#REF!=A380)))</f>
        <v>#REF!</v>
      </c>
    </row>
    <row r="381" spans="2:121" x14ac:dyDescent="0.35">
      <c r="B381" t="e" cm="1">
        <f t="array" ref="B381">TRANSPOSE(_xlfn._xlws.SORT(_xlfn._xlws.FILTER(#REF!&amp;" | "&amp;#REF!,#REF!=A381)))</f>
        <v>#REF!</v>
      </c>
      <c r="DQ381" t="e" cm="1">
        <f t="array" ref="DQ381">TRANSPOSE(_xlfn._xlws.SORT(_xlfn._xlws.FILTER(#REF!,#REF!=A381)))</f>
        <v>#REF!</v>
      </c>
    </row>
    <row r="382" spans="2:121" x14ac:dyDescent="0.35">
      <c r="B382" t="e" cm="1">
        <f t="array" ref="B382">TRANSPOSE(_xlfn._xlws.SORT(_xlfn._xlws.FILTER(#REF!&amp;" | "&amp;#REF!,#REF!=A382)))</f>
        <v>#REF!</v>
      </c>
      <c r="DQ382" t="e" cm="1">
        <f t="array" ref="DQ382">TRANSPOSE(_xlfn._xlws.SORT(_xlfn._xlws.FILTER(#REF!,#REF!=A382)))</f>
        <v>#REF!</v>
      </c>
    </row>
    <row r="383" spans="2:121" x14ac:dyDescent="0.35">
      <c r="B383" t="e" cm="1">
        <f t="array" ref="B383">TRANSPOSE(_xlfn._xlws.SORT(_xlfn._xlws.FILTER(#REF!&amp;" | "&amp;#REF!,#REF!=A383)))</f>
        <v>#REF!</v>
      </c>
      <c r="DQ383" t="e" cm="1">
        <f t="array" ref="DQ383">TRANSPOSE(_xlfn._xlws.SORT(_xlfn._xlws.FILTER(#REF!,#REF!=A383)))</f>
        <v>#REF!</v>
      </c>
    </row>
    <row r="384" spans="2:121" x14ac:dyDescent="0.35">
      <c r="B384" t="e" cm="1">
        <f t="array" ref="B384">TRANSPOSE(_xlfn._xlws.SORT(_xlfn._xlws.FILTER(#REF!&amp;" | "&amp;#REF!,#REF!=A384)))</f>
        <v>#REF!</v>
      </c>
      <c r="DQ384" t="e" cm="1">
        <f t="array" ref="DQ384">TRANSPOSE(_xlfn._xlws.SORT(_xlfn._xlws.FILTER(#REF!,#REF!=A384)))</f>
        <v>#REF!</v>
      </c>
    </row>
    <row r="385" spans="2:121" x14ac:dyDescent="0.35">
      <c r="B385" t="e" cm="1">
        <f t="array" ref="B385">TRANSPOSE(_xlfn._xlws.SORT(_xlfn._xlws.FILTER(#REF!&amp;" | "&amp;#REF!,#REF!=A385)))</f>
        <v>#REF!</v>
      </c>
      <c r="DQ385" t="e" cm="1">
        <f t="array" ref="DQ385">TRANSPOSE(_xlfn._xlws.SORT(_xlfn._xlws.FILTER(#REF!,#REF!=A385)))</f>
        <v>#REF!</v>
      </c>
    </row>
    <row r="386" spans="2:121" x14ac:dyDescent="0.35">
      <c r="B386" t="e" cm="1">
        <f t="array" ref="B386">TRANSPOSE(_xlfn._xlws.SORT(_xlfn._xlws.FILTER(#REF!&amp;" | "&amp;#REF!,#REF!=A386)))</f>
        <v>#REF!</v>
      </c>
      <c r="DQ386" t="e" cm="1">
        <f t="array" ref="DQ386">TRANSPOSE(_xlfn._xlws.SORT(_xlfn._xlws.FILTER(#REF!,#REF!=A386)))</f>
        <v>#REF!</v>
      </c>
    </row>
    <row r="387" spans="2:121" x14ac:dyDescent="0.35">
      <c r="B387" t="e" cm="1">
        <f t="array" ref="B387">TRANSPOSE(_xlfn._xlws.SORT(_xlfn._xlws.FILTER(#REF!&amp;" | "&amp;#REF!,#REF!=A387)))</f>
        <v>#REF!</v>
      </c>
      <c r="DQ387" t="e" cm="1">
        <f t="array" ref="DQ387">TRANSPOSE(_xlfn._xlws.SORT(_xlfn._xlws.FILTER(#REF!,#REF!=A387)))</f>
        <v>#REF!</v>
      </c>
    </row>
    <row r="388" spans="2:121" x14ac:dyDescent="0.35">
      <c r="B388" t="e" cm="1">
        <f t="array" ref="B388">TRANSPOSE(_xlfn._xlws.SORT(_xlfn._xlws.FILTER(#REF!&amp;" | "&amp;#REF!,#REF!=A388)))</f>
        <v>#REF!</v>
      </c>
      <c r="DQ388" t="e" cm="1">
        <f t="array" ref="DQ388">TRANSPOSE(_xlfn._xlws.SORT(_xlfn._xlws.FILTER(#REF!,#REF!=A388)))</f>
        <v>#REF!</v>
      </c>
    </row>
    <row r="389" spans="2:121" x14ac:dyDescent="0.35">
      <c r="B389" t="e" cm="1">
        <f t="array" ref="B389">TRANSPOSE(_xlfn._xlws.SORT(_xlfn._xlws.FILTER(#REF!&amp;" | "&amp;#REF!,#REF!=A389)))</f>
        <v>#REF!</v>
      </c>
      <c r="DQ389" t="e" cm="1">
        <f t="array" ref="DQ389">TRANSPOSE(_xlfn._xlws.SORT(_xlfn._xlws.FILTER(#REF!,#REF!=A389)))</f>
        <v>#REF!</v>
      </c>
    </row>
    <row r="390" spans="2:121" x14ac:dyDescent="0.35">
      <c r="B390" t="e" cm="1">
        <f t="array" ref="B390">TRANSPOSE(_xlfn._xlws.SORT(_xlfn._xlws.FILTER(#REF!&amp;" | "&amp;#REF!,#REF!=A390)))</f>
        <v>#REF!</v>
      </c>
      <c r="DQ390" t="e" cm="1">
        <f t="array" ref="DQ390">TRANSPOSE(_xlfn._xlws.SORT(_xlfn._xlws.FILTER(#REF!,#REF!=A390)))</f>
        <v>#REF!</v>
      </c>
    </row>
    <row r="391" spans="2:121" x14ac:dyDescent="0.35">
      <c r="B391" t="e" cm="1">
        <f t="array" ref="B391">TRANSPOSE(_xlfn._xlws.SORT(_xlfn._xlws.FILTER(#REF!&amp;" | "&amp;#REF!,#REF!=A391)))</f>
        <v>#REF!</v>
      </c>
      <c r="DQ391" t="e" cm="1">
        <f t="array" ref="DQ391">TRANSPOSE(_xlfn._xlws.SORT(_xlfn._xlws.FILTER(#REF!,#REF!=A391)))</f>
        <v>#REF!</v>
      </c>
    </row>
    <row r="392" spans="2:121" x14ac:dyDescent="0.35">
      <c r="B392" t="e" cm="1">
        <f t="array" ref="B392">TRANSPOSE(_xlfn._xlws.SORT(_xlfn._xlws.FILTER(#REF!&amp;" | "&amp;#REF!,#REF!=A392)))</f>
        <v>#REF!</v>
      </c>
      <c r="DQ392" t="e" cm="1">
        <f t="array" ref="DQ392">TRANSPOSE(_xlfn._xlws.SORT(_xlfn._xlws.FILTER(#REF!,#REF!=A392)))</f>
        <v>#REF!</v>
      </c>
    </row>
    <row r="393" spans="2:121" x14ac:dyDescent="0.35">
      <c r="B393" t="e" cm="1">
        <f t="array" ref="B393">TRANSPOSE(_xlfn._xlws.SORT(_xlfn._xlws.FILTER(#REF!&amp;" | "&amp;#REF!,#REF!=A393)))</f>
        <v>#REF!</v>
      </c>
      <c r="DQ393" t="e" cm="1">
        <f t="array" ref="DQ393">TRANSPOSE(_xlfn._xlws.SORT(_xlfn._xlws.FILTER(#REF!,#REF!=A393)))</f>
        <v>#REF!</v>
      </c>
    </row>
    <row r="394" spans="2:121" x14ac:dyDescent="0.35">
      <c r="B394" t="e" cm="1">
        <f t="array" ref="B394">TRANSPOSE(_xlfn._xlws.SORT(_xlfn._xlws.FILTER(#REF!&amp;" | "&amp;#REF!,#REF!=A394)))</f>
        <v>#REF!</v>
      </c>
      <c r="DQ394" t="e" cm="1">
        <f t="array" ref="DQ394">TRANSPOSE(_xlfn._xlws.SORT(_xlfn._xlws.FILTER(#REF!,#REF!=A394)))</f>
        <v>#REF!</v>
      </c>
    </row>
    <row r="395" spans="2:121" x14ac:dyDescent="0.35">
      <c r="B395" t="e" cm="1">
        <f t="array" ref="B395">TRANSPOSE(_xlfn._xlws.SORT(_xlfn._xlws.FILTER(#REF!&amp;" | "&amp;#REF!,#REF!=A395)))</f>
        <v>#REF!</v>
      </c>
      <c r="DQ395" t="e" cm="1">
        <f t="array" ref="DQ395">TRANSPOSE(_xlfn._xlws.SORT(_xlfn._xlws.FILTER(#REF!,#REF!=A395)))</f>
        <v>#REF!</v>
      </c>
    </row>
    <row r="396" spans="2:121" x14ac:dyDescent="0.35">
      <c r="B396" t="e" cm="1">
        <f t="array" ref="B396">TRANSPOSE(_xlfn._xlws.SORT(_xlfn._xlws.FILTER(#REF!&amp;" | "&amp;#REF!,#REF!=A396)))</f>
        <v>#REF!</v>
      </c>
      <c r="DQ396" t="e" cm="1">
        <f t="array" ref="DQ396">TRANSPOSE(_xlfn._xlws.SORT(_xlfn._xlws.FILTER(#REF!,#REF!=A396)))</f>
        <v>#REF!</v>
      </c>
    </row>
    <row r="397" spans="2:121" x14ac:dyDescent="0.35">
      <c r="B397" t="e" cm="1">
        <f t="array" ref="B397">TRANSPOSE(_xlfn._xlws.SORT(_xlfn._xlws.FILTER(#REF!&amp;" | "&amp;#REF!,#REF!=A397)))</f>
        <v>#REF!</v>
      </c>
      <c r="DQ397" t="e" cm="1">
        <f t="array" ref="DQ397">TRANSPOSE(_xlfn._xlws.SORT(_xlfn._xlws.FILTER(#REF!,#REF!=A397)))</f>
        <v>#REF!</v>
      </c>
    </row>
    <row r="398" spans="2:121" x14ac:dyDescent="0.35">
      <c r="B398" t="e" cm="1">
        <f t="array" ref="B398">TRANSPOSE(_xlfn._xlws.SORT(_xlfn._xlws.FILTER(#REF!&amp;" | "&amp;#REF!,#REF!=A398)))</f>
        <v>#REF!</v>
      </c>
      <c r="DQ398" t="e" cm="1">
        <f t="array" ref="DQ398">TRANSPOSE(_xlfn._xlws.SORT(_xlfn._xlws.FILTER(#REF!,#REF!=A398)))</f>
        <v>#REF!</v>
      </c>
    </row>
    <row r="399" spans="2:121" x14ac:dyDescent="0.35">
      <c r="B399" t="e" cm="1">
        <f t="array" ref="B399">TRANSPOSE(_xlfn._xlws.SORT(_xlfn._xlws.FILTER(#REF!&amp;" | "&amp;#REF!,#REF!=A399)))</f>
        <v>#REF!</v>
      </c>
      <c r="DQ399" t="e" cm="1">
        <f t="array" ref="DQ399">TRANSPOSE(_xlfn._xlws.SORT(_xlfn._xlws.FILTER(#REF!,#REF!=A399)))</f>
        <v>#REF!</v>
      </c>
    </row>
    <row r="400" spans="2:121" x14ac:dyDescent="0.35">
      <c r="B400" t="e" cm="1">
        <f t="array" ref="B400">TRANSPOSE(_xlfn._xlws.SORT(_xlfn._xlws.FILTER(#REF!&amp;" | "&amp;#REF!,#REF!=A400)))</f>
        <v>#REF!</v>
      </c>
      <c r="DQ400" t="e" cm="1">
        <f t="array" ref="DQ400">TRANSPOSE(_xlfn._xlws.SORT(_xlfn._xlws.FILTER(#REF!,#REF!=A400)))</f>
        <v>#REF!</v>
      </c>
    </row>
    <row r="401" spans="2:121" x14ac:dyDescent="0.35">
      <c r="B401" t="e" cm="1">
        <f t="array" ref="B401">TRANSPOSE(_xlfn._xlws.SORT(_xlfn._xlws.FILTER(#REF!&amp;" | "&amp;#REF!,#REF!=A401)))</f>
        <v>#REF!</v>
      </c>
      <c r="DQ401" t="e" cm="1">
        <f t="array" ref="DQ401">TRANSPOSE(_xlfn._xlws.SORT(_xlfn._xlws.FILTER(#REF!,#REF!=A401)))</f>
        <v>#REF!</v>
      </c>
    </row>
    <row r="402" spans="2:121" x14ac:dyDescent="0.35">
      <c r="B402" t="e" cm="1">
        <f t="array" ref="B402">TRANSPOSE(_xlfn._xlws.SORT(_xlfn._xlws.FILTER(#REF!&amp;" | "&amp;#REF!,#REF!=A402)))</f>
        <v>#REF!</v>
      </c>
      <c r="DQ402" t="e" cm="1">
        <f t="array" ref="DQ402">TRANSPOSE(_xlfn._xlws.SORT(_xlfn._xlws.FILTER(#REF!,#REF!=A402)))</f>
        <v>#REF!</v>
      </c>
    </row>
    <row r="403" spans="2:121" x14ac:dyDescent="0.35">
      <c r="B403" t="e" cm="1">
        <f t="array" ref="B403">TRANSPOSE(_xlfn._xlws.SORT(_xlfn._xlws.FILTER(#REF!&amp;" | "&amp;#REF!,#REF!=A403)))</f>
        <v>#REF!</v>
      </c>
      <c r="DQ403" t="e" cm="1">
        <f t="array" ref="DQ403">TRANSPOSE(_xlfn._xlws.SORT(_xlfn._xlws.FILTER(#REF!,#REF!=A403)))</f>
        <v>#REF!</v>
      </c>
    </row>
    <row r="404" spans="2:121" x14ac:dyDescent="0.35">
      <c r="B404" t="e" cm="1">
        <f t="array" ref="B404">TRANSPOSE(_xlfn._xlws.SORT(_xlfn._xlws.FILTER(#REF!&amp;" | "&amp;#REF!,#REF!=A404)))</f>
        <v>#REF!</v>
      </c>
      <c r="DQ404" t="e" cm="1">
        <f t="array" ref="DQ404">TRANSPOSE(_xlfn._xlws.SORT(_xlfn._xlws.FILTER(#REF!,#REF!=A404)))</f>
        <v>#REF!</v>
      </c>
    </row>
    <row r="405" spans="2:121" x14ac:dyDescent="0.35">
      <c r="B405" t="e" cm="1">
        <f t="array" ref="B405">TRANSPOSE(_xlfn._xlws.SORT(_xlfn._xlws.FILTER(#REF!&amp;" | "&amp;#REF!,#REF!=A405)))</f>
        <v>#REF!</v>
      </c>
      <c r="DQ405" t="e" cm="1">
        <f t="array" ref="DQ405">TRANSPOSE(_xlfn._xlws.SORT(_xlfn._xlws.FILTER(#REF!,#REF!=A405)))</f>
        <v>#REF!</v>
      </c>
    </row>
    <row r="406" spans="2:121" x14ac:dyDescent="0.35">
      <c r="B406" t="e" cm="1">
        <f t="array" ref="B406">TRANSPOSE(_xlfn._xlws.SORT(_xlfn._xlws.FILTER(#REF!&amp;" | "&amp;#REF!,#REF!=A406)))</f>
        <v>#REF!</v>
      </c>
      <c r="DQ406" t="e" cm="1">
        <f t="array" ref="DQ406">TRANSPOSE(_xlfn._xlws.SORT(_xlfn._xlws.FILTER(#REF!,#REF!=A406)))</f>
        <v>#REF!</v>
      </c>
    </row>
    <row r="407" spans="2:121" x14ac:dyDescent="0.35">
      <c r="B407" t="e" cm="1">
        <f t="array" ref="B407">TRANSPOSE(_xlfn._xlws.SORT(_xlfn._xlws.FILTER(#REF!&amp;" | "&amp;#REF!,#REF!=A407)))</f>
        <v>#REF!</v>
      </c>
      <c r="DQ407" t="e" cm="1">
        <f t="array" ref="DQ407">TRANSPOSE(_xlfn._xlws.SORT(_xlfn._xlws.FILTER(#REF!,#REF!=A407)))</f>
        <v>#REF!</v>
      </c>
    </row>
    <row r="408" spans="2:121" x14ac:dyDescent="0.35">
      <c r="B408" t="e" cm="1">
        <f t="array" ref="B408">TRANSPOSE(_xlfn._xlws.SORT(_xlfn._xlws.FILTER(#REF!&amp;" | "&amp;#REF!,#REF!=A408)))</f>
        <v>#REF!</v>
      </c>
      <c r="DQ408" t="e" cm="1">
        <f t="array" ref="DQ408">TRANSPOSE(_xlfn._xlws.SORT(_xlfn._xlws.FILTER(#REF!,#REF!=A408)))</f>
        <v>#REF!</v>
      </c>
    </row>
    <row r="409" spans="2:121" x14ac:dyDescent="0.35">
      <c r="B409" t="e" cm="1">
        <f t="array" ref="B409">TRANSPOSE(_xlfn._xlws.SORT(_xlfn._xlws.FILTER(#REF!&amp;" | "&amp;#REF!,#REF!=A409)))</f>
        <v>#REF!</v>
      </c>
      <c r="DQ409" t="e" cm="1">
        <f t="array" ref="DQ409">TRANSPOSE(_xlfn._xlws.SORT(_xlfn._xlws.FILTER(#REF!,#REF!=A409)))</f>
        <v>#REF!</v>
      </c>
    </row>
    <row r="410" spans="2:121" x14ac:dyDescent="0.35">
      <c r="B410" t="e" cm="1">
        <f t="array" ref="B410">TRANSPOSE(_xlfn._xlws.SORT(_xlfn._xlws.FILTER(#REF!&amp;" | "&amp;#REF!,#REF!=A410)))</f>
        <v>#REF!</v>
      </c>
      <c r="DQ410" t="e" cm="1">
        <f t="array" ref="DQ410">TRANSPOSE(_xlfn._xlws.SORT(_xlfn._xlws.FILTER(#REF!,#REF!=A410)))</f>
        <v>#REF!</v>
      </c>
    </row>
    <row r="411" spans="2:121" x14ac:dyDescent="0.35">
      <c r="B411" t="e" cm="1">
        <f t="array" ref="B411">TRANSPOSE(_xlfn._xlws.SORT(_xlfn._xlws.FILTER(#REF!&amp;" | "&amp;#REF!,#REF!=A411)))</f>
        <v>#REF!</v>
      </c>
      <c r="DQ411" t="e" cm="1">
        <f t="array" ref="DQ411">TRANSPOSE(_xlfn._xlws.SORT(_xlfn._xlws.FILTER(#REF!,#REF!=A411)))</f>
        <v>#REF!</v>
      </c>
    </row>
    <row r="412" spans="2:121" x14ac:dyDescent="0.35">
      <c r="B412" t="e" cm="1">
        <f t="array" ref="B412">TRANSPOSE(_xlfn._xlws.SORT(_xlfn._xlws.FILTER(#REF!&amp;" | "&amp;#REF!,#REF!=A412)))</f>
        <v>#REF!</v>
      </c>
      <c r="DQ412" t="e" cm="1">
        <f t="array" ref="DQ412">TRANSPOSE(_xlfn._xlws.SORT(_xlfn._xlws.FILTER(#REF!,#REF!=A412)))</f>
        <v>#REF!</v>
      </c>
    </row>
    <row r="413" spans="2:121" x14ac:dyDescent="0.35">
      <c r="B413" t="e" cm="1">
        <f t="array" ref="B413">TRANSPOSE(_xlfn._xlws.SORT(_xlfn._xlws.FILTER(#REF!&amp;" | "&amp;#REF!,#REF!=A413)))</f>
        <v>#REF!</v>
      </c>
      <c r="DQ413" t="e" cm="1">
        <f t="array" ref="DQ413">TRANSPOSE(_xlfn._xlws.SORT(_xlfn._xlws.FILTER(#REF!,#REF!=A413)))</f>
        <v>#REF!</v>
      </c>
    </row>
    <row r="414" spans="2:121" x14ac:dyDescent="0.35">
      <c r="B414" t="e" cm="1">
        <f t="array" ref="B414">TRANSPOSE(_xlfn._xlws.SORT(_xlfn._xlws.FILTER(#REF!&amp;" | "&amp;#REF!,#REF!=A414)))</f>
        <v>#REF!</v>
      </c>
      <c r="DQ414" t="e" cm="1">
        <f t="array" ref="DQ414">TRANSPOSE(_xlfn._xlws.SORT(_xlfn._xlws.FILTER(#REF!,#REF!=A414)))</f>
        <v>#REF!</v>
      </c>
    </row>
    <row r="415" spans="2:121" x14ac:dyDescent="0.35">
      <c r="B415" t="e" cm="1">
        <f t="array" ref="B415">TRANSPOSE(_xlfn._xlws.SORT(_xlfn._xlws.FILTER(#REF!&amp;" | "&amp;#REF!,#REF!=A415)))</f>
        <v>#REF!</v>
      </c>
      <c r="DQ415" t="e" cm="1">
        <f t="array" ref="DQ415">TRANSPOSE(_xlfn._xlws.SORT(_xlfn._xlws.FILTER(#REF!,#REF!=A415)))</f>
        <v>#REF!</v>
      </c>
    </row>
    <row r="416" spans="2:121" x14ac:dyDescent="0.35">
      <c r="B416" t="e" cm="1">
        <f t="array" ref="B416">TRANSPOSE(_xlfn._xlws.SORT(_xlfn._xlws.FILTER(#REF!&amp;" | "&amp;#REF!,#REF!=A416)))</f>
        <v>#REF!</v>
      </c>
      <c r="DQ416" t="e" cm="1">
        <f t="array" ref="DQ416">TRANSPOSE(_xlfn._xlws.SORT(_xlfn._xlws.FILTER(#REF!,#REF!=A416)))</f>
        <v>#REF!</v>
      </c>
    </row>
    <row r="417" spans="2:121" x14ac:dyDescent="0.35">
      <c r="B417" t="e" cm="1">
        <f t="array" ref="B417">TRANSPOSE(_xlfn._xlws.SORT(_xlfn._xlws.FILTER(#REF!&amp;" | "&amp;#REF!,#REF!=A417)))</f>
        <v>#REF!</v>
      </c>
      <c r="DQ417" t="e" cm="1">
        <f t="array" ref="DQ417">TRANSPOSE(_xlfn._xlws.SORT(_xlfn._xlws.FILTER(#REF!,#REF!=A417)))</f>
        <v>#REF!</v>
      </c>
    </row>
    <row r="418" spans="2:121" x14ac:dyDescent="0.35">
      <c r="B418" t="e" cm="1">
        <f t="array" ref="B418">TRANSPOSE(_xlfn._xlws.SORT(_xlfn._xlws.FILTER(#REF!&amp;" | "&amp;#REF!,#REF!=A418)))</f>
        <v>#REF!</v>
      </c>
      <c r="DQ418" t="e" cm="1">
        <f t="array" ref="DQ418">TRANSPOSE(_xlfn._xlws.SORT(_xlfn._xlws.FILTER(#REF!,#REF!=A418)))</f>
        <v>#REF!</v>
      </c>
    </row>
    <row r="419" spans="2:121" x14ac:dyDescent="0.35">
      <c r="B419" t="e" cm="1">
        <f t="array" ref="B419">TRANSPOSE(_xlfn._xlws.SORT(_xlfn._xlws.FILTER(#REF!&amp;" | "&amp;#REF!,#REF!=A419)))</f>
        <v>#REF!</v>
      </c>
      <c r="DQ419" t="e" cm="1">
        <f t="array" ref="DQ419">TRANSPOSE(_xlfn._xlws.SORT(_xlfn._xlws.FILTER(#REF!,#REF!=A419)))</f>
        <v>#REF!</v>
      </c>
    </row>
    <row r="420" spans="2:121" x14ac:dyDescent="0.35">
      <c r="B420" t="e" cm="1">
        <f t="array" ref="B420">TRANSPOSE(_xlfn._xlws.SORT(_xlfn._xlws.FILTER(#REF!&amp;" | "&amp;#REF!,#REF!=A420)))</f>
        <v>#REF!</v>
      </c>
      <c r="DQ420" t="e" cm="1">
        <f t="array" ref="DQ420">TRANSPOSE(_xlfn._xlws.SORT(_xlfn._xlws.FILTER(#REF!,#REF!=A420)))</f>
        <v>#REF!</v>
      </c>
    </row>
    <row r="421" spans="2:121" x14ac:dyDescent="0.35">
      <c r="B421" t="e" cm="1">
        <f t="array" ref="B421">TRANSPOSE(_xlfn._xlws.SORT(_xlfn._xlws.FILTER(#REF!&amp;" | "&amp;#REF!,#REF!=A421)))</f>
        <v>#REF!</v>
      </c>
      <c r="DQ421" t="e" cm="1">
        <f t="array" ref="DQ421">TRANSPOSE(_xlfn._xlws.SORT(_xlfn._xlws.FILTER(#REF!,#REF!=A421)))</f>
        <v>#REF!</v>
      </c>
    </row>
    <row r="422" spans="2:121" x14ac:dyDescent="0.35">
      <c r="B422" t="e" cm="1">
        <f t="array" ref="B422">TRANSPOSE(_xlfn._xlws.SORT(_xlfn._xlws.FILTER(#REF!&amp;" | "&amp;#REF!,#REF!=A422)))</f>
        <v>#REF!</v>
      </c>
      <c r="DQ422" t="e" cm="1">
        <f t="array" ref="DQ422">TRANSPOSE(_xlfn._xlws.SORT(_xlfn._xlws.FILTER(#REF!,#REF!=A422)))</f>
        <v>#REF!</v>
      </c>
    </row>
    <row r="423" spans="2:121" x14ac:dyDescent="0.35">
      <c r="B423" t="e" cm="1">
        <f t="array" ref="B423">TRANSPOSE(_xlfn._xlws.SORT(_xlfn._xlws.FILTER(#REF!&amp;" | "&amp;#REF!,#REF!=A423)))</f>
        <v>#REF!</v>
      </c>
      <c r="DQ423" t="e" cm="1">
        <f t="array" ref="DQ423">TRANSPOSE(_xlfn._xlws.SORT(_xlfn._xlws.FILTER(#REF!,#REF!=A423)))</f>
        <v>#REF!</v>
      </c>
    </row>
    <row r="424" spans="2:121" x14ac:dyDescent="0.35">
      <c r="B424" t="e" cm="1">
        <f t="array" ref="B424">TRANSPOSE(_xlfn._xlws.SORT(_xlfn._xlws.FILTER(#REF!&amp;" | "&amp;#REF!,#REF!=A424)))</f>
        <v>#REF!</v>
      </c>
      <c r="DQ424" t="e" cm="1">
        <f t="array" ref="DQ424">TRANSPOSE(_xlfn._xlws.SORT(_xlfn._xlws.FILTER(#REF!,#REF!=A424)))</f>
        <v>#REF!</v>
      </c>
    </row>
    <row r="425" spans="2:121" x14ac:dyDescent="0.35">
      <c r="B425" t="e" cm="1">
        <f t="array" ref="B425">TRANSPOSE(_xlfn._xlws.SORT(_xlfn._xlws.FILTER(#REF!&amp;" | "&amp;#REF!,#REF!=A425)))</f>
        <v>#REF!</v>
      </c>
      <c r="DQ425" t="e" cm="1">
        <f t="array" ref="DQ425">TRANSPOSE(_xlfn._xlws.SORT(_xlfn._xlws.FILTER(#REF!,#REF!=A425)))</f>
        <v>#REF!</v>
      </c>
    </row>
    <row r="426" spans="2:121" x14ac:dyDescent="0.35">
      <c r="B426" t="e" cm="1">
        <f t="array" ref="B426">TRANSPOSE(_xlfn._xlws.SORT(_xlfn._xlws.FILTER(#REF!&amp;" | "&amp;#REF!,#REF!=A426)))</f>
        <v>#REF!</v>
      </c>
      <c r="DQ426" t="e" cm="1">
        <f t="array" ref="DQ426">TRANSPOSE(_xlfn._xlws.SORT(_xlfn._xlws.FILTER(#REF!,#REF!=A426)))</f>
        <v>#REF!</v>
      </c>
    </row>
    <row r="427" spans="2:121" x14ac:dyDescent="0.35">
      <c r="B427" t="e" cm="1">
        <f t="array" ref="B427">TRANSPOSE(_xlfn._xlws.SORT(_xlfn._xlws.FILTER(#REF!&amp;" | "&amp;#REF!,#REF!=A427)))</f>
        <v>#REF!</v>
      </c>
      <c r="DQ427" t="e" cm="1">
        <f t="array" ref="DQ427">TRANSPOSE(_xlfn._xlws.SORT(_xlfn._xlws.FILTER(#REF!,#REF!=A427)))</f>
        <v>#REF!</v>
      </c>
    </row>
    <row r="428" spans="2:121" x14ac:dyDescent="0.35">
      <c r="B428" t="e" cm="1">
        <f t="array" ref="B428">TRANSPOSE(_xlfn._xlws.SORT(_xlfn._xlws.FILTER(#REF!&amp;" | "&amp;#REF!,#REF!=A428)))</f>
        <v>#REF!</v>
      </c>
      <c r="DQ428" t="e" cm="1">
        <f t="array" ref="DQ428">TRANSPOSE(_xlfn._xlws.SORT(_xlfn._xlws.FILTER(#REF!,#REF!=A428)))</f>
        <v>#REF!</v>
      </c>
    </row>
    <row r="429" spans="2:121" x14ac:dyDescent="0.35">
      <c r="B429" t="e" cm="1">
        <f t="array" ref="B429">TRANSPOSE(_xlfn._xlws.SORT(_xlfn._xlws.FILTER(#REF!&amp;" | "&amp;#REF!,#REF!=A429)))</f>
        <v>#REF!</v>
      </c>
      <c r="DQ429" t="e" cm="1">
        <f t="array" ref="DQ429">TRANSPOSE(_xlfn._xlws.SORT(_xlfn._xlws.FILTER(#REF!,#REF!=A429)))</f>
        <v>#REF!</v>
      </c>
    </row>
    <row r="430" spans="2:121" x14ac:dyDescent="0.35">
      <c r="B430" t="e" cm="1">
        <f t="array" ref="B430">TRANSPOSE(_xlfn._xlws.SORT(_xlfn._xlws.FILTER(#REF!&amp;" | "&amp;#REF!,#REF!=A430)))</f>
        <v>#REF!</v>
      </c>
      <c r="DQ430" t="e" cm="1">
        <f t="array" ref="DQ430">TRANSPOSE(_xlfn._xlws.SORT(_xlfn._xlws.FILTER(#REF!,#REF!=A430)))</f>
        <v>#REF!</v>
      </c>
    </row>
    <row r="431" spans="2:121" x14ac:dyDescent="0.35">
      <c r="B431" t="e" cm="1">
        <f t="array" ref="B431">TRANSPOSE(_xlfn._xlws.SORT(_xlfn._xlws.FILTER(#REF!&amp;" | "&amp;#REF!,#REF!=A431)))</f>
        <v>#REF!</v>
      </c>
      <c r="DQ431" t="e" cm="1">
        <f t="array" ref="DQ431">TRANSPOSE(_xlfn._xlws.SORT(_xlfn._xlws.FILTER(#REF!,#REF!=A431)))</f>
        <v>#REF!</v>
      </c>
    </row>
    <row r="432" spans="2:121" x14ac:dyDescent="0.35">
      <c r="B432" t="e" cm="1">
        <f t="array" ref="B432">TRANSPOSE(_xlfn._xlws.SORT(_xlfn._xlws.FILTER(#REF!&amp;" | "&amp;#REF!,#REF!=A432)))</f>
        <v>#REF!</v>
      </c>
      <c r="DQ432" t="e" cm="1">
        <f t="array" ref="DQ432">TRANSPOSE(_xlfn._xlws.SORT(_xlfn._xlws.FILTER(#REF!,#REF!=A432)))</f>
        <v>#REF!</v>
      </c>
    </row>
    <row r="433" spans="2:121" x14ac:dyDescent="0.35">
      <c r="B433" t="e" cm="1">
        <f t="array" ref="B433">TRANSPOSE(_xlfn._xlws.SORT(_xlfn._xlws.FILTER(#REF!&amp;" | "&amp;#REF!,#REF!=A433)))</f>
        <v>#REF!</v>
      </c>
      <c r="DQ433" t="e" cm="1">
        <f t="array" ref="DQ433">TRANSPOSE(_xlfn._xlws.SORT(_xlfn._xlws.FILTER(#REF!,#REF!=A433)))</f>
        <v>#REF!</v>
      </c>
    </row>
    <row r="434" spans="2:121" x14ac:dyDescent="0.35">
      <c r="B434" t="e" cm="1">
        <f t="array" ref="B434">TRANSPOSE(_xlfn._xlws.SORT(_xlfn._xlws.FILTER(#REF!&amp;" | "&amp;#REF!,#REF!=A434)))</f>
        <v>#REF!</v>
      </c>
      <c r="DQ434" t="e" cm="1">
        <f t="array" ref="DQ434">TRANSPOSE(_xlfn._xlws.SORT(_xlfn._xlws.FILTER(#REF!,#REF!=A434)))</f>
        <v>#REF!</v>
      </c>
    </row>
    <row r="435" spans="2:121" x14ac:dyDescent="0.35">
      <c r="B435" t="e" cm="1">
        <f t="array" ref="B435">TRANSPOSE(_xlfn._xlws.SORT(_xlfn._xlws.FILTER(#REF!&amp;" | "&amp;#REF!,#REF!=A435)))</f>
        <v>#REF!</v>
      </c>
      <c r="DQ435" t="e" cm="1">
        <f t="array" ref="DQ435">TRANSPOSE(_xlfn._xlws.SORT(_xlfn._xlws.FILTER(#REF!,#REF!=A435)))</f>
        <v>#REF!</v>
      </c>
    </row>
    <row r="436" spans="2:121" x14ac:dyDescent="0.35">
      <c r="B436" t="e" cm="1">
        <f t="array" ref="B436">TRANSPOSE(_xlfn._xlws.SORT(_xlfn._xlws.FILTER(#REF!&amp;" | "&amp;#REF!,#REF!=A436)))</f>
        <v>#REF!</v>
      </c>
      <c r="DQ436" t="e" cm="1">
        <f t="array" ref="DQ436">TRANSPOSE(_xlfn._xlws.SORT(_xlfn._xlws.FILTER(#REF!,#REF!=A436)))</f>
        <v>#REF!</v>
      </c>
    </row>
    <row r="437" spans="2:121" x14ac:dyDescent="0.35">
      <c r="B437" t="e" cm="1">
        <f t="array" ref="B437">TRANSPOSE(_xlfn._xlws.SORT(_xlfn._xlws.FILTER(#REF!&amp;" | "&amp;#REF!,#REF!=A437)))</f>
        <v>#REF!</v>
      </c>
      <c r="DQ437" t="e" cm="1">
        <f t="array" ref="DQ437">TRANSPOSE(_xlfn._xlws.SORT(_xlfn._xlws.FILTER(#REF!,#REF!=A437)))</f>
        <v>#REF!</v>
      </c>
    </row>
    <row r="438" spans="2:121" x14ac:dyDescent="0.35">
      <c r="B438" t="e" cm="1">
        <f t="array" ref="B438">TRANSPOSE(_xlfn._xlws.SORT(_xlfn._xlws.FILTER(#REF!&amp;" | "&amp;#REF!,#REF!=A438)))</f>
        <v>#REF!</v>
      </c>
      <c r="DQ438" t="e" cm="1">
        <f t="array" ref="DQ438">TRANSPOSE(_xlfn._xlws.SORT(_xlfn._xlws.FILTER(#REF!,#REF!=A438)))</f>
        <v>#REF!</v>
      </c>
    </row>
    <row r="439" spans="2:121" x14ac:dyDescent="0.35">
      <c r="B439" t="e" cm="1">
        <f t="array" ref="B439">TRANSPOSE(_xlfn._xlws.SORT(_xlfn._xlws.FILTER(#REF!&amp;" | "&amp;#REF!,#REF!=A439)))</f>
        <v>#REF!</v>
      </c>
      <c r="DQ439" t="e" cm="1">
        <f t="array" ref="DQ439">TRANSPOSE(_xlfn._xlws.SORT(_xlfn._xlws.FILTER(#REF!,#REF!=A439)))</f>
        <v>#REF!</v>
      </c>
    </row>
    <row r="440" spans="2:121" x14ac:dyDescent="0.35">
      <c r="B440" t="e" cm="1">
        <f t="array" ref="B440">TRANSPOSE(_xlfn._xlws.SORT(_xlfn._xlws.FILTER(#REF!&amp;" | "&amp;#REF!,#REF!=A440)))</f>
        <v>#REF!</v>
      </c>
      <c r="DQ440" t="e" cm="1">
        <f t="array" ref="DQ440">TRANSPOSE(_xlfn._xlws.SORT(_xlfn._xlws.FILTER(#REF!,#REF!=A440)))</f>
        <v>#REF!</v>
      </c>
    </row>
    <row r="441" spans="2:121" x14ac:dyDescent="0.35">
      <c r="B441" t="e" cm="1">
        <f t="array" ref="B441">TRANSPOSE(_xlfn._xlws.SORT(_xlfn._xlws.FILTER(#REF!&amp;" | "&amp;#REF!,#REF!=A441)))</f>
        <v>#REF!</v>
      </c>
      <c r="DQ441" t="e" cm="1">
        <f t="array" ref="DQ441">TRANSPOSE(_xlfn._xlws.SORT(_xlfn._xlws.FILTER(#REF!,#REF!=A441)))</f>
        <v>#REF!</v>
      </c>
    </row>
    <row r="442" spans="2:121" x14ac:dyDescent="0.35">
      <c r="B442" t="e" cm="1">
        <f t="array" ref="B442">TRANSPOSE(_xlfn._xlws.SORT(_xlfn._xlws.FILTER(#REF!&amp;" | "&amp;#REF!,#REF!=A442)))</f>
        <v>#REF!</v>
      </c>
      <c r="DQ442" t="e" cm="1">
        <f t="array" ref="DQ442">TRANSPOSE(_xlfn._xlws.SORT(_xlfn._xlws.FILTER(#REF!,#REF!=A442)))</f>
        <v>#REF!</v>
      </c>
    </row>
    <row r="443" spans="2:121" x14ac:dyDescent="0.35">
      <c r="B443" t="e" cm="1">
        <f t="array" ref="B443">TRANSPOSE(_xlfn._xlws.SORT(_xlfn._xlws.FILTER(#REF!&amp;" | "&amp;#REF!,#REF!=A443)))</f>
        <v>#REF!</v>
      </c>
      <c r="DQ443" t="e" cm="1">
        <f t="array" ref="DQ443">TRANSPOSE(_xlfn._xlws.SORT(_xlfn._xlws.FILTER(#REF!,#REF!=A443)))</f>
        <v>#REF!</v>
      </c>
    </row>
    <row r="444" spans="2:121" x14ac:dyDescent="0.35">
      <c r="B444" t="e" cm="1">
        <f t="array" ref="B444">TRANSPOSE(_xlfn._xlws.SORT(_xlfn._xlws.FILTER(#REF!&amp;" | "&amp;#REF!,#REF!=A444)))</f>
        <v>#REF!</v>
      </c>
      <c r="DQ444" t="e" cm="1">
        <f t="array" ref="DQ444">TRANSPOSE(_xlfn._xlws.SORT(_xlfn._xlws.FILTER(#REF!,#REF!=A444)))</f>
        <v>#REF!</v>
      </c>
    </row>
    <row r="445" spans="2:121" x14ac:dyDescent="0.35">
      <c r="B445" t="e" cm="1">
        <f t="array" ref="B445">TRANSPOSE(_xlfn._xlws.SORT(_xlfn._xlws.FILTER(#REF!&amp;" | "&amp;#REF!,#REF!=A445)))</f>
        <v>#REF!</v>
      </c>
      <c r="DQ445" t="e" cm="1">
        <f t="array" ref="DQ445">TRANSPOSE(_xlfn._xlws.SORT(_xlfn._xlws.FILTER(#REF!,#REF!=A445)))</f>
        <v>#REF!</v>
      </c>
    </row>
    <row r="446" spans="2:121" x14ac:dyDescent="0.35">
      <c r="B446" t="e" cm="1">
        <f t="array" ref="B446">TRANSPOSE(_xlfn._xlws.SORT(_xlfn._xlws.FILTER(#REF!&amp;" | "&amp;#REF!,#REF!=A446)))</f>
        <v>#REF!</v>
      </c>
      <c r="DQ446" t="e" cm="1">
        <f t="array" ref="DQ446">TRANSPOSE(_xlfn._xlws.SORT(_xlfn._xlws.FILTER(#REF!,#REF!=A446)))</f>
        <v>#REF!</v>
      </c>
    </row>
    <row r="447" spans="2:121" x14ac:dyDescent="0.35">
      <c r="B447" t="e" cm="1">
        <f t="array" ref="B447">TRANSPOSE(_xlfn._xlws.SORT(_xlfn._xlws.FILTER(#REF!&amp;" | "&amp;#REF!,#REF!=A447)))</f>
        <v>#REF!</v>
      </c>
      <c r="DQ447" t="e" cm="1">
        <f t="array" ref="DQ447">TRANSPOSE(_xlfn._xlws.SORT(_xlfn._xlws.FILTER(#REF!,#REF!=A447)))</f>
        <v>#REF!</v>
      </c>
    </row>
    <row r="448" spans="2:121" x14ac:dyDescent="0.35">
      <c r="B448" t="e" cm="1">
        <f t="array" ref="B448">TRANSPOSE(_xlfn._xlws.SORT(_xlfn._xlws.FILTER(#REF!&amp;" | "&amp;#REF!,#REF!=A448)))</f>
        <v>#REF!</v>
      </c>
      <c r="DQ448" t="e" cm="1">
        <f t="array" ref="DQ448">TRANSPOSE(_xlfn._xlws.SORT(_xlfn._xlws.FILTER(#REF!,#REF!=A448)))</f>
        <v>#REF!</v>
      </c>
    </row>
    <row r="449" spans="2:121" x14ac:dyDescent="0.35">
      <c r="B449" t="e" cm="1">
        <f t="array" ref="B449">TRANSPOSE(_xlfn._xlws.SORT(_xlfn._xlws.FILTER(#REF!&amp;" | "&amp;#REF!,#REF!=A449)))</f>
        <v>#REF!</v>
      </c>
      <c r="DQ449" t="e" cm="1">
        <f t="array" ref="DQ449">TRANSPOSE(_xlfn._xlws.SORT(_xlfn._xlws.FILTER(#REF!,#REF!=A449)))</f>
        <v>#REF!</v>
      </c>
    </row>
    <row r="450" spans="2:121" x14ac:dyDescent="0.35">
      <c r="B450" t="e" cm="1">
        <f t="array" ref="B450">TRANSPOSE(_xlfn._xlws.SORT(_xlfn._xlws.FILTER(#REF!&amp;" | "&amp;#REF!,#REF!=A450)))</f>
        <v>#REF!</v>
      </c>
      <c r="DQ450" t="e" cm="1">
        <f t="array" ref="DQ450">TRANSPOSE(_xlfn._xlws.SORT(_xlfn._xlws.FILTER(#REF!,#REF!=A450)))</f>
        <v>#REF!</v>
      </c>
    </row>
    <row r="451" spans="2:121" x14ac:dyDescent="0.35">
      <c r="B451" t="e" cm="1">
        <f t="array" ref="B451">TRANSPOSE(_xlfn._xlws.SORT(_xlfn._xlws.FILTER(#REF!&amp;" | "&amp;#REF!,#REF!=A451)))</f>
        <v>#REF!</v>
      </c>
      <c r="DQ451" t="e" cm="1">
        <f t="array" ref="DQ451">TRANSPOSE(_xlfn._xlws.SORT(_xlfn._xlws.FILTER(#REF!,#REF!=A451)))</f>
        <v>#REF!</v>
      </c>
    </row>
    <row r="452" spans="2:121" x14ac:dyDescent="0.35">
      <c r="B452" t="e" cm="1">
        <f t="array" ref="B452">TRANSPOSE(_xlfn._xlws.SORT(_xlfn._xlws.FILTER(#REF!&amp;" | "&amp;#REF!,#REF!=A452)))</f>
        <v>#REF!</v>
      </c>
      <c r="DQ452" t="e" cm="1">
        <f t="array" ref="DQ452">TRANSPOSE(_xlfn._xlws.SORT(_xlfn._xlws.FILTER(#REF!,#REF!=A452)))</f>
        <v>#REF!</v>
      </c>
    </row>
    <row r="453" spans="2:121" x14ac:dyDescent="0.35">
      <c r="B453" t="e" cm="1">
        <f t="array" ref="B453">TRANSPOSE(_xlfn._xlws.SORT(_xlfn._xlws.FILTER(#REF!&amp;" | "&amp;#REF!,#REF!=A453)))</f>
        <v>#REF!</v>
      </c>
      <c r="DQ453" t="e" cm="1">
        <f t="array" ref="DQ453">TRANSPOSE(_xlfn._xlws.SORT(_xlfn._xlws.FILTER(#REF!,#REF!=A453)))</f>
        <v>#REF!</v>
      </c>
    </row>
    <row r="454" spans="2:121" x14ac:dyDescent="0.35">
      <c r="B454" t="e" cm="1">
        <f t="array" ref="B454">TRANSPOSE(_xlfn._xlws.SORT(_xlfn._xlws.FILTER(#REF!&amp;" | "&amp;#REF!,#REF!=A454)))</f>
        <v>#REF!</v>
      </c>
      <c r="DQ454" t="e" cm="1">
        <f t="array" ref="DQ454">TRANSPOSE(_xlfn._xlws.SORT(_xlfn._xlws.FILTER(#REF!,#REF!=A454)))</f>
        <v>#REF!</v>
      </c>
    </row>
    <row r="455" spans="2:121" x14ac:dyDescent="0.35">
      <c r="B455" t="e" cm="1">
        <f t="array" ref="B455">TRANSPOSE(_xlfn._xlws.SORT(_xlfn._xlws.FILTER(#REF!&amp;" | "&amp;#REF!,#REF!=A455)))</f>
        <v>#REF!</v>
      </c>
      <c r="DQ455" t="e" cm="1">
        <f t="array" ref="DQ455">TRANSPOSE(_xlfn._xlws.SORT(_xlfn._xlws.FILTER(#REF!,#REF!=A455)))</f>
        <v>#REF!</v>
      </c>
    </row>
    <row r="456" spans="2:121" x14ac:dyDescent="0.35">
      <c r="B456" t="e" cm="1">
        <f t="array" ref="B456">TRANSPOSE(_xlfn._xlws.SORT(_xlfn._xlws.FILTER(#REF!&amp;" | "&amp;#REF!,#REF!=A456)))</f>
        <v>#REF!</v>
      </c>
      <c r="DQ456" t="e" cm="1">
        <f t="array" ref="DQ456">TRANSPOSE(_xlfn._xlws.SORT(_xlfn._xlws.FILTER(#REF!,#REF!=A456)))</f>
        <v>#REF!</v>
      </c>
    </row>
    <row r="457" spans="2:121" x14ac:dyDescent="0.35">
      <c r="B457" t="e" cm="1">
        <f t="array" ref="B457">TRANSPOSE(_xlfn._xlws.SORT(_xlfn._xlws.FILTER(#REF!&amp;" | "&amp;#REF!,#REF!=A457)))</f>
        <v>#REF!</v>
      </c>
      <c r="DQ457" t="e" cm="1">
        <f t="array" ref="DQ457">TRANSPOSE(_xlfn._xlws.SORT(_xlfn._xlws.FILTER(#REF!,#REF!=A457)))</f>
        <v>#REF!</v>
      </c>
    </row>
    <row r="458" spans="2:121" x14ac:dyDescent="0.35">
      <c r="B458" t="e" cm="1">
        <f t="array" ref="B458">TRANSPOSE(_xlfn._xlws.SORT(_xlfn._xlws.FILTER(#REF!&amp;" | "&amp;#REF!,#REF!=A458)))</f>
        <v>#REF!</v>
      </c>
      <c r="DQ458" t="e" cm="1">
        <f t="array" ref="DQ458">TRANSPOSE(_xlfn._xlws.SORT(_xlfn._xlws.FILTER(#REF!,#REF!=A458)))</f>
        <v>#REF!</v>
      </c>
    </row>
    <row r="459" spans="2:121" x14ac:dyDescent="0.35">
      <c r="B459" t="e" cm="1">
        <f t="array" ref="B459">TRANSPOSE(_xlfn._xlws.SORT(_xlfn._xlws.FILTER(#REF!&amp;" | "&amp;#REF!,#REF!=A459)))</f>
        <v>#REF!</v>
      </c>
      <c r="DQ459" t="e" cm="1">
        <f t="array" ref="DQ459">TRANSPOSE(_xlfn._xlws.SORT(_xlfn._xlws.FILTER(#REF!,#REF!=A459)))</f>
        <v>#REF!</v>
      </c>
    </row>
    <row r="460" spans="2:121" x14ac:dyDescent="0.35">
      <c r="B460" t="e" cm="1">
        <f t="array" ref="B460">TRANSPOSE(_xlfn._xlws.SORT(_xlfn._xlws.FILTER(#REF!&amp;" | "&amp;#REF!,#REF!=A460)))</f>
        <v>#REF!</v>
      </c>
      <c r="DQ460" t="e" cm="1">
        <f t="array" ref="DQ460">TRANSPOSE(_xlfn._xlws.SORT(_xlfn._xlws.FILTER(#REF!,#REF!=A460)))</f>
        <v>#REF!</v>
      </c>
    </row>
    <row r="461" spans="2:121" x14ac:dyDescent="0.35">
      <c r="B461" t="e" cm="1">
        <f t="array" ref="B461">TRANSPOSE(_xlfn._xlws.SORT(_xlfn._xlws.FILTER(#REF!&amp;" | "&amp;#REF!,#REF!=A461)))</f>
        <v>#REF!</v>
      </c>
      <c r="DQ461" t="e" cm="1">
        <f t="array" ref="DQ461">TRANSPOSE(_xlfn._xlws.SORT(_xlfn._xlws.FILTER(#REF!,#REF!=A461)))</f>
        <v>#REF!</v>
      </c>
    </row>
    <row r="462" spans="2:121" x14ac:dyDescent="0.35">
      <c r="B462" t="e" cm="1">
        <f t="array" ref="B462">TRANSPOSE(_xlfn._xlws.SORT(_xlfn._xlws.FILTER(#REF!&amp;" | "&amp;#REF!,#REF!=A462)))</f>
        <v>#REF!</v>
      </c>
      <c r="DQ462" t="e" cm="1">
        <f t="array" ref="DQ462">TRANSPOSE(_xlfn._xlws.SORT(_xlfn._xlws.FILTER(#REF!,#REF!=A462)))</f>
        <v>#REF!</v>
      </c>
    </row>
    <row r="463" spans="2:121" x14ac:dyDescent="0.35">
      <c r="B463" t="e" cm="1">
        <f t="array" ref="B463">TRANSPOSE(_xlfn._xlws.SORT(_xlfn._xlws.FILTER(#REF!&amp;" | "&amp;#REF!,#REF!=A463)))</f>
        <v>#REF!</v>
      </c>
      <c r="DQ463" t="e" cm="1">
        <f t="array" ref="DQ463">TRANSPOSE(_xlfn._xlws.SORT(_xlfn._xlws.FILTER(#REF!,#REF!=A463)))</f>
        <v>#REF!</v>
      </c>
    </row>
    <row r="464" spans="2:121" x14ac:dyDescent="0.35">
      <c r="B464" t="e" cm="1">
        <f t="array" ref="B464">TRANSPOSE(_xlfn._xlws.SORT(_xlfn._xlws.FILTER(#REF!&amp;" | "&amp;#REF!,#REF!=A464)))</f>
        <v>#REF!</v>
      </c>
      <c r="DQ464" t="e" cm="1">
        <f t="array" ref="DQ464">TRANSPOSE(_xlfn._xlws.SORT(_xlfn._xlws.FILTER(#REF!,#REF!=A464)))</f>
        <v>#REF!</v>
      </c>
    </row>
    <row r="465" spans="2:121" x14ac:dyDescent="0.35">
      <c r="B465" t="e" cm="1">
        <f t="array" ref="B465">TRANSPOSE(_xlfn._xlws.SORT(_xlfn._xlws.FILTER(#REF!&amp;" | "&amp;#REF!,#REF!=A465)))</f>
        <v>#REF!</v>
      </c>
      <c r="DQ465" t="e" cm="1">
        <f t="array" ref="DQ465">TRANSPOSE(_xlfn._xlws.SORT(_xlfn._xlws.FILTER(#REF!,#REF!=A465)))</f>
        <v>#REF!</v>
      </c>
    </row>
    <row r="466" spans="2:121" x14ac:dyDescent="0.35">
      <c r="B466" t="e" cm="1">
        <f t="array" ref="B466">TRANSPOSE(_xlfn._xlws.SORT(_xlfn._xlws.FILTER(#REF!&amp;" | "&amp;#REF!,#REF!=A466)))</f>
        <v>#REF!</v>
      </c>
      <c r="DQ466" t="e" cm="1">
        <f t="array" ref="DQ466">TRANSPOSE(_xlfn._xlws.SORT(_xlfn._xlws.FILTER(#REF!,#REF!=A466)))</f>
        <v>#REF!</v>
      </c>
    </row>
    <row r="467" spans="2:121" x14ac:dyDescent="0.35">
      <c r="B467" t="e" cm="1">
        <f t="array" ref="B467">TRANSPOSE(_xlfn._xlws.SORT(_xlfn._xlws.FILTER(#REF!&amp;" | "&amp;#REF!,#REF!=A467)))</f>
        <v>#REF!</v>
      </c>
      <c r="DQ467" t="e" cm="1">
        <f t="array" ref="DQ467">TRANSPOSE(_xlfn._xlws.SORT(_xlfn._xlws.FILTER(#REF!,#REF!=A467)))</f>
        <v>#REF!</v>
      </c>
    </row>
    <row r="468" spans="2:121" x14ac:dyDescent="0.35">
      <c r="B468" t="e" cm="1">
        <f t="array" ref="B468">TRANSPOSE(_xlfn._xlws.SORT(_xlfn._xlws.FILTER(#REF!&amp;" | "&amp;#REF!,#REF!=A468)))</f>
        <v>#REF!</v>
      </c>
      <c r="DQ468" t="e" cm="1">
        <f t="array" ref="DQ468">TRANSPOSE(_xlfn._xlws.SORT(_xlfn._xlws.FILTER(#REF!,#REF!=A468)))</f>
        <v>#REF!</v>
      </c>
    </row>
    <row r="469" spans="2:121" x14ac:dyDescent="0.35">
      <c r="B469" t="e" cm="1">
        <f t="array" ref="B469">TRANSPOSE(_xlfn._xlws.SORT(_xlfn._xlws.FILTER(#REF!&amp;" | "&amp;#REF!,#REF!=A469)))</f>
        <v>#REF!</v>
      </c>
      <c r="DQ469" t="e" cm="1">
        <f t="array" ref="DQ469">TRANSPOSE(_xlfn._xlws.SORT(_xlfn._xlws.FILTER(#REF!,#REF!=A469)))</f>
        <v>#REF!</v>
      </c>
    </row>
    <row r="470" spans="2:121" x14ac:dyDescent="0.35">
      <c r="B470" t="e" cm="1">
        <f t="array" ref="B470">TRANSPOSE(_xlfn._xlws.SORT(_xlfn._xlws.FILTER(#REF!&amp;" | "&amp;#REF!,#REF!=A470)))</f>
        <v>#REF!</v>
      </c>
      <c r="DQ470" t="e" cm="1">
        <f t="array" ref="DQ470">TRANSPOSE(_xlfn._xlws.SORT(_xlfn._xlws.FILTER(#REF!,#REF!=A470)))</f>
        <v>#REF!</v>
      </c>
    </row>
    <row r="471" spans="2:121" x14ac:dyDescent="0.35">
      <c r="B471" t="e" cm="1">
        <f t="array" ref="B471">TRANSPOSE(_xlfn._xlws.SORT(_xlfn._xlws.FILTER(#REF!&amp;" | "&amp;#REF!,#REF!=A471)))</f>
        <v>#REF!</v>
      </c>
      <c r="DQ471" t="e" cm="1">
        <f t="array" ref="DQ471">TRANSPOSE(_xlfn._xlws.SORT(_xlfn._xlws.FILTER(#REF!,#REF!=A471)))</f>
        <v>#REF!</v>
      </c>
    </row>
    <row r="472" spans="2:121" x14ac:dyDescent="0.35">
      <c r="B472" t="e" cm="1">
        <f t="array" ref="B472">TRANSPOSE(_xlfn._xlws.SORT(_xlfn._xlws.FILTER(#REF!&amp;" | "&amp;#REF!,#REF!=A472)))</f>
        <v>#REF!</v>
      </c>
      <c r="DQ472" t="e" cm="1">
        <f t="array" ref="DQ472">TRANSPOSE(_xlfn._xlws.SORT(_xlfn._xlws.FILTER(#REF!,#REF!=A472)))</f>
        <v>#REF!</v>
      </c>
    </row>
    <row r="473" spans="2:121" x14ac:dyDescent="0.35">
      <c r="B473" t="e" cm="1">
        <f t="array" ref="B473">TRANSPOSE(_xlfn._xlws.SORT(_xlfn._xlws.FILTER(#REF!&amp;" | "&amp;#REF!,#REF!=A473)))</f>
        <v>#REF!</v>
      </c>
      <c r="DQ473" t="e" cm="1">
        <f t="array" ref="DQ473">TRANSPOSE(_xlfn._xlws.SORT(_xlfn._xlws.FILTER(#REF!,#REF!=A473)))</f>
        <v>#REF!</v>
      </c>
    </row>
    <row r="474" spans="2:121" x14ac:dyDescent="0.35">
      <c r="B474" t="e" cm="1">
        <f t="array" ref="B474">TRANSPOSE(_xlfn._xlws.SORT(_xlfn._xlws.FILTER(#REF!&amp;" | "&amp;#REF!,#REF!=A474)))</f>
        <v>#REF!</v>
      </c>
      <c r="DQ474" t="e" cm="1">
        <f t="array" ref="DQ474">TRANSPOSE(_xlfn._xlws.SORT(_xlfn._xlws.FILTER(#REF!,#REF!=A474)))</f>
        <v>#REF!</v>
      </c>
    </row>
    <row r="475" spans="2:121" x14ac:dyDescent="0.35">
      <c r="B475" t="e" cm="1">
        <f t="array" ref="B475">TRANSPOSE(_xlfn._xlws.SORT(_xlfn._xlws.FILTER(#REF!&amp;" | "&amp;#REF!,#REF!=A475)))</f>
        <v>#REF!</v>
      </c>
      <c r="DQ475" t="e" cm="1">
        <f t="array" ref="DQ475">TRANSPOSE(_xlfn._xlws.SORT(_xlfn._xlws.FILTER(#REF!,#REF!=A475)))</f>
        <v>#REF!</v>
      </c>
    </row>
    <row r="476" spans="2:121" x14ac:dyDescent="0.35">
      <c r="B476" t="e" cm="1">
        <f t="array" ref="B476">TRANSPOSE(_xlfn._xlws.SORT(_xlfn._xlws.FILTER(#REF!&amp;" | "&amp;#REF!,#REF!=A476)))</f>
        <v>#REF!</v>
      </c>
      <c r="DQ476" t="e" cm="1">
        <f t="array" ref="DQ476">TRANSPOSE(_xlfn._xlws.SORT(_xlfn._xlws.FILTER(#REF!,#REF!=A476)))</f>
        <v>#REF!</v>
      </c>
    </row>
    <row r="477" spans="2:121" x14ac:dyDescent="0.35">
      <c r="B477" t="e" cm="1">
        <f t="array" ref="B477">TRANSPOSE(_xlfn._xlws.SORT(_xlfn._xlws.FILTER(#REF!&amp;" | "&amp;#REF!,#REF!=A477)))</f>
        <v>#REF!</v>
      </c>
      <c r="DQ477" t="e" cm="1">
        <f t="array" ref="DQ477">TRANSPOSE(_xlfn._xlws.SORT(_xlfn._xlws.FILTER(#REF!,#REF!=A477)))</f>
        <v>#REF!</v>
      </c>
    </row>
    <row r="478" spans="2:121" x14ac:dyDescent="0.35">
      <c r="B478" t="e" cm="1">
        <f t="array" ref="B478">TRANSPOSE(_xlfn._xlws.SORT(_xlfn._xlws.FILTER(#REF!&amp;" | "&amp;#REF!,#REF!=A478)))</f>
        <v>#REF!</v>
      </c>
      <c r="DQ478" t="e" cm="1">
        <f t="array" ref="DQ478">TRANSPOSE(_xlfn._xlws.SORT(_xlfn._xlws.FILTER(#REF!,#REF!=A478)))</f>
        <v>#REF!</v>
      </c>
    </row>
    <row r="479" spans="2:121" x14ac:dyDescent="0.35">
      <c r="B479" t="e" cm="1">
        <f t="array" ref="B479">TRANSPOSE(_xlfn._xlws.SORT(_xlfn._xlws.FILTER(#REF!&amp;" | "&amp;#REF!,#REF!=A479)))</f>
        <v>#REF!</v>
      </c>
      <c r="DQ479" t="e" cm="1">
        <f t="array" ref="DQ479">TRANSPOSE(_xlfn._xlws.SORT(_xlfn._xlws.FILTER(#REF!,#REF!=A479)))</f>
        <v>#REF!</v>
      </c>
    </row>
    <row r="480" spans="2:121" x14ac:dyDescent="0.35">
      <c r="B480" t="e" cm="1">
        <f t="array" ref="B480">TRANSPOSE(_xlfn._xlws.SORT(_xlfn._xlws.FILTER(#REF!&amp;" | "&amp;#REF!,#REF!=A480)))</f>
        <v>#REF!</v>
      </c>
      <c r="DQ480" t="e" cm="1">
        <f t="array" ref="DQ480">TRANSPOSE(_xlfn._xlws.SORT(_xlfn._xlws.FILTER(#REF!,#REF!=A480)))</f>
        <v>#REF!</v>
      </c>
    </row>
    <row r="481" spans="2:121" x14ac:dyDescent="0.35">
      <c r="B481" t="e" cm="1">
        <f t="array" ref="B481">TRANSPOSE(_xlfn._xlws.SORT(_xlfn._xlws.FILTER(#REF!&amp;" | "&amp;#REF!,#REF!=A481)))</f>
        <v>#REF!</v>
      </c>
      <c r="DQ481" t="e" cm="1">
        <f t="array" ref="DQ481">TRANSPOSE(_xlfn._xlws.SORT(_xlfn._xlws.FILTER(#REF!,#REF!=A481)))</f>
        <v>#REF!</v>
      </c>
    </row>
    <row r="482" spans="2:121" x14ac:dyDescent="0.35">
      <c r="B482" t="e" cm="1">
        <f t="array" ref="B482">TRANSPOSE(_xlfn._xlws.SORT(_xlfn._xlws.FILTER(#REF!&amp;" | "&amp;#REF!,#REF!=A482)))</f>
        <v>#REF!</v>
      </c>
      <c r="DQ482" t="e" cm="1">
        <f t="array" ref="DQ482">TRANSPOSE(_xlfn._xlws.SORT(_xlfn._xlws.FILTER(#REF!,#REF!=A482)))</f>
        <v>#REF!</v>
      </c>
    </row>
    <row r="483" spans="2:121" x14ac:dyDescent="0.35">
      <c r="B483" t="e" cm="1">
        <f t="array" ref="B483">TRANSPOSE(_xlfn._xlws.SORT(_xlfn._xlws.FILTER(#REF!&amp;" | "&amp;#REF!,#REF!=A483)))</f>
        <v>#REF!</v>
      </c>
      <c r="DQ483" t="e" cm="1">
        <f t="array" ref="DQ483">TRANSPOSE(_xlfn._xlws.SORT(_xlfn._xlws.FILTER(#REF!,#REF!=A483)))</f>
        <v>#REF!</v>
      </c>
    </row>
    <row r="484" spans="2:121" x14ac:dyDescent="0.35">
      <c r="B484" t="e" cm="1">
        <f t="array" ref="B484">TRANSPOSE(_xlfn._xlws.SORT(_xlfn._xlws.FILTER(#REF!&amp;" | "&amp;#REF!,#REF!=A484)))</f>
        <v>#REF!</v>
      </c>
      <c r="DQ484" t="e" cm="1">
        <f t="array" ref="DQ484">TRANSPOSE(_xlfn._xlws.SORT(_xlfn._xlws.FILTER(#REF!,#REF!=A484)))</f>
        <v>#REF!</v>
      </c>
    </row>
    <row r="485" spans="2:121" x14ac:dyDescent="0.35">
      <c r="B485" t="e" cm="1">
        <f t="array" ref="B485">TRANSPOSE(_xlfn._xlws.SORT(_xlfn._xlws.FILTER(#REF!&amp;" | "&amp;#REF!,#REF!=A485)))</f>
        <v>#REF!</v>
      </c>
      <c r="DQ485" t="e" cm="1">
        <f t="array" ref="DQ485">TRANSPOSE(_xlfn._xlws.SORT(_xlfn._xlws.FILTER(#REF!,#REF!=A485)))</f>
        <v>#REF!</v>
      </c>
    </row>
    <row r="486" spans="2:121" x14ac:dyDescent="0.35">
      <c r="B486" t="e" cm="1">
        <f t="array" ref="B486">TRANSPOSE(_xlfn._xlws.SORT(_xlfn._xlws.FILTER(#REF!&amp;" | "&amp;#REF!,#REF!=A486)))</f>
        <v>#REF!</v>
      </c>
      <c r="DQ486" t="e" cm="1">
        <f t="array" ref="DQ486">TRANSPOSE(_xlfn._xlws.SORT(_xlfn._xlws.FILTER(#REF!,#REF!=A486)))</f>
        <v>#REF!</v>
      </c>
    </row>
    <row r="487" spans="2:121" x14ac:dyDescent="0.35">
      <c r="B487" t="e" cm="1">
        <f t="array" ref="B487">TRANSPOSE(_xlfn._xlws.SORT(_xlfn._xlws.FILTER(#REF!&amp;" | "&amp;#REF!,#REF!=A487)))</f>
        <v>#REF!</v>
      </c>
      <c r="DQ487" t="e" cm="1">
        <f t="array" ref="DQ487">TRANSPOSE(_xlfn._xlws.SORT(_xlfn._xlws.FILTER(#REF!,#REF!=A487)))</f>
        <v>#REF!</v>
      </c>
    </row>
    <row r="488" spans="2:121" x14ac:dyDescent="0.35">
      <c r="B488" t="e" cm="1">
        <f t="array" ref="B488">TRANSPOSE(_xlfn._xlws.SORT(_xlfn._xlws.FILTER(#REF!&amp;" | "&amp;#REF!,#REF!=A488)))</f>
        <v>#REF!</v>
      </c>
      <c r="DQ488" t="e" cm="1">
        <f t="array" ref="DQ488">TRANSPOSE(_xlfn._xlws.SORT(_xlfn._xlws.FILTER(#REF!,#REF!=A488)))</f>
        <v>#REF!</v>
      </c>
    </row>
    <row r="489" spans="2:121" x14ac:dyDescent="0.35">
      <c r="B489" t="e" cm="1">
        <f t="array" ref="B489">TRANSPOSE(_xlfn._xlws.SORT(_xlfn._xlws.FILTER(#REF!&amp;" | "&amp;#REF!,#REF!=A489)))</f>
        <v>#REF!</v>
      </c>
      <c r="DQ489" t="e" cm="1">
        <f t="array" ref="DQ489">TRANSPOSE(_xlfn._xlws.SORT(_xlfn._xlws.FILTER(#REF!,#REF!=A489)))</f>
        <v>#REF!</v>
      </c>
    </row>
    <row r="490" spans="2:121" x14ac:dyDescent="0.35">
      <c r="B490" t="e" cm="1">
        <f t="array" ref="B490">TRANSPOSE(_xlfn._xlws.SORT(_xlfn._xlws.FILTER(#REF!&amp;" | "&amp;#REF!,#REF!=A490)))</f>
        <v>#REF!</v>
      </c>
      <c r="DQ490" t="e" cm="1">
        <f t="array" ref="DQ490">TRANSPOSE(_xlfn._xlws.SORT(_xlfn._xlws.FILTER(#REF!,#REF!=A490)))</f>
        <v>#REF!</v>
      </c>
    </row>
    <row r="491" spans="2:121" x14ac:dyDescent="0.35">
      <c r="B491" t="e" cm="1">
        <f t="array" ref="B491">TRANSPOSE(_xlfn._xlws.SORT(_xlfn._xlws.FILTER(#REF!&amp;" | "&amp;#REF!,#REF!=A491)))</f>
        <v>#REF!</v>
      </c>
      <c r="DQ491" t="e" cm="1">
        <f t="array" ref="DQ491">TRANSPOSE(_xlfn._xlws.SORT(_xlfn._xlws.FILTER(#REF!,#REF!=A491)))</f>
        <v>#REF!</v>
      </c>
    </row>
    <row r="492" spans="2:121" x14ac:dyDescent="0.35">
      <c r="B492" t="e" cm="1">
        <f t="array" ref="B492">TRANSPOSE(_xlfn._xlws.SORT(_xlfn._xlws.FILTER(#REF!&amp;" | "&amp;#REF!,#REF!=A492)))</f>
        <v>#REF!</v>
      </c>
      <c r="DQ492" t="e" cm="1">
        <f t="array" ref="DQ492">TRANSPOSE(_xlfn._xlws.SORT(_xlfn._xlws.FILTER(#REF!,#REF!=A492)))</f>
        <v>#REF!</v>
      </c>
    </row>
    <row r="493" spans="2:121" x14ac:dyDescent="0.35">
      <c r="B493" t="e" cm="1">
        <f t="array" ref="B493">TRANSPOSE(_xlfn._xlws.SORT(_xlfn._xlws.FILTER(#REF!&amp;" | "&amp;#REF!,#REF!=A493)))</f>
        <v>#REF!</v>
      </c>
      <c r="DQ493" t="e" cm="1">
        <f t="array" ref="DQ493">TRANSPOSE(_xlfn._xlws.SORT(_xlfn._xlws.FILTER(#REF!,#REF!=A493)))</f>
        <v>#REF!</v>
      </c>
    </row>
    <row r="494" spans="2:121" x14ac:dyDescent="0.35">
      <c r="B494" t="e" cm="1">
        <f t="array" ref="B494">TRANSPOSE(_xlfn._xlws.SORT(_xlfn._xlws.FILTER(#REF!&amp;" | "&amp;#REF!,#REF!=A494)))</f>
        <v>#REF!</v>
      </c>
      <c r="DQ494" t="e" cm="1">
        <f t="array" ref="DQ494">TRANSPOSE(_xlfn._xlws.SORT(_xlfn._xlws.FILTER(#REF!,#REF!=A494)))</f>
        <v>#REF!</v>
      </c>
    </row>
    <row r="495" spans="2:121" x14ac:dyDescent="0.35">
      <c r="B495" t="e" cm="1">
        <f t="array" ref="B495">TRANSPOSE(_xlfn._xlws.SORT(_xlfn._xlws.FILTER(#REF!&amp;" | "&amp;#REF!,#REF!=A495)))</f>
        <v>#REF!</v>
      </c>
      <c r="DQ495" t="e" cm="1">
        <f t="array" ref="DQ495">TRANSPOSE(_xlfn._xlws.SORT(_xlfn._xlws.FILTER(#REF!,#REF!=A495)))</f>
        <v>#REF!</v>
      </c>
    </row>
    <row r="496" spans="2:121" x14ac:dyDescent="0.35">
      <c r="B496" t="e" cm="1">
        <f t="array" ref="B496">TRANSPOSE(_xlfn._xlws.SORT(_xlfn._xlws.FILTER(#REF!&amp;" | "&amp;#REF!,#REF!=A496)))</f>
        <v>#REF!</v>
      </c>
      <c r="DQ496" t="e" cm="1">
        <f t="array" ref="DQ496">TRANSPOSE(_xlfn._xlws.SORT(_xlfn._xlws.FILTER(#REF!,#REF!=A496)))</f>
        <v>#REF!</v>
      </c>
    </row>
    <row r="497" spans="2:121" x14ac:dyDescent="0.35">
      <c r="B497" t="e" cm="1">
        <f t="array" ref="B497">TRANSPOSE(_xlfn._xlws.SORT(_xlfn._xlws.FILTER(#REF!&amp;" | "&amp;#REF!,#REF!=A497)))</f>
        <v>#REF!</v>
      </c>
      <c r="DQ497" t="e" cm="1">
        <f t="array" ref="DQ497">TRANSPOSE(_xlfn._xlws.SORT(_xlfn._xlws.FILTER(#REF!,#REF!=A497)))</f>
        <v>#REF!</v>
      </c>
    </row>
    <row r="498" spans="2:121" x14ac:dyDescent="0.35">
      <c r="B498" t="e" cm="1">
        <f t="array" ref="B498">TRANSPOSE(_xlfn._xlws.SORT(_xlfn._xlws.FILTER(#REF!&amp;" | "&amp;#REF!,#REF!=A498)))</f>
        <v>#REF!</v>
      </c>
      <c r="DQ498" t="e" cm="1">
        <f t="array" ref="DQ498">TRANSPOSE(_xlfn._xlws.SORT(_xlfn._xlws.FILTER(#REF!,#REF!=A498)))</f>
        <v>#REF!</v>
      </c>
    </row>
    <row r="499" spans="2:121" x14ac:dyDescent="0.35">
      <c r="B499" t="e" cm="1">
        <f t="array" ref="B499">TRANSPOSE(_xlfn._xlws.SORT(_xlfn._xlws.FILTER(#REF!&amp;" | "&amp;#REF!,#REF!=A499)))</f>
        <v>#REF!</v>
      </c>
      <c r="DQ499" t="e" cm="1">
        <f t="array" ref="DQ499">TRANSPOSE(_xlfn._xlws.SORT(_xlfn._xlws.FILTER(#REF!,#REF!=A499)))</f>
        <v>#REF!</v>
      </c>
    </row>
    <row r="500" spans="2:121" s="96" customFormat="1" x14ac:dyDescent="0.35">
      <c r="B500" s="96" t="e" cm="1">
        <f t="array" ref="B500">TRANSPOSE(_xlfn._xlws.SORT(_xlfn._xlws.FILTER(#REF!&amp;" | "&amp;#REF!,#REF!=A500)))</f>
        <v>#REF!</v>
      </c>
      <c r="DQ500" s="112" t="e" cm="1">
        <f t="array" ref="DQ500">TRANSPOSE(_xlfn._xlws.SORT(_xlfn._xlws.FILTER(#REF!,#REF!=A500)))</f>
        <v>#REF!</v>
      </c>
    </row>
  </sheetData>
  <hyperlinks>
    <hyperlink ref="I1" location="ddlSoilAnalyses!DQ1" display="ID only" xr:uid="{2C3D9826-2620-40FD-8D19-DB78EE3FA56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10" customFormat="1" x14ac:dyDescent="0.35">
      <c r="A1" s="109" t="s">
        <v>1671</v>
      </c>
      <c r="I1" s="111" t="s">
        <v>7377</v>
      </c>
    </row>
    <row r="2" spans="1:121" x14ac:dyDescent="0.35">
      <c r="A2" cm="1">
        <f t="array" ref="A2">_xlfn._xlws.SORT(_xlfn.UNIQUE(_xlfn._xlws.FILTER(cropResidues[initial_conditions_level], cropResidues[initial_conditions_level] &lt;&gt; "")))</f>
        <v>1</v>
      </c>
      <c r="B2" t="str" cm="1">
        <f t="array" ref="B2">TRANSPOSE(_xlfn._xlws.SORT(_xlfn._xlws.FILTER(cropResidues[experiment_id]&amp;" | "&amp;cropResidues[growing_season_id],cropResidues[initial_conditions_level]=A2)))</f>
        <v>TEST EXP 3 | 1|2011-Tomato</v>
      </c>
      <c r="DQ2" t="str" cm="1">
        <f t="array" ref="DQ2">TRANSPOSE(_xlfn._xlws.SORT(_xlfn._xlws.FILTER(cropResidues[experiment_id],cropResidues[initial_conditions_level]=A2)))</f>
        <v>TEST EXP 3</v>
      </c>
    </row>
    <row r="3" spans="1:121" x14ac:dyDescent="0.35">
      <c r="B3" t="str" cm="1">
        <f t="array" ref="B3">TRANSPOSE(_xlfn._xlws.SORT(_xlfn._xlws.FILTER(cropResidues[experiment_id]&amp;" | "&amp;cropResidues[growing_season_id],cropResidues[initial_conditions_level]=A3)))</f>
        <v xml:space="preserve"> | </v>
      </c>
      <c r="DQ3" cm="1">
        <f t="array" ref="DQ3">TRANSPOSE(_xlfn._xlws.SORT(_xlfn._xlws.FILTER(cropResidues[experiment_id],cropResidues[initial_conditions_level]=A3)))</f>
        <v>0</v>
      </c>
    </row>
    <row r="4" spans="1:121" x14ac:dyDescent="0.35">
      <c r="B4" t="str" cm="1">
        <f t="array" ref="B4">TRANSPOSE(_xlfn._xlws.SORT(_xlfn._xlws.FILTER(cropResidues[experiment_id]&amp;" | "&amp;cropResidues[growing_season_id],cropResidues[initial_conditions_level]=A4)))</f>
        <v xml:space="preserve"> | </v>
      </c>
      <c r="DQ4" cm="1">
        <f t="array" ref="DQ4">TRANSPOSE(_xlfn._xlws.SORT(_xlfn._xlws.FILTER(cropResidues[experiment_id],cropResidues[initial_conditions_level]=A4)))</f>
        <v>0</v>
      </c>
    </row>
    <row r="5" spans="1:121" x14ac:dyDescent="0.35">
      <c r="B5" t="str" cm="1">
        <f t="array" ref="B5">TRANSPOSE(_xlfn._xlws.SORT(_xlfn._xlws.FILTER(cropResidues[experiment_id]&amp;" | "&amp;cropResidues[growing_season_id],cropResidues[initial_conditions_level]=A5)))</f>
        <v xml:space="preserve"> | </v>
      </c>
      <c r="DQ5" cm="1">
        <f t="array" ref="DQ5">TRANSPOSE(_xlfn._xlws.SORT(_xlfn._xlws.FILTER(cropResidues[experiment_id],cropResidues[initial_conditions_level]=A5)))</f>
        <v>0</v>
      </c>
    </row>
    <row r="6" spans="1:121" x14ac:dyDescent="0.35">
      <c r="B6" t="str" cm="1">
        <f t="array" ref="B6">TRANSPOSE(_xlfn._xlws.SORT(_xlfn._xlws.FILTER(cropResidues[experiment_id]&amp;" | "&amp;cropResidues[growing_season_id],cropResidues[initial_conditions_level]=A6)))</f>
        <v xml:space="preserve"> | </v>
      </c>
      <c r="DQ6" cm="1">
        <f t="array" ref="DQ6">TRANSPOSE(_xlfn._xlws.SORT(_xlfn._xlws.FILTER(cropResidues[experiment_id],cropResidues[initial_conditions_level]=A6)))</f>
        <v>0</v>
      </c>
    </row>
    <row r="7" spans="1:121" x14ac:dyDescent="0.35">
      <c r="B7" t="str" cm="1">
        <f t="array" ref="B7">TRANSPOSE(_xlfn._xlws.SORT(_xlfn._xlws.FILTER(cropResidues[experiment_id]&amp;" | "&amp;cropResidues[growing_season_id],cropResidues[initial_conditions_level]=A7)))</f>
        <v xml:space="preserve"> | </v>
      </c>
      <c r="DQ7" cm="1">
        <f t="array" ref="DQ7">TRANSPOSE(_xlfn._xlws.SORT(_xlfn._xlws.FILTER(cropResidues[experiment_id],cropResidues[initial_conditions_level]=A7)))</f>
        <v>0</v>
      </c>
    </row>
    <row r="8" spans="1:121" x14ac:dyDescent="0.35">
      <c r="B8" t="str" cm="1">
        <f t="array" ref="B8">TRANSPOSE(_xlfn._xlws.SORT(_xlfn._xlws.FILTER(cropResidues[experiment_id]&amp;" | "&amp;cropResidues[growing_season_id],cropResidues[initial_conditions_level]=A8)))</f>
        <v xml:space="preserve"> | </v>
      </c>
      <c r="DQ8" cm="1">
        <f t="array" ref="DQ8">TRANSPOSE(_xlfn._xlws.SORT(_xlfn._xlws.FILTER(cropResidues[experiment_id],cropResidues[initial_conditions_level]=A8)))</f>
        <v>0</v>
      </c>
    </row>
    <row r="9" spans="1:121" x14ac:dyDescent="0.35">
      <c r="B9" t="str" cm="1">
        <f t="array" ref="B9">TRANSPOSE(_xlfn._xlws.SORT(_xlfn._xlws.FILTER(cropResidues[experiment_id]&amp;" | "&amp;cropResidues[growing_season_id],cropResidues[initial_conditions_level]=A9)))</f>
        <v xml:space="preserve"> | </v>
      </c>
      <c r="DQ9" cm="1">
        <f t="array" ref="DQ9">TRANSPOSE(_xlfn._xlws.SORT(_xlfn._xlws.FILTER(cropResidues[experiment_id],cropResidues[initial_conditions_level]=A9)))</f>
        <v>0</v>
      </c>
    </row>
    <row r="10" spans="1:121" x14ac:dyDescent="0.35">
      <c r="B10" t="str" cm="1">
        <f t="array" ref="B10">TRANSPOSE(_xlfn._xlws.SORT(_xlfn._xlws.FILTER(cropResidues[experiment_id]&amp;" | "&amp;cropResidues[growing_season_id],cropResidues[initial_conditions_level]=A10)))</f>
        <v xml:space="preserve"> | </v>
      </c>
      <c r="DQ10" cm="1">
        <f t="array" ref="DQ10">TRANSPOSE(_xlfn._xlws.SORT(_xlfn._xlws.FILTER(cropResidues[experiment_id],cropResidues[initial_conditions_level]=A10)))</f>
        <v>0</v>
      </c>
    </row>
    <row r="11" spans="1:121" x14ac:dyDescent="0.35">
      <c r="B11" t="str" cm="1">
        <f t="array" ref="B11">TRANSPOSE(_xlfn._xlws.SORT(_xlfn._xlws.FILTER(cropResidues[experiment_id]&amp;" | "&amp;cropResidues[growing_season_id],cropResidues[initial_conditions_level]=A11)))</f>
        <v xml:space="preserve"> | </v>
      </c>
      <c r="DQ11" cm="1">
        <f t="array" ref="DQ11">TRANSPOSE(_xlfn._xlws.SORT(_xlfn._xlws.FILTER(cropResidues[experiment_id],cropResidues[initial_conditions_level]=A11)))</f>
        <v>0</v>
      </c>
    </row>
    <row r="12" spans="1:121" x14ac:dyDescent="0.35">
      <c r="B12" t="str" cm="1">
        <f t="array" ref="B12">TRANSPOSE(_xlfn._xlws.SORT(_xlfn._xlws.FILTER(cropResidues[experiment_id]&amp;" | "&amp;cropResidues[growing_season_id],cropResidues[initial_conditions_level]=A12)))</f>
        <v xml:space="preserve"> | </v>
      </c>
      <c r="DQ12" cm="1">
        <f t="array" ref="DQ12">TRANSPOSE(_xlfn._xlws.SORT(_xlfn._xlws.FILTER(cropResidues[experiment_id],cropResidues[initial_conditions_level]=A12)))</f>
        <v>0</v>
      </c>
    </row>
    <row r="13" spans="1:121" x14ac:dyDescent="0.35">
      <c r="B13" t="str" cm="1">
        <f t="array" ref="B13">TRANSPOSE(_xlfn._xlws.SORT(_xlfn._xlws.FILTER(cropResidues[experiment_id]&amp;" | "&amp;cropResidues[growing_season_id],cropResidues[initial_conditions_level]=A13)))</f>
        <v xml:space="preserve"> | </v>
      </c>
      <c r="DQ13" cm="1">
        <f t="array" ref="DQ13">TRANSPOSE(_xlfn._xlws.SORT(_xlfn._xlws.FILTER(cropResidues[experiment_id],cropResidues[initial_conditions_level]=A13)))</f>
        <v>0</v>
      </c>
    </row>
    <row r="14" spans="1:121" x14ac:dyDescent="0.35">
      <c r="B14" t="str" cm="1">
        <f t="array" ref="B14">TRANSPOSE(_xlfn._xlws.SORT(_xlfn._xlws.FILTER(cropResidues[experiment_id]&amp;" | "&amp;cropResidues[growing_season_id],cropResidues[initial_conditions_level]=A14)))</f>
        <v xml:space="preserve"> | </v>
      </c>
      <c r="DQ14" cm="1">
        <f t="array" ref="DQ14">TRANSPOSE(_xlfn._xlws.SORT(_xlfn._xlws.FILTER(cropResidues[experiment_id],cropResidues[initial_conditions_level]=A14)))</f>
        <v>0</v>
      </c>
    </row>
    <row r="15" spans="1:121" x14ac:dyDescent="0.35">
      <c r="B15" t="str" cm="1">
        <f t="array" ref="B15">TRANSPOSE(_xlfn._xlws.SORT(_xlfn._xlws.FILTER(cropResidues[experiment_id]&amp;" | "&amp;cropResidues[growing_season_id],cropResidues[initial_conditions_level]=A15)))</f>
        <v xml:space="preserve"> | </v>
      </c>
      <c r="DQ15" cm="1">
        <f t="array" ref="DQ15">TRANSPOSE(_xlfn._xlws.SORT(_xlfn._xlws.FILTER(cropResidues[experiment_id],cropResidues[initial_conditions_level]=A15)))</f>
        <v>0</v>
      </c>
    </row>
    <row r="16" spans="1:121" x14ac:dyDescent="0.35">
      <c r="B16" t="str" cm="1">
        <f t="array" ref="B16">TRANSPOSE(_xlfn._xlws.SORT(_xlfn._xlws.FILTER(cropResidues[experiment_id]&amp;" | "&amp;cropResidues[growing_season_id],cropResidues[initial_conditions_level]=A16)))</f>
        <v xml:space="preserve"> | </v>
      </c>
      <c r="DQ16" cm="1">
        <f t="array" ref="DQ16">TRANSPOSE(_xlfn._xlws.SORT(_xlfn._xlws.FILTER(cropResidues[experiment_id],cropResidues[initial_conditions_level]=A16)))</f>
        <v>0</v>
      </c>
    </row>
    <row r="17" spans="2:121" x14ac:dyDescent="0.35">
      <c r="B17" t="str" cm="1">
        <f t="array" ref="B17">TRANSPOSE(_xlfn._xlws.SORT(_xlfn._xlws.FILTER(cropResidues[experiment_id]&amp;" | "&amp;cropResidues[growing_season_id],cropResidues[initial_conditions_level]=A17)))</f>
        <v xml:space="preserve"> | </v>
      </c>
      <c r="DQ17" cm="1">
        <f t="array" ref="DQ17">TRANSPOSE(_xlfn._xlws.SORT(_xlfn._xlws.FILTER(cropResidues[experiment_id],cropResidues[initial_conditions_level]=A17)))</f>
        <v>0</v>
      </c>
    </row>
    <row r="18" spans="2:121" x14ac:dyDescent="0.35">
      <c r="B18" t="str" cm="1">
        <f t="array" ref="B18">TRANSPOSE(_xlfn._xlws.SORT(_xlfn._xlws.FILTER(cropResidues[experiment_id]&amp;" | "&amp;cropResidues[growing_season_id],cropResidues[initial_conditions_level]=A18)))</f>
        <v xml:space="preserve"> | </v>
      </c>
      <c r="DQ18" cm="1">
        <f t="array" ref="DQ18">TRANSPOSE(_xlfn._xlws.SORT(_xlfn._xlws.FILTER(cropResidues[experiment_id],cropResidues[initial_conditions_level]=A18)))</f>
        <v>0</v>
      </c>
    </row>
    <row r="19" spans="2:121" x14ac:dyDescent="0.35">
      <c r="B19" t="str" cm="1">
        <f t="array" ref="B19">TRANSPOSE(_xlfn._xlws.SORT(_xlfn._xlws.FILTER(cropResidues[experiment_id]&amp;" | "&amp;cropResidues[growing_season_id],cropResidues[initial_conditions_level]=A19)))</f>
        <v xml:space="preserve"> | </v>
      </c>
      <c r="DQ19" cm="1">
        <f t="array" ref="DQ19">TRANSPOSE(_xlfn._xlws.SORT(_xlfn._xlws.FILTER(cropResidues[experiment_id],cropResidues[initial_conditions_level]=A19)))</f>
        <v>0</v>
      </c>
    </row>
    <row r="20" spans="2:121" x14ac:dyDescent="0.35">
      <c r="B20" t="str" cm="1">
        <f t="array" ref="B20">TRANSPOSE(_xlfn._xlws.SORT(_xlfn._xlws.FILTER(cropResidues[experiment_id]&amp;" | "&amp;cropResidues[growing_season_id],cropResidues[initial_conditions_level]=A20)))</f>
        <v xml:space="preserve"> | </v>
      </c>
      <c r="DQ20" cm="1">
        <f t="array" ref="DQ20">TRANSPOSE(_xlfn._xlws.SORT(_xlfn._xlws.FILTER(cropResidues[experiment_id],cropResidues[initial_conditions_level]=A20)))</f>
        <v>0</v>
      </c>
    </row>
    <row r="21" spans="2:121" x14ac:dyDescent="0.35">
      <c r="B21" t="str" cm="1">
        <f t="array" ref="B21">TRANSPOSE(_xlfn._xlws.SORT(_xlfn._xlws.FILTER(cropResidues[experiment_id]&amp;" | "&amp;cropResidues[growing_season_id],cropResidues[initial_conditions_level]=A21)))</f>
        <v xml:space="preserve"> | </v>
      </c>
      <c r="DQ21" cm="1">
        <f t="array" ref="DQ21">TRANSPOSE(_xlfn._xlws.SORT(_xlfn._xlws.FILTER(cropResidues[experiment_id],cropResidues[initial_conditions_level]=A21)))</f>
        <v>0</v>
      </c>
    </row>
    <row r="22" spans="2:121" x14ac:dyDescent="0.35">
      <c r="B22" t="str" cm="1">
        <f t="array" ref="B22">TRANSPOSE(_xlfn._xlws.SORT(_xlfn._xlws.FILTER(cropResidues[experiment_id]&amp;" | "&amp;cropResidues[growing_season_id],cropResidues[initial_conditions_level]=A22)))</f>
        <v xml:space="preserve"> | </v>
      </c>
      <c r="DQ22" cm="1">
        <f t="array" ref="DQ22">TRANSPOSE(_xlfn._xlws.SORT(_xlfn._xlws.FILTER(cropResidues[experiment_id],cropResidues[initial_conditions_level]=A22)))</f>
        <v>0</v>
      </c>
    </row>
    <row r="23" spans="2:121" x14ac:dyDescent="0.35">
      <c r="B23" t="str" cm="1">
        <f t="array" ref="B23">TRANSPOSE(_xlfn._xlws.SORT(_xlfn._xlws.FILTER(cropResidues[experiment_id]&amp;" | "&amp;cropResidues[growing_season_id],cropResidues[initial_conditions_level]=A23)))</f>
        <v xml:space="preserve"> | </v>
      </c>
      <c r="DQ23" cm="1">
        <f t="array" ref="DQ23">TRANSPOSE(_xlfn._xlws.SORT(_xlfn._xlws.FILTER(cropResidues[experiment_id],cropResidues[initial_conditions_level]=A23)))</f>
        <v>0</v>
      </c>
    </row>
    <row r="24" spans="2:121" x14ac:dyDescent="0.35">
      <c r="B24" t="str" cm="1">
        <f t="array" ref="B24">TRANSPOSE(_xlfn._xlws.SORT(_xlfn._xlws.FILTER(cropResidues[experiment_id]&amp;" | "&amp;cropResidues[growing_season_id],cropResidues[initial_conditions_level]=A24)))</f>
        <v xml:space="preserve"> | </v>
      </c>
      <c r="DQ24" cm="1">
        <f t="array" ref="DQ24">TRANSPOSE(_xlfn._xlws.SORT(_xlfn._xlws.FILTER(cropResidues[experiment_id],cropResidues[initial_conditions_level]=A24)))</f>
        <v>0</v>
      </c>
    </row>
    <row r="25" spans="2:121" x14ac:dyDescent="0.35">
      <c r="B25" t="str" cm="1">
        <f t="array" ref="B25">TRANSPOSE(_xlfn._xlws.SORT(_xlfn._xlws.FILTER(cropResidues[experiment_id]&amp;" | "&amp;cropResidues[growing_season_id],cropResidues[initial_conditions_level]=A25)))</f>
        <v xml:space="preserve"> | </v>
      </c>
      <c r="DQ25" cm="1">
        <f t="array" ref="DQ25">TRANSPOSE(_xlfn._xlws.SORT(_xlfn._xlws.FILTER(cropResidues[experiment_id],cropResidues[initial_conditions_level]=A25)))</f>
        <v>0</v>
      </c>
    </row>
    <row r="26" spans="2:121" x14ac:dyDescent="0.35">
      <c r="B26" t="str" cm="1">
        <f t="array" ref="B26">TRANSPOSE(_xlfn._xlws.SORT(_xlfn._xlws.FILTER(cropResidues[experiment_id]&amp;" | "&amp;cropResidues[growing_season_id],cropResidues[initial_conditions_level]=A26)))</f>
        <v xml:space="preserve"> | </v>
      </c>
      <c r="DQ26" cm="1">
        <f t="array" ref="DQ26">TRANSPOSE(_xlfn._xlws.SORT(_xlfn._xlws.FILTER(cropResidues[experiment_id],cropResidues[initial_conditions_level]=A26)))</f>
        <v>0</v>
      </c>
    </row>
    <row r="27" spans="2:121" x14ac:dyDescent="0.35">
      <c r="B27" t="str" cm="1">
        <f t="array" ref="B27">TRANSPOSE(_xlfn._xlws.SORT(_xlfn._xlws.FILTER(cropResidues[experiment_id]&amp;" | "&amp;cropResidues[growing_season_id],cropResidues[initial_conditions_level]=A27)))</f>
        <v xml:space="preserve"> | </v>
      </c>
      <c r="DQ27" cm="1">
        <f t="array" ref="DQ27">TRANSPOSE(_xlfn._xlws.SORT(_xlfn._xlws.FILTER(cropResidues[experiment_id],cropResidues[initial_conditions_level]=A27)))</f>
        <v>0</v>
      </c>
    </row>
    <row r="28" spans="2:121" x14ac:dyDescent="0.35">
      <c r="B28" t="str" cm="1">
        <f t="array" ref="B28">TRANSPOSE(_xlfn._xlws.SORT(_xlfn._xlws.FILTER(cropResidues[experiment_id]&amp;" | "&amp;cropResidues[growing_season_id],cropResidues[initial_conditions_level]=A28)))</f>
        <v xml:space="preserve"> | </v>
      </c>
      <c r="DQ28" cm="1">
        <f t="array" ref="DQ28">TRANSPOSE(_xlfn._xlws.SORT(_xlfn._xlws.FILTER(cropResidues[experiment_id],cropResidues[initial_conditions_level]=A28)))</f>
        <v>0</v>
      </c>
    </row>
    <row r="29" spans="2:121" x14ac:dyDescent="0.35">
      <c r="B29" t="str" cm="1">
        <f t="array" ref="B29">TRANSPOSE(_xlfn._xlws.SORT(_xlfn._xlws.FILTER(cropResidues[experiment_id]&amp;" | "&amp;cropResidues[growing_season_id],cropResidues[initial_conditions_level]=A29)))</f>
        <v xml:space="preserve"> | </v>
      </c>
      <c r="DQ29" cm="1">
        <f t="array" ref="DQ29">TRANSPOSE(_xlfn._xlws.SORT(_xlfn._xlws.FILTER(cropResidues[experiment_id],cropResidues[initial_conditions_level]=A29)))</f>
        <v>0</v>
      </c>
    </row>
    <row r="30" spans="2:121" x14ac:dyDescent="0.35">
      <c r="B30" t="str" cm="1">
        <f t="array" ref="B30">TRANSPOSE(_xlfn._xlws.SORT(_xlfn._xlws.FILTER(cropResidues[experiment_id]&amp;" | "&amp;cropResidues[growing_season_id],cropResidues[initial_conditions_level]=A30)))</f>
        <v xml:space="preserve"> | </v>
      </c>
      <c r="DQ30" cm="1">
        <f t="array" ref="DQ30">TRANSPOSE(_xlfn._xlws.SORT(_xlfn._xlws.FILTER(cropResidues[experiment_id],cropResidues[initial_conditions_level]=A30)))</f>
        <v>0</v>
      </c>
    </row>
    <row r="31" spans="2:121" x14ac:dyDescent="0.35">
      <c r="B31" t="str" cm="1">
        <f t="array" ref="B31">TRANSPOSE(_xlfn._xlws.SORT(_xlfn._xlws.FILTER(cropResidues[experiment_id]&amp;" | "&amp;cropResidues[growing_season_id],cropResidues[initial_conditions_level]=A31)))</f>
        <v xml:space="preserve"> | </v>
      </c>
      <c r="DQ31" cm="1">
        <f t="array" ref="DQ31">TRANSPOSE(_xlfn._xlws.SORT(_xlfn._xlws.FILTER(cropResidues[experiment_id],cropResidues[initial_conditions_level]=A31)))</f>
        <v>0</v>
      </c>
    </row>
    <row r="32" spans="2:121" x14ac:dyDescent="0.35">
      <c r="B32" t="str" cm="1">
        <f t="array" ref="B32">TRANSPOSE(_xlfn._xlws.SORT(_xlfn._xlws.FILTER(cropResidues[experiment_id]&amp;" | "&amp;cropResidues[growing_season_id],cropResidues[initial_conditions_level]=A32)))</f>
        <v xml:space="preserve"> | </v>
      </c>
      <c r="DQ32" cm="1">
        <f t="array" ref="DQ32">TRANSPOSE(_xlfn._xlws.SORT(_xlfn._xlws.FILTER(cropResidues[experiment_id],cropResidues[initial_conditions_level]=A32)))</f>
        <v>0</v>
      </c>
    </row>
    <row r="33" spans="2:121" x14ac:dyDescent="0.35">
      <c r="B33" t="str" cm="1">
        <f t="array" ref="B33">TRANSPOSE(_xlfn._xlws.SORT(_xlfn._xlws.FILTER(cropResidues[experiment_id]&amp;" | "&amp;cropResidues[growing_season_id],cropResidues[initial_conditions_level]=A33)))</f>
        <v xml:space="preserve"> | </v>
      </c>
      <c r="DQ33" cm="1">
        <f t="array" ref="DQ33">TRANSPOSE(_xlfn._xlws.SORT(_xlfn._xlws.FILTER(cropResidues[experiment_id],cropResidues[initial_conditions_level]=A33)))</f>
        <v>0</v>
      </c>
    </row>
    <row r="34" spans="2:121" x14ac:dyDescent="0.35">
      <c r="B34" t="str" cm="1">
        <f t="array" ref="B34">TRANSPOSE(_xlfn._xlws.SORT(_xlfn._xlws.FILTER(cropResidues[experiment_id]&amp;" | "&amp;cropResidues[growing_season_id],cropResidues[initial_conditions_level]=A34)))</f>
        <v xml:space="preserve"> | </v>
      </c>
      <c r="DQ34" cm="1">
        <f t="array" ref="DQ34">TRANSPOSE(_xlfn._xlws.SORT(_xlfn._xlws.FILTER(cropResidues[experiment_id],cropResidues[initial_conditions_level]=A34)))</f>
        <v>0</v>
      </c>
    </row>
    <row r="35" spans="2:121" x14ac:dyDescent="0.35">
      <c r="B35" t="str" cm="1">
        <f t="array" ref="B35">TRANSPOSE(_xlfn._xlws.SORT(_xlfn._xlws.FILTER(cropResidues[experiment_id]&amp;" | "&amp;cropResidues[growing_season_id],cropResidues[initial_conditions_level]=A35)))</f>
        <v xml:space="preserve"> | </v>
      </c>
      <c r="DQ35" cm="1">
        <f t="array" ref="DQ35">TRANSPOSE(_xlfn._xlws.SORT(_xlfn._xlws.FILTER(cropResidues[experiment_id],cropResidues[initial_conditions_level]=A35)))</f>
        <v>0</v>
      </c>
    </row>
    <row r="36" spans="2:121" x14ac:dyDescent="0.35">
      <c r="B36" t="str" cm="1">
        <f t="array" ref="B36">TRANSPOSE(_xlfn._xlws.SORT(_xlfn._xlws.FILTER(cropResidues[experiment_id]&amp;" | "&amp;cropResidues[growing_season_id],cropResidues[initial_conditions_level]=A36)))</f>
        <v xml:space="preserve"> | </v>
      </c>
      <c r="DQ36" cm="1">
        <f t="array" ref="DQ36">TRANSPOSE(_xlfn._xlws.SORT(_xlfn._xlws.FILTER(cropResidues[experiment_id],cropResidues[initial_conditions_level]=A36)))</f>
        <v>0</v>
      </c>
    </row>
    <row r="37" spans="2:121" x14ac:dyDescent="0.35">
      <c r="B37" t="str" cm="1">
        <f t="array" ref="B37">TRANSPOSE(_xlfn._xlws.SORT(_xlfn._xlws.FILTER(cropResidues[experiment_id]&amp;" | "&amp;cropResidues[growing_season_id],cropResidues[initial_conditions_level]=A37)))</f>
        <v xml:space="preserve"> | </v>
      </c>
      <c r="DQ37" cm="1">
        <f t="array" ref="DQ37">TRANSPOSE(_xlfn._xlws.SORT(_xlfn._xlws.FILTER(cropResidues[experiment_id],cropResidues[initial_conditions_level]=A37)))</f>
        <v>0</v>
      </c>
    </row>
    <row r="38" spans="2:121" x14ac:dyDescent="0.35">
      <c r="B38" t="str" cm="1">
        <f t="array" ref="B38">TRANSPOSE(_xlfn._xlws.SORT(_xlfn._xlws.FILTER(cropResidues[experiment_id]&amp;" | "&amp;cropResidues[growing_season_id],cropResidues[initial_conditions_level]=A38)))</f>
        <v xml:space="preserve"> | </v>
      </c>
      <c r="DQ38" cm="1">
        <f t="array" ref="DQ38">TRANSPOSE(_xlfn._xlws.SORT(_xlfn._xlws.FILTER(cropResidues[experiment_id],cropResidues[initial_conditions_level]=A38)))</f>
        <v>0</v>
      </c>
    </row>
    <row r="39" spans="2:121" x14ac:dyDescent="0.35">
      <c r="B39" t="str" cm="1">
        <f t="array" ref="B39">TRANSPOSE(_xlfn._xlws.SORT(_xlfn._xlws.FILTER(cropResidues[experiment_id]&amp;" | "&amp;cropResidues[growing_season_id],cropResidues[initial_conditions_level]=A39)))</f>
        <v xml:space="preserve"> | </v>
      </c>
      <c r="DQ39" cm="1">
        <f t="array" ref="DQ39">TRANSPOSE(_xlfn._xlws.SORT(_xlfn._xlws.FILTER(cropResidues[experiment_id],cropResidues[initial_conditions_level]=A39)))</f>
        <v>0</v>
      </c>
    </row>
    <row r="40" spans="2:121" x14ac:dyDescent="0.35">
      <c r="B40" t="str" cm="1">
        <f t="array" ref="B40">TRANSPOSE(_xlfn._xlws.SORT(_xlfn._xlws.FILTER(cropResidues[experiment_id]&amp;" | "&amp;cropResidues[growing_season_id],cropResidues[initial_conditions_level]=A40)))</f>
        <v xml:space="preserve"> | </v>
      </c>
      <c r="DQ40" cm="1">
        <f t="array" ref="DQ40">TRANSPOSE(_xlfn._xlws.SORT(_xlfn._xlws.FILTER(cropResidues[experiment_id],cropResidues[initial_conditions_level]=A40)))</f>
        <v>0</v>
      </c>
    </row>
    <row r="41" spans="2:121" x14ac:dyDescent="0.35">
      <c r="B41" t="str" cm="1">
        <f t="array" ref="B41">TRANSPOSE(_xlfn._xlws.SORT(_xlfn._xlws.FILTER(cropResidues[experiment_id]&amp;" | "&amp;cropResidues[growing_season_id],cropResidues[initial_conditions_level]=A41)))</f>
        <v xml:space="preserve"> | </v>
      </c>
      <c r="DQ41" cm="1">
        <f t="array" ref="DQ41">TRANSPOSE(_xlfn._xlws.SORT(_xlfn._xlws.FILTER(cropResidues[experiment_id],cropResidues[initial_conditions_level]=A41)))</f>
        <v>0</v>
      </c>
    </row>
    <row r="42" spans="2:121" x14ac:dyDescent="0.35">
      <c r="B42" t="str" cm="1">
        <f t="array" ref="B42">TRANSPOSE(_xlfn._xlws.SORT(_xlfn._xlws.FILTER(cropResidues[experiment_id]&amp;" | "&amp;cropResidues[growing_season_id],cropResidues[initial_conditions_level]=A42)))</f>
        <v xml:space="preserve"> | </v>
      </c>
      <c r="DQ42" cm="1">
        <f t="array" ref="DQ42">TRANSPOSE(_xlfn._xlws.SORT(_xlfn._xlws.FILTER(cropResidues[experiment_id],cropResidues[initial_conditions_level]=A42)))</f>
        <v>0</v>
      </c>
    </row>
    <row r="43" spans="2:121" x14ac:dyDescent="0.35">
      <c r="B43" t="str" cm="1">
        <f t="array" ref="B43">TRANSPOSE(_xlfn._xlws.SORT(_xlfn._xlws.FILTER(cropResidues[experiment_id]&amp;" | "&amp;cropResidues[growing_season_id],cropResidues[initial_conditions_level]=A43)))</f>
        <v xml:space="preserve"> | </v>
      </c>
      <c r="DQ43" cm="1">
        <f t="array" ref="DQ43">TRANSPOSE(_xlfn._xlws.SORT(_xlfn._xlws.FILTER(cropResidues[experiment_id],cropResidues[initial_conditions_level]=A43)))</f>
        <v>0</v>
      </c>
    </row>
    <row r="44" spans="2:121" x14ac:dyDescent="0.35">
      <c r="B44" t="str" cm="1">
        <f t="array" ref="B44">TRANSPOSE(_xlfn._xlws.SORT(_xlfn._xlws.FILTER(cropResidues[experiment_id]&amp;" | "&amp;cropResidues[growing_season_id],cropResidues[initial_conditions_level]=A44)))</f>
        <v xml:space="preserve"> | </v>
      </c>
      <c r="DQ44" cm="1">
        <f t="array" ref="DQ44">TRANSPOSE(_xlfn._xlws.SORT(_xlfn._xlws.FILTER(cropResidues[experiment_id],cropResidues[initial_conditions_level]=A44)))</f>
        <v>0</v>
      </c>
    </row>
    <row r="45" spans="2:121" x14ac:dyDescent="0.35">
      <c r="B45" t="str" cm="1">
        <f t="array" ref="B45">TRANSPOSE(_xlfn._xlws.SORT(_xlfn._xlws.FILTER(cropResidues[experiment_id]&amp;" | "&amp;cropResidues[growing_season_id],cropResidues[initial_conditions_level]=A45)))</f>
        <v xml:space="preserve"> | </v>
      </c>
      <c r="DQ45" cm="1">
        <f t="array" ref="DQ45">TRANSPOSE(_xlfn._xlws.SORT(_xlfn._xlws.FILTER(cropResidues[experiment_id],cropResidues[initial_conditions_level]=A45)))</f>
        <v>0</v>
      </c>
    </row>
    <row r="46" spans="2:121" x14ac:dyDescent="0.35">
      <c r="B46" t="str" cm="1">
        <f t="array" ref="B46">TRANSPOSE(_xlfn._xlws.SORT(_xlfn._xlws.FILTER(cropResidues[experiment_id]&amp;" | "&amp;cropResidues[growing_season_id],cropResidues[initial_conditions_level]=A46)))</f>
        <v xml:space="preserve"> | </v>
      </c>
      <c r="DQ46" cm="1">
        <f t="array" ref="DQ46">TRANSPOSE(_xlfn._xlws.SORT(_xlfn._xlws.FILTER(cropResidues[experiment_id],cropResidues[initial_conditions_level]=A46)))</f>
        <v>0</v>
      </c>
    </row>
    <row r="47" spans="2:121" x14ac:dyDescent="0.35">
      <c r="B47" t="str" cm="1">
        <f t="array" ref="B47">TRANSPOSE(_xlfn._xlws.SORT(_xlfn._xlws.FILTER(cropResidues[experiment_id]&amp;" | "&amp;cropResidues[growing_season_id],cropResidues[initial_conditions_level]=A47)))</f>
        <v xml:space="preserve"> | </v>
      </c>
      <c r="DQ47" cm="1">
        <f t="array" ref="DQ47">TRANSPOSE(_xlfn._xlws.SORT(_xlfn._xlws.FILTER(cropResidues[experiment_id],cropResidues[initial_conditions_level]=A47)))</f>
        <v>0</v>
      </c>
    </row>
    <row r="48" spans="2:121" x14ac:dyDescent="0.35">
      <c r="B48" t="str" cm="1">
        <f t="array" ref="B48">TRANSPOSE(_xlfn._xlws.SORT(_xlfn._xlws.FILTER(cropResidues[experiment_id]&amp;" | "&amp;cropResidues[growing_season_id],cropResidues[initial_conditions_level]=A48)))</f>
        <v xml:space="preserve"> | </v>
      </c>
      <c r="DQ48" cm="1">
        <f t="array" ref="DQ48">TRANSPOSE(_xlfn._xlws.SORT(_xlfn._xlws.FILTER(cropResidues[experiment_id],cropResidues[initial_conditions_level]=A48)))</f>
        <v>0</v>
      </c>
    </row>
    <row r="49" spans="2:121" x14ac:dyDescent="0.35">
      <c r="B49" t="str" cm="1">
        <f t="array" ref="B49">TRANSPOSE(_xlfn._xlws.SORT(_xlfn._xlws.FILTER(cropResidues[experiment_id]&amp;" | "&amp;cropResidues[growing_season_id],cropResidues[initial_conditions_level]=A49)))</f>
        <v xml:space="preserve"> | </v>
      </c>
      <c r="DQ49" cm="1">
        <f t="array" ref="DQ49">TRANSPOSE(_xlfn._xlws.SORT(_xlfn._xlws.FILTER(cropResidues[experiment_id],cropResidues[initial_conditions_level]=A49)))</f>
        <v>0</v>
      </c>
    </row>
    <row r="50" spans="2:121" x14ac:dyDescent="0.35">
      <c r="B50" t="str" cm="1">
        <f t="array" ref="B50">TRANSPOSE(_xlfn._xlws.SORT(_xlfn._xlws.FILTER(cropResidues[experiment_id]&amp;" | "&amp;cropResidues[growing_season_id],cropResidues[initial_conditions_level]=A50)))</f>
        <v xml:space="preserve"> | </v>
      </c>
      <c r="DQ50" cm="1">
        <f t="array" ref="DQ50">TRANSPOSE(_xlfn._xlws.SORT(_xlfn._xlws.FILTER(cropResidues[experiment_id],cropResidues[initial_conditions_level]=A50)))</f>
        <v>0</v>
      </c>
    </row>
    <row r="51" spans="2:121" x14ac:dyDescent="0.35">
      <c r="B51" t="str" cm="1">
        <f t="array" ref="B51">TRANSPOSE(_xlfn._xlws.SORT(_xlfn._xlws.FILTER(cropResidues[experiment_id]&amp;" | "&amp;cropResidues[growing_season_id],cropResidues[initial_conditions_level]=A51)))</f>
        <v xml:space="preserve"> | </v>
      </c>
      <c r="DQ51" cm="1">
        <f t="array" ref="DQ51">TRANSPOSE(_xlfn._xlws.SORT(_xlfn._xlws.FILTER(cropResidues[experiment_id],cropResidues[initial_conditions_level]=A51)))</f>
        <v>0</v>
      </c>
    </row>
    <row r="52" spans="2:121" x14ac:dyDescent="0.35">
      <c r="B52" t="str" cm="1">
        <f t="array" ref="B52">TRANSPOSE(_xlfn._xlws.SORT(_xlfn._xlws.FILTER(cropResidues[experiment_id]&amp;" | "&amp;cropResidues[growing_season_id],cropResidues[initial_conditions_level]=A52)))</f>
        <v xml:space="preserve"> | </v>
      </c>
      <c r="DQ52" cm="1">
        <f t="array" ref="DQ52">TRANSPOSE(_xlfn._xlws.SORT(_xlfn._xlws.FILTER(cropResidues[experiment_id],cropResidues[initial_conditions_level]=A52)))</f>
        <v>0</v>
      </c>
    </row>
    <row r="53" spans="2:121" x14ac:dyDescent="0.35">
      <c r="B53" t="str" cm="1">
        <f t="array" ref="B53">TRANSPOSE(_xlfn._xlws.SORT(_xlfn._xlws.FILTER(cropResidues[experiment_id]&amp;" | "&amp;cropResidues[growing_season_id],cropResidues[initial_conditions_level]=A53)))</f>
        <v xml:space="preserve"> | </v>
      </c>
      <c r="DQ53" cm="1">
        <f t="array" ref="DQ53">TRANSPOSE(_xlfn._xlws.SORT(_xlfn._xlws.FILTER(cropResidues[experiment_id],cropResidues[initial_conditions_level]=A53)))</f>
        <v>0</v>
      </c>
    </row>
    <row r="54" spans="2:121" x14ac:dyDescent="0.35">
      <c r="B54" t="str" cm="1">
        <f t="array" ref="B54">TRANSPOSE(_xlfn._xlws.SORT(_xlfn._xlws.FILTER(cropResidues[experiment_id]&amp;" | "&amp;cropResidues[growing_season_id],cropResidues[initial_conditions_level]=A54)))</f>
        <v xml:space="preserve"> | </v>
      </c>
      <c r="DQ54" cm="1">
        <f t="array" ref="DQ54">TRANSPOSE(_xlfn._xlws.SORT(_xlfn._xlws.FILTER(cropResidues[experiment_id],cropResidues[initial_conditions_level]=A54)))</f>
        <v>0</v>
      </c>
    </row>
    <row r="55" spans="2:121" x14ac:dyDescent="0.35">
      <c r="B55" t="str" cm="1">
        <f t="array" ref="B55">TRANSPOSE(_xlfn._xlws.SORT(_xlfn._xlws.FILTER(cropResidues[experiment_id]&amp;" | "&amp;cropResidues[growing_season_id],cropResidues[initial_conditions_level]=A55)))</f>
        <v xml:space="preserve"> | </v>
      </c>
      <c r="DQ55" cm="1">
        <f t="array" ref="DQ55">TRANSPOSE(_xlfn._xlws.SORT(_xlfn._xlws.FILTER(cropResidues[experiment_id],cropResidues[initial_conditions_level]=A55)))</f>
        <v>0</v>
      </c>
    </row>
    <row r="56" spans="2:121" x14ac:dyDescent="0.35">
      <c r="B56" t="str" cm="1">
        <f t="array" ref="B56">TRANSPOSE(_xlfn._xlws.SORT(_xlfn._xlws.FILTER(cropResidues[experiment_id]&amp;" | "&amp;cropResidues[growing_season_id],cropResidues[initial_conditions_level]=A56)))</f>
        <v xml:space="preserve"> | </v>
      </c>
      <c r="DQ56" cm="1">
        <f t="array" ref="DQ56">TRANSPOSE(_xlfn._xlws.SORT(_xlfn._xlws.FILTER(cropResidues[experiment_id],cropResidues[initial_conditions_level]=A56)))</f>
        <v>0</v>
      </c>
    </row>
    <row r="57" spans="2:121" x14ac:dyDescent="0.35">
      <c r="B57" t="str" cm="1">
        <f t="array" ref="B57">TRANSPOSE(_xlfn._xlws.SORT(_xlfn._xlws.FILTER(cropResidues[experiment_id]&amp;" | "&amp;cropResidues[growing_season_id],cropResidues[initial_conditions_level]=A57)))</f>
        <v xml:space="preserve"> | </v>
      </c>
      <c r="DQ57" cm="1">
        <f t="array" ref="DQ57">TRANSPOSE(_xlfn._xlws.SORT(_xlfn._xlws.FILTER(cropResidues[experiment_id],cropResidues[initial_conditions_level]=A57)))</f>
        <v>0</v>
      </c>
    </row>
    <row r="58" spans="2:121" x14ac:dyDescent="0.35">
      <c r="B58" t="str" cm="1">
        <f t="array" ref="B58">TRANSPOSE(_xlfn._xlws.SORT(_xlfn._xlws.FILTER(cropResidues[experiment_id]&amp;" | "&amp;cropResidues[growing_season_id],cropResidues[initial_conditions_level]=A58)))</f>
        <v xml:space="preserve"> | </v>
      </c>
      <c r="DQ58" cm="1">
        <f t="array" ref="DQ58">TRANSPOSE(_xlfn._xlws.SORT(_xlfn._xlws.FILTER(cropResidues[experiment_id],cropResidues[initial_conditions_level]=A58)))</f>
        <v>0</v>
      </c>
    </row>
    <row r="59" spans="2:121" x14ac:dyDescent="0.35">
      <c r="B59" t="str" cm="1">
        <f t="array" ref="B59">TRANSPOSE(_xlfn._xlws.SORT(_xlfn._xlws.FILTER(cropResidues[experiment_id]&amp;" | "&amp;cropResidues[growing_season_id],cropResidues[initial_conditions_level]=A59)))</f>
        <v xml:space="preserve"> | </v>
      </c>
      <c r="DQ59" cm="1">
        <f t="array" ref="DQ59">TRANSPOSE(_xlfn._xlws.SORT(_xlfn._xlws.FILTER(cropResidues[experiment_id],cropResidues[initial_conditions_level]=A59)))</f>
        <v>0</v>
      </c>
    </row>
    <row r="60" spans="2:121" x14ac:dyDescent="0.35">
      <c r="B60" t="str" cm="1">
        <f t="array" ref="B60">TRANSPOSE(_xlfn._xlws.SORT(_xlfn._xlws.FILTER(cropResidues[experiment_id]&amp;" | "&amp;cropResidues[growing_season_id],cropResidues[initial_conditions_level]=A60)))</f>
        <v xml:space="preserve"> | </v>
      </c>
      <c r="DQ60" cm="1">
        <f t="array" ref="DQ60">TRANSPOSE(_xlfn._xlws.SORT(_xlfn._xlws.FILTER(cropResidues[experiment_id],cropResidues[initial_conditions_level]=A60)))</f>
        <v>0</v>
      </c>
    </row>
    <row r="61" spans="2:121" x14ac:dyDescent="0.35">
      <c r="B61" t="str" cm="1">
        <f t="array" ref="B61">TRANSPOSE(_xlfn._xlws.SORT(_xlfn._xlws.FILTER(cropResidues[experiment_id]&amp;" | "&amp;cropResidues[growing_season_id],cropResidues[initial_conditions_level]=A61)))</f>
        <v xml:space="preserve"> | </v>
      </c>
      <c r="DQ61" cm="1">
        <f t="array" ref="DQ61">TRANSPOSE(_xlfn._xlws.SORT(_xlfn._xlws.FILTER(cropResidues[experiment_id],cropResidues[initial_conditions_level]=A61)))</f>
        <v>0</v>
      </c>
    </row>
    <row r="62" spans="2:121" x14ac:dyDescent="0.35">
      <c r="B62" t="str" cm="1">
        <f t="array" ref="B62">TRANSPOSE(_xlfn._xlws.SORT(_xlfn._xlws.FILTER(cropResidues[experiment_id]&amp;" | "&amp;cropResidues[growing_season_id],cropResidues[initial_conditions_level]=A62)))</f>
        <v xml:space="preserve"> | </v>
      </c>
      <c r="DQ62" cm="1">
        <f t="array" ref="DQ62">TRANSPOSE(_xlfn._xlws.SORT(_xlfn._xlws.FILTER(cropResidues[experiment_id],cropResidues[initial_conditions_level]=A62)))</f>
        <v>0</v>
      </c>
    </row>
    <row r="63" spans="2:121" x14ac:dyDescent="0.35">
      <c r="B63" t="str" cm="1">
        <f t="array" ref="B63">TRANSPOSE(_xlfn._xlws.SORT(_xlfn._xlws.FILTER(cropResidues[experiment_id]&amp;" | "&amp;cropResidues[growing_season_id],cropResidues[initial_conditions_level]=A63)))</f>
        <v xml:space="preserve"> | </v>
      </c>
      <c r="DQ63" cm="1">
        <f t="array" ref="DQ63">TRANSPOSE(_xlfn._xlws.SORT(_xlfn._xlws.FILTER(cropResidues[experiment_id],cropResidues[initial_conditions_level]=A63)))</f>
        <v>0</v>
      </c>
    </row>
    <row r="64" spans="2:121" x14ac:dyDescent="0.35">
      <c r="B64" t="str" cm="1">
        <f t="array" ref="B64">TRANSPOSE(_xlfn._xlws.SORT(_xlfn._xlws.FILTER(cropResidues[experiment_id]&amp;" | "&amp;cropResidues[growing_season_id],cropResidues[initial_conditions_level]=A64)))</f>
        <v xml:space="preserve"> | </v>
      </c>
      <c r="DQ64" cm="1">
        <f t="array" ref="DQ64">TRANSPOSE(_xlfn._xlws.SORT(_xlfn._xlws.FILTER(cropResidues[experiment_id],cropResidues[initial_conditions_level]=A64)))</f>
        <v>0</v>
      </c>
    </row>
    <row r="65" spans="2:121" x14ac:dyDescent="0.35">
      <c r="B65" t="str" cm="1">
        <f t="array" ref="B65">TRANSPOSE(_xlfn._xlws.SORT(_xlfn._xlws.FILTER(cropResidues[experiment_id]&amp;" | "&amp;cropResidues[growing_season_id],cropResidues[initial_conditions_level]=A65)))</f>
        <v xml:space="preserve"> | </v>
      </c>
      <c r="DQ65" cm="1">
        <f t="array" ref="DQ65">TRANSPOSE(_xlfn._xlws.SORT(_xlfn._xlws.FILTER(cropResidues[experiment_id],cropResidues[initial_conditions_level]=A65)))</f>
        <v>0</v>
      </c>
    </row>
    <row r="66" spans="2:121" x14ac:dyDescent="0.35">
      <c r="B66" t="str" cm="1">
        <f t="array" ref="B66">TRANSPOSE(_xlfn._xlws.SORT(_xlfn._xlws.FILTER(cropResidues[experiment_id]&amp;" | "&amp;cropResidues[growing_season_id],cropResidues[initial_conditions_level]=A66)))</f>
        <v xml:space="preserve"> | </v>
      </c>
      <c r="DQ66" cm="1">
        <f t="array" ref="DQ66">TRANSPOSE(_xlfn._xlws.SORT(_xlfn._xlws.FILTER(cropResidues[experiment_id],cropResidues[initial_conditions_level]=A66)))</f>
        <v>0</v>
      </c>
    </row>
    <row r="67" spans="2:121" x14ac:dyDescent="0.35">
      <c r="B67" t="str" cm="1">
        <f t="array" ref="B67">TRANSPOSE(_xlfn._xlws.SORT(_xlfn._xlws.FILTER(cropResidues[experiment_id]&amp;" | "&amp;cropResidues[growing_season_id],cropResidues[initial_conditions_level]=A67)))</f>
        <v xml:space="preserve"> | </v>
      </c>
      <c r="DQ67" cm="1">
        <f t="array" ref="DQ67">TRANSPOSE(_xlfn._xlws.SORT(_xlfn._xlws.FILTER(cropResidues[experiment_id],cropResidues[initial_conditions_level]=A67)))</f>
        <v>0</v>
      </c>
    </row>
    <row r="68" spans="2:121" x14ac:dyDescent="0.35">
      <c r="B68" t="str" cm="1">
        <f t="array" ref="B68">TRANSPOSE(_xlfn._xlws.SORT(_xlfn._xlws.FILTER(cropResidues[experiment_id]&amp;" | "&amp;cropResidues[growing_season_id],cropResidues[initial_conditions_level]=A68)))</f>
        <v xml:space="preserve"> | </v>
      </c>
      <c r="DQ68" cm="1">
        <f t="array" ref="DQ68">TRANSPOSE(_xlfn._xlws.SORT(_xlfn._xlws.FILTER(cropResidues[experiment_id],cropResidues[initial_conditions_level]=A68)))</f>
        <v>0</v>
      </c>
    </row>
    <row r="69" spans="2:121" x14ac:dyDescent="0.35">
      <c r="B69" t="str" cm="1">
        <f t="array" ref="B69">TRANSPOSE(_xlfn._xlws.SORT(_xlfn._xlws.FILTER(cropResidues[experiment_id]&amp;" | "&amp;cropResidues[growing_season_id],cropResidues[initial_conditions_level]=A69)))</f>
        <v xml:space="preserve"> | </v>
      </c>
      <c r="DQ69" cm="1">
        <f t="array" ref="DQ69">TRANSPOSE(_xlfn._xlws.SORT(_xlfn._xlws.FILTER(cropResidues[experiment_id],cropResidues[initial_conditions_level]=A69)))</f>
        <v>0</v>
      </c>
    </row>
    <row r="70" spans="2:121" x14ac:dyDescent="0.35">
      <c r="B70" t="str" cm="1">
        <f t="array" ref="B70">TRANSPOSE(_xlfn._xlws.SORT(_xlfn._xlws.FILTER(cropResidues[experiment_id]&amp;" | "&amp;cropResidues[growing_season_id],cropResidues[initial_conditions_level]=A70)))</f>
        <v xml:space="preserve"> | </v>
      </c>
      <c r="DQ70" cm="1">
        <f t="array" ref="DQ70">TRANSPOSE(_xlfn._xlws.SORT(_xlfn._xlws.FILTER(cropResidues[experiment_id],cropResidues[initial_conditions_level]=A70)))</f>
        <v>0</v>
      </c>
    </row>
    <row r="71" spans="2:121" x14ac:dyDescent="0.35">
      <c r="B71" t="str" cm="1">
        <f t="array" ref="B71">TRANSPOSE(_xlfn._xlws.SORT(_xlfn._xlws.FILTER(cropResidues[experiment_id]&amp;" | "&amp;cropResidues[growing_season_id],cropResidues[initial_conditions_level]=A71)))</f>
        <v xml:space="preserve"> | </v>
      </c>
      <c r="DQ71" cm="1">
        <f t="array" ref="DQ71">TRANSPOSE(_xlfn._xlws.SORT(_xlfn._xlws.FILTER(cropResidues[experiment_id],cropResidues[initial_conditions_level]=A71)))</f>
        <v>0</v>
      </c>
    </row>
    <row r="72" spans="2:121" x14ac:dyDescent="0.35">
      <c r="B72" t="str" cm="1">
        <f t="array" ref="B72">TRANSPOSE(_xlfn._xlws.SORT(_xlfn._xlws.FILTER(cropResidues[experiment_id]&amp;" | "&amp;cropResidues[growing_season_id],cropResidues[initial_conditions_level]=A72)))</f>
        <v xml:space="preserve"> | </v>
      </c>
      <c r="DQ72" cm="1">
        <f t="array" ref="DQ72">TRANSPOSE(_xlfn._xlws.SORT(_xlfn._xlws.FILTER(cropResidues[experiment_id],cropResidues[initial_conditions_level]=A72)))</f>
        <v>0</v>
      </c>
    </row>
    <row r="73" spans="2:121" x14ac:dyDescent="0.35">
      <c r="B73" t="str" cm="1">
        <f t="array" ref="B73">TRANSPOSE(_xlfn._xlws.SORT(_xlfn._xlws.FILTER(cropResidues[experiment_id]&amp;" | "&amp;cropResidues[growing_season_id],cropResidues[initial_conditions_level]=A73)))</f>
        <v xml:space="preserve"> | </v>
      </c>
      <c r="DQ73" cm="1">
        <f t="array" ref="DQ73">TRANSPOSE(_xlfn._xlws.SORT(_xlfn._xlws.FILTER(cropResidues[experiment_id],cropResidues[initial_conditions_level]=A73)))</f>
        <v>0</v>
      </c>
    </row>
    <row r="74" spans="2:121" x14ac:dyDescent="0.35">
      <c r="B74" t="str" cm="1">
        <f t="array" ref="B74">TRANSPOSE(_xlfn._xlws.SORT(_xlfn._xlws.FILTER(cropResidues[experiment_id]&amp;" | "&amp;cropResidues[growing_season_id],cropResidues[initial_conditions_level]=A74)))</f>
        <v xml:space="preserve"> | </v>
      </c>
      <c r="DQ74" cm="1">
        <f t="array" ref="DQ74">TRANSPOSE(_xlfn._xlws.SORT(_xlfn._xlws.FILTER(cropResidues[experiment_id],cropResidues[initial_conditions_level]=A74)))</f>
        <v>0</v>
      </c>
    </row>
    <row r="75" spans="2:121" x14ac:dyDescent="0.35">
      <c r="B75" t="str" cm="1">
        <f t="array" ref="B75">TRANSPOSE(_xlfn._xlws.SORT(_xlfn._xlws.FILTER(cropResidues[experiment_id]&amp;" | "&amp;cropResidues[growing_season_id],cropResidues[initial_conditions_level]=A75)))</f>
        <v xml:space="preserve"> | </v>
      </c>
      <c r="DQ75" cm="1">
        <f t="array" ref="DQ75">TRANSPOSE(_xlfn._xlws.SORT(_xlfn._xlws.FILTER(cropResidues[experiment_id],cropResidues[initial_conditions_level]=A75)))</f>
        <v>0</v>
      </c>
    </row>
    <row r="76" spans="2:121" x14ac:dyDescent="0.35">
      <c r="B76" t="str" cm="1">
        <f t="array" ref="B76">TRANSPOSE(_xlfn._xlws.SORT(_xlfn._xlws.FILTER(cropResidues[experiment_id]&amp;" | "&amp;cropResidues[growing_season_id],cropResidues[initial_conditions_level]=A76)))</f>
        <v xml:space="preserve"> | </v>
      </c>
      <c r="DQ76" cm="1">
        <f t="array" ref="DQ76">TRANSPOSE(_xlfn._xlws.SORT(_xlfn._xlws.FILTER(cropResidues[experiment_id],cropResidues[initial_conditions_level]=A76)))</f>
        <v>0</v>
      </c>
    </row>
    <row r="77" spans="2:121" x14ac:dyDescent="0.35">
      <c r="B77" t="str" cm="1">
        <f t="array" ref="B77">TRANSPOSE(_xlfn._xlws.SORT(_xlfn._xlws.FILTER(cropResidues[experiment_id]&amp;" | "&amp;cropResidues[growing_season_id],cropResidues[initial_conditions_level]=A77)))</f>
        <v xml:space="preserve"> | </v>
      </c>
      <c r="DQ77" cm="1">
        <f t="array" ref="DQ77">TRANSPOSE(_xlfn._xlws.SORT(_xlfn._xlws.FILTER(cropResidues[experiment_id],cropResidues[initial_conditions_level]=A77)))</f>
        <v>0</v>
      </c>
    </row>
    <row r="78" spans="2:121" x14ac:dyDescent="0.35">
      <c r="B78" t="str" cm="1">
        <f t="array" ref="B78">TRANSPOSE(_xlfn._xlws.SORT(_xlfn._xlws.FILTER(cropResidues[experiment_id]&amp;" | "&amp;cropResidues[growing_season_id],cropResidues[initial_conditions_level]=A78)))</f>
        <v xml:space="preserve"> | </v>
      </c>
      <c r="DQ78" cm="1">
        <f t="array" ref="DQ78">TRANSPOSE(_xlfn._xlws.SORT(_xlfn._xlws.FILTER(cropResidues[experiment_id],cropResidues[initial_conditions_level]=A78)))</f>
        <v>0</v>
      </c>
    </row>
    <row r="79" spans="2:121" x14ac:dyDescent="0.35">
      <c r="B79" t="str" cm="1">
        <f t="array" ref="B79">TRANSPOSE(_xlfn._xlws.SORT(_xlfn._xlws.FILTER(cropResidues[experiment_id]&amp;" | "&amp;cropResidues[growing_season_id],cropResidues[initial_conditions_level]=A79)))</f>
        <v xml:space="preserve"> | </v>
      </c>
      <c r="DQ79" cm="1">
        <f t="array" ref="DQ79">TRANSPOSE(_xlfn._xlws.SORT(_xlfn._xlws.FILTER(cropResidues[experiment_id],cropResidues[initial_conditions_level]=A79)))</f>
        <v>0</v>
      </c>
    </row>
    <row r="80" spans="2:121" x14ac:dyDescent="0.35">
      <c r="B80" t="str" cm="1">
        <f t="array" ref="B80">TRANSPOSE(_xlfn._xlws.SORT(_xlfn._xlws.FILTER(cropResidues[experiment_id]&amp;" | "&amp;cropResidues[growing_season_id],cropResidues[initial_conditions_level]=A80)))</f>
        <v xml:space="preserve"> | </v>
      </c>
      <c r="DQ80" cm="1">
        <f t="array" ref="DQ80">TRANSPOSE(_xlfn._xlws.SORT(_xlfn._xlws.FILTER(cropResidues[experiment_id],cropResidues[initial_conditions_level]=A80)))</f>
        <v>0</v>
      </c>
    </row>
    <row r="81" spans="2:121" x14ac:dyDescent="0.35">
      <c r="B81" t="str" cm="1">
        <f t="array" ref="B81">TRANSPOSE(_xlfn._xlws.SORT(_xlfn._xlws.FILTER(cropResidues[experiment_id]&amp;" | "&amp;cropResidues[growing_season_id],cropResidues[initial_conditions_level]=A81)))</f>
        <v xml:space="preserve"> | </v>
      </c>
      <c r="DQ81" cm="1">
        <f t="array" ref="DQ81">TRANSPOSE(_xlfn._xlws.SORT(_xlfn._xlws.FILTER(cropResidues[experiment_id],cropResidues[initial_conditions_level]=A81)))</f>
        <v>0</v>
      </c>
    </row>
    <row r="82" spans="2:121" x14ac:dyDescent="0.35">
      <c r="B82" t="str" cm="1">
        <f t="array" ref="B82">TRANSPOSE(_xlfn._xlws.SORT(_xlfn._xlws.FILTER(cropResidues[experiment_id]&amp;" | "&amp;cropResidues[growing_season_id],cropResidues[initial_conditions_level]=A82)))</f>
        <v xml:space="preserve"> | </v>
      </c>
      <c r="DQ82" cm="1">
        <f t="array" ref="DQ82">TRANSPOSE(_xlfn._xlws.SORT(_xlfn._xlws.FILTER(cropResidues[experiment_id],cropResidues[initial_conditions_level]=A82)))</f>
        <v>0</v>
      </c>
    </row>
    <row r="83" spans="2:121" x14ac:dyDescent="0.35">
      <c r="B83" t="str" cm="1">
        <f t="array" ref="B83">TRANSPOSE(_xlfn._xlws.SORT(_xlfn._xlws.FILTER(cropResidues[experiment_id]&amp;" | "&amp;cropResidues[growing_season_id],cropResidues[initial_conditions_level]=A83)))</f>
        <v xml:space="preserve"> | </v>
      </c>
      <c r="DQ83" cm="1">
        <f t="array" ref="DQ83">TRANSPOSE(_xlfn._xlws.SORT(_xlfn._xlws.FILTER(cropResidues[experiment_id],cropResidues[initial_conditions_level]=A83)))</f>
        <v>0</v>
      </c>
    </row>
    <row r="84" spans="2:121" x14ac:dyDescent="0.35">
      <c r="B84" t="str" cm="1">
        <f t="array" ref="B84">TRANSPOSE(_xlfn._xlws.SORT(_xlfn._xlws.FILTER(cropResidues[experiment_id]&amp;" | "&amp;cropResidues[growing_season_id],cropResidues[initial_conditions_level]=A84)))</f>
        <v xml:space="preserve"> | </v>
      </c>
      <c r="DQ84" cm="1">
        <f t="array" ref="DQ84">TRANSPOSE(_xlfn._xlws.SORT(_xlfn._xlws.FILTER(cropResidues[experiment_id],cropResidues[initial_conditions_level]=A84)))</f>
        <v>0</v>
      </c>
    </row>
    <row r="85" spans="2:121" x14ac:dyDescent="0.35">
      <c r="B85" t="str" cm="1">
        <f t="array" ref="B85">TRANSPOSE(_xlfn._xlws.SORT(_xlfn._xlws.FILTER(cropResidues[experiment_id]&amp;" | "&amp;cropResidues[growing_season_id],cropResidues[initial_conditions_level]=A85)))</f>
        <v xml:space="preserve"> | </v>
      </c>
      <c r="DQ85" cm="1">
        <f t="array" ref="DQ85">TRANSPOSE(_xlfn._xlws.SORT(_xlfn._xlws.FILTER(cropResidues[experiment_id],cropResidues[initial_conditions_level]=A85)))</f>
        <v>0</v>
      </c>
    </row>
    <row r="86" spans="2:121" x14ac:dyDescent="0.35">
      <c r="B86" t="str" cm="1">
        <f t="array" ref="B86">TRANSPOSE(_xlfn._xlws.SORT(_xlfn._xlws.FILTER(cropResidues[experiment_id]&amp;" | "&amp;cropResidues[growing_season_id],cropResidues[initial_conditions_level]=A86)))</f>
        <v xml:space="preserve"> | </v>
      </c>
      <c r="DQ86" cm="1">
        <f t="array" ref="DQ86">TRANSPOSE(_xlfn._xlws.SORT(_xlfn._xlws.FILTER(cropResidues[experiment_id],cropResidues[initial_conditions_level]=A86)))</f>
        <v>0</v>
      </c>
    </row>
    <row r="87" spans="2:121" x14ac:dyDescent="0.35">
      <c r="B87" t="str" cm="1">
        <f t="array" ref="B87">TRANSPOSE(_xlfn._xlws.SORT(_xlfn._xlws.FILTER(cropResidues[experiment_id]&amp;" | "&amp;cropResidues[growing_season_id],cropResidues[initial_conditions_level]=A87)))</f>
        <v xml:space="preserve"> | </v>
      </c>
      <c r="DQ87" cm="1">
        <f t="array" ref="DQ87">TRANSPOSE(_xlfn._xlws.SORT(_xlfn._xlws.FILTER(cropResidues[experiment_id],cropResidues[initial_conditions_level]=A87)))</f>
        <v>0</v>
      </c>
    </row>
    <row r="88" spans="2:121" x14ac:dyDescent="0.35">
      <c r="B88" t="str" cm="1">
        <f t="array" ref="B88">TRANSPOSE(_xlfn._xlws.SORT(_xlfn._xlws.FILTER(cropResidues[experiment_id]&amp;" | "&amp;cropResidues[growing_season_id],cropResidues[initial_conditions_level]=A88)))</f>
        <v xml:space="preserve"> | </v>
      </c>
      <c r="DQ88" cm="1">
        <f t="array" ref="DQ88">TRANSPOSE(_xlfn._xlws.SORT(_xlfn._xlws.FILTER(cropResidues[experiment_id],cropResidues[initial_conditions_level]=A88)))</f>
        <v>0</v>
      </c>
    </row>
    <row r="89" spans="2:121" x14ac:dyDescent="0.35">
      <c r="B89" t="str" cm="1">
        <f t="array" ref="B89">TRANSPOSE(_xlfn._xlws.SORT(_xlfn._xlws.FILTER(cropResidues[experiment_id]&amp;" | "&amp;cropResidues[growing_season_id],cropResidues[initial_conditions_level]=A89)))</f>
        <v xml:space="preserve"> | </v>
      </c>
      <c r="DQ89" cm="1">
        <f t="array" ref="DQ89">TRANSPOSE(_xlfn._xlws.SORT(_xlfn._xlws.FILTER(cropResidues[experiment_id],cropResidues[initial_conditions_level]=A89)))</f>
        <v>0</v>
      </c>
    </row>
    <row r="90" spans="2:121" x14ac:dyDescent="0.35">
      <c r="B90" t="str" cm="1">
        <f t="array" ref="B90">TRANSPOSE(_xlfn._xlws.SORT(_xlfn._xlws.FILTER(cropResidues[experiment_id]&amp;" | "&amp;cropResidues[growing_season_id],cropResidues[initial_conditions_level]=A90)))</f>
        <v xml:space="preserve"> | </v>
      </c>
      <c r="DQ90" cm="1">
        <f t="array" ref="DQ90">TRANSPOSE(_xlfn._xlws.SORT(_xlfn._xlws.FILTER(cropResidues[experiment_id],cropResidues[initial_conditions_level]=A90)))</f>
        <v>0</v>
      </c>
    </row>
    <row r="91" spans="2:121" x14ac:dyDescent="0.35">
      <c r="B91" t="str" cm="1">
        <f t="array" ref="B91">TRANSPOSE(_xlfn._xlws.SORT(_xlfn._xlws.FILTER(cropResidues[experiment_id]&amp;" | "&amp;cropResidues[growing_season_id],cropResidues[initial_conditions_level]=A91)))</f>
        <v xml:space="preserve"> | </v>
      </c>
      <c r="DQ91" cm="1">
        <f t="array" ref="DQ91">TRANSPOSE(_xlfn._xlws.SORT(_xlfn._xlws.FILTER(cropResidues[experiment_id],cropResidues[initial_conditions_level]=A91)))</f>
        <v>0</v>
      </c>
    </row>
    <row r="92" spans="2:121" x14ac:dyDescent="0.35">
      <c r="B92" t="str" cm="1">
        <f t="array" ref="B92">TRANSPOSE(_xlfn._xlws.SORT(_xlfn._xlws.FILTER(cropResidues[experiment_id]&amp;" | "&amp;cropResidues[growing_season_id],cropResidues[initial_conditions_level]=A92)))</f>
        <v xml:space="preserve"> | </v>
      </c>
      <c r="DQ92" cm="1">
        <f t="array" ref="DQ92">TRANSPOSE(_xlfn._xlws.SORT(_xlfn._xlws.FILTER(cropResidues[experiment_id],cropResidues[initial_conditions_level]=A92)))</f>
        <v>0</v>
      </c>
    </row>
    <row r="93" spans="2:121" x14ac:dyDescent="0.35">
      <c r="B93" t="str" cm="1">
        <f t="array" ref="B93">TRANSPOSE(_xlfn._xlws.SORT(_xlfn._xlws.FILTER(cropResidues[experiment_id]&amp;" | "&amp;cropResidues[growing_season_id],cropResidues[initial_conditions_level]=A93)))</f>
        <v xml:space="preserve"> | </v>
      </c>
      <c r="DQ93" cm="1">
        <f t="array" ref="DQ93">TRANSPOSE(_xlfn._xlws.SORT(_xlfn._xlws.FILTER(cropResidues[experiment_id],cropResidues[initial_conditions_level]=A93)))</f>
        <v>0</v>
      </c>
    </row>
    <row r="94" spans="2:121" x14ac:dyDescent="0.35">
      <c r="B94" t="str" cm="1">
        <f t="array" ref="B94">TRANSPOSE(_xlfn._xlws.SORT(_xlfn._xlws.FILTER(cropResidues[experiment_id]&amp;" | "&amp;cropResidues[growing_season_id],cropResidues[initial_conditions_level]=A94)))</f>
        <v xml:space="preserve"> | </v>
      </c>
      <c r="DQ94" cm="1">
        <f t="array" ref="DQ94">TRANSPOSE(_xlfn._xlws.SORT(_xlfn._xlws.FILTER(cropResidues[experiment_id],cropResidues[initial_conditions_level]=A94)))</f>
        <v>0</v>
      </c>
    </row>
    <row r="95" spans="2:121" x14ac:dyDescent="0.35">
      <c r="B95" t="str" cm="1">
        <f t="array" ref="B95">TRANSPOSE(_xlfn._xlws.SORT(_xlfn._xlws.FILTER(cropResidues[experiment_id]&amp;" | "&amp;cropResidues[growing_season_id],cropResidues[initial_conditions_level]=A95)))</f>
        <v xml:space="preserve"> | </v>
      </c>
      <c r="DQ95" cm="1">
        <f t="array" ref="DQ95">TRANSPOSE(_xlfn._xlws.SORT(_xlfn._xlws.FILTER(cropResidues[experiment_id],cropResidues[initial_conditions_level]=A95)))</f>
        <v>0</v>
      </c>
    </row>
    <row r="96" spans="2:121" x14ac:dyDescent="0.35">
      <c r="B96" t="str" cm="1">
        <f t="array" ref="B96">TRANSPOSE(_xlfn._xlws.SORT(_xlfn._xlws.FILTER(cropResidues[experiment_id]&amp;" | "&amp;cropResidues[growing_season_id],cropResidues[initial_conditions_level]=A96)))</f>
        <v xml:space="preserve"> | </v>
      </c>
      <c r="DQ96" cm="1">
        <f t="array" ref="DQ96">TRANSPOSE(_xlfn._xlws.SORT(_xlfn._xlws.FILTER(cropResidues[experiment_id],cropResidues[initial_conditions_level]=A96)))</f>
        <v>0</v>
      </c>
    </row>
    <row r="97" spans="2:121" x14ac:dyDescent="0.35">
      <c r="B97" t="str" cm="1">
        <f t="array" ref="B97">TRANSPOSE(_xlfn._xlws.SORT(_xlfn._xlws.FILTER(cropResidues[experiment_id]&amp;" | "&amp;cropResidues[growing_season_id],cropResidues[initial_conditions_level]=A97)))</f>
        <v xml:space="preserve"> | </v>
      </c>
      <c r="DQ97" cm="1">
        <f t="array" ref="DQ97">TRANSPOSE(_xlfn._xlws.SORT(_xlfn._xlws.FILTER(cropResidues[experiment_id],cropResidues[initial_conditions_level]=A97)))</f>
        <v>0</v>
      </c>
    </row>
    <row r="98" spans="2:121" x14ac:dyDescent="0.35">
      <c r="B98" t="str" cm="1">
        <f t="array" ref="B98">TRANSPOSE(_xlfn._xlws.SORT(_xlfn._xlws.FILTER(cropResidues[experiment_id]&amp;" | "&amp;cropResidues[growing_season_id],cropResidues[initial_conditions_level]=A98)))</f>
        <v xml:space="preserve"> | </v>
      </c>
      <c r="DQ98" cm="1">
        <f t="array" ref="DQ98">TRANSPOSE(_xlfn._xlws.SORT(_xlfn._xlws.FILTER(cropResidues[experiment_id],cropResidues[initial_conditions_level]=A98)))</f>
        <v>0</v>
      </c>
    </row>
    <row r="99" spans="2:121" x14ac:dyDescent="0.35">
      <c r="B99" t="str" cm="1">
        <f t="array" ref="B99">TRANSPOSE(_xlfn._xlws.SORT(_xlfn._xlws.FILTER(cropResidues[experiment_id]&amp;" | "&amp;cropResidues[growing_season_id],cropResidues[initial_conditions_level]=A99)))</f>
        <v xml:space="preserve"> | </v>
      </c>
      <c r="DQ99" cm="1">
        <f t="array" ref="DQ99">TRANSPOSE(_xlfn._xlws.SORT(_xlfn._xlws.FILTER(cropResidues[experiment_id],cropResidues[initial_conditions_level]=A99)))</f>
        <v>0</v>
      </c>
    </row>
    <row r="100" spans="2:121" x14ac:dyDescent="0.35">
      <c r="B100" t="str" cm="1">
        <f t="array" ref="B100">TRANSPOSE(_xlfn._xlws.SORT(_xlfn._xlws.FILTER(cropResidues[experiment_id]&amp;" | "&amp;cropResidues[growing_season_id],cropResidues[initial_conditions_level]=A100)))</f>
        <v xml:space="preserve"> | </v>
      </c>
      <c r="DQ100" cm="1">
        <f t="array" ref="DQ100">TRANSPOSE(_xlfn._xlws.SORT(_xlfn._xlws.FILTER(cropResidues[experiment_id],cropResidues[initial_conditions_level]=A100)))</f>
        <v>0</v>
      </c>
    </row>
    <row r="101" spans="2:121" x14ac:dyDescent="0.35">
      <c r="B101" t="str" cm="1">
        <f t="array" ref="B101">TRANSPOSE(_xlfn._xlws.SORT(_xlfn._xlws.FILTER(cropResidues[experiment_id]&amp;" | "&amp;cropResidues[growing_season_id],cropResidues[initial_conditions_level]=A101)))</f>
        <v xml:space="preserve"> | </v>
      </c>
      <c r="DQ101" cm="1">
        <f t="array" ref="DQ101">TRANSPOSE(_xlfn._xlws.SORT(_xlfn._xlws.FILTER(cropResidues[experiment_id],cropResidues[initial_conditions_level]=A101)))</f>
        <v>0</v>
      </c>
    </row>
    <row r="102" spans="2:121" x14ac:dyDescent="0.35">
      <c r="B102" t="str" cm="1">
        <f t="array" ref="B102">TRANSPOSE(_xlfn._xlws.SORT(_xlfn._xlws.FILTER(cropResidues[experiment_id]&amp;" | "&amp;cropResidues[growing_season_id],cropResidues[initial_conditions_level]=A102)))</f>
        <v xml:space="preserve"> | </v>
      </c>
      <c r="DQ102" cm="1">
        <f t="array" ref="DQ102">TRANSPOSE(_xlfn._xlws.SORT(_xlfn._xlws.FILTER(cropResidues[experiment_id],cropResidues[initial_conditions_level]=A102)))</f>
        <v>0</v>
      </c>
    </row>
    <row r="103" spans="2:121" x14ac:dyDescent="0.35">
      <c r="B103" t="str" cm="1">
        <f t="array" ref="B103">TRANSPOSE(_xlfn._xlws.SORT(_xlfn._xlws.FILTER(cropResidues[experiment_id]&amp;" | "&amp;cropResidues[growing_season_id],cropResidues[initial_conditions_level]=A103)))</f>
        <v xml:space="preserve"> | </v>
      </c>
      <c r="DQ103" cm="1">
        <f t="array" ref="DQ103">TRANSPOSE(_xlfn._xlws.SORT(_xlfn._xlws.FILTER(cropResidues[experiment_id],cropResidues[initial_conditions_level]=A103)))</f>
        <v>0</v>
      </c>
    </row>
    <row r="104" spans="2:121" x14ac:dyDescent="0.35">
      <c r="B104" t="str" cm="1">
        <f t="array" ref="B104">TRANSPOSE(_xlfn._xlws.SORT(_xlfn._xlws.FILTER(cropResidues[experiment_id]&amp;" | "&amp;cropResidues[growing_season_id],cropResidues[initial_conditions_level]=A104)))</f>
        <v xml:space="preserve"> | </v>
      </c>
      <c r="DQ104" cm="1">
        <f t="array" ref="DQ104">TRANSPOSE(_xlfn._xlws.SORT(_xlfn._xlws.FILTER(cropResidues[experiment_id],cropResidues[initial_conditions_level]=A104)))</f>
        <v>0</v>
      </c>
    </row>
    <row r="105" spans="2:121" x14ac:dyDescent="0.35">
      <c r="B105" t="str" cm="1">
        <f t="array" ref="B105">TRANSPOSE(_xlfn._xlws.SORT(_xlfn._xlws.FILTER(cropResidues[experiment_id]&amp;" | "&amp;cropResidues[growing_season_id],cropResidues[initial_conditions_level]=A105)))</f>
        <v xml:space="preserve"> | </v>
      </c>
      <c r="DQ105" cm="1">
        <f t="array" ref="DQ105">TRANSPOSE(_xlfn._xlws.SORT(_xlfn._xlws.FILTER(cropResidues[experiment_id],cropResidues[initial_conditions_level]=A105)))</f>
        <v>0</v>
      </c>
    </row>
    <row r="106" spans="2:121" x14ac:dyDescent="0.35">
      <c r="B106" t="str" cm="1">
        <f t="array" ref="B106">TRANSPOSE(_xlfn._xlws.SORT(_xlfn._xlws.FILTER(cropResidues[experiment_id]&amp;" | "&amp;cropResidues[growing_season_id],cropResidues[initial_conditions_level]=A106)))</f>
        <v xml:space="preserve"> | </v>
      </c>
      <c r="DQ106" cm="1">
        <f t="array" ref="DQ106">TRANSPOSE(_xlfn._xlws.SORT(_xlfn._xlws.FILTER(cropResidues[experiment_id],cropResidues[initial_conditions_level]=A106)))</f>
        <v>0</v>
      </c>
    </row>
    <row r="107" spans="2:121" x14ac:dyDescent="0.35">
      <c r="B107" t="str" cm="1">
        <f t="array" ref="B107">TRANSPOSE(_xlfn._xlws.SORT(_xlfn._xlws.FILTER(cropResidues[experiment_id]&amp;" | "&amp;cropResidues[growing_season_id],cropResidues[initial_conditions_level]=A107)))</f>
        <v xml:space="preserve"> | </v>
      </c>
      <c r="DQ107" cm="1">
        <f t="array" ref="DQ107">TRANSPOSE(_xlfn._xlws.SORT(_xlfn._xlws.FILTER(cropResidues[experiment_id],cropResidues[initial_conditions_level]=A107)))</f>
        <v>0</v>
      </c>
    </row>
    <row r="108" spans="2:121" x14ac:dyDescent="0.35">
      <c r="B108" t="str" cm="1">
        <f t="array" ref="B108">TRANSPOSE(_xlfn._xlws.SORT(_xlfn._xlws.FILTER(cropResidues[experiment_id]&amp;" | "&amp;cropResidues[growing_season_id],cropResidues[initial_conditions_level]=A108)))</f>
        <v xml:space="preserve"> | </v>
      </c>
      <c r="DQ108" cm="1">
        <f t="array" ref="DQ108">TRANSPOSE(_xlfn._xlws.SORT(_xlfn._xlws.FILTER(cropResidues[experiment_id],cropResidues[initial_conditions_level]=A108)))</f>
        <v>0</v>
      </c>
    </row>
    <row r="109" spans="2:121" x14ac:dyDescent="0.35">
      <c r="B109" t="str" cm="1">
        <f t="array" ref="B109">TRANSPOSE(_xlfn._xlws.SORT(_xlfn._xlws.FILTER(cropResidues[experiment_id]&amp;" | "&amp;cropResidues[growing_season_id],cropResidues[initial_conditions_level]=A109)))</f>
        <v xml:space="preserve"> | </v>
      </c>
      <c r="DQ109" cm="1">
        <f t="array" ref="DQ109">TRANSPOSE(_xlfn._xlws.SORT(_xlfn._xlws.FILTER(cropResidues[experiment_id],cropResidues[initial_conditions_level]=A109)))</f>
        <v>0</v>
      </c>
    </row>
    <row r="110" spans="2:121" x14ac:dyDescent="0.35">
      <c r="B110" t="str" cm="1">
        <f t="array" ref="B110">TRANSPOSE(_xlfn._xlws.SORT(_xlfn._xlws.FILTER(cropResidues[experiment_id]&amp;" | "&amp;cropResidues[growing_season_id],cropResidues[initial_conditions_level]=A110)))</f>
        <v xml:space="preserve"> | </v>
      </c>
      <c r="DQ110" cm="1">
        <f t="array" ref="DQ110">TRANSPOSE(_xlfn._xlws.SORT(_xlfn._xlws.FILTER(cropResidues[experiment_id],cropResidues[initial_conditions_level]=A110)))</f>
        <v>0</v>
      </c>
    </row>
    <row r="111" spans="2:121" x14ac:dyDescent="0.35">
      <c r="B111" t="str" cm="1">
        <f t="array" ref="B111">TRANSPOSE(_xlfn._xlws.SORT(_xlfn._xlws.FILTER(cropResidues[experiment_id]&amp;" | "&amp;cropResidues[growing_season_id],cropResidues[initial_conditions_level]=A111)))</f>
        <v xml:space="preserve"> | </v>
      </c>
      <c r="DQ111" cm="1">
        <f t="array" ref="DQ111">TRANSPOSE(_xlfn._xlws.SORT(_xlfn._xlws.FILTER(cropResidues[experiment_id],cropResidues[initial_conditions_level]=A111)))</f>
        <v>0</v>
      </c>
    </row>
    <row r="112" spans="2:121" x14ac:dyDescent="0.35">
      <c r="B112" t="str" cm="1">
        <f t="array" ref="B112">TRANSPOSE(_xlfn._xlws.SORT(_xlfn._xlws.FILTER(cropResidues[experiment_id]&amp;" | "&amp;cropResidues[growing_season_id],cropResidues[initial_conditions_level]=A112)))</f>
        <v xml:space="preserve"> | </v>
      </c>
      <c r="DQ112" cm="1">
        <f t="array" ref="DQ112">TRANSPOSE(_xlfn._xlws.SORT(_xlfn._xlws.FILTER(cropResidues[experiment_id],cropResidues[initial_conditions_level]=A112)))</f>
        <v>0</v>
      </c>
    </row>
    <row r="113" spans="2:121" x14ac:dyDescent="0.35">
      <c r="B113" t="str" cm="1">
        <f t="array" ref="B113">TRANSPOSE(_xlfn._xlws.SORT(_xlfn._xlws.FILTER(cropResidues[experiment_id]&amp;" | "&amp;cropResidues[growing_season_id],cropResidues[initial_conditions_level]=A113)))</f>
        <v xml:space="preserve"> | </v>
      </c>
      <c r="DQ113" cm="1">
        <f t="array" ref="DQ113">TRANSPOSE(_xlfn._xlws.SORT(_xlfn._xlws.FILTER(cropResidues[experiment_id],cropResidues[initial_conditions_level]=A113)))</f>
        <v>0</v>
      </c>
    </row>
    <row r="114" spans="2:121" x14ac:dyDescent="0.35">
      <c r="B114" t="str" cm="1">
        <f t="array" ref="B114">TRANSPOSE(_xlfn._xlws.SORT(_xlfn._xlws.FILTER(cropResidues[experiment_id]&amp;" | "&amp;cropResidues[growing_season_id],cropResidues[initial_conditions_level]=A114)))</f>
        <v xml:space="preserve"> | </v>
      </c>
      <c r="DQ114" cm="1">
        <f t="array" ref="DQ114">TRANSPOSE(_xlfn._xlws.SORT(_xlfn._xlws.FILTER(cropResidues[experiment_id],cropResidues[initial_conditions_level]=A114)))</f>
        <v>0</v>
      </c>
    </row>
    <row r="115" spans="2:121" x14ac:dyDescent="0.35">
      <c r="B115" t="str" cm="1">
        <f t="array" ref="B115">TRANSPOSE(_xlfn._xlws.SORT(_xlfn._xlws.FILTER(cropResidues[experiment_id]&amp;" | "&amp;cropResidues[growing_season_id],cropResidues[initial_conditions_level]=A115)))</f>
        <v xml:space="preserve"> | </v>
      </c>
      <c r="DQ115" cm="1">
        <f t="array" ref="DQ115">TRANSPOSE(_xlfn._xlws.SORT(_xlfn._xlws.FILTER(cropResidues[experiment_id],cropResidues[initial_conditions_level]=A115)))</f>
        <v>0</v>
      </c>
    </row>
    <row r="116" spans="2:121" x14ac:dyDescent="0.35">
      <c r="B116" t="str" cm="1">
        <f t="array" ref="B116">TRANSPOSE(_xlfn._xlws.SORT(_xlfn._xlws.FILTER(cropResidues[experiment_id]&amp;" | "&amp;cropResidues[growing_season_id],cropResidues[initial_conditions_level]=A116)))</f>
        <v xml:space="preserve"> | </v>
      </c>
      <c r="DQ116" cm="1">
        <f t="array" ref="DQ116">TRANSPOSE(_xlfn._xlws.SORT(_xlfn._xlws.FILTER(cropResidues[experiment_id],cropResidues[initial_conditions_level]=A116)))</f>
        <v>0</v>
      </c>
    </row>
    <row r="117" spans="2:121" x14ac:dyDescent="0.35">
      <c r="B117" t="str" cm="1">
        <f t="array" ref="B117">TRANSPOSE(_xlfn._xlws.SORT(_xlfn._xlws.FILTER(cropResidues[experiment_id]&amp;" | "&amp;cropResidues[growing_season_id],cropResidues[initial_conditions_level]=A117)))</f>
        <v xml:space="preserve"> | </v>
      </c>
      <c r="DQ117" cm="1">
        <f t="array" ref="DQ117">TRANSPOSE(_xlfn._xlws.SORT(_xlfn._xlws.FILTER(cropResidues[experiment_id],cropResidues[initial_conditions_level]=A117)))</f>
        <v>0</v>
      </c>
    </row>
    <row r="118" spans="2:121" x14ac:dyDescent="0.35">
      <c r="B118" t="str" cm="1">
        <f t="array" ref="B118">TRANSPOSE(_xlfn._xlws.SORT(_xlfn._xlws.FILTER(cropResidues[experiment_id]&amp;" | "&amp;cropResidues[growing_season_id],cropResidues[initial_conditions_level]=A118)))</f>
        <v xml:space="preserve"> | </v>
      </c>
      <c r="DQ118" cm="1">
        <f t="array" ref="DQ118">TRANSPOSE(_xlfn._xlws.SORT(_xlfn._xlws.FILTER(cropResidues[experiment_id],cropResidues[initial_conditions_level]=A118)))</f>
        <v>0</v>
      </c>
    </row>
    <row r="119" spans="2:121" x14ac:dyDescent="0.35">
      <c r="B119" t="str" cm="1">
        <f t="array" ref="B119">TRANSPOSE(_xlfn._xlws.SORT(_xlfn._xlws.FILTER(cropResidues[experiment_id]&amp;" | "&amp;cropResidues[growing_season_id],cropResidues[initial_conditions_level]=A119)))</f>
        <v xml:space="preserve"> | </v>
      </c>
      <c r="DQ119" cm="1">
        <f t="array" ref="DQ119">TRANSPOSE(_xlfn._xlws.SORT(_xlfn._xlws.FILTER(cropResidues[experiment_id],cropResidues[initial_conditions_level]=A119)))</f>
        <v>0</v>
      </c>
    </row>
    <row r="120" spans="2:121" x14ac:dyDescent="0.35">
      <c r="B120" t="str" cm="1">
        <f t="array" ref="B120">TRANSPOSE(_xlfn._xlws.SORT(_xlfn._xlws.FILTER(cropResidues[experiment_id]&amp;" | "&amp;cropResidues[growing_season_id],cropResidues[initial_conditions_level]=A120)))</f>
        <v xml:space="preserve"> | </v>
      </c>
      <c r="DQ120" cm="1">
        <f t="array" ref="DQ120">TRANSPOSE(_xlfn._xlws.SORT(_xlfn._xlws.FILTER(cropResidues[experiment_id],cropResidues[initial_conditions_level]=A120)))</f>
        <v>0</v>
      </c>
    </row>
    <row r="121" spans="2:121" x14ac:dyDescent="0.35">
      <c r="B121" t="str" cm="1">
        <f t="array" ref="B121">TRANSPOSE(_xlfn._xlws.SORT(_xlfn._xlws.FILTER(cropResidues[experiment_id]&amp;" | "&amp;cropResidues[growing_season_id],cropResidues[initial_conditions_level]=A121)))</f>
        <v xml:space="preserve"> | </v>
      </c>
      <c r="DQ121" cm="1">
        <f t="array" ref="DQ121">TRANSPOSE(_xlfn._xlws.SORT(_xlfn._xlws.FILTER(cropResidues[experiment_id],cropResidues[initial_conditions_level]=A121)))</f>
        <v>0</v>
      </c>
    </row>
    <row r="122" spans="2:121" x14ac:dyDescent="0.35">
      <c r="B122" t="str" cm="1">
        <f t="array" ref="B122">TRANSPOSE(_xlfn._xlws.SORT(_xlfn._xlws.FILTER(cropResidues[experiment_id]&amp;" | "&amp;cropResidues[growing_season_id],cropResidues[initial_conditions_level]=A122)))</f>
        <v xml:space="preserve"> | </v>
      </c>
      <c r="DQ122" cm="1">
        <f t="array" ref="DQ122">TRANSPOSE(_xlfn._xlws.SORT(_xlfn._xlws.FILTER(cropResidues[experiment_id],cropResidues[initial_conditions_level]=A122)))</f>
        <v>0</v>
      </c>
    </row>
    <row r="123" spans="2:121" x14ac:dyDescent="0.35">
      <c r="B123" t="str" cm="1">
        <f t="array" ref="B123">TRANSPOSE(_xlfn._xlws.SORT(_xlfn._xlws.FILTER(cropResidues[experiment_id]&amp;" | "&amp;cropResidues[growing_season_id],cropResidues[initial_conditions_level]=A123)))</f>
        <v xml:space="preserve"> | </v>
      </c>
      <c r="DQ123" cm="1">
        <f t="array" ref="DQ123">TRANSPOSE(_xlfn._xlws.SORT(_xlfn._xlws.FILTER(cropResidues[experiment_id],cropResidues[initial_conditions_level]=A123)))</f>
        <v>0</v>
      </c>
    </row>
    <row r="124" spans="2:121" x14ac:dyDescent="0.35">
      <c r="B124" t="str" cm="1">
        <f t="array" ref="B124">TRANSPOSE(_xlfn._xlws.SORT(_xlfn._xlws.FILTER(cropResidues[experiment_id]&amp;" | "&amp;cropResidues[growing_season_id],cropResidues[initial_conditions_level]=A124)))</f>
        <v xml:space="preserve"> | </v>
      </c>
      <c r="DQ124" cm="1">
        <f t="array" ref="DQ124">TRANSPOSE(_xlfn._xlws.SORT(_xlfn._xlws.FILTER(cropResidues[experiment_id],cropResidues[initial_conditions_level]=A124)))</f>
        <v>0</v>
      </c>
    </row>
    <row r="125" spans="2:121" x14ac:dyDescent="0.35">
      <c r="B125" t="str" cm="1">
        <f t="array" ref="B125">TRANSPOSE(_xlfn._xlws.SORT(_xlfn._xlws.FILTER(cropResidues[experiment_id]&amp;" | "&amp;cropResidues[growing_season_id],cropResidues[initial_conditions_level]=A125)))</f>
        <v xml:space="preserve"> | </v>
      </c>
      <c r="DQ125" cm="1">
        <f t="array" ref="DQ125">TRANSPOSE(_xlfn._xlws.SORT(_xlfn._xlws.FILTER(cropResidues[experiment_id],cropResidues[initial_conditions_level]=A125)))</f>
        <v>0</v>
      </c>
    </row>
    <row r="126" spans="2:121" x14ac:dyDescent="0.35">
      <c r="B126" t="str" cm="1">
        <f t="array" ref="B126">TRANSPOSE(_xlfn._xlws.SORT(_xlfn._xlws.FILTER(cropResidues[experiment_id]&amp;" | "&amp;cropResidues[growing_season_id],cropResidues[initial_conditions_level]=A126)))</f>
        <v xml:space="preserve"> | </v>
      </c>
      <c r="DQ126" cm="1">
        <f t="array" ref="DQ126">TRANSPOSE(_xlfn._xlws.SORT(_xlfn._xlws.FILTER(cropResidues[experiment_id],cropResidues[initial_conditions_level]=A126)))</f>
        <v>0</v>
      </c>
    </row>
    <row r="127" spans="2:121" x14ac:dyDescent="0.35">
      <c r="B127" t="str" cm="1">
        <f t="array" ref="B127">TRANSPOSE(_xlfn._xlws.SORT(_xlfn._xlws.FILTER(cropResidues[experiment_id]&amp;" | "&amp;cropResidues[growing_season_id],cropResidues[initial_conditions_level]=A127)))</f>
        <v xml:space="preserve"> | </v>
      </c>
      <c r="DQ127" cm="1">
        <f t="array" ref="DQ127">TRANSPOSE(_xlfn._xlws.SORT(_xlfn._xlws.FILTER(cropResidues[experiment_id],cropResidues[initial_conditions_level]=A127)))</f>
        <v>0</v>
      </c>
    </row>
    <row r="128" spans="2:121" x14ac:dyDescent="0.35">
      <c r="B128" t="str" cm="1">
        <f t="array" ref="B128">TRANSPOSE(_xlfn._xlws.SORT(_xlfn._xlws.FILTER(cropResidues[experiment_id]&amp;" | "&amp;cropResidues[growing_season_id],cropResidues[initial_conditions_level]=A128)))</f>
        <v xml:space="preserve"> | </v>
      </c>
      <c r="DQ128" cm="1">
        <f t="array" ref="DQ128">TRANSPOSE(_xlfn._xlws.SORT(_xlfn._xlws.FILTER(cropResidues[experiment_id],cropResidues[initial_conditions_level]=A128)))</f>
        <v>0</v>
      </c>
    </row>
    <row r="129" spans="2:121" x14ac:dyDescent="0.35">
      <c r="B129" t="str" cm="1">
        <f t="array" ref="B129">TRANSPOSE(_xlfn._xlws.SORT(_xlfn._xlws.FILTER(cropResidues[experiment_id]&amp;" | "&amp;cropResidues[growing_season_id],cropResidues[initial_conditions_level]=A129)))</f>
        <v xml:space="preserve"> | </v>
      </c>
      <c r="DQ129" cm="1">
        <f t="array" ref="DQ129">TRANSPOSE(_xlfn._xlws.SORT(_xlfn._xlws.FILTER(cropResidues[experiment_id],cropResidues[initial_conditions_level]=A129)))</f>
        <v>0</v>
      </c>
    </row>
    <row r="130" spans="2:121" x14ac:dyDescent="0.35">
      <c r="B130" t="str" cm="1">
        <f t="array" ref="B130">TRANSPOSE(_xlfn._xlws.SORT(_xlfn._xlws.FILTER(cropResidues[experiment_id]&amp;" | "&amp;cropResidues[growing_season_id],cropResidues[initial_conditions_level]=A130)))</f>
        <v xml:space="preserve"> | </v>
      </c>
      <c r="DQ130" cm="1">
        <f t="array" ref="DQ130">TRANSPOSE(_xlfn._xlws.SORT(_xlfn._xlws.FILTER(cropResidues[experiment_id],cropResidues[initial_conditions_level]=A130)))</f>
        <v>0</v>
      </c>
    </row>
    <row r="131" spans="2:121" x14ac:dyDescent="0.35">
      <c r="B131" t="str" cm="1">
        <f t="array" ref="B131">TRANSPOSE(_xlfn._xlws.SORT(_xlfn._xlws.FILTER(cropResidues[experiment_id]&amp;" | "&amp;cropResidues[growing_season_id],cropResidues[initial_conditions_level]=A131)))</f>
        <v xml:space="preserve"> | </v>
      </c>
      <c r="DQ131" cm="1">
        <f t="array" ref="DQ131">TRANSPOSE(_xlfn._xlws.SORT(_xlfn._xlws.FILTER(cropResidues[experiment_id],cropResidues[initial_conditions_level]=A131)))</f>
        <v>0</v>
      </c>
    </row>
    <row r="132" spans="2:121" x14ac:dyDescent="0.35">
      <c r="B132" t="str" cm="1">
        <f t="array" ref="B132">TRANSPOSE(_xlfn._xlws.SORT(_xlfn._xlws.FILTER(cropResidues[experiment_id]&amp;" | "&amp;cropResidues[growing_season_id],cropResidues[initial_conditions_level]=A132)))</f>
        <v xml:space="preserve"> | </v>
      </c>
      <c r="DQ132" cm="1">
        <f t="array" ref="DQ132">TRANSPOSE(_xlfn._xlws.SORT(_xlfn._xlws.FILTER(cropResidues[experiment_id],cropResidues[initial_conditions_level]=A132)))</f>
        <v>0</v>
      </c>
    </row>
    <row r="133" spans="2:121" x14ac:dyDescent="0.35">
      <c r="B133" t="str" cm="1">
        <f t="array" ref="B133">TRANSPOSE(_xlfn._xlws.SORT(_xlfn._xlws.FILTER(cropResidues[experiment_id]&amp;" | "&amp;cropResidues[growing_season_id],cropResidues[initial_conditions_level]=A133)))</f>
        <v xml:space="preserve"> | </v>
      </c>
      <c r="DQ133" cm="1">
        <f t="array" ref="DQ133">TRANSPOSE(_xlfn._xlws.SORT(_xlfn._xlws.FILTER(cropResidues[experiment_id],cropResidues[initial_conditions_level]=A133)))</f>
        <v>0</v>
      </c>
    </row>
    <row r="134" spans="2:121" x14ac:dyDescent="0.35">
      <c r="B134" t="str" cm="1">
        <f t="array" ref="B134">TRANSPOSE(_xlfn._xlws.SORT(_xlfn._xlws.FILTER(cropResidues[experiment_id]&amp;" | "&amp;cropResidues[growing_season_id],cropResidues[initial_conditions_level]=A134)))</f>
        <v xml:space="preserve"> | </v>
      </c>
      <c r="DQ134" cm="1">
        <f t="array" ref="DQ134">TRANSPOSE(_xlfn._xlws.SORT(_xlfn._xlws.FILTER(cropResidues[experiment_id],cropResidues[initial_conditions_level]=A134)))</f>
        <v>0</v>
      </c>
    </row>
    <row r="135" spans="2:121" x14ac:dyDescent="0.35">
      <c r="B135" t="str" cm="1">
        <f t="array" ref="B135">TRANSPOSE(_xlfn._xlws.SORT(_xlfn._xlws.FILTER(cropResidues[experiment_id]&amp;" | "&amp;cropResidues[growing_season_id],cropResidues[initial_conditions_level]=A135)))</f>
        <v xml:space="preserve"> | </v>
      </c>
      <c r="DQ135" cm="1">
        <f t="array" ref="DQ135">TRANSPOSE(_xlfn._xlws.SORT(_xlfn._xlws.FILTER(cropResidues[experiment_id],cropResidues[initial_conditions_level]=A135)))</f>
        <v>0</v>
      </c>
    </row>
    <row r="136" spans="2:121" x14ac:dyDescent="0.35">
      <c r="B136" t="str" cm="1">
        <f t="array" ref="B136">TRANSPOSE(_xlfn._xlws.SORT(_xlfn._xlws.FILTER(cropResidues[experiment_id]&amp;" | "&amp;cropResidues[growing_season_id],cropResidues[initial_conditions_level]=A136)))</f>
        <v xml:space="preserve"> | </v>
      </c>
      <c r="DQ136" cm="1">
        <f t="array" ref="DQ136">TRANSPOSE(_xlfn._xlws.SORT(_xlfn._xlws.FILTER(cropResidues[experiment_id],cropResidues[initial_conditions_level]=A136)))</f>
        <v>0</v>
      </c>
    </row>
    <row r="137" spans="2:121" x14ac:dyDescent="0.35">
      <c r="B137" t="str" cm="1">
        <f t="array" ref="B137">TRANSPOSE(_xlfn._xlws.SORT(_xlfn._xlws.FILTER(cropResidues[experiment_id]&amp;" | "&amp;cropResidues[growing_season_id],cropResidues[initial_conditions_level]=A137)))</f>
        <v xml:space="preserve"> | </v>
      </c>
      <c r="DQ137" cm="1">
        <f t="array" ref="DQ137">TRANSPOSE(_xlfn._xlws.SORT(_xlfn._xlws.FILTER(cropResidues[experiment_id],cropResidues[initial_conditions_level]=A137)))</f>
        <v>0</v>
      </c>
    </row>
    <row r="138" spans="2:121" x14ac:dyDescent="0.35">
      <c r="B138" t="str" cm="1">
        <f t="array" ref="B138">TRANSPOSE(_xlfn._xlws.SORT(_xlfn._xlws.FILTER(cropResidues[experiment_id]&amp;" | "&amp;cropResidues[growing_season_id],cropResidues[initial_conditions_level]=A138)))</f>
        <v xml:space="preserve"> | </v>
      </c>
      <c r="DQ138" cm="1">
        <f t="array" ref="DQ138">TRANSPOSE(_xlfn._xlws.SORT(_xlfn._xlws.FILTER(cropResidues[experiment_id],cropResidues[initial_conditions_level]=A138)))</f>
        <v>0</v>
      </c>
    </row>
    <row r="139" spans="2:121" x14ac:dyDescent="0.35">
      <c r="B139" t="str" cm="1">
        <f t="array" ref="B139">TRANSPOSE(_xlfn._xlws.SORT(_xlfn._xlws.FILTER(cropResidues[experiment_id]&amp;" | "&amp;cropResidues[growing_season_id],cropResidues[initial_conditions_level]=A139)))</f>
        <v xml:space="preserve"> | </v>
      </c>
      <c r="DQ139" cm="1">
        <f t="array" ref="DQ139">TRANSPOSE(_xlfn._xlws.SORT(_xlfn._xlws.FILTER(cropResidues[experiment_id],cropResidues[initial_conditions_level]=A139)))</f>
        <v>0</v>
      </c>
    </row>
    <row r="140" spans="2:121" x14ac:dyDescent="0.35">
      <c r="B140" t="str" cm="1">
        <f t="array" ref="B140">TRANSPOSE(_xlfn._xlws.SORT(_xlfn._xlws.FILTER(cropResidues[experiment_id]&amp;" | "&amp;cropResidues[growing_season_id],cropResidues[initial_conditions_level]=A140)))</f>
        <v xml:space="preserve"> | </v>
      </c>
      <c r="DQ140" cm="1">
        <f t="array" ref="DQ140">TRANSPOSE(_xlfn._xlws.SORT(_xlfn._xlws.FILTER(cropResidues[experiment_id],cropResidues[initial_conditions_level]=A140)))</f>
        <v>0</v>
      </c>
    </row>
    <row r="141" spans="2:121" x14ac:dyDescent="0.35">
      <c r="B141" t="str" cm="1">
        <f t="array" ref="B141">TRANSPOSE(_xlfn._xlws.SORT(_xlfn._xlws.FILTER(cropResidues[experiment_id]&amp;" | "&amp;cropResidues[growing_season_id],cropResidues[initial_conditions_level]=A141)))</f>
        <v xml:space="preserve"> | </v>
      </c>
      <c r="DQ141" cm="1">
        <f t="array" ref="DQ141">TRANSPOSE(_xlfn._xlws.SORT(_xlfn._xlws.FILTER(cropResidues[experiment_id],cropResidues[initial_conditions_level]=A141)))</f>
        <v>0</v>
      </c>
    </row>
    <row r="142" spans="2:121" x14ac:dyDescent="0.35">
      <c r="B142" t="str" cm="1">
        <f t="array" ref="B142">TRANSPOSE(_xlfn._xlws.SORT(_xlfn._xlws.FILTER(cropResidues[experiment_id]&amp;" | "&amp;cropResidues[growing_season_id],cropResidues[initial_conditions_level]=A142)))</f>
        <v xml:space="preserve"> | </v>
      </c>
      <c r="DQ142" cm="1">
        <f t="array" ref="DQ142">TRANSPOSE(_xlfn._xlws.SORT(_xlfn._xlws.FILTER(cropResidues[experiment_id],cropResidues[initial_conditions_level]=A142)))</f>
        <v>0</v>
      </c>
    </row>
    <row r="143" spans="2:121" x14ac:dyDescent="0.35">
      <c r="B143" t="str" cm="1">
        <f t="array" ref="B143">TRANSPOSE(_xlfn._xlws.SORT(_xlfn._xlws.FILTER(cropResidues[experiment_id]&amp;" | "&amp;cropResidues[growing_season_id],cropResidues[initial_conditions_level]=A143)))</f>
        <v xml:space="preserve"> | </v>
      </c>
      <c r="DQ143" cm="1">
        <f t="array" ref="DQ143">TRANSPOSE(_xlfn._xlws.SORT(_xlfn._xlws.FILTER(cropResidues[experiment_id],cropResidues[initial_conditions_level]=A143)))</f>
        <v>0</v>
      </c>
    </row>
    <row r="144" spans="2:121" x14ac:dyDescent="0.35">
      <c r="B144" t="str" cm="1">
        <f t="array" ref="B144">TRANSPOSE(_xlfn._xlws.SORT(_xlfn._xlws.FILTER(cropResidues[experiment_id]&amp;" | "&amp;cropResidues[growing_season_id],cropResidues[initial_conditions_level]=A144)))</f>
        <v xml:space="preserve"> | </v>
      </c>
      <c r="DQ144" cm="1">
        <f t="array" ref="DQ144">TRANSPOSE(_xlfn._xlws.SORT(_xlfn._xlws.FILTER(cropResidues[experiment_id],cropResidues[initial_conditions_level]=A144)))</f>
        <v>0</v>
      </c>
    </row>
    <row r="145" spans="2:121" x14ac:dyDescent="0.35">
      <c r="B145" t="str" cm="1">
        <f t="array" ref="B145">TRANSPOSE(_xlfn._xlws.SORT(_xlfn._xlws.FILTER(cropResidues[experiment_id]&amp;" | "&amp;cropResidues[growing_season_id],cropResidues[initial_conditions_level]=A145)))</f>
        <v xml:space="preserve"> | </v>
      </c>
      <c r="DQ145" cm="1">
        <f t="array" ref="DQ145">TRANSPOSE(_xlfn._xlws.SORT(_xlfn._xlws.FILTER(cropResidues[experiment_id],cropResidues[initial_conditions_level]=A145)))</f>
        <v>0</v>
      </c>
    </row>
    <row r="146" spans="2:121" x14ac:dyDescent="0.35">
      <c r="B146" t="str" cm="1">
        <f t="array" ref="B146">TRANSPOSE(_xlfn._xlws.SORT(_xlfn._xlws.FILTER(cropResidues[experiment_id]&amp;" | "&amp;cropResidues[growing_season_id],cropResidues[initial_conditions_level]=A146)))</f>
        <v xml:space="preserve"> | </v>
      </c>
      <c r="DQ146" cm="1">
        <f t="array" ref="DQ146">TRANSPOSE(_xlfn._xlws.SORT(_xlfn._xlws.FILTER(cropResidues[experiment_id],cropResidues[initial_conditions_level]=A146)))</f>
        <v>0</v>
      </c>
    </row>
    <row r="147" spans="2:121" x14ac:dyDescent="0.35">
      <c r="B147" t="str" cm="1">
        <f t="array" ref="B147">TRANSPOSE(_xlfn._xlws.SORT(_xlfn._xlws.FILTER(cropResidues[experiment_id]&amp;" | "&amp;cropResidues[growing_season_id],cropResidues[initial_conditions_level]=A147)))</f>
        <v xml:space="preserve"> | </v>
      </c>
      <c r="DQ147" cm="1">
        <f t="array" ref="DQ147">TRANSPOSE(_xlfn._xlws.SORT(_xlfn._xlws.FILTER(cropResidues[experiment_id],cropResidues[initial_conditions_level]=A147)))</f>
        <v>0</v>
      </c>
    </row>
    <row r="148" spans="2:121" x14ac:dyDescent="0.35">
      <c r="B148" t="str" cm="1">
        <f t="array" ref="B148">TRANSPOSE(_xlfn._xlws.SORT(_xlfn._xlws.FILTER(cropResidues[experiment_id]&amp;" | "&amp;cropResidues[growing_season_id],cropResidues[initial_conditions_level]=A148)))</f>
        <v xml:space="preserve"> | </v>
      </c>
      <c r="DQ148" cm="1">
        <f t="array" ref="DQ148">TRANSPOSE(_xlfn._xlws.SORT(_xlfn._xlws.FILTER(cropResidues[experiment_id],cropResidues[initial_conditions_level]=A148)))</f>
        <v>0</v>
      </c>
    </row>
    <row r="149" spans="2:121" x14ac:dyDescent="0.35">
      <c r="B149" t="str" cm="1">
        <f t="array" ref="B149">TRANSPOSE(_xlfn._xlws.SORT(_xlfn._xlws.FILTER(cropResidues[experiment_id]&amp;" | "&amp;cropResidues[growing_season_id],cropResidues[initial_conditions_level]=A149)))</f>
        <v xml:space="preserve"> | </v>
      </c>
      <c r="DQ149" cm="1">
        <f t="array" ref="DQ149">TRANSPOSE(_xlfn._xlws.SORT(_xlfn._xlws.FILTER(cropResidues[experiment_id],cropResidues[initial_conditions_level]=A149)))</f>
        <v>0</v>
      </c>
    </row>
    <row r="150" spans="2:121" x14ac:dyDescent="0.35">
      <c r="B150" t="str" cm="1">
        <f t="array" ref="B150">TRANSPOSE(_xlfn._xlws.SORT(_xlfn._xlws.FILTER(cropResidues[experiment_id]&amp;" | "&amp;cropResidues[growing_season_id],cropResidues[initial_conditions_level]=A150)))</f>
        <v xml:space="preserve"> | </v>
      </c>
      <c r="DQ150" cm="1">
        <f t="array" ref="DQ150">TRANSPOSE(_xlfn._xlws.SORT(_xlfn._xlws.FILTER(cropResidues[experiment_id],cropResidues[initial_conditions_level]=A150)))</f>
        <v>0</v>
      </c>
    </row>
    <row r="151" spans="2:121" x14ac:dyDescent="0.35">
      <c r="B151" t="str" cm="1">
        <f t="array" ref="B151">TRANSPOSE(_xlfn._xlws.SORT(_xlfn._xlws.FILTER(cropResidues[experiment_id]&amp;" | "&amp;cropResidues[growing_season_id],cropResidues[initial_conditions_level]=A151)))</f>
        <v xml:space="preserve"> | </v>
      </c>
      <c r="DQ151" cm="1">
        <f t="array" ref="DQ151">TRANSPOSE(_xlfn._xlws.SORT(_xlfn._xlws.FILTER(cropResidues[experiment_id],cropResidues[initial_conditions_level]=A151)))</f>
        <v>0</v>
      </c>
    </row>
    <row r="152" spans="2:121" x14ac:dyDescent="0.35">
      <c r="B152" t="str" cm="1">
        <f t="array" ref="B152">TRANSPOSE(_xlfn._xlws.SORT(_xlfn._xlws.FILTER(cropResidues[experiment_id]&amp;" | "&amp;cropResidues[growing_season_id],cropResidues[initial_conditions_level]=A152)))</f>
        <v xml:space="preserve"> | </v>
      </c>
      <c r="DQ152" cm="1">
        <f t="array" ref="DQ152">TRANSPOSE(_xlfn._xlws.SORT(_xlfn._xlws.FILTER(cropResidues[experiment_id],cropResidues[initial_conditions_level]=A152)))</f>
        <v>0</v>
      </c>
    </row>
    <row r="153" spans="2:121" x14ac:dyDescent="0.35">
      <c r="B153" t="str" cm="1">
        <f t="array" ref="B153">TRANSPOSE(_xlfn._xlws.SORT(_xlfn._xlws.FILTER(cropResidues[experiment_id]&amp;" | "&amp;cropResidues[growing_season_id],cropResidues[initial_conditions_level]=A153)))</f>
        <v xml:space="preserve"> | </v>
      </c>
      <c r="DQ153" cm="1">
        <f t="array" ref="DQ153">TRANSPOSE(_xlfn._xlws.SORT(_xlfn._xlws.FILTER(cropResidues[experiment_id],cropResidues[initial_conditions_level]=A153)))</f>
        <v>0</v>
      </c>
    </row>
    <row r="154" spans="2:121" x14ac:dyDescent="0.35">
      <c r="B154" t="str" cm="1">
        <f t="array" ref="B154">TRANSPOSE(_xlfn._xlws.SORT(_xlfn._xlws.FILTER(cropResidues[experiment_id]&amp;" | "&amp;cropResidues[growing_season_id],cropResidues[initial_conditions_level]=A154)))</f>
        <v xml:space="preserve"> | </v>
      </c>
      <c r="DQ154" cm="1">
        <f t="array" ref="DQ154">TRANSPOSE(_xlfn._xlws.SORT(_xlfn._xlws.FILTER(cropResidues[experiment_id],cropResidues[initial_conditions_level]=A154)))</f>
        <v>0</v>
      </c>
    </row>
    <row r="155" spans="2:121" x14ac:dyDescent="0.35">
      <c r="B155" t="str" cm="1">
        <f t="array" ref="B155">TRANSPOSE(_xlfn._xlws.SORT(_xlfn._xlws.FILTER(cropResidues[experiment_id]&amp;" | "&amp;cropResidues[growing_season_id],cropResidues[initial_conditions_level]=A155)))</f>
        <v xml:space="preserve"> | </v>
      </c>
      <c r="DQ155" cm="1">
        <f t="array" ref="DQ155">TRANSPOSE(_xlfn._xlws.SORT(_xlfn._xlws.FILTER(cropResidues[experiment_id],cropResidues[initial_conditions_level]=A155)))</f>
        <v>0</v>
      </c>
    </row>
    <row r="156" spans="2:121" x14ac:dyDescent="0.35">
      <c r="B156" t="str" cm="1">
        <f t="array" ref="B156">TRANSPOSE(_xlfn._xlws.SORT(_xlfn._xlws.FILTER(cropResidues[experiment_id]&amp;" | "&amp;cropResidues[growing_season_id],cropResidues[initial_conditions_level]=A156)))</f>
        <v xml:space="preserve"> | </v>
      </c>
      <c r="DQ156" cm="1">
        <f t="array" ref="DQ156">TRANSPOSE(_xlfn._xlws.SORT(_xlfn._xlws.FILTER(cropResidues[experiment_id],cropResidues[initial_conditions_level]=A156)))</f>
        <v>0</v>
      </c>
    </row>
    <row r="157" spans="2:121" x14ac:dyDescent="0.35">
      <c r="B157" t="str" cm="1">
        <f t="array" ref="B157">TRANSPOSE(_xlfn._xlws.SORT(_xlfn._xlws.FILTER(cropResidues[experiment_id]&amp;" | "&amp;cropResidues[growing_season_id],cropResidues[initial_conditions_level]=A157)))</f>
        <v xml:space="preserve"> | </v>
      </c>
      <c r="DQ157" cm="1">
        <f t="array" ref="DQ157">TRANSPOSE(_xlfn._xlws.SORT(_xlfn._xlws.FILTER(cropResidues[experiment_id],cropResidues[initial_conditions_level]=A157)))</f>
        <v>0</v>
      </c>
    </row>
    <row r="158" spans="2:121" x14ac:dyDescent="0.35">
      <c r="B158" t="str" cm="1">
        <f t="array" ref="B158">TRANSPOSE(_xlfn._xlws.SORT(_xlfn._xlws.FILTER(cropResidues[experiment_id]&amp;" | "&amp;cropResidues[growing_season_id],cropResidues[initial_conditions_level]=A158)))</f>
        <v xml:space="preserve"> | </v>
      </c>
      <c r="DQ158" cm="1">
        <f t="array" ref="DQ158">TRANSPOSE(_xlfn._xlws.SORT(_xlfn._xlws.FILTER(cropResidues[experiment_id],cropResidues[initial_conditions_level]=A158)))</f>
        <v>0</v>
      </c>
    </row>
    <row r="159" spans="2:121" x14ac:dyDescent="0.35">
      <c r="B159" t="str" cm="1">
        <f t="array" ref="B159">TRANSPOSE(_xlfn._xlws.SORT(_xlfn._xlws.FILTER(cropResidues[experiment_id]&amp;" | "&amp;cropResidues[growing_season_id],cropResidues[initial_conditions_level]=A159)))</f>
        <v xml:space="preserve"> | </v>
      </c>
      <c r="DQ159" cm="1">
        <f t="array" ref="DQ159">TRANSPOSE(_xlfn._xlws.SORT(_xlfn._xlws.FILTER(cropResidues[experiment_id],cropResidues[initial_conditions_level]=A159)))</f>
        <v>0</v>
      </c>
    </row>
    <row r="160" spans="2:121" x14ac:dyDescent="0.35">
      <c r="B160" t="str" cm="1">
        <f t="array" ref="B160">TRANSPOSE(_xlfn._xlws.SORT(_xlfn._xlws.FILTER(cropResidues[experiment_id]&amp;" | "&amp;cropResidues[growing_season_id],cropResidues[initial_conditions_level]=A160)))</f>
        <v xml:space="preserve"> | </v>
      </c>
      <c r="DQ160" cm="1">
        <f t="array" ref="DQ160">TRANSPOSE(_xlfn._xlws.SORT(_xlfn._xlws.FILTER(cropResidues[experiment_id],cropResidues[initial_conditions_level]=A160)))</f>
        <v>0</v>
      </c>
    </row>
    <row r="161" spans="2:121" x14ac:dyDescent="0.35">
      <c r="B161" t="str" cm="1">
        <f t="array" ref="B161">TRANSPOSE(_xlfn._xlws.SORT(_xlfn._xlws.FILTER(cropResidues[experiment_id]&amp;" | "&amp;cropResidues[growing_season_id],cropResidues[initial_conditions_level]=A161)))</f>
        <v xml:space="preserve"> | </v>
      </c>
      <c r="DQ161" cm="1">
        <f t="array" ref="DQ161">TRANSPOSE(_xlfn._xlws.SORT(_xlfn._xlws.FILTER(cropResidues[experiment_id],cropResidues[initial_conditions_level]=A161)))</f>
        <v>0</v>
      </c>
    </row>
    <row r="162" spans="2:121" x14ac:dyDescent="0.35">
      <c r="B162" t="str" cm="1">
        <f t="array" ref="B162">TRANSPOSE(_xlfn._xlws.SORT(_xlfn._xlws.FILTER(cropResidues[experiment_id]&amp;" | "&amp;cropResidues[growing_season_id],cropResidues[initial_conditions_level]=A162)))</f>
        <v xml:space="preserve"> | </v>
      </c>
      <c r="DQ162" cm="1">
        <f t="array" ref="DQ162">TRANSPOSE(_xlfn._xlws.SORT(_xlfn._xlws.FILTER(cropResidues[experiment_id],cropResidues[initial_conditions_level]=A162)))</f>
        <v>0</v>
      </c>
    </row>
    <row r="163" spans="2:121" x14ac:dyDescent="0.35">
      <c r="B163" t="str" cm="1">
        <f t="array" ref="B163">TRANSPOSE(_xlfn._xlws.SORT(_xlfn._xlws.FILTER(cropResidues[experiment_id]&amp;" | "&amp;cropResidues[growing_season_id],cropResidues[initial_conditions_level]=A163)))</f>
        <v xml:space="preserve"> | </v>
      </c>
      <c r="DQ163" cm="1">
        <f t="array" ref="DQ163">TRANSPOSE(_xlfn._xlws.SORT(_xlfn._xlws.FILTER(cropResidues[experiment_id],cropResidues[initial_conditions_level]=A163)))</f>
        <v>0</v>
      </c>
    </row>
    <row r="164" spans="2:121" x14ac:dyDescent="0.35">
      <c r="B164" t="str" cm="1">
        <f t="array" ref="B164">TRANSPOSE(_xlfn._xlws.SORT(_xlfn._xlws.FILTER(cropResidues[experiment_id]&amp;" | "&amp;cropResidues[growing_season_id],cropResidues[initial_conditions_level]=A164)))</f>
        <v xml:space="preserve"> | </v>
      </c>
      <c r="DQ164" cm="1">
        <f t="array" ref="DQ164">TRANSPOSE(_xlfn._xlws.SORT(_xlfn._xlws.FILTER(cropResidues[experiment_id],cropResidues[initial_conditions_level]=A164)))</f>
        <v>0</v>
      </c>
    </row>
    <row r="165" spans="2:121" x14ac:dyDescent="0.35">
      <c r="B165" t="str" cm="1">
        <f t="array" ref="B165">TRANSPOSE(_xlfn._xlws.SORT(_xlfn._xlws.FILTER(cropResidues[experiment_id]&amp;" | "&amp;cropResidues[growing_season_id],cropResidues[initial_conditions_level]=A165)))</f>
        <v xml:space="preserve"> | </v>
      </c>
      <c r="DQ165" cm="1">
        <f t="array" ref="DQ165">TRANSPOSE(_xlfn._xlws.SORT(_xlfn._xlws.FILTER(cropResidues[experiment_id],cropResidues[initial_conditions_level]=A165)))</f>
        <v>0</v>
      </c>
    </row>
    <row r="166" spans="2:121" x14ac:dyDescent="0.35">
      <c r="B166" t="str" cm="1">
        <f t="array" ref="B166">TRANSPOSE(_xlfn._xlws.SORT(_xlfn._xlws.FILTER(cropResidues[experiment_id]&amp;" | "&amp;cropResidues[growing_season_id],cropResidues[initial_conditions_level]=A166)))</f>
        <v xml:space="preserve"> | </v>
      </c>
      <c r="DQ166" cm="1">
        <f t="array" ref="DQ166">TRANSPOSE(_xlfn._xlws.SORT(_xlfn._xlws.FILTER(cropResidues[experiment_id],cropResidues[initial_conditions_level]=A166)))</f>
        <v>0</v>
      </c>
    </row>
    <row r="167" spans="2:121" x14ac:dyDescent="0.35">
      <c r="B167" t="str" cm="1">
        <f t="array" ref="B167">TRANSPOSE(_xlfn._xlws.SORT(_xlfn._xlws.FILTER(cropResidues[experiment_id]&amp;" | "&amp;cropResidues[growing_season_id],cropResidues[initial_conditions_level]=A167)))</f>
        <v xml:space="preserve"> | </v>
      </c>
      <c r="DQ167" cm="1">
        <f t="array" ref="DQ167">TRANSPOSE(_xlfn._xlws.SORT(_xlfn._xlws.FILTER(cropResidues[experiment_id],cropResidues[initial_conditions_level]=A167)))</f>
        <v>0</v>
      </c>
    </row>
    <row r="168" spans="2:121" x14ac:dyDescent="0.35">
      <c r="B168" t="str" cm="1">
        <f t="array" ref="B168">TRANSPOSE(_xlfn._xlws.SORT(_xlfn._xlws.FILTER(cropResidues[experiment_id]&amp;" | "&amp;cropResidues[growing_season_id],cropResidues[initial_conditions_level]=A168)))</f>
        <v xml:space="preserve"> | </v>
      </c>
      <c r="DQ168" cm="1">
        <f t="array" ref="DQ168">TRANSPOSE(_xlfn._xlws.SORT(_xlfn._xlws.FILTER(cropResidues[experiment_id],cropResidues[initial_conditions_level]=A168)))</f>
        <v>0</v>
      </c>
    </row>
    <row r="169" spans="2:121" x14ac:dyDescent="0.35">
      <c r="B169" t="str" cm="1">
        <f t="array" ref="B169">TRANSPOSE(_xlfn._xlws.SORT(_xlfn._xlws.FILTER(cropResidues[experiment_id]&amp;" | "&amp;cropResidues[growing_season_id],cropResidues[initial_conditions_level]=A169)))</f>
        <v xml:space="preserve"> | </v>
      </c>
      <c r="DQ169" cm="1">
        <f t="array" ref="DQ169">TRANSPOSE(_xlfn._xlws.SORT(_xlfn._xlws.FILTER(cropResidues[experiment_id],cropResidues[initial_conditions_level]=A169)))</f>
        <v>0</v>
      </c>
    </row>
    <row r="170" spans="2:121" x14ac:dyDescent="0.35">
      <c r="B170" t="str" cm="1">
        <f t="array" ref="B170">TRANSPOSE(_xlfn._xlws.SORT(_xlfn._xlws.FILTER(cropResidues[experiment_id]&amp;" | "&amp;cropResidues[growing_season_id],cropResidues[initial_conditions_level]=A170)))</f>
        <v xml:space="preserve"> | </v>
      </c>
      <c r="DQ170" cm="1">
        <f t="array" ref="DQ170">TRANSPOSE(_xlfn._xlws.SORT(_xlfn._xlws.FILTER(cropResidues[experiment_id],cropResidues[initial_conditions_level]=A170)))</f>
        <v>0</v>
      </c>
    </row>
    <row r="171" spans="2:121" x14ac:dyDescent="0.35">
      <c r="B171" t="str" cm="1">
        <f t="array" ref="B171">TRANSPOSE(_xlfn._xlws.SORT(_xlfn._xlws.FILTER(cropResidues[experiment_id]&amp;" | "&amp;cropResidues[growing_season_id],cropResidues[initial_conditions_level]=A171)))</f>
        <v xml:space="preserve"> | </v>
      </c>
      <c r="DQ171" cm="1">
        <f t="array" ref="DQ171">TRANSPOSE(_xlfn._xlws.SORT(_xlfn._xlws.FILTER(cropResidues[experiment_id],cropResidues[initial_conditions_level]=A171)))</f>
        <v>0</v>
      </c>
    </row>
    <row r="172" spans="2:121" x14ac:dyDescent="0.35">
      <c r="B172" t="str" cm="1">
        <f t="array" ref="B172">TRANSPOSE(_xlfn._xlws.SORT(_xlfn._xlws.FILTER(cropResidues[experiment_id]&amp;" | "&amp;cropResidues[growing_season_id],cropResidues[initial_conditions_level]=A172)))</f>
        <v xml:space="preserve"> | </v>
      </c>
      <c r="DQ172" cm="1">
        <f t="array" ref="DQ172">TRANSPOSE(_xlfn._xlws.SORT(_xlfn._xlws.FILTER(cropResidues[experiment_id],cropResidues[initial_conditions_level]=A172)))</f>
        <v>0</v>
      </c>
    </row>
    <row r="173" spans="2:121" x14ac:dyDescent="0.35">
      <c r="B173" t="str" cm="1">
        <f t="array" ref="B173">TRANSPOSE(_xlfn._xlws.SORT(_xlfn._xlws.FILTER(cropResidues[experiment_id]&amp;" | "&amp;cropResidues[growing_season_id],cropResidues[initial_conditions_level]=A173)))</f>
        <v xml:space="preserve"> | </v>
      </c>
      <c r="DQ173" cm="1">
        <f t="array" ref="DQ173">TRANSPOSE(_xlfn._xlws.SORT(_xlfn._xlws.FILTER(cropResidues[experiment_id],cropResidues[initial_conditions_level]=A173)))</f>
        <v>0</v>
      </c>
    </row>
    <row r="174" spans="2:121" x14ac:dyDescent="0.35">
      <c r="B174" t="str" cm="1">
        <f t="array" ref="B174">TRANSPOSE(_xlfn._xlws.SORT(_xlfn._xlws.FILTER(cropResidues[experiment_id]&amp;" | "&amp;cropResidues[growing_season_id],cropResidues[initial_conditions_level]=A174)))</f>
        <v xml:space="preserve"> | </v>
      </c>
      <c r="DQ174" cm="1">
        <f t="array" ref="DQ174">TRANSPOSE(_xlfn._xlws.SORT(_xlfn._xlws.FILTER(cropResidues[experiment_id],cropResidues[initial_conditions_level]=A174)))</f>
        <v>0</v>
      </c>
    </row>
    <row r="175" spans="2:121" x14ac:dyDescent="0.35">
      <c r="B175" t="str" cm="1">
        <f t="array" ref="B175">TRANSPOSE(_xlfn._xlws.SORT(_xlfn._xlws.FILTER(cropResidues[experiment_id]&amp;" | "&amp;cropResidues[growing_season_id],cropResidues[initial_conditions_level]=A175)))</f>
        <v xml:space="preserve"> | </v>
      </c>
      <c r="DQ175" cm="1">
        <f t="array" ref="DQ175">TRANSPOSE(_xlfn._xlws.SORT(_xlfn._xlws.FILTER(cropResidues[experiment_id],cropResidues[initial_conditions_level]=A175)))</f>
        <v>0</v>
      </c>
    </row>
    <row r="176" spans="2:121" x14ac:dyDescent="0.35">
      <c r="B176" t="str" cm="1">
        <f t="array" ref="B176">TRANSPOSE(_xlfn._xlws.SORT(_xlfn._xlws.FILTER(cropResidues[experiment_id]&amp;" | "&amp;cropResidues[growing_season_id],cropResidues[initial_conditions_level]=A176)))</f>
        <v xml:space="preserve"> | </v>
      </c>
      <c r="DQ176" cm="1">
        <f t="array" ref="DQ176">TRANSPOSE(_xlfn._xlws.SORT(_xlfn._xlws.FILTER(cropResidues[experiment_id],cropResidues[initial_conditions_level]=A176)))</f>
        <v>0</v>
      </c>
    </row>
    <row r="177" spans="2:121" x14ac:dyDescent="0.35">
      <c r="B177" t="str" cm="1">
        <f t="array" ref="B177">TRANSPOSE(_xlfn._xlws.SORT(_xlfn._xlws.FILTER(cropResidues[experiment_id]&amp;" | "&amp;cropResidues[growing_season_id],cropResidues[initial_conditions_level]=A177)))</f>
        <v xml:space="preserve"> | </v>
      </c>
      <c r="DQ177" cm="1">
        <f t="array" ref="DQ177">TRANSPOSE(_xlfn._xlws.SORT(_xlfn._xlws.FILTER(cropResidues[experiment_id],cropResidues[initial_conditions_level]=A177)))</f>
        <v>0</v>
      </c>
    </row>
    <row r="178" spans="2:121" x14ac:dyDescent="0.35">
      <c r="B178" t="str" cm="1">
        <f t="array" ref="B178">TRANSPOSE(_xlfn._xlws.SORT(_xlfn._xlws.FILTER(cropResidues[experiment_id]&amp;" | "&amp;cropResidues[growing_season_id],cropResidues[initial_conditions_level]=A178)))</f>
        <v xml:space="preserve"> | </v>
      </c>
      <c r="DQ178" cm="1">
        <f t="array" ref="DQ178">TRANSPOSE(_xlfn._xlws.SORT(_xlfn._xlws.FILTER(cropResidues[experiment_id],cropResidues[initial_conditions_level]=A178)))</f>
        <v>0</v>
      </c>
    </row>
    <row r="179" spans="2:121" x14ac:dyDescent="0.35">
      <c r="B179" t="str" cm="1">
        <f t="array" ref="B179">TRANSPOSE(_xlfn._xlws.SORT(_xlfn._xlws.FILTER(cropResidues[experiment_id]&amp;" | "&amp;cropResidues[growing_season_id],cropResidues[initial_conditions_level]=A179)))</f>
        <v xml:space="preserve"> | </v>
      </c>
      <c r="DQ179" cm="1">
        <f t="array" ref="DQ179">TRANSPOSE(_xlfn._xlws.SORT(_xlfn._xlws.FILTER(cropResidues[experiment_id],cropResidues[initial_conditions_level]=A179)))</f>
        <v>0</v>
      </c>
    </row>
    <row r="180" spans="2:121" x14ac:dyDescent="0.35">
      <c r="B180" t="str" cm="1">
        <f t="array" ref="B180">TRANSPOSE(_xlfn._xlws.SORT(_xlfn._xlws.FILTER(cropResidues[experiment_id]&amp;" | "&amp;cropResidues[growing_season_id],cropResidues[initial_conditions_level]=A180)))</f>
        <v xml:space="preserve"> | </v>
      </c>
      <c r="DQ180" cm="1">
        <f t="array" ref="DQ180">TRANSPOSE(_xlfn._xlws.SORT(_xlfn._xlws.FILTER(cropResidues[experiment_id],cropResidues[initial_conditions_level]=A180)))</f>
        <v>0</v>
      </c>
    </row>
    <row r="181" spans="2:121" x14ac:dyDescent="0.35">
      <c r="B181" t="str" cm="1">
        <f t="array" ref="B181">TRANSPOSE(_xlfn._xlws.SORT(_xlfn._xlws.FILTER(cropResidues[experiment_id]&amp;" | "&amp;cropResidues[growing_season_id],cropResidues[initial_conditions_level]=A181)))</f>
        <v xml:space="preserve"> | </v>
      </c>
      <c r="DQ181" cm="1">
        <f t="array" ref="DQ181">TRANSPOSE(_xlfn._xlws.SORT(_xlfn._xlws.FILTER(cropResidues[experiment_id],cropResidues[initial_conditions_level]=A181)))</f>
        <v>0</v>
      </c>
    </row>
    <row r="182" spans="2:121" x14ac:dyDescent="0.35">
      <c r="B182" t="str" cm="1">
        <f t="array" ref="B182">TRANSPOSE(_xlfn._xlws.SORT(_xlfn._xlws.FILTER(cropResidues[experiment_id]&amp;" | "&amp;cropResidues[growing_season_id],cropResidues[initial_conditions_level]=A182)))</f>
        <v xml:space="preserve"> | </v>
      </c>
      <c r="DQ182" cm="1">
        <f t="array" ref="DQ182">TRANSPOSE(_xlfn._xlws.SORT(_xlfn._xlws.FILTER(cropResidues[experiment_id],cropResidues[initial_conditions_level]=A182)))</f>
        <v>0</v>
      </c>
    </row>
    <row r="183" spans="2:121" x14ac:dyDescent="0.35">
      <c r="B183" t="str" cm="1">
        <f t="array" ref="B183">TRANSPOSE(_xlfn._xlws.SORT(_xlfn._xlws.FILTER(cropResidues[experiment_id]&amp;" | "&amp;cropResidues[growing_season_id],cropResidues[initial_conditions_level]=A183)))</f>
        <v xml:space="preserve"> | </v>
      </c>
      <c r="DQ183" cm="1">
        <f t="array" ref="DQ183">TRANSPOSE(_xlfn._xlws.SORT(_xlfn._xlws.FILTER(cropResidues[experiment_id],cropResidues[initial_conditions_level]=A183)))</f>
        <v>0</v>
      </c>
    </row>
    <row r="184" spans="2:121" x14ac:dyDescent="0.35">
      <c r="B184" t="str" cm="1">
        <f t="array" ref="B184">TRANSPOSE(_xlfn._xlws.SORT(_xlfn._xlws.FILTER(cropResidues[experiment_id]&amp;" | "&amp;cropResidues[growing_season_id],cropResidues[initial_conditions_level]=A184)))</f>
        <v xml:space="preserve"> | </v>
      </c>
      <c r="DQ184" cm="1">
        <f t="array" ref="DQ184">TRANSPOSE(_xlfn._xlws.SORT(_xlfn._xlws.FILTER(cropResidues[experiment_id],cropResidues[initial_conditions_level]=A184)))</f>
        <v>0</v>
      </c>
    </row>
    <row r="185" spans="2:121" x14ac:dyDescent="0.35">
      <c r="B185" t="str" cm="1">
        <f t="array" ref="B185">TRANSPOSE(_xlfn._xlws.SORT(_xlfn._xlws.FILTER(cropResidues[experiment_id]&amp;" | "&amp;cropResidues[growing_season_id],cropResidues[initial_conditions_level]=A185)))</f>
        <v xml:space="preserve"> | </v>
      </c>
      <c r="DQ185" cm="1">
        <f t="array" ref="DQ185">TRANSPOSE(_xlfn._xlws.SORT(_xlfn._xlws.FILTER(cropResidues[experiment_id],cropResidues[initial_conditions_level]=A185)))</f>
        <v>0</v>
      </c>
    </row>
    <row r="186" spans="2:121" x14ac:dyDescent="0.35">
      <c r="B186" t="str" cm="1">
        <f t="array" ref="B186">TRANSPOSE(_xlfn._xlws.SORT(_xlfn._xlws.FILTER(cropResidues[experiment_id]&amp;" | "&amp;cropResidues[growing_season_id],cropResidues[initial_conditions_level]=A186)))</f>
        <v xml:space="preserve"> | </v>
      </c>
      <c r="DQ186" cm="1">
        <f t="array" ref="DQ186">TRANSPOSE(_xlfn._xlws.SORT(_xlfn._xlws.FILTER(cropResidues[experiment_id],cropResidues[initial_conditions_level]=A186)))</f>
        <v>0</v>
      </c>
    </row>
    <row r="187" spans="2:121" x14ac:dyDescent="0.35">
      <c r="B187" t="str" cm="1">
        <f t="array" ref="B187">TRANSPOSE(_xlfn._xlws.SORT(_xlfn._xlws.FILTER(cropResidues[experiment_id]&amp;" | "&amp;cropResidues[growing_season_id],cropResidues[initial_conditions_level]=A187)))</f>
        <v xml:space="preserve"> | </v>
      </c>
      <c r="DQ187" cm="1">
        <f t="array" ref="DQ187">TRANSPOSE(_xlfn._xlws.SORT(_xlfn._xlws.FILTER(cropResidues[experiment_id],cropResidues[initial_conditions_level]=A187)))</f>
        <v>0</v>
      </c>
    </row>
    <row r="188" spans="2:121" x14ac:dyDescent="0.35">
      <c r="B188" t="str" cm="1">
        <f t="array" ref="B188">TRANSPOSE(_xlfn._xlws.SORT(_xlfn._xlws.FILTER(cropResidues[experiment_id]&amp;" | "&amp;cropResidues[growing_season_id],cropResidues[initial_conditions_level]=A188)))</f>
        <v xml:space="preserve"> | </v>
      </c>
      <c r="DQ188" cm="1">
        <f t="array" ref="DQ188">TRANSPOSE(_xlfn._xlws.SORT(_xlfn._xlws.FILTER(cropResidues[experiment_id],cropResidues[initial_conditions_level]=A188)))</f>
        <v>0</v>
      </c>
    </row>
    <row r="189" spans="2:121" x14ac:dyDescent="0.35">
      <c r="B189" t="str" cm="1">
        <f t="array" ref="B189">TRANSPOSE(_xlfn._xlws.SORT(_xlfn._xlws.FILTER(cropResidues[experiment_id]&amp;" | "&amp;cropResidues[growing_season_id],cropResidues[initial_conditions_level]=A189)))</f>
        <v xml:space="preserve"> | </v>
      </c>
      <c r="DQ189" cm="1">
        <f t="array" ref="DQ189">TRANSPOSE(_xlfn._xlws.SORT(_xlfn._xlws.FILTER(cropResidues[experiment_id],cropResidues[initial_conditions_level]=A189)))</f>
        <v>0</v>
      </c>
    </row>
    <row r="190" spans="2:121" x14ac:dyDescent="0.35">
      <c r="B190" t="str" cm="1">
        <f t="array" ref="B190">TRANSPOSE(_xlfn._xlws.SORT(_xlfn._xlws.FILTER(cropResidues[experiment_id]&amp;" | "&amp;cropResidues[growing_season_id],cropResidues[initial_conditions_level]=A190)))</f>
        <v xml:space="preserve"> | </v>
      </c>
      <c r="DQ190" cm="1">
        <f t="array" ref="DQ190">TRANSPOSE(_xlfn._xlws.SORT(_xlfn._xlws.FILTER(cropResidues[experiment_id],cropResidues[initial_conditions_level]=A190)))</f>
        <v>0</v>
      </c>
    </row>
    <row r="191" spans="2:121" x14ac:dyDescent="0.35">
      <c r="B191" t="str" cm="1">
        <f t="array" ref="B191">TRANSPOSE(_xlfn._xlws.SORT(_xlfn._xlws.FILTER(cropResidues[experiment_id]&amp;" | "&amp;cropResidues[growing_season_id],cropResidues[initial_conditions_level]=A191)))</f>
        <v xml:space="preserve"> | </v>
      </c>
      <c r="DQ191" cm="1">
        <f t="array" ref="DQ191">TRANSPOSE(_xlfn._xlws.SORT(_xlfn._xlws.FILTER(cropResidues[experiment_id],cropResidues[initial_conditions_level]=A191)))</f>
        <v>0</v>
      </c>
    </row>
    <row r="192" spans="2:121" x14ac:dyDescent="0.35">
      <c r="B192" t="str" cm="1">
        <f t="array" ref="B192">TRANSPOSE(_xlfn._xlws.SORT(_xlfn._xlws.FILTER(cropResidues[experiment_id]&amp;" | "&amp;cropResidues[growing_season_id],cropResidues[initial_conditions_level]=A192)))</f>
        <v xml:space="preserve"> | </v>
      </c>
      <c r="DQ192" cm="1">
        <f t="array" ref="DQ192">TRANSPOSE(_xlfn._xlws.SORT(_xlfn._xlws.FILTER(cropResidues[experiment_id],cropResidues[initial_conditions_level]=A192)))</f>
        <v>0</v>
      </c>
    </row>
    <row r="193" spans="2:121" x14ac:dyDescent="0.35">
      <c r="B193" t="str" cm="1">
        <f t="array" ref="B193">TRANSPOSE(_xlfn._xlws.SORT(_xlfn._xlws.FILTER(cropResidues[experiment_id]&amp;" | "&amp;cropResidues[growing_season_id],cropResidues[initial_conditions_level]=A193)))</f>
        <v xml:space="preserve"> | </v>
      </c>
      <c r="DQ193" cm="1">
        <f t="array" ref="DQ193">TRANSPOSE(_xlfn._xlws.SORT(_xlfn._xlws.FILTER(cropResidues[experiment_id],cropResidues[initial_conditions_level]=A193)))</f>
        <v>0</v>
      </c>
    </row>
    <row r="194" spans="2:121" x14ac:dyDescent="0.35">
      <c r="B194" t="str" cm="1">
        <f t="array" ref="B194">TRANSPOSE(_xlfn._xlws.SORT(_xlfn._xlws.FILTER(cropResidues[experiment_id]&amp;" | "&amp;cropResidues[growing_season_id],cropResidues[initial_conditions_level]=A194)))</f>
        <v xml:space="preserve"> | </v>
      </c>
      <c r="DQ194" cm="1">
        <f t="array" ref="DQ194">TRANSPOSE(_xlfn._xlws.SORT(_xlfn._xlws.FILTER(cropResidues[experiment_id],cropResidues[initial_conditions_level]=A194)))</f>
        <v>0</v>
      </c>
    </row>
    <row r="195" spans="2:121" x14ac:dyDescent="0.35">
      <c r="B195" t="str" cm="1">
        <f t="array" ref="B195">TRANSPOSE(_xlfn._xlws.SORT(_xlfn._xlws.FILTER(cropResidues[experiment_id]&amp;" | "&amp;cropResidues[growing_season_id],cropResidues[initial_conditions_level]=A195)))</f>
        <v xml:space="preserve"> | </v>
      </c>
      <c r="DQ195" cm="1">
        <f t="array" ref="DQ195">TRANSPOSE(_xlfn._xlws.SORT(_xlfn._xlws.FILTER(cropResidues[experiment_id],cropResidues[initial_conditions_level]=A195)))</f>
        <v>0</v>
      </c>
    </row>
    <row r="196" spans="2:121" x14ac:dyDescent="0.35">
      <c r="B196" t="str" cm="1">
        <f t="array" ref="B196">TRANSPOSE(_xlfn._xlws.SORT(_xlfn._xlws.FILTER(cropResidues[experiment_id]&amp;" | "&amp;cropResidues[growing_season_id],cropResidues[initial_conditions_level]=A196)))</f>
        <v xml:space="preserve"> | </v>
      </c>
      <c r="DQ196" cm="1">
        <f t="array" ref="DQ196">TRANSPOSE(_xlfn._xlws.SORT(_xlfn._xlws.FILTER(cropResidues[experiment_id],cropResidues[initial_conditions_level]=A196)))</f>
        <v>0</v>
      </c>
    </row>
    <row r="197" spans="2:121" x14ac:dyDescent="0.35">
      <c r="B197" t="str" cm="1">
        <f t="array" ref="B197">TRANSPOSE(_xlfn._xlws.SORT(_xlfn._xlws.FILTER(cropResidues[experiment_id]&amp;" | "&amp;cropResidues[growing_season_id],cropResidues[initial_conditions_level]=A197)))</f>
        <v xml:space="preserve"> | </v>
      </c>
      <c r="DQ197" cm="1">
        <f t="array" ref="DQ197">TRANSPOSE(_xlfn._xlws.SORT(_xlfn._xlws.FILTER(cropResidues[experiment_id],cropResidues[initial_conditions_level]=A197)))</f>
        <v>0</v>
      </c>
    </row>
    <row r="198" spans="2:121" x14ac:dyDescent="0.35">
      <c r="B198" t="str" cm="1">
        <f t="array" ref="B198">TRANSPOSE(_xlfn._xlws.SORT(_xlfn._xlws.FILTER(cropResidues[experiment_id]&amp;" | "&amp;cropResidues[growing_season_id],cropResidues[initial_conditions_level]=A198)))</f>
        <v xml:space="preserve"> | </v>
      </c>
      <c r="DQ198" cm="1">
        <f t="array" ref="DQ198">TRANSPOSE(_xlfn._xlws.SORT(_xlfn._xlws.FILTER(cropResidues[experiment_id],cropResidues[initial_conditions_level]=A198)))</f>
        <v>0</v>
      </c>
    </row>
    <row r="199" spans="2:121" x14ac:dyDescent="0.35">
      <c r="B199" t="str" cm="1">
        <f t="array" ref="B199">TRANSPOSE(_xlfn._xlws.SORT(_xlfn._xlws.FILTER(cropResidues[experiment_id]&amp;" | "&amp;cropResidues[growing_season_id],cropResidues[initial_conditions_level]=A199)))</f>
        <v xml:space="preserve"> | </v>
      </c>
      <c r="DQ199" cm="1">
        <f t="array" ref="DQ199">TRANSPOSE(_xlfn._xlws.SORT(_xlfn._xlws.FILTER(cropResidues[experiment_id],cropResidues[initial_conditions_level]=A199)))</f>
        <v>0</v>
      </c>
    </row>
    <row r="200" spans="2:121" x14ac:dyDescent="0.35">
      <c r="B200" t="str" cm="1">
        <f t="array" ref="B200">TRANSPOSE(_xlfn._xlws.SORT(_xlfn._xlws.FILTER(cropResidues[experiment_id]&amp;" | "&amp;cropResidues[growing_season_id],cropResidues[initial_conditions_level]=A200)))</f>
        <v xml:space="preserve"> | </v>
      </c>
      <c r="DQ200" cm="1">
        <f t="array" ref="DQ200">TRANSPOSE(_xlfn._xlws.SORT(_xlfn._xlws.FILTER(cropResidues[experiment_id],cropResidues[initial_conditions_level]=A200)))</f>
        <v>0</v>
      </c>
    </row>
    <row r="201" spans="2:121" x14ac:dyDescent="0.35">
      <c r="B201" t="str" cm="1">
        <f t="array" ref="B201">TRANSPOSE(_xlfn._xlws.SORT(_xlfn._xlws.FILTER(cropResidues[experiment_id]&amp;" | "&amp;cropResidues[growing_season_id],cropResidues[initial_conditions_level]=A201)))</f>
        <v xml:space="preserve"> | </v>
      </c>
      <c r="DQ201" cm="1">
        <f t="array" ref="DQ201">TRANSPOSE(_xlfn._xlws.SORT(_xlfn._xlws.FILTER(cropResidues[experiment_id],cropResidues[initial_conditions_level]=A201)))</f>
        <v>0</v>
      </c>
    </row>
    <row r="202" spans="2:121" x14ac:dyDescent="0.35">
      <c r="B202" t="str" cm="1">
        <f t="array" ref="B202">TRANSPOSE(_xlfn._xlws.SORT(_xlfn._xlws.FILTER(cropResidues[experiment_id]&amp;" | "&amp;cropResidues[growing_season_id],cropResidues[initial_conditions_level]=A202)))</f>
        <v xml:space="preserve"> | </v>
      </c>
      <c r="DQ202" cm="1">
        <f t="array" ref="DQ202">TRANSPOSE(_xlfn._xlws.SORT(_xlfn._xlws.FILTER(cropResidues[experiment_id],cropResidues[initial_conditions_level]=A202)))</f>
        <v>0</v>
      </c>
    </row>
    <row r="203" spans="2:121" x14ac:dyDescent="0.35">
      <c r="B203" t="str" cm="1">
        <f t="array" ref="B203">TRANSPOSE(_xlfn._xlws.SORT(_xlfn._xlws.FILTER(cropResidues[experiment_id]&amp;" | "&amp;cropResidues[growing_season_id],cropResidues[initial_conditions_level]=A203)))</f>
        <v xml:space="preserve"> | </v>
      </c>
      <c r="DQ203" cm="1">
        <f t="array" ref="DQ203">TRANSPOSE(_xlfn._xlws.SORT(_xlfn._xlws.FILTER(cropResidues[experiment_id],cropResidues[initial_conditions_level]=A203)))</f>
        <v>0</v>
      </c>
    </row>
    <row r="204" spans="2:121" x14ac:dyDescent="0.35">
      <c r="B204" t="str" cm="1">
        <f t="array" ref="B204">TRANSPOSE(_xlfn._xlws.SORT(_xlfn._xlws.FILTER(cropResidues[experiment_id]&amp;" | "&amp;cropResidues[growing_season_id],cropResidues[initial_conditions_level]=A204)))</f>
        <v xml:space="preserve"> | </v>
      </c>
      <c r="DQ204" cm="1">
        <f t="array" ref="DQ204">TRANSPOSE(_xlfn._xlws.SORT(_xlfn._xlws.FILTER(cropResidues[experiment_id],cropResidues[initial_conditions_level]=A204)))</f>
        <v>0</v>
      </c>
    </row>
    <row r="205" spans="2:121" x14ac:dyDescent="0.35">
      <c r="B205" t="str" cm="1">
        <f t="array" ref="B205">TRANSPOSE(_xlfn._xlws.SORT(_xlfn._xlws.FILTER(cropResidues[experiment_id]&amp;" | "&amp;cropResidues[growing_season_id],cropResidues[initial_conditions_level]=A205)))</f>
        <v xml:space="preserve"> | </v>
      </c>
      <c r="DQ205" cm="1">
        <f t="array" ref="DQ205">TRANSPOSE(_xlfn._xlws.SORT(_xlfn._xlws.FILTER(cropResidues[experiment_id],cropResidues[initial_conditions_level]=A205)))</f>
        <v>0</v>
      </c>
    </row>
    <row r="206" spans="2:121" x14ac:dyDescent="0.35">
      <c r="B206" t="str" cm="1">
        <f t="array" ref="B206">TRANSPOSE(_xlfn._xlws.SORT(_xlfn._xlws.FILTER(cropResidues[experiment_id]&amp;" | "&amp;cropResidues[growing_season_id],cropResidues[initial_conditions_level]=A206)))</f>
        <v xml:space="preserve"> | </v>
      </c>
      <c r="DQ206" cm="1">
        <f t="array" ref="DQ206">TRANSPOSE(_xlfn._xlws.SORT(_xlfn._xlws.FILTER(cropResidues[experiment_id],cropResidues[initial_conditions_level]=A206)))</f>
        <v>0</v>
      </c>
    </row>
    <row r="207" spans="2:121" x14ac:dyDescent="0.35">
      <c r="B207" t="str" cm="1">
        <f t="array" ref="B207">TRANSPOSE(_xlfn._xlws.SORT(_xlfn._xlws.FILTER(cropResidues[experiment_id]&amp;" | "&amp;cropResidues[growing_season_id],cropResidues[initial_conditions_level]=A207)))</f>
        <v xml:space="preserve"> | </v>
      </c>
      <c r="DQ207" cm="1">
        <f t="array" ref="DQ207">TRANSPOSE(_xlfn._xlws.SORT(_xlfn._xlws.FILTER(cropResidues[experiment_id],cropResidues[initial_conditions_level]=A207)))</f>
        <v>0</v>
      </c>
    </row>
    <row r="208" spans="2:121" x14ac:dyDescent="0.35">
      <c r="B208" t="str" cm="1">
        <f t="array" ref="B208">TRANSPOSE(_xlfn._xlws.SORT(_xlfn._xlws.FILTER(cropResidues[experiment_id]&amp;" | "&amp;cropResidues[growing_season_id],cropResidues[initial_conditions_level]=A208)))</f>
        <v xml:space="preserve"> | </v>
      </c>
      <c r="DQ208" cm="1">
        <f t="array" ref="DQ208">TRANSPOSE(_xlfn._xlws.SORT(_xlfn._xlws.FILTER(cropResidues[experiment_id],cropResidues[initial_conditions_level]=A208)))</f>
        <v>0</v>
      </c>
    </row>
    <row r="209" spans="2:121" x14ac:dyDescent="0.35">
      <c r="B209" t="str" cm="1">
        <f t="array" ref="B209">TRANSPOSE(_xlfn._xlws.SORT(_xlfn._xlws.FILTER(cropResidues[experiment_id]&amp;" | "&amp;cropResidues[growing_season_id],cropResidues[initial_conditions_level]=A209)))</f>
        <v xml:space="preserve"> | </v>
      </c>
      <c r="DQ209" cm="1">
        <f t="array" ref="DQ209">TRANSPOSE(_xlfn._xlws.SORT(_xlfn._xlws.FILTER(cropResidues[experiment_id],cropResidues[initial_conditions_level]=A209)))</f>
        <v>0</v>
      </c>
    </row>
    <row r="210" spans="2:121" x14ac:dyDescent="0.35">
      <c r="B210" t="str" cm="1">
        <f t="array" ref="B210">TRANSPOSE(_xlfn._xlws.SORT(_xlfn._xlws.FILTER(cropResidues[experiment_id]&amp;" | "&amp;cropResidues[growing_season_id],cropResidues[initial_conditions_level]=A210)))</f>
        <v xml:space="preserve"> | </v>
      </c>
      <c r="DQ210" cm="1">
        <f t="array" ref="DQ210">TRANSPOSE(_xlfn._xlws.SORT(_xlfn._xlws.FILTER(cropResidues[experiment_id],cropResidues[initial_conditions_level]=A210)))</f>
        <v>0</v>
      </c>
    </row>
    <row r="211" spans="2:121" x14ac:dyDescent="0.35">
      <c r="B211" t="str" cm="1">
        <f t="array" ref="B211">TRANSPOSE(_xlfn._xlws.SORT(_xlfn._xlws.FILTER(cropResidues[experiment_id]&amp;" | "&amp;cropResidues[growing_season_id],cropResidues[initial_conditions_level]=A211)))</f>
        <v xml:space="preserve"> | </v>
      </c>
      <c r="DQ211" cm="1">
        <f t="array" ref="DQ211">TRANSPOSE(_xlfn._xlws.SORT(_xlfn._xlws.FILTER(cropResidues[experiment_id],cropResidues[initial_conditions_level]=A211)))</f>
        <v>0</v>
      </c>
    </row>
    <row r="212" spans="2:121" x14ac:dyDescent="0.35">
      <c r="B212" t="str" cm="1">
        <f t="array" ref="B212">TRANSPOSE(_xlfn._xlws.SORT(_xlfn._xlws.FILTER(cropResidues[experiment_id]&amp;" | "&amp;cropResidues[growing_season_id],cropResidues[initial_conditions_level]=A212)))</f>
        <v xml:space="preserve"> | </v>
      </c>
      <c r="DQ212" cm="1">
        <f t="array" ref="DQ212">TRANSPOSE(_xlfn._xlws.SORT(_xlfn._xlws.FILTER(cropResidues[experiment_id],cropResidues[initial_conditions_level]=A212)))</f>
        <v>0</v>
      </c>
    </row>
    <row r="213" spans="2:121" x14ac:dyDescent="0.35">
      <c r="B213" t="str" cm="1">
        <f t="array" ref="B213">TRANSPOSE(_xlfn._xlws.SORT(_xlfn._xlws.FILTER(cropResidues[experiment_id]&amp;" | "&amp;cropResidues[growing_season_id],cropResidues[initial_conditions_level]=A213)))</f>
        <v xml:space="preserve"> | </v>
      </c>
      <c r="DQ213" cm="1">
        <f t="array" ref="DQ213">TRANSPOSE(_xlfn._xlws.SORT(_xlfn._xlws.FILTER(cropResidues[experiment_id],cropResidues[initial_conditions_level]=A213)))</f>
        <v>0</v>
      </c>
    </row>
    <row r="214" spans="2:121" x14ac:dyDescent="0.35">
      <c r="B214" t="str" cm="1">
        <f t="array" ref="B214">TRANSPOSE(_xlfn._xlws.SORT(_xlfn._xlws.FILTER(cropResidues[experiment_id]&amp;" | "&amp;cropResidues[growing_season_id],cropResidues[initial_conditions_level]=A214)))</f>
        <v xml:space="preserve"> | </v>
      </c>
      <c r="DQ214" cm="1">
        <f t="array" ref="DQ214">TRANSPOSE(_xlfn._xlws.SORT(_xlfn._xlws.FILTER(cropResidues[experiment_id],cropResidues[initial_conditions_level]=A214)))</f>
        <v>0</v>
      </c>
    </row>
    <row r="215" spans="2:121" x14ac:dyDescent="0.35">
      <c r="B215" t="str" cm="1">
        <f t="array" ref="B215">TRANSPOSE(_xlfn._xlws.SORT(_xlfn._xlws.FILTER(cropResidues[experiment_id]&amp;" | "&amp;cropResidues[growing_season_id],cropResidues[initial_conditions_level]=A215)))</f>
        <v xml:space="preserve"> | </v>
      </c>
      <c r="DQ215" cm="1">
        <f t="array" ref="DQ215">TRANSPOSE(_xlfn._xlws.SORT(_xlfn._xlws.FILTER(cropResidues[experiment_id],cropResidues[initial_conditions_level]=A215)))</f>
        <v>0</v>
      </c>
    </row>
    <row r="216" spans="2:121" x14ac:dyDescent="0.35">
      <c r="B216" t="str" cm="1">
        <f t="array" ref="B216">TRANSPOSE(_xlfn._xlws.SORT(_xlfn._xlws.FILTER(cropResidues[experiment_id]&amp;" | "&amp;cropResidues[growing_season_id],cropResidues[initial_conditions_level]=A216)))</f>
        <v xml:space="preserve"> | </v>
      </c>
      <c r="DQ216" cm="1">
        <f t="array" ref="DQ216">TRANSPOSE(_xlfn._xlws.SORT(_xlfn._xlws.FILTER(cropResidues[experiment_id],cropResidues[initial_conditions_level]=A216)))</f>
        <v>0</v>
      </c>
    </row>
    <row r="217" spans="2:121" x14ac:dyDescent="0.35">
      <c r="B217" t="str" cm="1">
        <f t="array" ref="B217">TRANSPOSE(_xlfn._xlws.SORT(_xlfn._xlws.FILTER(cropResidues[experiment_id]&amp;" | "&amp;cropResidues[growing_season_id],cropResidues[initial_conditions_level]=A217)))</f>
        <v xml:space="preserve"> | </v>
      </c>
      <c r="DQ217" cm="1">
        <f t="array" ref="DQ217">TRANSPOSE(_xlfn._xlws.SORT(_xlfn._xlws.FILTER(cropResidues[experiment_id],cropResidues[initial_conditions_level]=A217)))</f>
        <v>0</v>
      </c>
    </row>
    <row r="218" spans="2:121" x14ac:dyDescent="0.35">
      <c r="B218" t="str" cm="1">
        <f t="array" ref="B218">TRANSPOSE(_xlfn._xlws.SORT(_xlfn._xlws.FILTER(cropResidues[experiment_id]&amp;" | "&amp;cropResidues[growing_season_id],cropResidues[initial_conditions_level]=A218)))</f>
        <v xml:space="preserve"> | </v>
      </c>
      <c r="DQ218" cm="1">
        <f t="array" ref="DQ218">TRANSPOSE(_xlfn._xlws.SORT(_xlfn._xlws.FILTER(cropResidues[experiment_id],cropResidues[initial_conditions_level]=A218)))</f>
        <v>0</v>
      </c>
    </row>
    <row r="219" spans="2:121" x14ac:dyDescent="0.35">
      <c r="B219" t="str" cm="1">
        <f t="array" ref="B219">TRANSPOSE(_xlfn._xlws.SORT(_xlfn._xlws.FILTER(cropResidues[experiment_id]&amp;" | "&amp;cropResidues[growing_season_id],cropResidues[initial_conditions_level]=A219)))</f>
        <v xml:space="preserve"> | </v>
      </c>
      <c r="DQ219" cm="1">
        <f t="array" ref="DQ219">TRANSPOSE(_xlfn._xlws.SORT(_xlfn._xlws.FILTER(cropResidues[experiment_id],cropResidues[initial_conditions_level]=A219)))</f>
        <v>0</v>
      </c>
    </row>
    <row r="220" spans="2:121" x14ac:dyDescent="0.35">
      <c r="B220" t="str" cm="1">
        <f t="array" ref="B220">TRANSPOSE(_xlfn._xlws.SORT(_xlfn._xlws.FILTER(cropResidues[experiment_id]&amp;" | "&amp;cropResidues[growing_season_id],cropResidues[initial_conditions_level]=A220)))</f>
        <v xml:space="preserve"> | </v>
      </c>
      <c r="DQ220" cm="1">
        <f t="array" ref="DQ220">TRANSPOSE(_xlfn._xlws.SORT(_xlfn._xlws.FILTER(cropResidues[experiment_id],cropResidues[initial_conditions_level]=A220)))</f>
        <v>0</v>
      </c>
    </row>
    <row r="221" spans="2:121" x14ac:dyDescent="0.35">
      <c r="B221" t="str" cm="1">
        <f t="array" ref="B221">TRANSPOSE(_xlfn._xlws.SORT(_xlfn._xlws.FILTER(cropResidues[experiment_id]&amp;" | "&amp;cropResidues[growing_season_id],cropResidues[initial_conditions_level]=A221)))</f>
        <v xml:space="preserve"> | </v>
      </c>
      <c r="DQ221" cm="1">
        <f t="array" ref="DQ221">TRANSPOSE(_xlfn._xlws.SORT(_xlfn._xlws.FILTER(cropResidues[experiment_id],cropResidues[initial_conditions_level]=A221)))</f>
        <v>0</v>
      </c>
    </row>
    <row r="222" spans="2:121" x14ac:dyDescent="0.35">
      <c r="B222" t="str" cm="1">
        <f t="array" ref="B222">TRANSPOSE(_xlfn._xlws.SORT(_xlfn._xlws.FILTER(cropResidues[experiment_id]&amp;" | "&amp;cropResidues[growing_season_id],cropResidues[initial_conditions_level]=A222)))</f>
        <v xml:space="preserve"> | </v>
      </c>
      <c r="DQ222" cm="1">
        <f t="array" ref="DQ222">TRANSPOSE(_xlfn._xlws.SORT(_xlfn._xlws.FILTER(cropResidues[experiment_id],cropResidues[initial_conditions_level]=A222)))</f>
        <v>0</v>
      </c>
    </row>
    <row r="223" spans="2:121" x14ac:dyDescent="0.35">
      <c r="B223" t="str" cm="1">
        <f t="array" ref="B223">TRANSPOSE(_xlfn._xlws.SORT(_xlfn._xlws.FILTER(cropResidues[experiment_id]&amp;" | "&amp;cropResidues[growing_season_id],cropResidues[initial_conditions_level]=A223)))</f>
        <v xml:space="preserve"> | </v>
      </c>
      <c r="DQ223" cm="1">
        <f t="array" ref="DQ223">TRANSPOSE(_xlfn._xlws.SORT(_xlfn._xlws.FILTER(cropResidues[experiment_id],cropResidues[initial_conditions_level]=A223)))</f>
        <v>0</v>
      </c>
    </row>
    <row r="224" spans="2:121" x14ac:dyDescent="0.35">
      <c r="B224" t="str" cm="1">
        <f t="array" ref="B224">TRANSPOSE(_xlfn._xlws.SORT(_xlfn._xlws.FILTER(cropResidues[experiment_id]&amp;" | "&amp;cropResidues[growing_season_id],cropResidues[initial_conditions_level]=A224)))</f>
        <v xml:space="preserve"> | </v>
      </c>
      <c r="DQ224" cm="1">
        <f t="array" ref="DQ224">TRANSPOSE(_xlfn._xlws.SORT(_xlfn._xlws.FILTER(cropResidues[experiment_id],cropResidues[initial_conditions_level]=A224)))</f>
        <v>0</v>
      </c>
    </row>
    <row r="225" spans="2:121" x14ac:dyDescent="0.35">
      <c r="B225" t="str" cm="1">
        <f t="array" ref="B225">TRANSPOSE(_xlfn._xlws.SORT(_xlfn._xlws.FILTER(cropResidues[experiment_id]&amp;" | "&amp;cropResidues[growing_season_id],cropResidues[initial_conditions_level]=A225)))</f>
        <v xml:space="preserve"> | </v>
      </c>
      <c r="DQ225" cm="1">
        <f t="array" ref="DQ225">TRANSPOSE(_xlfn._xlws.SORT(_xlfn._xlws.FILTER(cropResidues[experiment_id],cropResidues[initial_conditions_level]=A225)))</f>
        <v>0</v>
      </c>
    </row>
    <row r="226" spans="2:121" x14ac:dyDescent="0.35">
      <c r="B226" t="str" cm="1">
        <f t="array" ref="B226">TRANSPOSE(_xlfn._xlws.SORT(_xlfn._xlws.FILTER(cropResidues[experiment_id]&amp;" | "&amp;cropResidues[growing_season_id],cropResidues[initial_conditions_level]=A226)))</f>
        <v xml:space="preserve"> | </v>
      </c>
      <c r="DQ226" cm="1">
        <f t="array" ref="DQ226">TRANSPOSE(_xlfn._xlws.SORT(_xlfn._xlws.FILTER(cropResidues[experiment_id],cropResidues[initial_conditions_level]=A226)))</f>
        <v>0</v>
      </c>
    </row>
    <row r="227" spans="2:121" x14ac:dyDescent="0.35">
      <c r="B227" t="str" cm="1">
        <f t="array" ref="B227">TRANSPOSE(_xlfn._xlws.SORT(_xlfn._xlws.FILTER(cropResidues[experiment_id]&amp;" | "&amp;cropResidues[growing_season_id],cropResidues[initial_conditions_level]=A227)))</f>
        <v xml:space="preserve"> | </v>
      </c>
      <c r="DQ227" cm="1">
        <f t="array" ref="DQ227">TRANSPOSE(_xlfn._xlws.SORT(_xlfn._xlws.FILTER(cropResidues[experiment_id],cropResidues[initial_conditions_level]=A227)))</f>
        <v>0</v>
      </c>
    </row>
    <row r="228" spans="2:121" x14ac:dyDescent="0.35">
      <c r="B228" t="str" cm="1">
        <f t="array" ref="B228">TRANSPOSE(_xlfn._xlws.SORT(_xlfn._xlws.FILTER(cropResidues[experiment_id]&amp;" | "&amp;cropResidues[growing_season_id],cropResidues[initial_conditions_level]=A228)))</f>
        <v xml:space="preserve"> | </v>
      </c>
      <c r="DQ228" cm="1">
        <f t="array" ref="DQ228">TRANSPOSE(_xlfn._xlws.SORT(_xlfn._xlws.FILTER(cropResidues[experiment_id],cropResidues[initial_conditions_level]=A228)))</f>
        <v>0</v>
      </c>
    </row>
    <row r="229" spans="2:121" x14ac:dyDescent="0.35">
      <c r="B229" t="str" cm="1">
        <f t="array" ref="B229">TRANSPOSE(_xlfn._xlws.SORT(_xlfn._xlws.FILTER(cropResidues[experiment_id]&amp;" | "&amp;cropResidues[growing_season_id],cropResidues[initial_conditions_level]=A229)))</f>
        <v xml:space="preserve"> | </v>
      </c>
      <c r="DQ229" cm="1">
        <f t="array" ref="DQ229">TRANSPOSE(_xlfn._xlws.SORT(_xlfn._xlws.FILTER(cropResidues[experiment_id],cropResidues[initial_conditions_level]=A229)))</f>
        <v>0</v>
      </c>
    </row>
    <row r="230" spans="2:121" x14ac:dyDescent="0.35">
      <c r="B230" t="str" cm="1">
        <f t="array" ref="B230">TRANSPOSE(_xlfn._xlws.SORT(_xlfn._xlws.FILTER(cropResidues[experiment_id]&amp;" | "&amp;cropResidues[growing_season_id],cropResidues[initial_conditions_level]=A230)))</f>
        <v xml:space="preserve"> | </v>
      </c>
      <c r="DQ230" cm="1">
        <f t="array" ref="DQ230">TRANSPOSE(_xlfn._xlws.SORT(_xlfn._xlws.FILTER(cropResidues[experiment_id],cropResidues[initial_conditions_level]=A230)))</f>
        <v>0</v>
      </c>
    </row>
    <row r="231" spans="2:121" x14ac:dyDescent="0.35">
      <c r="B231" t="str" cm="1">
        <f t="array" ref="B231">TRANSPOSE(_xlfn._xlws.SORT(_xlfn._xlws.FILTER(cropResidues[experiment_id]&amp;" | "&amp;cropResidues[growing_season_id],cropResidues[initial_conditions_level]=A231)))</f>
        <v xml:space="preserve"> | </v>
      </c>
      <c r="DQ231" cm="1">
        <f t="array" ref="DQ231">TRANSPOSE(_xlfn._xlws.SORT(_xlfn._xlws.FILTER(cropResidues[experiment_id],cropResidues[initial_conditions_level]=A231)))</f>
        <v>0</v>
      </c>
    </row>
    <row r="232" spans="2:121" x14ac:dyDescent="0.35">
      <c r="B232" t="str" cm="1">
        <f t="array" ref="B232">TRANSPOSE(_xlfn._xlws.SORT(_xlfn._xlws.FILTER(cropResidues[experiment_id]&amp;" | "&amp;cropResidues[growing_season_id],cropResidues[initial_conditions_level]=A232)))</f>
        <v xml:space="preserve"> | </v>
      </c>
      <c r="DQ232" cm="1">
        <f t="array" ref="DQ232">TRANSPOSE(_xlfn._xlws.SORT(_xlfn._xlws.FILTER(cropResidues[experiment_id],cropResidues[initial_conditions_level]=A232)))</f>
        <v>0</v>
      </c>
    </row>
    <row r="233" spans="2:121" x14ac:dyDescent="0.35">
      <c r="B233" t="str" cm="1">
        <f t="array" ref="B233">TRANSPOSE(_xlfn._xlws.SORT(_xlfn._xlws.FILTER(cropResidues[experiment_id]&amp;" | "&amp;cropResidues[growing_season_id],cropResidues[initial_conditions_level]=A233)))</f>
        <v xml:space="preserve"> | </v>
      </c>
      <c r="DQ233" cm="1">
        <f t="array" ref="DQ233">TRANSPOSE(_xlfn._xlws.SORT(_xlfn._xlws.FILTER(cropResidues[experiment_id],cropResidues[initial_conditions_level]=A233)))</f>
        <v>0</v>
      </c>
    </row>
    <row r="234" spans="2:121" x14ac:dyDescent="0.35">
      <c r="B234" t="str" cm="1">
        <f t="array" ref="B234">TRANSPOSE(_xlfn._xlws.SORT(_xlfn._xlws.FILTER(cropResidues[experiment_id]&amp;" | "&amp;cropResidues[growing_season_id],cropResidues[initial_conditions_level]=A234)))</f>
        <v xml:space="preserve"> | </v>
      </c>
      <c r="DQ234" cm="1">
        <f t="array" ref="DQ234">TRANSPOSE(_xlfn._xlws.SORT(_xlfn._xlws.FILTER(cropResidues[experiment_id],cropResidues[initial_conditions_level]=A234)))</f>
        <v>0</v>
      </c>
    </row>
    <row r="235" spans="2:121" x14ac:dyDescent="0.35">
      <c r="B235" t="str" cm="1">
        <f t="array" ref="B235">TRANSPOSE(_xlfn._xlws.SORT(_xlfn._xlws.FILTER(cropResidues[experiment_id]&amp;" | "&amp;cropResidues[growing_season_id],cropResidues[initial_conditions_level]=A235)))</f>
        <v xml:space="preserve"> | </v>
      </c>
      <c r="DQ235" cm="1">
        <f t="array" ref="DQ235">TRANSPOSE(_xlfn._xlws.SORT(_xlfn._xlws.FILTER(cropResidues[experiment_id],cropResidues[initial_conditions_level]=A235)))</f>
        <v>0</v>
      </c>
    </row>
    <row r="236" spans="2:121" x14ac:dyDescent="0.35">
      <c r="B236" t="str" cm="1">
        <f t="array" ref="B236">TRANSPOSE(_xlfn._xlws.SORT(_xlfn._xlws.FILTER(cropResidues[experiment_id]&amp;" | "&amp;cropResidues[growing_season_id],cropResidues[initial_conditions_level]=A236)))</f>
        <v xml:space="preserve"> | </v>
      </c>
      <c r="DQ236" cm="1">
        <f t="array" ref="DQ236">TRANSPOSE(_xlfn._xlws.SORT(_xlfn._xlws.FILTER(cropResidues[experiment_id],cropResidues[initial_conditions_level]=A236)))</f>
        <v>0</v>
      </c>
    </row>
    <row r="237" spans="2:121" x14ac:dyDescent="0.35">
      <c r="B237" t="str" cm="1">
        <f t="array" ref="B237">TRANSPOSE(_xlfn._xlws.SORT(_xlfn._xlws.FILTER(cropResidues[experiment_id]&amp;" | "&amp;cropResidues[growing_season_id],cropResidues[initial_conditions_level]=A237)))</f>
        <v xml:space="preserve"> | </v>
      </c>
      <c r="DQ237" cm="1">
        <f t="array" ref="DQ237">TRANSPOSE(_xlfn._xlws.SORT(_xlfn._xlws.FILTER(cropResidues[experiment_id],cropResidues[initial_conditions_level]=A237)))</f>
        <v>0</v>
      </c>
    </row>
    <row r="238" spans="2:121" x14ac:dyDescent="0.35">
      <c r="B238" t="str" cm="1">
        <f t="array" ref="B238">TRANSPOSE(_xlfn._xlws.SORT(_xlfn._xlws.FILTER(cropResidues[experiment_id]&amp;" | "&amp;cropResidues[growing_season_id],cropResidues[initial_conditions_level]=A238)))</f>
        <v xml:space="preserve"> | </v>
      </c>
      <c r="DQ238" cm="1">
        <f t="array" ref="DQ238">TRANSPOSE(_xlfn._xlws.SORT(_xlfn._xlws.FILTER(cropResidues[experiment_id],cropResidues[initial_conditions_level]=A238)))</f>
        <v>0</v>
      </c>
    </row>
    <row r="239" spans="2:121" x14ac:dyDescent="0.35">
      <c r="B239" t="str" cm="1">
        <f t="array" ref="B239">TRANSPOSE(_xlfn._xlws.SORT(_xlfn._xlws.FILTER(cropResidues[experiment_id]&amp;" | "&amp;cropResidues[growing_season_id],cropResidues[initial_conditions_level]=A239)))</f>
        <v xml:space="preserve"> | </v>
      </c>
      <c r="DQ239" cm="1">
        <f t="array" ref="DQ239">TRANSPOSE(_xlfn._xlws.SORT(_xlfn._xlws.FILTER(cropResidues[experiment_id],cropResidues[initial_conditions_level]=A239)))</f>
        <v>0</v>
      </c>
    </row>
    <row r="240" spans="2:121" x14ac:dyDescent="0.35">
      <c r="B240" t="str" cm="1">
        <f t="array" ref="B240">TRANSPOSE(_xlfn._xlws.SORT(_xlfn._xlws.FILTER(cropResidues[experiment_id]&amp;" | "&amp;cropResidues[growing_season_id],cropResidues[initial_conditions_level]=A240)))</f>
        <v xml:space="preserve"> | </v>
      </c>
      <c r="DQ240" cm="1">
        <f t="array" ref="DQ240">TRANSPOSE(_xlfn._xlws.SORT(_xlfn._xlws.FILTER(cropResidues[experiment_id],cropResidues[initial_conditions_level]=A240)))</f>
        <v>0</v>
      </c>
    </row>
    <row r="241" spans="2:121" x14ac:dyDescent="0.35">
      <c r="B241" t="str" cm="1">
        <f t="array" ref="B241">TRANSPOSE(_xlfn._xlws.SORT(_xlfn._xlws.FILTER(cropResidues[experiment_id]&amp;" | "&amp;cropResidues[growing_season_id],cropResidues[initial_conditions_level]=A241)))</f>
        <v xml:space="preserve"> | </v>
      </c>
      <c r="DQ241" cm="1">
        <f t="array" ref="DQ241">TRANSPOSE(_xlfn._xlws.SORT(_xlfn._xlws.FILTER(cropResidues[experiment_id],cropResidues[initial_conditions_level]=A241)))</f>
        <v>0</v>
      </c>
    </row>
    <row r="242" spans="2:121" x14ac:dyDescent="0.35">
      <c r="B242" t="str" cm="1">
        <f t="array" ref="B242">TRANSPOSE(_xlfn._xlws.SORT(_xlfn._xlws.FILTER(cropResidues[experiment_id]&amp;" | "&amp;cropResidues[growing_season_id],cropResidues[initial_conditions_level]=A242)))</f>
        <v xml:space="preserve"> | </v>
      </c>
      <c r="DQ242" cm="1">
        <f t="array" ref="DQ242">TRANSPOSE(_xlfn._xlws.SORT(_xlfn._xlws.FILTER(cropResidues[experiment_id],cropResidues[initial_conditions_level]=A242)))</f>
        <v>0</v>
      </c>
    </row>
    <row r="243" spans="2:121" x14ac:dyDescent="0.35">
      <c r="B243" t="str" cm="1">
        <f t="array" ref="B243">TRANSPOSE(_xlfn._xlws.SORT(_xlfn._xlws.FILTER(cropResidues[experiment_id]&amp;" | "&amp;cropResidues[growing_season_id],cropResidues[initial_conditions_level]=A243)))</f>
        <v xml:space="preserve"> | </v>
      </c>
      <c r="DQ243" cm="1">
        <f t="array" ref="DQ243">TRANSPOSE(_xlfn._xlws.SORT(_xlfn._xlws.FILTER(cropResidues[experiment_id],cropResidues[initial_conditions_level]=A243)))</f>
        <v>0</v>
      </c>
    </row>
    <row r="244" spans="2:121" x14ac:dyDescent="0.35">
      <c r="B244" t="str" cm="1">
        <f t="array" ref="B244">TRANSPOSE(_xlfn._xlws.SORT(_xlfn._xlws.FILTER(cropResidues[experiment_id]&amp;" | "&amp;cropResidues[growing_season_id],cropResidues[initial_conditions_level]=A244)))</f>
        <v xml:space="preserve"> | </v>
      </c>
      <c r="DQ244" cm="1">
        <f t="array" ref="DQ244">TRANSPOSE(_xlfn._xlws.SORT(_xlfn._xlws.FILTER(cropResidues[experiment_id],cropResidues[initial_conditions_level]=A244)))</f>
        <v>0</v>
      </c>
    </row>
    <row r="245" spans="2:121" x14ac:dyDescent="0.35">
      <c r="B245" t="str" cm="1">
        <f t="array" ref="B245">TRANSPOSE(_xlfn._xlws.SORT(_xlfn._xlws.FILTER(cropResidues[experiment_id]&amp;" | "&amp;cropResidues[growing_season_id],cropResidues[initial_conditions_level]=A245)))</f>
        <v xml:space="preserve"> | </v>
      </c>
      <c r="DQ245" cm="1">
        <f t="array" ref="DQ245">TRANSPOSE(_xlfn._xlws.SORT(_xlfn._xlws.FILTER(cropResidues[experiment_id],cropResidues[initial_conditions_level]=A245)))</f>
        <v>0</v>
      </c>
    </row>
    <row r="246" spans="2:121" x14ac:dyDescent="0.35">
      <c r="B246" t="str" cm="1">
        <f t="array" ref="B246">TRANSPOSE(_xlfn._xlws.SORT(_xlfn._xlws.FILTER(cropResidues[experiment_id]&amp;" | "&amp;cropResidues[growing_season_id],cropResidues[initial_conditions_level]=A246)))</f>
        <v xml:space="preserve"> | </v>
      </c>
      <c r="DQ246" cm="1">
        <f t="array" ref="DQ246">TRANSPOSE(_xlfn._xlws.SORT(_xlfn._xlws.FILTER(cropResidues[experiment_id],cropResidues[initial_conditions_level]=A246)))</f>
        <v>0</v>
      </c>
    </row>
    <row r="247" spans="2:121" x14ac:dyDescent="0.35">
      <c r="B247" t="str" cm="1">
        <f t="array" ref="B247">TRANSPOSE(_xlfn._xlws.SORT(_xlfn._xlws.FILTER(cropResidues[experiment_id]&amp;" | "&amp;cropResidues[growing_season_id],cropResidues[initial_conditions_level]=A247)))</f>
        <v xml:space="preserve"> | </v>
      </c>
      <c r="DQ247" cm="1">
        <f t="array" ref="DQ247">TRANSPOSE(_xlfn._xlws.SORT(_xlfn._xlws.FILTER(cropResidues[experiment_id],cropResidues[initial_conditions_level]=A247)))</f>
        <v>0</v>
      </c>
    </row>
    <row r="248" spans="2:121" x14ac:dyDescent="0.35">
      <c r="B248" t="str" cm="1">
        <f t="array" ref="B248">TRANSPOSE(_xlfn._xlws.SORT(_xlfn._xlws.FILTER(cropResidues[experiment_id]&amp;" | "&amp;cropResidues[growing_season_id],cropResidues[initial_conditions_level]=A248)))</f>
        <v xml:space="preserve"> | </v>
      </c>
      <c r="DQ248" cm="1">
        <f t="array" ref="DQ248">TRANSPOSE(_xlfn._xlws.SORT(_xlfn._xlws.FILTER(cropResidues[experiment_id],cropResidues[initial_conditions_level]=A248)))</f>
        <v>0</v>
      </c>
    </row>
    <row r="249" spans="2:121" x14ac:dyDescent="0.35">
      <c r="B249" t="str" cm="1">
        <f t="array" ref="B249">TRANSPOSE(_xlfn._xlws.SORT(_xlfn._xlws.FILTER(cropResidues[experiment_id]&amp;" | "&amp;cropResidues[growing_season_id],cropResidues[initial_conditions_level]=A249)))</f>
        <v xml:space="preserve"> | </v>
      </c>
      <c r="DQ249" cm="1">
        <f t="array" ref="DQ249">TRANSPOSE(_xlfn._xlws.SORT(_xlfn._xlws.FILTER(cropResidues[experiment_id],cropResidues[initial_conditions_level]=A249)))</f>
        <v>0</v>
      </c>
    </row>
    <row r="250" spans="2:121" x14ac:dyDescent="0.35">
      <c r="B250" t="str" cm="1">
        <f t="array" ref="B250">TRANSPOSE(_xlfn._xlws.SORT(_xlfn._xlws.FILTER(cropResidues[experiment_id]&amp;" | "&amp;cropResidues[growing_season_id],cropResidues[initial_conditions_level]=A250)))</f>
        <v xml:space="preserve"> | </v>
      </c>
      <c r="DQ250" cm="1">
        <f t="array" ref="DQ250">TRANSPOSE(_xlfn._xlws.SORT(_xlfn._xlws.FILTER(cropResidues[experiment_id],cropResidues[initial_conditions_level]=A250)))</f>
        <v>0</v>
      </c>
    </row>
    <row r="251" spans="2:121" x14ac:dyDescent="0.35">
      <c r="B251" t="str" cm="1">
        <f t="array" ref="B251">TRANSPOSE(_xlfn._xlws.SORT(_xlfn._xlws.FILTER(cropResidues[experiment_id]&amp;" | "&amp;cropResidues[growing_season_id],cropResidues[initial_conditions_level]=A251)))</f>
        <v xml:space="preserve"> | </v>
      </c>
      <c r="DQ251" cm="1">
        <f t="array" ref="DQ251">TRANSPOSE(_xlfn._xlws.SORT(_xlfn._xlws.FILTER(cropResidues[experiment_id],cropResidues[initial_conditions_level]=A251)))</f>
        <v>0</v>
      </c>
    </row>
    <row r="252" spans="2:121" x14ac:dyDescent="0.35">
      <c r="B252" t="str" cm="1">
        <f t="array" ref="B252">TRANSPOSE(_xlfn._xlws.SORT(_xlfn._xlws.FILTER(cropResidues[experiment_id]&amp;" | "&amp;cropResidues[growing_season_id],cropResidues[initial_conditions_level]=A252)))</f>
        <v xml:space="preserve"> | </v>
      </c>
      <c r="DQ252" cm="1">
        <f t="array" ref="DQ252">TRANSPOSE(_xlfn._xlws.SORT(_xlfn._xlws.FILTER(cropResidues[experiment_id],cropResidues[initial_conditions_level]=A252)))</f>
        <v>0</v>
      </c>
    </row>
    <row r="253" spans="2:121" x14ac:dyDescent="0.35">
      <c r="B253" t="str" cm="1">
        <f t="array" ref="B253">TRANSPOSE(_xlfn._xlws.SORT(_xlfn._xlws.FILTER(cropResidues[experiment_id]&amp;" | "&amp;cropResidues[growing_season_id],cropResidues[initial_conditions_level]=A253)))</f>
        <v xml:space="preserve"> | </v>
      </c>
      <c r="DQ253" cm="1">
        <f t="array" ref="DQ253">TRANSPOSE(_xlfn._xlws.SORT(_xlfn._xlws.FILTER(cropResidues[experiment_id],cropResidues[initial_conditions_level]=A253)))</f>
        <v>0</v>
      </c>
    </row>
    <row r="254" spans="2:121" x14ac:dyDescent="0.35">
      <c r="B254" t="str" cm="1">
        <f t="array" ref="B254">TRANSPOSE(_xlfn._xlws.SORT(_xlfn._xlws.FILTER(cropResidues[experiment_id]&amp;" | "&amp;cropResidues[growing_season_id],cropResidues[initial_conditions_level]=A254)))</f>
        <v xml:space="preserve"> | </v>
      </c>
      <c r="DQ254" cm="1">
        <f t="array" ref="DQ254">TRANSPOSE(_xlfn._xlws.SORT(_xlfn._xlws.FILTER(cropResidues[experiment_id],cropResidues[initial_conditions_level]=A254)))</f>
        <v>0</v>
      </c>
    </row>
    <row r="255" spans="2:121" x14ac:dyDescent="0.35">
      <c r="B255" t="str" cm="1">
        <f t="array" ref="B255">TRANSPOSE(_xlfn._xlws.SORT(_xlfn._xlws.FILTER(cropResidues[experiment_id]&amp;" | "&amp;cropResidues[growing_season_id],cropResidues[initial_conditions_level]=A255)))</f>
        <v xml:space="preserve"> | </v>
      </c>
      <c r="DQ255" cm="1">
        <f t="array" ref="DQ255">TRANSPOSE(_xlfn._xlws.SORT(_xlfn._xlws.FILTER(cropResidues[experiment_id],cropResidues[initial_conditions_level]=A255)))</f>
        <v>0</v>
      </c>
    </row>
    <row r="256" spans="2:121" x14ac:dyDescent="0.35">
      <c r="B256" t="str" cm="1">
        <f t="array" ref="B256">TRANSPOSE(_xlfn._xlws.SORT(_xlfn._xlws.FILTER(cropResidues[experiment_id]&amp;" | "&amp;cropResidues[growing_season_id],cropResidues[initial_conditions_level]=A256)))</f>
        <v xml:space="preserve"> | </v>
      </c>
      <c r="DQ256" cm="1">
        <f t="array" ref="DQ256">TRANSPOSE(_xlfn._xlws.SORT(_xlfn._xlws.FILTER(cropResidues[experiment_id],cropResidues[initial_conditions_level]=A256)))</f>
        <v>0</v>
      </c>
    </row>
    <row r="257" spans="2:121" x14ac:dyDescent="0.35">
      <c r="B257" t="str" cm="1">
        <f t="array" ref="B257">TRANSPOSE(_xlfn._xlws.SORT(_xlfn._xlws.FILTER(cropResidues[experiment_id]&amp;" | "&amp;cropResidues[growing_season_id],cropResidues[initial_conditions_level]=A257)))</f>
        <v xml:space="preserve"> | </v>
      </c>
      <c r="DQ257" cm="1">
        <f t="array" ref="DQ257">TRANSPOSE(_xlfn._xlws.SORT(_xlfn._xlws.FILTER(cropResidues[experiment_id],cropResidues[initial_conditions_level]=A257)))</f>
        <v>0</v>
      </c>
    </row>
    <row r="258" spans="2:121" x14ac:dyDescent="0.35">
      <c r="B258" t="str" cm="1">
        <f t="array" ref="B258">TRANSPOSE(_xlfn._xlws.SORT(_xlfn._xlws.FILTER(cropResidues[experiment_id]&amp;" | "&amp;cropResidues[growing_season_id],cropResidues[initial_conditions_level]=A258)))</f>
        <v xml:space="preserve"> | </v>
      </c>
      <c r="DQ258" cm="1">
        <f t="array" ref="DQ258">TRANSPOSE(_xlfn._xlws.SORT(_xlfn._xlws.FILTER(cropResidues[experiment_id],cropResidues[initial_conditions_level]=A258)))</f>
        <v>0</v>
      </c>
    </row>
    <row r="259" spans="2:121" x14ac:dyDescent="0.35">
      <c r="B259" t="str" cm="1">
        <f t="array" ref="B259">TRANSPOSE(_xlfn._xlws.SORT(_xlfn._xlws.FILTER(cropResidues[experiment_id]&amp;" | "&amp;cropResidues[growing_season_id],cropResidues[initial_conditions_level]=A259)))</f>
        <v xml:space="preserve"> | </v>
      </c>
      <c r="DQ259" cm="1">
        <f t="array" ref="DQ259">TRANSPOSE(_xlfn._xlws.SORT(_xlfn._xlws.FILTER(cropResidues[experiment_id],cropResidues[initial_conditions_level]=A259)))</f>
        <v>0</v>
      </c>
    </row>
    <row r="260" spans="2:121" x14ac:dyDescent="0.35">
      <c r="B260" t="str" cm="1">
        <f t="array" ref="B260">TRANSPOSE(_xlfn._xlws.SORT(_xlfn._xlws.FILTER(cropResidues[experiment_id]&amp;" | "&amp;cropResidues[growing_season_id],cropResidues[initial_conditions_level]=A260)))</f>
        <v xml:space="preserve"> | </v>
      </c>
      <c r="DQ260" cm="1">
        <f t="array" ref="DQ260">TRANSPOSE(_xlfn._xlws.SORT(_xlfn._xlws.FILTER(cropResidues[experiment_id],cropResidues[initial_conditions_level]=A260)))</f>
        <v>0</v>
      </c>
    </row>
    <row r="261" spans="2:121" x14ac:dyDescent="0.35">
      <c r="B261" t="str" cm="1">
        <f t="array" ref="B261">TRANSPOSE(_xlfn._xlws.SORT(_xlfn._xlws.FILTER(cropResidues[experiment_id]&amp;" | "&amp;cropResidues[growing_season_id],cropResidues[initial_conditions_level]=A261)))</f>
        <v xml:space="preserve"> | </v>
      </c>
      <c r="DQ261" cm="1">
        <f t="array" ref="DQ261">TRANSPOSE(_xlfn._xlws.SORT(_xlfn._xlws.FILTER(cropResidues[experiment_id],cropResidues[initial_conditions_level]=A261)))</f>
        <v>0</v>
      </c>
    </row>
    <row r="262" spans="2:121" x14ac:dyDescent="0.35">
      <c r="B262" t="str" cm="1">
        <f t="array" ref="B262">TRANSPOSE(_xlfn._xlws.SORT(_xlfn._xlws.FILTER(cropResidues[experiment_id]&amp;" | "&amp;cropResidues[growing_season_id],cropResidues[initial_conditions_level]=A262)))</f>
        <v xml:space="preserve"> | </v>
      </c>
      <c r="DQ262" cm="1">
        <f t="array" ref="DQ262">TRANSPOSE(_xlfn._xlws.SORT(_xlfn._xlws.FILTER(cropResidues[experiment_id],cropResidues[initial_conditions_level]=A262)))</f>
        <v>0</v>
      </c>
    </row>
    <row r="263" spans="2:121" x14ac:dyDescent="0.35">
      <c r="B263" t="str" cm="1">
        <f t="array" ref="B263">TRANSPOSE(_xlfn._xlws.SORT(_xlfn._xlws.FILTER(cropResidues[experiment_id]&amp;" | "&amp;cropResidues[growing_season_id],cropResidues[initial_conditions_level]=A263)))</f>
        <v xml:space="preserve"> | </v>
      </c>
      <c r="DQ263" cm="1">
        <f t="array" ref="DQ263">TRANSPOSE(_xlfn._xlws.SORT(_xlfn._xlws.FILTER(cropResidues[experiment_id],cropResidues[initial_conditions_level]=A263)))</f>
        <v>0</v>
      </c>
    </row>
    <row r="264" spans="2:121" x14ac:dyDescent="0.35">
      <c r="B264" t="str" cm="1">
        <f t="array" ref="B264">TRANSPOSE(_xlfn._xlws.SORT(_xlfn._xlws.FILTER(cropResidues[experiment_id]&amp;" | "&amp;cropResidues[growing_season_id],cropResidues[initial_conditions_level]=A264)))</f>
        <v xml:space="preserve"> | </v>
      </c>
      <c r="DQ264" cm="1">
        <f t="array" ref="DQ264">TRANSPOSE(_xlfn._xlws.SORT(_xlfn._xlws.FILTER(cropResidues[experiment_id],cropResidues[initial_conditions_level]=A264)))</f>
        <v>0</v>
      </c>
    </row>
    <row r="265" spans="2:121" x14ac:dyDescent="0.35">
      <c r="B265" t="str" cm="1">
        <f t="array" ref="B265">TRANSPOSE(_xlfn._xlws.SORT(_xlfn._xlws.FILTER(cropResidues[experiment_id]&amp;" | "&amp;cropResidues[growing_season_id],cropResidues[initial_conditions_level]=A265)))</f>
        <v xml:space="preserve"> | </v>
      </c>
      <c r="DQ265" cm="1">
        <f t="array" ref="DQ265">TRANSPOSE(_xlfn._xlws.SORT(_xlfn._xlws.FILTER(cropResidues[experiment_id],cropResidues[initial_conditions_level]=A265)))</f>
        <v>0</v>
      </c>
    </row>
    <row r="266" spans="2:121" x14ac:dyDescent="0.35">
      <c r="B266" t="str" cm="1">
        <f t="array" ref="B266">TRANSPOSE(_xlfn._xlws.SORT(_xlfn._xlws.FILTER(cropResidues[experiment_id]&amp;" | "&amp;cropResidues[growing_season_id],cropResidues[initial_conditions_level]=A266)))</f>
        <v xml:space="preserve"> | </v>
      </c>
      <c r="DQ266" cm="1">
        <f t="array" ref="DQ266">TRANSPOSE(_xlfn._xlws.SORT(_xlfn._xlws.FILTER(cropResidues[experiment_id],cropResidues[initial_conditions_level]=A266)))</f>
        <v>0</v>
      </c>
    </row>
    <row r="267" spans="2:121" x14ac:dyDescent="0.35">
      <c r="B267" t="str" cm="1">
        <f t="array" ref="B267">TRANSPOSE(_xlfn._xlws.SORT(_xlfn._xlws.FILTER(cropResidues[experiment_id]&amp;" | "&amp;cropResidues[growing_season_id],cropResidues[initial_conditions_level]=A267)))</f>
        <v xml:space="preserve"> | </v>
      </c>
      <c r="DQ267" cm="1">
        <f t="array" ref="DQ267">TRANSPOSE(_xlfn._xlws.SORT(_xlfn._xlws.FILTER(cropResidues[experiment_id],cropResidues[initial_conditions_level]=A267)))</f>
        <v>0</v>
      </c>
    </row>
    <row r="268" spans="2:121" x14ac:dyDescent="0.35">
      <c r="B268" t="str" cm="1">
        <f t="array" ref="B268">TRANSPOSE(_xlfn._xlws.SORT(_xlfn._xlws.FILTER(cropResidues[experiment_id]&amp;" | "&amp;cropResidues[growing_season_id],cropResidues[initial_conditions_level]=A268)))</f>
        <v xml:space="preserve"> | </v>
      </c>
      <c r="DQ268" cm="1">
        <f t="array" ref="DQ268">TRANSPOSE(_xlfn._xlws.SORT(_xlfn._xlws.FILTER(cropResidues[experiment_id],cropResidues[initial_conditions_level]=A268)))</f>
        <v>0</v>
      </c>
    </row>
    <row r="269" spans="2:121" x14ac:dyDescent="0.35">
      <c r="B269" t="str" cm="1">
        <f t="array" ref="B269">TRANSPOSE(_xlfn._xlws.SORT(_xlfn._xlws.FILTER(cropResidues[experiment_id]&amp;" | "&amp;cropResidues[growing_season_id],cropResidues[initial_conditions_level]=A269)))</f>
        <v xml:space="preserve"> | </v>
      </c>
      <c r="DQ269" cm="1">
        <f t="array" ref="DQ269">TRANSPOSE(_xlfn._xlws.SORT(_xlfn._xlws.FILTER(cropResidues[experiment_id],cropResidues[initial_conditions_level]=A269)))</f>
        <v>0</v>
      </c>
    </row>
    <row r="270" spans="2:121" x14ac:dyDescent="0.35">
      <c r="B270" t="str" cm="1">
        <f t="array" ref="B270">TRANSPOSE(_xlfn._xlws.SORT(_xlfn._xlws.FILTER(cropResidues[experiment_id]&amp;" | "&amp;cropResidues[growing_season_id],cropResidues[initial_conditions_level]=A270)))</f>
        <v xml:space="preserve"> | </v>
      </c>
      <c r="DQ270" cm="1">
        <f t="array" ref="DQ270">TRANSPOSE(_xlfn._xlws.SORT(_xlfn._xlws.FILTER(cropResidues[experiment_id],cropResidues[initial_conditions_level]=A270)))</f>
        <v>0</v>
      </c>
    </row>
    <row r="271" spans="2:121" x14ac:dyDescent="0.35">
      <c r="B271" t="str" cm="1">
        <f t="array" ref="B271">TRANSPOSE(_xlfn._xlws.SORT(_xlfn._xlws.FILTER(cropResidues[experiment_id]&amp;" | "&amp;cropResidues[growing_season_id],cropResidues[initial_conditions_level]=A271)))</f>
        <v xml:space="preserve"> | </v>
      </c>
      <c r="DQ271" cm="1">
        <f t="array" ref="DQ271">TRANSPOSE(_xlfn._xlws.SORT(_xlfn._xlws.FILTER(cropResidues[experiment_id],cropResidues[initial_conditions_level]=A271)))</f>
        <v>0</v>
      </c>
    </row>
    <row r="272" spans="2:121" x14ac:dyDescent="0.35">
      <c r="B272" t="str" cm="1">
        <f t="array" ref="B272">TRANSPOSE(_xlfn._xlws.SORT(_xlfn._xlws.FILTER(cropResidues[experiment_id]&amp;" | "&amp;cropResidues[growing_season_id],cropResidues[initial_conditions_level]=A272)))</f>
        <v xml:space="preserve"> | </v>
      </c>
      <c r="DQ272" cm="1">
        <f t="array" ref="DQ272">TRANSPOSE(_xlfn._xlws.SORT(_xlfn._xlws.FILTER(cropResidues[experiment_id],cropResidues[initial_conditions_level]=A272)))</f>
        <v>0</v>
      </c>
    </row>
    <row r="273" spans="2:121" x14ac:dyDescent="0.35">
      <c r="B273" t="str" cm="1">
        <f t="array" ref="B273">TRANSPOSE(_xlfn._xlws.SORT(_xlfn._xlws.FILTER(cropResidues[experiment_id]&amp;" | "&amp;cropResidues[growing_season_id],cropResidues[initial_conditions_level]=A273)))</f>
        <v xml:space="preserve"> | </v>
      </c>
      <c r="DQ273" cm="1">
        <f t="array" ref="DQ273">TRANSPOSE(_xlfn._xlws.SORT(_xlfn._xlws.FILTER(cropResidues[experiment_id],cropResidues[initial_conditions_level]=A273)))</f>
        <v>0</v>
      </c>
    </row>
    <row r="274" spans="2:121" x14ac:dyDescent="0.35">
      <c r="B274" t="str" cm="1">
        <f t="array" ref="B274">TRANSPOSE(_xlfn._xlws.SORT(_xlfn._xlws.FILTER(cropResidues[experiment_id]&amp;" | "&amp;cropResidues[growing_season_id],cropResidues[initial_conditions_level]=A274)))</f>
        <v xml:space="preserve"> | </v>
      </c>
      <c r="DQ274" cm="1">
        <f t="array" ref="DQ274">TRANSPOSE(_xlfn._xlws.SORT(_xlfn._xlws.FILTER(cropResidues[experiment_id],cropResidues[initial_conditions_level]=A274)))</f>
        <v>0</v>
      </c>
    </row>
    <row r="275" spans="2:121" x14ac:dyDescent="0.35">
      <c r="B275" t="str" cm="1">
        <f t="array" ref="B275">TRANSPOSE(_xlfn._xlws.SORT(_xlfn._xlws.FILTER(cropResidues[experiment_id]&amp;" | "&amp;cropResidues[growing_season_id],cropResidues[initial_conditions_level]=A275)))</f>
        <v xml:space="preserve"> | </v>
      </c>
      <c r="DQ275" cm="1">
        <f t="array" ref="DQ275">TRANSPOSE(_xlfn._xlws.SORT(_xlfn._xlws.FILTER(cropResidues[experiment_id],cropResidues[initial_conditions_level]=A275)))</f>
        <v>0</v>
      </c>
    </row>
    <row r="276" spans="2:121" x14ac:dyDescent="0.35">
      <c r="B276" t="str" cm="1">
        <f t="array" ref="B276">TRANSPOSE(_xlfn._xlws.SORT(_xlfn._xlws.FILTER(cropResidues[experiment_id]&amp;" | "&amp;cropResidues[growing_season_id],cropResidues[initial_conditions_level]=A276)))</f>
        <v xml:space="preserve"> | </v>
      </c>
      <c r="DQ276" cm="1">
        <f t="array" ref="DQ276">TRANSPOSE(_xlfn._xlws.SORT(_xlfn._xlws.FILTER(cropResidues[experiment_id],cropResidues[initial_conditions_level]=A276)))</f>
        <v>0</v>
      </c>
    </row>
    <row r="277" spans="2:121" x14ac:dyDescent="0.35">
      <c r="B277" t="str" cm="1">
        <f t="array" ref="B277">TRANSPOSE(_xlfn._xlws.SORT(_xlfn._xlws.FILTER(cropResidues[experiment_id]&amp;" | "&amp;cropResidues[growing_season_id],cropResidues[initial_conditions_level]=A277)))</f>
        <v xml:space="preserve"> | </v>
      </c>
      <c r="DQ277" cm="1">
        <f t="array" ref="DQ277">TRANSPOSE(_xlfn._xlws.SORT(_xlfn._xlws.FILTER(cropResidues[experiment_id],cropResidues[initial_conditions_level]=A277)))</f>
        <v>0</v>
      </c>
    </row>
    <row r="278" spans="2:121" x14ac:dyDescent="0.35">
      <c r="B278" t="str" cm="1">
        <f t="array" ref="B278">TRANSPOSE(_xlfn._xlws.SORT(_xlfn._xlws.FILTER(cropResidues[experiment_id]&amp;" | "&amp;cropResidues[growing_season_id],cropResidues[initial_conditions_level]=A278)))</f>
        <v xml:space="preserve"> | </v>
      </c>
      <c r="DQ278" cm="1">
        <f t="array" ref="DQ278">TRANSPOSE(_xlfn._xlws.SORT(_xlfn._xlws.FILTER(cropResidues[experiment_id],cropResidues[initial_conditions_level]=A278)))</f>
        <v>0</v>
      </c>
    </row>
    <row r="279" spans="2:121" x14ac:dyDescent="0.35">
      <c r="B279" t="str" cm="1">
        <f t="array" ref="B279">TRANSPOSE(_xlfn._xlws.SORT(_xlfn._xlws.FILTER(cropResidues[experiment_id]&amp;" | "&amp;cropResidues[growing_season_id],cropResidues[initial_conditions_level]=A279)))</f>
        <v xml:space="preserve"> | </v>
      </c>
      <c r="DQ279" cm="1">
        <f t="array" ref="DQ279">TRANSPOSE(_xlfn._xlws.SORT(_xlfn._xlws.FILTER(cropResidues[experiment_id],cropResidues[initial_conditions_level]=A279)))</f>
        <v>0</v>
      </c>
    </row>
    <row r="280" spans="2:121" x14ac:dyDescent="0.35">
      <c r="B280" t="str" cm="1">
        <f t="array" ref="B280">TRANSPOSE(_xlfn._xlws.SORT(_xlfn._xlws.FILTER(cropResidues[experiment_id]&amp;" | "&amp;cropResidues[growing_season_id],cropResidues[initial_conditions_level]=A280)))</f>
        <v xml:space="preserve"> | </v>
      </c>
      <c r="DQ280" cm="1">
        <f t="array" ref="DQ280">TRANSPOSE(_xlfn._xlws.SORT(_xlfn._xlws.FILTER(cropResidues[experiment_id],cropResidues[initial_conditions_level]=A280)))</f>
        <v>0</v>
      </c>
    </row>
    <row r="281" spans="2:121" x14ac:dyDescent="0.35">
      <c r="B281" t="str" cm="1">
        <f t="array" ref="B281">TRANSPOSE(_xlfn._xlws.SORT(_xlfn._xlws.FILTER(cropResidues[experiment_id]&amp;" | "&amp;cropResidues[growing_season_id],cropResidues[initial_conditions_level]=A281)))</f>
        <v xml:space="preserve"> | </v>
      </c>
      <c r="DQ281" cm="1">
        <f t="array" ref="DQ281">TRANSPOSE(_xlfn._xlws.SORT(_xlfn._xlws.FILTER(cropResidues[experiment_id],cropResidues[initial_conditions_level]=A281)))</f>
        <v>0</v>
      </c>
    </row>
    <row r="282" spans="2:121" x14ac:dyDescent="0.35">
      <c r="B282" t="str" cm="1">
        <f t="array" ref="B282">TRANSPOSE(_xlfn._xlws.SORT(_xlfn._xlws.FILTER(cropResidues[experiment_id]&amp;" | "&amp;cropResidues[growing_season_id],cropResidues[initial_conditions_level]=A282)))</f>
        <v xml:space="preserve"> | </v>
      </c>
      <c r="DQ282" cm="1">
        <f t="array" ref="DQ282">TRANSPOSE(_xlfn._xlws.SORT(_xlfn._xlws.FILTER(cropResidues[experiment_id],cropResidues[initial_conditions_level]=A282)))</f>
        <v>0</v>
      </c>
    </row>
    <row r="283" spans="2:121" x14ac:dyDescent="0.35">
      <c r="B283" t="str" cm="1">
        <f t="array" ref="B283">TRANSPOSE(_xlfn._xlws.SORT(_xlfn._xlws.FILTER(cropResidues[experiment_id]&amp;" | "&amp;cropResidues[growing_season_id],cropResidues[initial_conditions_level]=A283)))</f>
        <v xml:space="preserve"> | </v>
      </c>
      <c r="DQ283" cm="1">
        <f t="array" ref="DQ283">TRANSPOSE(_xlfn._xlws.SORT(_xlfn._xlws.FILTER(cropResidues[experiment_id],cropResidues[initial_conditions_level]=A283)))</f>
        <v>0</v>
      </c>
    </row>
    <row r="284" spans="2:121" x14ac:dyDescent="0.35">
      <c r="B284" t="str" cm="1">
        <f t="array" ref="B284">TRANSPOSE(_xlfn._xlws.SORT(_xlfn._xlws.FILTER(cropResidues[experiment_id]&amp;" | "&amp;cropResidues[growing_season_id],cropResidues[initial_conditions_level]=A284)))</f>
        <v xml:space="preserve"> | </v>
      </c>
      <c r="DQ284" cm="1">
        <f t="array" ref="DQ284">TRANSPOSE(_xlfn._xlws.SORT(_xlfn._xlws.FILTER(cropResidues[experiment_id],cropResidues[initial_conditions_level]=A284)))</f>
        <v>0</v>
      </c>
    </row>
    <row r="285" spans="2:121" x14ac:dyDescent="0.35">
      <c r="B285" t="str" cm="1">
        <f t="array" ref="B285">TRANSPOSE(_xlfn._xlws.SORT(_xlfn._xlws.FILTER(cropResidues[experiment_id]&amp;" | "&amp;cropResidues[growing_season_id],cropResidues[initial_conditions_level]=A285)))</f>
        <v xml:space="preserve"> | </v>
      </c>
      <c r="DQ285" cm="1">
        <f t="array" ref="DQ285">TRANSPOSE(_xlfn._xlws.SORT(_xlfn._xlws.FILTER(cropResidues[experiment_id],cropResidues[initial_conditions_level]=A285)))</f>
        <v>0</v>
      </c>
    </row>
    <row r="286" spans="2:121" x14ac:dyDescent="0.35">
      <c r="B286" t="str" cm="1">
        <f t="array" ref="B286">TRANSPOSE(_xlfn._xlws.SORT(_xlfn._xlws.FILTER(cropResidues[experiment_id]&amp;" | "&amp;cropResidues[growing_season_id],cropResidues[initial_conditions_level]=A286)))</f>
        <v xml:space="preserve"> | </v>
      </c>
      <c r="DQ286" cm="1">
        <f t="array" ref="DQ286">TRANSPOSE(_xlfn._xlws.SORT(_xlfn._xlws.FILTER(cropResidues[experiment_id],cropResidues[initial_conditions_level]=A286)))</f>
        <v>0</v>
      </c>
    </row>
    <row r="287" spans="2:121" x14ac:dyDescent="0.35">
      <c r="B287" t="str" cm="1">
        <f t="array" ref="B287">TRANSPOSE(_xlfn._xlws.SORT(_xlfn._xlws.FILTER(cropResidues[experiment_id]&amp;" | "&amp;cropResidues[growing_season_id],cropResidues[initial_conditions_level]=A287)))</f>
        <v xml:space="preserve"> | </v>
      </c>
      <c r="DQ287" cm="1">
        <f t="array" ref="DQ287">TRANSPOSE(_xlfn._xlws.SORT(_xlfn._xlws.FILTER(cropResidues[experiment_id],cropResidues[initial_conditions_level]=A287)))</f>
        <v>0</v>
      </c>
    </row>
    <row r="288" spans="2:121" x14ac:dyDescent="0.35">
      <c r="B288" t="str" cm="1">
        <f t="array" ref="B288">TRANSPOSE(_xlfn._xlws.SORT(_xlfn._xlws.FILTER(cropResidues[experiment_id]&amp;" | "&amp;cropResidues[growing_season_id],cropResidues[initial_conditions_level]=A288)))</f>
        <v xml:space="preserve"> | </v>
      </c>
      <c r="DQ288" cm="1">
        <f t="array" ref="DQ288">TRANSPOSE(_xlfn._xlws.SORT(_xlfn._xlws.FILTER(cropResidues[experiment_id],cropResidues[initial_conditions_level]=A288)))</f>
        <v>0</v>
      </c>
    </row>
    <row r="289" spans="2:121" x14ac:dyDescent="0.35">
      <c r="B289" t="str" cm="1">
        <f t="array" ref="B289">TRANSPOSE(_xlfn._xlws.SORT(_xlfn._xlws.FILTER(cropResidues[experiment_id]&amp;" | "&amp;cropResidues[growing_season_id],cropResidues[initial_conditions_level]=A289)))</f>
        <v xml:space="preserve"> | </v>
      </c>
      <c r="DQ289" cm="1">
        <f t="array" ref="DQ289">TRANSPOSE(_xlfn._xlws.SORT(_xlfn._xlws.FILTER(cropResidues[experiment_id],cropResidues[initial_conditions_level]=A289)))</f>
        <v>0</v>
      </c>
    </row>
    <row r="290" spans="2:121" x14ac:dyDescent="0.35">
      <c r="B290" t="str" cm="1">
        <f t="array" ref="B290">TRANSPOSE(_xlfn._xlws.SORT(_xlfn._xlws.FILTER(cropResidues[experiment_id]&amp;" | "&amp;cropResidues[growing_season_id],cropResidues[initial_conditions_level]=A290)))</f>
        <v xml:space="preserve"> | </v>
      </c>
      <c r="DQ290" cm="1">
        <f t="array" ref="DQ290">TRANSPOSE(_xlfn._xlws.SORT(_xlfn._xlws.FILTER(cropResidues[experiment_id],cropResidues[initial_conditions_level]=A290)))</f>
        <v>0</v>
      </c>
    </row>
    <row r="291" spans="2:121" x14ac:dyDescent="0.35">
      <c r="B291" t="str" cm="1">
        <f t="array" ref="B291">TRANSPOSE(_xlfn._xlws.SORT(_xlfn._xlws.FILTER(cropResidues[experiment_id]&amp;" | "&amp;cropResidues[growing_season_id],cropResidues[initial_conditions_level]=A291)))</f>
        <v xml:space="preserve"> | </v>
      </c>
      <c r="DQ291" cm="1">
        <f t="array" ref="DQ291">TRANSPOSE(_xlfn._xlws.SORT(_xlfn._xlws.FILTER(cropResidues[experiment_id],cropResidues[initial_conditions_level]=A291)))</f>
        <v>0</v>
      </c>
    </row>
    <row r="292" spans="2:121" x14ac:dyDescent="0.35">
      <c r="B292" t="str" cm="1">
        <f t="array" ref="B292">TRANSPOSE(_xlfn._xlws.SORT(_xlfn._xlws.FILTER(cropResidues[experiment_id]&amp;" | "&amp;cropResidues[growing_season_id],cropResidues[initial_conditions_level]=A292)))</f>
        <v xml:space="preserve"> | </v>
      </c>
      <c r="DQ292" cm="1">
        <f t="array" ref="DQ292">TRANSPOSE(_xlfn._xlws.SORT(_xlfn._xlws.FILTER(cropResidues[experiment_id],cropResidues[initial_conditions_level]=A292)))</f>
        <v>0</v>
      </c>
    </row>
    <row r="293" spans="2:121" x14ac:dyDescent="0.35">
      <c r="B293" t="str" cm="1">
        <f t="array" ref="B293">TRANSPOSE(_xlfn._xlws.SORT(_xlfn._xlws.FILTER(cropResidues[experiment_id]&amp;" | "&amp;cropResidues[growing_season_id],cropResidues[initial_conditions_level]=A293)))</f>
        <v xml:space="preserve"> | </v>
      </c>
      <c r="DQ293" cm="1">
        <f t="array" ref="DQ293">TRANSPOSE(_xlfn._xlws.SORT(_xlfn._xlws.FILTER(cropResidues[experiment_id],cropResidues[initial_conditions_level]=A293)))</f>
        <v>0</v>
      </c>
    </row>
    <row r="294" spans="2:121" x14ac:dyDescent="0.35">
      <c r="B294" t="str" cm="1">
        <f t="array" ref="B294">TRANSPOSE(_xlfn._xlws.SORT(_xlfn._xlws.FILTER(cropResidues[experiment_id]&amp;" | "&amp;cropResidues[growing_season_id],cropResidues[initial_conditions_level]=A294)))</f>
        <v xml:space="preserve"> | </v>
      </c>
      <c r="DQ294" cm="1">
        <f t="array" ref="DQ294">TRANSPOSE(_xlfn._xlws.SORT(_xlfn._xlws.FILTER(cropResidues[experiment_id],cropResidues[initial_conditions_level]=A294)))</f>
        <v>0</v>
      </c>
    </row>
    <row r="295" spans="2:121" x14ac:dyDescent="0.35">
      <c r="B295" t="str" cm="1">
        <f t="array" ref="B295">TRANSPOSE(_xlfn._xlws.SORT(_xlfn._xlws.FILTER(cropResidues[experiment_id]&amp;" | "&amp;cropResidues[growing_season_id],cropResidues[initial_conditions_level]=A295)))</f>
        <v xml:space="preserve"> | </v>
      </c>
      <c r="DQ295" cm="1">
        <f t="array" ref="DQ295">TRANSPOSE(_xlfn._xlws.SORT(_xlfn._xlws.FILTER(cropResidues[experiment_id],cropResidues[initial_conditions_level]=A295)))</f>
        <v>0</v>
      </c>
    </row>
    <row r="296" spans="2:121" x14ac:dyDescent="0.35">
      <c r="B296" t="str" cm="1">
        <f t="array" ref="B296">TRANSPOSE(_xlfn._xlws.SORT(_xlfn._xlws.FILTER(cropResidues[experiment_id]&amp;" | "&amp;cropResidues[growing_season_id],cropResidues[initial_conditions_level]=A296)))</f>
        <v xml:space="preserve"> | </v>
      </c>
      <c r="DQ296" cm="1">
        <f t="array" ref="DQ296">TRANSPOSE(_xlfn._xlws.SORT(_xlfn._xlws.FILTER(cropResidues[experiment_id],cropResidues[initial_conditions_level]=A296)))</f>
        <v>0</v>
      </c>
    </row>
    <row r="297" spans="2:121" x14ac:dyDescent="0.35">
      <c r="B297" t="str" cm="1">
        <f t="array" ref="B297">TRANSPOSE(_xlfn._xlws.SORT(_xlfn._xlws.FILTER(cropResidues[experiment_id]&amp;" | "&amp;cropResidues[growing_season_id],cropResidues[initial_conditions_level]=A297)))</f>
        <v xml:space="preserve"> | </v>
      </c>
      <c r="DQ297" cm="1">
        <f t="array" ref="DQ297">TRANSPOSE(_xlfn._xlws.SORT(_xlfn._xlws.FILTER(cropResidues[experiment_id],cropResidues[initial_conditions_level]=A297)))</f>
        <v>0</v>
      </c>
    </row>
    <row r="298" spans="2:121" x14ac:dyDescent="0.35">
      <c r="B298" t="str" cm="1">
        <f t="array" ref="B298">TRANSPOSE(_xlfn._xlws.SORT(_xlfn._xlws.FILTER(cropResidues[experiment_id]&amp;" | "&amp;cropResidues[growing_season_id],cropResidues[initial_conditions_level]=A298)))</f>
        <v xml:space="preserve"> | </v>
      </c>
      <c r="DQ298" cm="1">
        <f t="array" ref="DQ298">TRANSPOSE(_xlfn._xlws.SORT(_xlfn._xlws.FILTER(cropResidues[experiment_id],cropResidues[initial_conditions_level]=A298)))</f>
        <v>0</v>
      </c>
    </row>
    <row r="299" spans="2:121" x14ac:dyDescent="0.35">
      <c r="B299" t="str" cm="1">
        <f t="array" ref="B299">TRANSPOSE(_xlfn._xlws.SORT(_xlfn._xlws.FILTER(cropResidues[experiment_id]&amp;" | "&amp;cropResidues[growing_season_id],cropResidues[initial_conditions_level]=A299)))</f>
        <v xml:space="preserve"> | </v>
      </c>
      <c r="DQ299" cm="1">
        <f t="array" ref="DQ299">TRANSPOSE(_xlfn._xlws.SORT(_xlfn._xlws.FILTER(cropResidues[experiment_id],cropResidues[initial_conditions_level]=A299)))</f>
        <v>0</v>
      </c>
    </row>
    <row r="300" spans="2:121" x14ac:dyDescent="0.35">
      <c r="B300" t="str" cm="1">
        <f t="array" ref="B300">TRANSPOSE(_xlfn._xlws.SORT(_xlfn._xlws.FILTER(cropResidues[experiment_id]&amp;" | "&amp;cropResidues[growing_season_id],cropResidues[initial_conditions_level]=A300)))</f>
        <v xml:space="preserve"> | </v>
      </c>
      <c r="DQ300" cm="1">
        <f t="array" ref="DQ300">TRANSPOSE(_xlfn._xlws.SORT(_xlfn._xlws.FILTER(cropResidues[experiment_id],cropResidues[initial_conditions_level]=A300)))</f>
        <v>0</v>
      </c>
    </row>
    <row r="301" spans="2:121" x14ac:dyDescent="0.35">
      <c r="B301" t="str" cm="1">
        <f t="array" ref="B301">TRANSPOSE(_xlfn._xlws.SORT(_xlfn._xlws.FILTER(cropResidues[experiment_id]&amp;" | "&amp;cropResidues[growing_season_id],cropResidues[initial_conditions_level]=A301)))</f>
        <v xml:space="preserve"> | </v>
      </c>
      <c r="DQ301" cm="1">
        <f t="array" ref="DQ301">TRANSPOSE(_xlfn._xlws.SORT(_xlfn._xlws.FILTER(cropResidues[experiment_id],cropResidues[initial_conditions_level]=A301)))</f>
        <v>0</v>
      </c>
    </row>
    <row r="302" spans="2:121" x14ac:dyDescent="0.35">
      <c r="B302" t="str" cm="1">
        <f t="array" ref="B302">TRANSPOSE(_xlfn._xlws.SORT(_xlfn._xlws.FILTER(cropResidues[experiment_id]&amp;" | "&amp;cropResidues[growing_season_id],cropResidues[initial_conditions_level]=A302)))</f>
        <v xml:space="preserve"> | </v>
      </c>
      <c r="DQ302" cm="1">
        <f t="array" ref="DQ302">TRANSPOSE(_xlfn._xlws.SORT(_xlfn._xlws.FILTER(cropResidues[experiment_id],cropResidues[initial_conditions_level]=A302)))</f>
        <v>0</v>
      </c>
    </row>
    <row r="303" spans="2:121" x14ac:dyDescent="0.35">
      <c r="B303" t="str" cm="1">
        <f t="array" ref="B303">TRANSPOSE(_xlfn._xlws.SORT(_xlfn._xlws.FILTER(cropResidues[experiment_id]&amp;" | "&amp;cropResidues[growing_season_id],cropResidues[initial_conditions_level]=A303)))</f>
        <v xml:space="preserve"> | </v>
      </c>
      <c r="DQ303" cm="1">
        <f t="array" ref="DQ303">TRANSPOSE(_xlfn._xlws.SORT(_xlfn._xlws.FILTER(cropResidues[experiment_id],cropResidues[initial_conditions_level]=A303)))</f>
        <v>0</v>
      </c>
    </row>
    <row r="304" spans="2:121" x14ac:dyDescent="0.35">
      <c r="B304" t="str" cm="1">
        <f t="array" ref="B304">TRANSPOSE(_xlfn._xlws.SORT(_xlfn._xlws.FILTER(cropResidues[experiment_id]&amp;" | "&amp;cropResidues[growing_season_id],cropResidues[initial_conditions_level]=A304)))</f>
        <v xml:space="preserve"> | </v>
      </c>
      <c r="DQ304" cm="1">
        <f t="array" ref="DQ304">TRANSPOSE(_xlfn._xlws.SORT(_xlfn._xlws.FILTER(cropResidues[experiment_id],cropResidues[initial_conditions_level]=A304)))</f>
        <v>0</v>
      </c>
    </row>
    <row r="305" spans="2:121" x14ac:dyDescent="0.35">
      <c r="B305" t="str" cm="1">
        <f t="array" ref="B305">TRANSPOSE(_xlfn._xlws.SORT(_xlfn._xlws.FILTER(cropResidues[experiment_id]&amp;" | "&amp;cropResidues[growing_season_id],cropResidues[initial_conditions_level]=A305)))</f>
        <v xml:space="preserve"> | </v>
      </c>
      <c r="DQ305" cm="1">
        <f t="array" ref="DQ305">TRANSPOSE(_xlfn._xlws.SORT(_xlfn._xlws.FILTER(cropResidues[experiment_id],cropResidues[initial_conditions_level]=A305)))</f>
        <v>0</v>
      </c>
    </row>
    <row r="306" spans="2:121" x14ac:dyDescent="0.35">
      <c r="B306" t="str" cm="1">
        <f t="array" ref="B306">TRANSPOSE(_xlfn._xlws.SORT(_xlfn._xlws.FILTER(cropResidues[experiment_id]&amp;" | "&amp;cropResidues[growing_season_id],cropResidues[initial_conditions_level]=A306)))</f>
        <v xml:space="preserve"> | </v>
      </c>
      <c r="DQ306" cm="1">
        <f t="array" ref="DQ306">TRANSPOSE(_xlfn._xlws.SORT(_xlfn._xlws.FILTER(cropResidues[experiment_id],cropResidues[initial_conditions_level]=A306)))</f>
        <v>0</v>
      </c>
    </row>
    <row r="307" spans="2:121" x14ac:dyDescent="0.35">
      <c r="B307" t="str" cm="1">
        <f t="array" ref="B307">TRANSPOSE(_xlfn._xlws.SORT(_xlfn._xlws.FILTER(cropResidues[experiment_id]&amp;" | "&amp;cropResidues[growing_season_id],cropResidues[initial_conditions_level]=A307)))</f>
        <v xml:space="preserve"> | </v>
      </c>
      <c r="DQ307" cm="1">
        <f t="array" ref="DQ307">TRANSPOSE(_xlfn._xlws.SORT(_xlfn._xlws.FILTER(cropResidues[experiment_id],cropResidues[initial_conditions_level]=A307)))</f>
        <v>0</v>
      </c>
    </row>
    <row r="308" spans="2:121" x14ac:dyDescent="0.35">
      <c r="B308" t="str" cm="1">
        <f t="array" ref="B308">TRANSPOSE(_xlfn._xlws.SORT(_xlfn._xlws.FILTER(cropResidues[experiment_id]&amp;" | "&amp;cropResidues[growing_season_id],cropResidues[initial_conditions_level]=A308)))</f>
        <v xml:space="preserve"> | </v>
      </c>
      <c r="DQ308" cm="1">
        <f t="array" ref="DQ308">TRANSPOSE(_xlfn._xlws.SORT(_xlfn._xlws.FILTER(cropResidues[experiment_id],cropResidues[initial_conditions_level]=A308)))</f>
        <v>0</v>
      </c>
    </row>
    <row r="309" spans="2:121" x14ac:dyDescent="0.35">
      <c r="B309" t="str" cm="1">
        <f t="array" ref="B309">TRANSPOSE(_xlfn._xlws.SORT(_xlfn._xlws.FILTER(cropResidues[experiment_id]&amp;" | "&amp;cropResidues[growing_season_id],cropResidues[initial_conditions_level]=A309)))</f>
        <v xml:space="preserve"> | </v>
      </c>
      <c r="DQ309" cm="1">
        <f t="array" ref="DQ309">TRANSPOSE(_xlfn._xlws.SORT(_xlfn._xlws.FILTER(cropResidues[experiment_id],cropResidues[initial_conditions_level]=A309)))</f>
        <v>0</v>
      </c>
    </row>
    <row r="310" spans="2:121" x14ac:dyDescent="0.35">
      <c r="B310" t="str" cm="1">
        <f t="array" ref="B310">TRANSPOSE(_xlfn._xlws.SORT(_xlfn._xlws.FILTER(cropResidues[experiment_id]&amp;" | "&amp;cropResidues[growing_season_id],cropResidues[initial_conditions_level]=A310)))</f>
        <v xml:space="preserve"> | </v>
      </c>
      <c r="DQ310" cm="1">
        <f t="array" ref="DQ310">TRANSPOSE(_xlfn._xlws.SORT(_xlfn._xlws.FILTER(cropResidues[experiment_id],cropResidues[initial_conditions_level]=A310)))</f>
        <v>0</v>
      </c>
    </row>
    <row r="311" spans="2:121" x14ac:dyDescent="0.35">
      <c r="B311" t="str" cm="1">
        <f t="array" ref="B311">TRANSPOSE(_xlfn._xlws.SORT(_xlfn._xlws.FILTER(cropResidues[experiment_id]&amp;" | "&amp;cropResidues[growing_season_id],cropResidues[initial_conditions_level]=A311)))</f>
        <v xml:space="preserve"> | </v>
      </c>
      <c r="DQ311" cm="1">
        <f t="array" ref="DQ311">TRANSPOSE(_xlfn._xlws.SORT(_xlfn._xlws.FILTER(cropResidues[experiment_id],cropResidues[initial_conditions_level]=A311)))</f>
        <v>0</v>
      </c>
    </row>
    <row r="312" spans="2:121" x14ac:dyDescent="0.35">
      <c r="B312" t="str" cm="1">
        <f t="array" ref="B312">TRANSPOSE(_xlfn._xlws.SORT(_xlfn._xlws.FILTER(cropResidues[experiment_id]&amp;" | "&amp;cropResidues[growing_season_id],cropResidues[initial_conditions_level]=A312)))</f>
        <v xml:space="preserve"> | </v>
      </c>
      <c r="DQ312" cm="1">
        <f t="array" ref="DQ312">TRANSPOSE(_xlfn._xlws.SORT(_xlfn._xlws.FILTER(cropResidues[experiment_id],cropResidues[initial_conditions_level]=A312)))</f>
        <v>0</v>
      </c>
    </row>
    <row r="313" spans="2:121" x14ac:dyDescent="0.35">
      <c r="B313" t="str" cm="1">
        <f t="array" ref="B313">TRANSPOSE(_xlfn._xlws.SORT(_xlfn._xlws.FILTER(cropResidues[experiment_id]&amp;" | "&amp;cropResidues[growing_season_id],cropResidues[initial_conditions_level]=A313)))</f>
        <v xml:space="preserve"> | </v>
      </c>
      <c r="DQ313" cm="1">
        <f t="array" ref="DQ313">TRANSPOSE(_xlfn._xlws.SORT(_xlfn._xlws.FILTER(cropResidues[experiment_id],cropResidues[initial_conditions_level]=A313)))</f>
        <v>0</v>
      </c>
    </row>
    <row r="314" spans="2:121" x14ac:dyDescent="0.35">
      <c r="B314" t="str" cm="1">
        <f t="array" ref="B314">TRANSPOSE(_xlfn._xlws.SORT(_xlfn._xlws.FILTER(cropResidues[experiment_id]&amp;" | "&amp;cropResidues[growing_season_id],cropResidues[initial_conditions_level]=A314)))</f>
        <v xml:space="preserve"> | </v>
      </c>
      <c r="DQ314" cm="1">
        <f t="array" ref="DQ314">TRANSPOSE(_xlfn._xlws.SORT(_xlfn._xlws.FILTER(cropResidues[experiment_id],cropResidues[initial_conditions_level]=A314)))</f>
        <v>0</v>
      </c>
    </row>
    <row r="315" spans="2:121" x14ac:dyDescent="0.35">
      <c r="B315" t="str" cm="1">
        <f t="array" ref="B315">TRANSPOSE(_xlfn._xlws.SORT(_xlfn._xlws.FILTER(cropResidues[experiment_id]&amp;" | "&amp;cropResidues[growing_season_id],cropResidues[initial_conditions_level]=A315)))</f>
        <v xml:space="preserve"> | </v>
      </c>
      <c r="DQ315" cm="1">
        <f t="array" ref="DQ315">TRANSPOSE(_xlfn._xlws.SORT(_xlfn._xlws.FILTER(cropResidues[experiment_id],cropResidues[initial_conditions_level]=A315)))</f>
        <v>0</v>
      </c>
    </row>
    <row r="316" spans="2:121" x14ac:dyDescent="0.35">
      <c r="B316" t="str" cm="1">
        <f t="array" ref="B316">TRANSPOSE(_xlfn._xlws.SORT(_xlfn._xlws.FILTER(cropResidues[experiment_id]&amp;" | "&amp;cropResidues[growing_season_id],cropResidues[initial_conditions_level]=A316)))</f>
        <v xml:space="preserve"> | </v>
      </c>
      <c r="DQ316" cm="1">
        <f t="array" ref="DQ316">TRANSPOSE(_xlfn._xlws.SORT(_xlfn._xlws.FILTER(cropResidues[experiment_id],cropResidues[initial_conditions_level]=A316)))</f>
        <v>0</v>
      </c>
    </row>
    <row r="317" spans="2:121" x14ac:dyDescent="0.35">
      <c r="B317" t="str" cm="1">
        <f t="array" ref="B317">TRANSPOSE(_xlfn._xlws.SORT(_xlfn._xlws.FILTER(cropResidues[experiment_id]&amp;" | "&amp;cropResidues[growing_season_id],cropResidues[initial_conditions_level]=A317)))</f>
        <v xml:space="preserve"> | </v>
      </c>
      <c r="DQ317" cm="1">
        <f t="array" ref="DQ317">TRANSPOSE(_xlfn._xlws.SORT(_xlfn._xlws.FILTER(cropResidues[experiment_id],cropResidues[initial_conditions_level]=A317)))</f>
        <v>0</v>
      </c>
    </row>
    <row r="318" spans="2:121" x14ac:dyDescent="0.35">
      <c r="B318" t="str" cm="1">
        <f t="array" ref="B318">TRANSPOSE(_xlfn._xlws.SORT(_xlfn._xlws.FILTER(cropResidues[experiment_id]&amp;" | "&amp;cropResidues[growing_season_id],cropResidues[initial_conditions_level]=A318)))</f>
        <v xml:space="preserve"> | </v>
      </c>
      <c r="DQ318" cm="1">
        <f t="array" ref="DQ318">TRANSPOSE(_xlfn._xlws.SORT(_xlfn._xlws.FILTER(cropResidues[experiment_id],cropResidues[initial_conditions_level]=A318)))</f>
        <v>0</v>
      </c>
    </row>
    <row r="319" spans="2:121" x14ac:dyDescent="0.35">
      <c r="B319" t="str" cm="1">
        <f t="array" ref="B319">TRANSPOSE(_xlfn._xlws.SORT(_xlfn._xlws.FILTER(cropResidues[experiment_id]&amp;" | "&amp;cropResidues[growing_season_id],cropResidues[initial_conditions_level]=A319)))</f>
        <v xml:space="preserve"> | </v>
      </c>
      <c r="DQ319" cm="1">
        <f t="array" ref="DQ319">TRANSPOSE(_xlfn._xlws.SORT(_xlfn._xlws.FILTER(cropResidues[experiment_id],cropResidues[initial_conditions_level]=A319)))</f>
        <v>0</v>
      </c>
    </row>
    <row r="320" spans="2:121" x14ac:dyDescent="0.35">
      <c r="B320" t="str" cm="1">
        <f t="array" ref="B320">TRANSPOSE(_xlfn._xlws.SORT(_xlfn._xlws.FILTER(cropResidues[experiment_id]&amp;" | "&amp;cropResidues[growing_season_id],cropResidues[initial_conditions_level]=A320)))</f>
        <v xml:space="preserve"> | </v>
      </c>
      <c r="DQ320" cm="1">
        <f t="array" ref="DQ320">TRANSPOSE(_xlfn._xlws.SORT(_xlfn._xlws.FILTER(cropResidues[experiment_id],cropResidues[initial_conditions_level]=A320)))</f>
        <v>0</v>
      </c>
    </row>
    <row r="321" spans="2:121" x14ac:dyDescent="0.35">
      <c r="B321" t="str" cm="1">
        <f t="array" ref="B321">TRANSPOSE(_xlfn._xlws.SORT(_xlfn._xlws.FILTER(cropResidues[experiment_id]&amp;" | "&amp;cropResidues[growing_season_id],cropResidues[initial_conditions_level]=A321)))</f>
        <v xml:space="preserve"> | </v>
      </c>
      <c r="DQ321" cm="1">
        <f t="array" ref="DQ321">TRANSPOSE(_xlfn._xlws.SORT(_xlfn._xlws.FILTER(cropResidues[experiment_id],cropResidues[initial_conditions_level]=A321)))</f>
        <v>0</v>
      </c>
    </row>
    <row r="322" spans="2:121" x14ac:dyDescent="0.35">
      <c r="B322" t="str" cm="1">
        <f t="array" ref="B322">TRANSPOSE(_xlfn._xlws.SORT(_xlfn._xlws.FILTER(cropResidues[experiment_id]&amp;" | "&amp;cropResidues[growing_season_id],cropResidues[initial_conditions_level]=A322)))</f>
        <v xml:space="preserve"> | </v>
      </c>
      <c r="DQ322" cm="1">
        <f t="array" ref="DQ322">TRANSPOSE(_xlfn._xlws.SORT(_xlfn._xlws.FILTER(cropResidues[experiment_id],cropResidues[initial_conditions_level]=A322)))</f>
        <v>0</v>
      </c>
    </row>
    <row r="323" spans="2:121" x14ac:dyDescent="0.35">
      <c r="B323" t="str" cm="1">
        <f t="array" ref="B323">TRANSPOSE(_xlfn._xlws.SORT(_xlfn._xlws.FILTER(cropResidues[experiment_id]&amp;" | "&amp;cropResidues[growing_season_id],cropResidues[initial_conditions_level]=A323)))</f>
        <v xml:space="preserve"> | </v>
      </c>
      <c r="DQ323" cm="1">
        <f t="array" ref="DQ323">TRANSPOSE(_xlfn._xlws.SORT(_xlfn._xlws.FILTER(cropResidues[experiment_id],cropResidues[initial_conditions_level]=A323)))</f>
        <v>0</v>
      </c>
    </row>
    <row r="324" spans="2:121" x14ac:dyDescent="0.35">
      <c r="B324" t="str" cm="1">
        <f t="array" ref="B324">TRANSPOSE(_xlfn._xlws.SORT(_xlfn._xlws.FILTER(cropResidues[experiment_id]&amp;" | "&amp;cropResidues[growing_season_id],cropResidues[initial_conditions_level]=A324)))</f>
        <v xml:space="preserve"> | </v>
      </c>
      <c r="DQ324" cm="1">
        <f t="array" ref="DQ324">TRANSPOSE(_xlfn._xlws.SORT(_xlfn._xlws.FILTER(cropResidues[experiment_id],cropResidues[initial_conditions_level]=A324)))</f>
        <v>0</v>
      </c>
    </row>
    <row r="325" spans="2:121" x14ac:dyDescent="0.35">
      <c r="B325" t="str" cm="1">
        <f t="array" ref="B325">TRANSPOSE(_xlfn._xlws.SORT(_xlfn._xlws.FILTER(cropResidues[experiment_id]&amp;" | "&amp;cropResidues[growing_season_id],cropResidues[initial_conditions_level]=A325)))</f>
        <v xml:space="preserve"> | </v>
      </c>
      <c r="DQ325" cm="1">
        <f t="array" ref="DQ325">TRANSPOSE(_xlfn._xlws.SORT(_xlfn._xlws.FILTER(cropResidues[experiment_id],cropResidues[initial_conditions_level]=A325)))</f>
        <v>0</v>
      </c>
    </row>
    <row r="326" spans="2:121" x14ac:dyDescent="0.35">
      <c r="B326" t="str" cm="1">
        <f t="array" ref="B326">TRANSPOSE(_xlfn._xlws.SORT(_xlfn._xlws.FILTER(cropResidues[experiment_id]&amp;" | "&amp;cropResidues[growing_season_id],cropResidues[initial_conditions_level]=A326)))</f>
        <v xml:space="preserve"> | </v>
      </c>
      <c r="DQ326" cm="1">
        <f t="array" ref="DQ326">TRANSPOSE(_xlfn._xlws.SORT(_xlfn._xlws.FILTER(cropResidues[experiment_id],cropResidues[initial_conditions_level]=A326)))</f>
        <v>0</v>
      </c>
    </row>
    <row r="327" spans="2:121" x14ac:dyDescent="0.35">
      <c r="B327" t="str" cm="1">
        <f t="array" ref="B327">TRANSPOSE(_xlfn._xlws.SORT(_xlfn._xlws.FILTER(cropResidues[experiment_id]&amp;" | "&amp;cropResidues[growing_season_id],cropResidues[initial_conditions_level]=A327)))</f>
        <v xml:space="preserve"> | </v>
      </c>
      <c r="DQ327" cm="1">
        <f t="array" ref="DQ327">TRANSPOSE(_xlfn._xlws.SORT(_xlfn._xlws.FILTER(cropResidues[experiment_id],cropResidues[initial_conditions_level]=A327)))</f>
        <v>0</v>
      </c>
    </row>
    <row r="328" spans="2:121" x14ac:dyDescent="0.35">
      <c r="B328" t="str" cm="1">
        <f t="array" ref="B328">TRANSPOSE(_xlfn._xlws.SORT(_xlfn._xlws.FILTER(cropResidues[experiment_id]&amp;" | "&amp;cropResidues[growing_season_id],cropResidues[initial_conditions_level]=A328)))</f>
        <v xml:space="preserve"> | </v>
      </c>
      <c r="DQ328" cm="1">
        <f t="array" ref="DQ328">TRANSPOSE(_xlfn._xlws.SORT(_xlfn._xlws.FILTER(cropResidues[experiment_id],cropResidues[initial_conditions_level]=A328)))</f>
        <v>0</v>
      </c>
    </row>
    <row r="329" spans="2:121" x14ac:dyDescent="0.35">
      <c r="B329" t="str" cm="1">
        <f t="array" ref="B329">TRANSPOSE(_xlfn._xlws.SORT(_xlfn._xlws.FILTER(cropResidues[experiment_id]&amp;" | "&amp;cropResidues[growing_season_id],cropResidues[initial_conditions_level]=A329)))</f>
        <v xml:space="preserve"> | </v>
      </c>
      <c r="DQ329" cm="1">
        <f t="array" ref="DQ329">TRANSPOSE(_xlfn._xlws.SORT(_xlfn._xlws.FILTER(cropResidues[experiment_id],cropResidues[initial_conditions_level]=A329)))</f>
        <v>0</v>
      </c>
    </row>
    <row r="330" spans="2:121" x14ac:dyDescent="0.35">
      <c r="B330" t="str" cm="1">
        <f t="array" ref="B330">TRANSPOSE(_xlfn._xlws.SORT(_xlfn._xlws.FILTER(cropResidues[experiment_id]&amp;" | "&amp;cropResidues[growing_season_id],cropResidues[initial_conditions_level]=A330)))</f>
        <v xml:space="preserve"> | </v>
      </c>
      <c r="DQ330" cm="1">
        <f t="array" ref="DQ330">TRANSPOSE(_xlfn._xlws.SORT(_xlfn._xlws.FILTER(cropResidues[experiment_id],cropResidues[initial_conditions_level]=A330)))</f>
        <v>0</v>
      </c>
    </row>
    <row r="331" spans="2:121" x14ac:dyDescent="0.35">
      <c r="B331" t="str" cm="1">
        <f t="array" ref="B331">TRANSPOSE(_xlfn._xlws.SORT(_xlfn._xlws.FILTER(cropResidues[experiment_id]&amp;" | "&amp;cropResidues[growing_season_id],cropResidues[initial_conditions_level]=A331)))</f>
        <v xml:space="preserve"> | </v>
      </c>
      <c r="DQ331" cm="1">
        <f t="array" ref="DQ331">TRANSPOSE(_xlfn._xlws.SORT(_xlfn._xlws.FILTER(cropResidues[experiment_id],cropResidues[initial_conditions_level]=A331)))</f>
        <v>0</v>
      </c>
    </row>
    <row r="332" spans="2:121" x14ac:dyDescent="0.35">
      <c r="B332" t="str" cm="1">
        <f t="array" ref="B332">TRANSPOSE(_xlfn._xlws.SORT(_xlfn._xlws.FILTER(cropResidues[experiment_id]&amp;" | "&amp;cropResidues[growing_season_id],cropResidues[initial_conditions_level]=A332)))</f>
        <v xml:space="preserve"> | </v>
      </c>
      <c r="DQ332" cm="1">
        <f t="array" ref="DQ332">TRANSPOSE(_xlfn._xlws.SORT(_xlfn._xlws.FILTER(cropResidues[experiment_id],cropResidues[initial_conditions_level]=A332)))</f>
        <v>0</v>
      </c>
    </row>
    <row r="333" spans="2:121" x14ac:dyDescent="0.35">
      <c r="B333" t="str" cm="1">
        <f t="array" ref="B333">TRANSPOSE(_xlfn._xlws.SORT(_xlfn._xlws.FILTER(cropResidues[experiment_id]&amp;" | "&amp;cropResidues[growing_season_id],cropResidues[initial_conditions_level]=A333)))</f>
        <v xml:space="preserve"> | </v>
      </c>
      <c r="DQ333" cm="1">
        <f t="array" ref="DQ333">TRANSPOSE(_xlfn._xlws.SORT(_xlfn._xlws.FILTER(cropResidues[experiment_id],cropResidues[initial_conditions_level]=A333)))</f>
        <v>0</v>
      </c>
    </row>
    <row r="334" spans="2:121" x14ac:dyDescent="0.35">
      <c r="B334" t="str" cm="1">
        <f t="array" ref="B334">TRANSPOSE(_xlfn._xlws.SORT(_xlfn._xlws.FILTER(cropResidues[experiment_id]&amp;" | "&amp;cropResidues[growing_season_id],cropResidues[initial_conditions_level]=A334)))</f>
        <v xml:space="preserve"> | </v>
      </c>
      <c r="DQ334" cm="1">
        <f t="array" ref="DQ334">TRANSPOSE(_xlfn._xlws.SORT(_xlfn._xlws.FILTER(cropResidues[experiment_id],cropResidues[initial_conditions_level]=A334)))</f>
        <v>0</v>
      </c>
    </row>
    <row r="335" spans="2:121" x14ac:dyDescent="0.35">
      <c r="B335" t="str" cm="1">
        <f t="array" ref="B335">TRANSPOSE(_xlfn._xlws.SORT(_xlfn._xlws.FILTER(cropResidues[experiment_id]&amp;" | "&amp;cropResidues[growing_season_id],cropResidues[initial_conditions_level]=A335)))</f>
        <v xml:space="preserve"> | </v>
      </c>
      <c r="DQ335" cm="1">
        <f t="array" ref="DQ335">TRANSPOSE(_xlfn._xlws.SORT(_xlfn._xlws.FILTER(cropResidues[experiment_id],cropResidues[initial_conditions_level]=A335)))</f>
        <v>0</v>
      </c>
    </row>
    <row r="336" spans="2:121" x14ac:dyDescent="0.35">
      <c r="B336" t="str" cm="1">
        <f t="array" ref="B336">TRANSPOSE(_xlfn._xlws.SORT(_xlfn._xlws.FILTER(cropResidues[experiment_id]&amp;" | "&amp;cropResidues[growing_season_id],cropResidues[initial_conditions_level]=A336)))</f>
        <v xml:space="preserve"> | </v>
      </c>
      <c r="DQ336" cm="1">
        <f t="array" ref="DQ336">TRANSPOSE(_xlfn._xlws.SORT(_xlfn._xlws.FILTER(cropResidues[experiment_id],cropResidues[initial_conditions_level]=A336)))</f>
        <v>0</v>
      </c>
    </row>
    <row r="337" spans="2:121" x14ac:dyDescent="0.35">
      <c r="B337" t="str" cm="1">
        <f t="array" ref="B337">TRANSPOSE(_xlfn._xlws.SORT(_xlfn._xlws.FILTER(cropResidues[experiment_id]&amp;" | "&amp;cropResidues[growing_season_id],cropResidues[initial_conditions_level]=A337)))</f>
        <v xml:space="preserve"> | </v>
      </c>
      <c r="DQ337" cm="1">
        <f t="array" ref="DQ337">TRANSPOSE(_xlfn._xlws.SORT(_xlfn._xlws.FILTER(cropResidues[experiment_id],cropResidues[initial_conditions_level]=A337)))</f>
        <v>0</v>
      </c>
    </row>
    <row r="338" spans="2:121" x14ac:dyDescent="0.35">
      <c r="B338" t="str" cm="1">
        <f t="array" ref="B338">TRANSPOSE(_xlfn._xlws.SORT(_xlfn._xlws.FILTER(cropResidues[experiment_id]&amp;" | "&amp;cropResidues[growing_season_id],cropResidues[initial_conditions_level]=A338)))</f>
        <v xml:space="preserve"> | </v>
      </c>
      <c r="DQ338" cm="1">
        <f t="array" ref="DQ338">TRANSPOSE(_xlfn._xlws.SORT(_xlfn._xlws.FILTER(cropResidues[experiment_id],cropResidues[initial_conditions_level]=A338)))</f>
        <v>0</v>
      </c>
    </row>
    <row r="339" spans="2:121" x14ac:dyDescent="0.35">
      <c r="B339" t="str" cm="1">
        <f t="array" ref="B339">TRANSPOSE(_xlfn._xlws.SORT(_xlfn._xlws.FILTER(cropResidues[experiment_id]&amp;" | "&amp;cropResidues[growing_season_id],cropResidues[initial_conditions_level]=A339)))</f>
        <v xml:space="preserve"> | </v>
      </c>
      <c r="DQ339" cm="1">
        <f t="array" ref="DQ339">TRANSPOSE(_xlfn._xlws.SORT(_xlfn._xlws.FILTER(cropResidues[experiment_id],cropResidues[initial_conditions_level]=A339)))</f>
        <v>0</v>
      </c>
    </row>
    <row r="340" spans="2:121" x14ac:dyDescent="0.35">
      <c r="B340" t="str" cm="1">
        <f t="array" ref="B340">TRANSPOSE(_xlfn._xlws.SORT(_xlfn._xlws.FILTER(cropResidues[experiment_id]&amp;" | "&amp;cropResidues[growing_season_id],cropResidues[initial_conditions_level]=A340)))</f>
        <v xml:space="preserve"> | </v>
      </c>
      <c r="DQ340" cm="1">
        <f t="array" ref="DQ340">TRANSPOSE(_xlfn._xlws.SORT(_xlfn._xlws.FILTER(cropResidues[experiment_id],cropResidues[initial_conditions_level]=A340)))</f>
        <v>0</v>
      </c>
    </row>
    <row r="341" spans="2:121" x14ac:dyDescent="0.35">
      <c r="B341" t="str" cm="1">
        <f t="array" ref="B341">TRANSPOSE(_xlfn._xlws.SORT(_xlfn._xlws.FILTER(cropResidues[experiment_id]&amp;" | "&amp;cropResidues[growing_season_id],cropResidues[initial_conditions_level]=A341)))</f>
        <v xml:space="preserve"> | </v>
      </c>
      <c r="DQ341" cm="1">
        <f t="array" ref="DQ341">TRANSPOSE(_xlfn._xlws.SORT(_xlfn._xlws.FILTER(cropResidues[experiment_id],cropResidues[initial_conditions_level]=A341)))</f>
        <v>0</v>
      </c>
    </row>
    <row r="342" spans="2:121" x14ac:dyDescent="0.35">
      <c r="B342" t="str" cm="1">
        <f t="array" ref="B342">TRANSPOSE(_xlfn._xlws.SORT(_xlfn._xlws.FILTER(cropResidues[experiment_id]&amp;" | "&amp;cropResidues[growing_season_id],cropResidues[initial_conditions_level]=A342)))</f>
        <v xml:space="preserve"> | </v>
      </c>
      <c r="DQ342" cm="1">
        <f t="array" ref="DQ342">TRANSPOSE(_xlfn._xlws.SORT(_xlfn._xlws.FILTER(cropResidues[experiment_id],cropResidues[initial_conditions_level]=A342)))</f>
        <v>0</v>
      </c>
    </row>
    <row r="343" spans="2:121" x14ac:dyDescent="0.35">
      <c r="B343" t="str" cm="1">
        <f t="array" ref="B343">TRANSPOSE(_xlfn._xlws.SORT(_xlfn._xlws.FILTER(cropResidues[experiment_id]&amp;" | "&amp;cropResidues[growing_season_id],cropResidues[initial_conditions_level]=A343)))</f>
        <v xml:space="preserve"> | </v>
      </c>
      <c r="DQ343" cm="1">
        <f t="array" ref="DQ343">TRANSPOSE(_xlfn._xlws.SORT(_xlfn._xlws.FILTER(cropResidues[experiment_id],cropResidues[initial_conditions_level]=A343)))</f>
        <v>0</v>
      </c>
    </row>
    <row r="344" spans="2:121" x14ac:dyDescent="0.35">
      <c r="B344" t="str" cm="1">
        <f t="array" ref="B344">TRANSPOSE(_xlfn._xlws.SORT(_xlfn._xlws.FILTER(cropResidues[experiment_id]&amp;" | "&amp;cropResidues[growing_season_id],cropResidues[initial_conditions_level]=A344)))</f>
        <v xml:space="preserve"> | </v>
      </c>
      <c r="DQ344" cm="1">
        <f t="array" ref="DQ344">TRANSPOSE(_xlfn._xlws.SORT(_xlfn._xlws.FILTER(cropResidues[experiment_id],cropResidues[initial_conditions_level]=A344)))</f>
        <v>0</v>
      </c>
    </row>
    <row r="345" spans="2:121" x14ac:dyDescent="0.35">
      <c r="B345" t="str" cm="1">
        <f t="array" ref="B345">TRANSPOSE(_xlfn._xlws.SORT(_xlfn._xlws.FILTER(cropResidues[experiment_id]&amp;" | "&amp;cropResidues[growing_season_id],cropResidues[initial_conditions_level]=A345)))</f>
        <v xml:space="preserve"> | </v>
      </c>
      <c r="DQ345" cm="1">
        <f t="array" ref="DQ345">TRANSPOSE(_xlfn._xlws.SORT(_xlfn._xlws.FILTER(cropResidues[experiment_id],cropResidues[initial_conditions_level]=A345)))</f>
        <v>0</v>
      </c>
    </row>
    <row r="346" spans="2:121" x14ac:dyDescent="0.35">
      <c r="B346" t="str" cm="1">
        <f t="array" ref="B346">TRANSPOSE(_xlfn._xlws.SORT(_xlfn._xlws.FILTER(cropResidues[experiment_id]&amp;" | "&amp;cropResidues[growing_season_id],cropResidues[initial_conditions_level]=A346)))</f>
        <v xml:space="preserve"> | </v>
      </c>
      <c r="DQ346" cm="1">
        <f t="array" ref="DQ346">TRANSPOSE(_xlfn._xlws.SORT(_xlfn._xlws.FILTER(cropResidues[experiment_id],cropResidues[initial_conditions_level]=A346)))</f>
        <v>0</v>
      </c>
    </row>
    <row r="347" spans="2:121" x14ac:dyDescent="0.35">
      <c r="B347" t="str" cm="1">
        <f t="array" ref="B347">TRANSPOSE(_xlfn._xlws.SORT(_xlfn._xlws.FILTER(cropResidues[experiment_id]&amp;" | "&amp;cropResidues[growing_season_id],cropResidues[initial_conditions_level]=A347)))</f>
        <v xml:space="preserve"> | </v>
      </c>
      <c r="DQ347" cm="1">
        <f t="array" ref="DQ347">TRANSPOSE(_xlfn._xlws.SORT(_xlfn._xlws.FILTER(cropResidues[experiment_id],cropResidues[initial_conditions_level]=A347)))</f>
        <v>0</v>
      </c>
    </row>
    <row r="348" spans="2:121" x14ac:dyDescent="0.35">
      <c r="B348" t="str" cm="1">
        <f t="array" ref="B348">TRANSPOSE(_xlfn._xlws.SORT(_xlfn._xlws.FILTER(cropResidues[experiment_id]&amp;" | "&amp;cropResidues[growing_season_id],cropResidues[initial_conditions_level]=A348)))</f>
        <v xml:space="preserve"> | </v>
      </c>
      <c r="DQ348" cm="1">
        <f t="array" ref="DQ348">TRANSPOSE(_xlfn._xlws.SORT(_xlfn._xlws.FILTER(cropResidues[experiment_id],cropResidues[initial_conditions_level]=A348)))</f>
        <v>0</v>
      </c>
    </row>
    <row r="349" spans="2:121" x14ac:dyDescent="0.35">
      <c r="B349" t="str" cm="1">
        <f t="array" ref="B349">TRANSPOSE(_xlfn._xlws.SORT(_xlfn._xlws.FILTER(cropResidues[experiment_id]&amp;" | "&amp;cropResidues[growing_season_id],cropResidues[initial_conditions_level]=A349)))</f>
        <v xml:space="preserve"> | </v>
      </c>
      <c r="DQ349" cm="1">
        <f t="array" ref="DQ349">TRANSPOSE(_xlfn._xlws.SORT(_xlfn._xlws.FILTER(cropResidues[experiment_id],cropResidues[initial_conditions_level]=A349)))</f>
        <v>0</v>
      </c>
    </row>
    <row r="350" spans="2:121" x14ac:dyDescent="0.35">
      <c r="B350" t="str" cm="1">
        <f t="array" ref="B350">TRANSPOSE(_xlfn._xlws.SORT(_xlfn._xlws.FILTER(cropResidues[experiment_id]&amp;" | "&amp;cropResidues[growing_season_id],cropResidues[initial_conditions_level]=A350)))</f>
        <v xml:space="preserve"> | </v>
      </c>
      <c r="DQ350" cm="1">
        <f t="array" ref="DQ350">TRANSPOSE(_xlfn._xlws.SORT(_xlfn._xlws.FILTER(cropResidues[experiment_id],cropResidues[initial_conditions_level]=A350)))</f>
        <v>0</v>
      </c>
    </row>
    <row r="351" spans="2:121" x14ac:dyDescent="0.35">
      <c r="B351" t="str" cm="1">
        <f t="array" ref="B351">TRANSPOSE(_xlfn._xlws.SORT(_xlfn._xlws.FILTER(cropResidues[experiment_id]&amp;" | "&amp;cropResidues[growing_season_id],cropResidues[initial_conditions_level]=A351)))</f>
        <v xml:space="preserve"> | </v>
      </c>
      <c r="DQ351" cm="1">
        <f t="array" ref="DQ351">TRANSPOSE(_xlfn._xlws.SORT(_xlfn._xlws.FILTER(cropResidues[experiment_id],cropResidues[initial_conditions_level]=A351)))</f>
        <v>0</v>
      </c>
    </row>
    <row r="352" spans="2:121" x14ac:dyDescent="0.35">
      <c r="B352" t="str" cm="1">
        <f t="array" ref="B352">TRANSPOSE(_xlfn._xlws.SORT(_xlfn._xlws.FILTER(cropResidues[experiment_id]&amp;" | "&amp;cropResidues[growing_season_id],cropResidues[initial_conditions_level]=A352)))</f>
        <v xml:space="preserve"> | </v>
      </c>
      <c r="DQ352" cm="1">
        <f t="array" ref="DQ352">TRANSPOSE(_xlfn._xlws.SORT(_xlfn._xlws.FILTER(cropResidues[experiment_id],cropResidues[initial_conditions_level]=A352)))</f>
        <v>0</v>
      </c>
    </row>
    <row r="353" spans="2:121" x14ac:dyDescent="0.35">
      <c r="B353" t="str" cm="1">
        <f t="array" ref="B353">TRANSPOSE(_xlfn._xlws.SORT(_xlfn._xlws.FILTER(cropResidues[experiment_id]&amp;" | "&amp;cropResidues[growing_season_id],cropResidues[initial_conditions_level]=A353)))</f>
        <v xml:space="preserve"> | </v>
      </c>
      <c r="DQ353" cm="1">
        <f t="array" ref="DQ353">TRANSPOSE(_xlfn._xlws.SORT(_xlfn._xlws.FILTER(cropResidues[experiment_id],cropResidues[initial_conditions_level]=A353)))</f>
        <v>0</v>
      </c>
    </row>
    <row r="354" spans="2:121" x14ac:dyDescent="0.35">
      <c r="B354" t="str" cm="1">
        <f t="array" ref="B354">TRANSPOSE(_xlfn._xlws.SORT(_xlfn._xlws.FILTER(cropResidues[experiment_id]&amp;" | "&amp;cropResidues[growing_season_id],cropResidues[initial_conditions_level]=A354)))</f>
        <v xml:space="preserve"> | </v>
      </c>
      <c r="DQ354" cm="1">
        <f t="array" ref="DQ354">TRANSPOSE(_xlfn._xlws.SORT(_xlfn._xlws.FILTER(cropResidues[experiment_id],cropResidues[initial_conditions_level]=A354)))</f>
        <v>0</v>
      </c>
    </row>
    <row r="355" spans="2:121" x14ac:dyDescent="0.35">
      <c r="B355" t="str" cm="1">
        <f t="array" ref="B355">TRANSPOSE(_xlfn._xlws.SORT(_xlfn._xlws.FILTER(cropResidues[experiment_id]&amp;" | "&amp;cropResidues[growing_season_id],cropResidues[initial_conditions_level]=A355)))</f>
        <v xml:space="preserve"> | </v>
      </c>
      <c r="DQ355" cm="1">
        <f t="array" ref="DQ355">TRANSPOSE(_xlfn._xlws.SORT(_xlfn._xlws.FILTER(cropResidues[experiment_id],cropResidues[initial_conditions_level]=A355)))</f>
        <v>0</v>
      </c>
    </row>
    <row r="356" spans="2:121" x14ac:dyDescent="0.35">
      <c r="B356" t="str" cm="1">
        <f t="array" ref="B356">TRANSPOSE(_xlfn._xlws.SORT(_xlfn._xlws.FILTER(cropResidues[experiment_id]&amp;" | "&amp;cropResidues[growing_season_id],cropResidues[initial_conditions_level]=A356)))</f>
        <v xml:space="preserve"> | </v>
      </c>
      <c r="DQ356" cm="1">
        <f t="array" ref="DQ356">TRANSPOSE(_xlfn._xlws.SORT(_xlfn._xlws.FILTER(cropResidues[experiment_id],cropResidues[initial_conditions_level]=A356)))</f>
        <v>0</v>
      </c>
    </row>
    <row r="357" spans="2:121" x14ac:dyDescent="0.35">
      <c r="B357" t="str" cm="1">
        <f t="array" ref="B357">TRANSPOSE(_xlfn._xlws.SORT(_xlfn._xlws.FILTER(cropResidues[experiment_id]&amp;" | "&amp;cropResidues[growing_season_id],cropResidues[initial_conditions_level]=A357)))</f>
        <v xml:space="preserve"> | </v>
      </c>
      <c r="DQ357" cm="1">
        <f t="array" ref="DQ357">TRANSPOSE(_xlfn._xlws.SORT(_xlfn._xlws.FILTER(cropResidues[experiment_id],cropResidues[initial_conditions_level]=A357)))</f>
        <v>0</v>
      </c>
    </row>
    <row r="358" spans="2:121" x14ac:dyDescent="0.35">
      <c r="B358" t="str" cm="1">
        <f t="array" ref="B358">TRANSPOSE(_xlfn._xlws.SORT(_xlfn._xlws.FILTER(cropResidues[experiment_id]&amp;" | "&amp;cropResidues[growing_season_id],cropResidues[initial_conditions_level]=A358)))</f>
        <v xml:space="preserve"> | </v>
      </c>
      <c r="DQ358" cm="1">
        <f t="array" ref="DQ358">TRANSPOSE(_xlfn._xlws.SORT(_xlfn._xlws.FILTER(cropResidues[experiment_id],cropResidues[initial_conditions_level]=A358)))</f>
        <v>0</v>
      </c>
    </row>
    <row r="359" spans="2:121" x14ac:dyDescent="0.35">
      <c r="B359" t="str" cm="1">
        <f t="array" ref="B359">TRANSPOSE(_xlfn._xlws.SORT(_xlfn._xlws.FILTER(cropResidues[experiment_id]&amp;" | "&amp;cropResidues[growing_season_id],cropResidues[initial_conditions_level]=A359)))</f>
        <v xml:space="preserve"> | </v>
      </c>
      <c r="DQ359" cm="1">
        <f t="array" ref="DQ359">TRANSPOSE(_xlfn._xlws.SORT(_xlfn._xlws.FILTER(cropResidues[experiment_id],cropResidues[initial_conditions_level]=A359)))</f>
        <v>0</v>
      </c>
    </row>
    <row r="360" spans="2:121" x14ac:dyDescent="0.35">
      <c r="B360" t="str" cm="1">
        <f t="array" ref="B360">TRANSPOSE(_xlfn._xlws.SORT(_xlfn._xlws.FILTER(cropResidues[experiment_id]&amp;" | "&amp;cropResidues[growing_season_id],cropResidues[initial_conditions_level]=A360)))</f>
        <v xml:space="preserve"> | </v>
      </c>
      <c r="DQ360" cm="1">
        <f t="array" ref="DQ360">TRANSPOSE(_xlfn._xlws.SORT(_xlfn._xlws.FILTER(cropResidues[experiment_id],cropResidues[initial_conditions_level]=A360)))</f>
        <v>0</v>
      </c>
    </row>
    <row r="361" spans="2:121" x14ac:dyDescent="0.35">
      <c r="B361" t="str" cm="1">
        <f t="array" ref="B361">TRANSPOSE(_xlfn._xlws.SORT(_xlfn._xlws.FILTER(cropResidues[experiment_id]&amp;" | "&amp;cropResidues[growing_season_id],cropResidues[initial_conditions_level]=A361)))</f>
        <v xml:space="preserve"> | </v>
      </c>
      <c r="DQ361" cm="1">
        <f t="array" ref="DQ361">TRANSPOSE(_xlfn._xlws.SORT(_xlfn._xlws.FILTER(cropResidues[experiment_id],cropResidues[initial_conditions_level]=A361)))</f>
        <v>0</v>
      </c>
    </row>
    <row r="362" spans="2:121" x14ac:dyDescent="0.35">
      <c r="B362" t="str" cm="1">
        <f t="array" ref="B362">TRANSPOSE(_xlfn._xlws.SORT(_xlfn._xlws.FILTER(cropResidues[experiment_id]&amp;" | "&amp;cropResidues[growing_season_id],cropResidues[initial_conditions_level]=A362)))</f>
        <v xml:space="preserve"> | </v>
      </c>
      <c r="DQ362" cm="1">
        <f t="array" ref="DQ362">TRANSPOSE(_xlfn._xlws.SORT(_xlfn._xlws.FILTER(cropResidues[experiment_id],cropResidues[initial_conditions_level]=A362)))</f>
        <v>0</v>
      </c>
    </row>
    <row r="363" spans="2:121" x14ac:dyDescent="0.35">
      <c r="B363" t="str" cm="1">
        <f t="array" ref="B363">TRANSPOSE(_xlfn._xlws.SORT(_xlfn._xlws.FILTER(cropResidues[experiment_id]&amp;" | "&amp;cropResidues[growing_season_id],cropResidues[initial_conditions_level]=A363)))</f>
        <v xml:space="preserve"> | </v>
      </c>
      <c r="DQ363" cm="1">
        <f t="array" ref="DQ363">TRANSPOSE(_xlfn._xlws.SORT(_xlfn._xlws.FILTER(cropResidues[experiment_id],cropResidues[initial_conditions_level]=A363)))</f>
        <v>0</v>
      </c>
    </row>
    <row r="364" spans="2:121" x14ac:dyDescent="0.35">
      <c r="B364" t="str" cm="1">
        <f t="array" ref="B364">TRANSPOSE(_xlfn._xlws.SORT(_xlfn._xlws.FILTER(cropResidues[experiment_id]&amp;" | "&amp;cropResidues[growing_season_id],cropResidues[initial_conditions_level]=A364)))</f>
        <v xml:space="preserve"> | </v>
      </c>
      <c r="DQ364" cm="1">
        <f t="array" ref="DQ364">TRANSPOSE(_xlfn._xlws.SORT(_xlfn._xlws.FILTER(cropResidues[experiment_id],cropResidues[initial_conditions_level]=A364)))</f>
        <v>0</v>
      </c>
    </row>
    <row r="365" spans="2:121" x14ac:dyDescent="0.35">
      <c r="B365" t="str" cm="1">
        <f t="array" ref="B365">TRANSPOSE(_xlfn._xlws.SORT(_xlfn._xlws.FILTER(cropResidues[experiment_id]&amp;" | "&amp;cropResidues[growing_season_id],cropResidues[initial_conditions_level]=A365)))</f>
        <v xml:space="preserve"> | </v>
      </c>
      <c r="DQ365" cm="1">
        <f t="array" ref="DQ365">TRANSPOSE(_xlfn._xlws.SORT(_xlfn._xlws.FILTER(cropResidues[experiment_id],cropResidues[initial_conditions_level]=A365)))</f>
        <v>0</v>
      </c>
    </row>
    <row r="366" spans="2:121" x14ac:dyDescent="0.35">
      <c r="B366" t="str" cm="1">
        <f t="array" ref="B366">TRANSPOSE(_xlfn._xlws.SORT(_xlfn._xlws.FILTER(cropResidues[experiment_id]&amp;" | "&amp;cropResidues[growing_season_id],cropResidues[initial_conditions_level]=A366)))</f>
        <v xml:space="preserve"> | </v>
      </c>
      <c r="DQ366" cm="1">
        <f t="array" ref="DQ366">TRANSPOSE(_xlfn._xlws.SORT(_xlfn._xlws.FILTER(cropResidues[experiment_id],cropResidues[initial_conditions_level]=A366)))</f>
        <v>0</v>
      </c>
    </row>
    <row r="367" spans="2:121" x14ac:dyDescent="0.35">
      <c r="B367" t="str" cm="1">
        <f t="array" ref="B367">TRANSPOSE(_xlfn._xlws.SORT(_xlfn._xlws.FILTER(cropResidues[experiment_id]&amp;" | "&amp;cropResidues[growing_season_id],cropResidues[initial_conditions_level]=A367)))</f>
        <v xml:space="preserve"> | </v>
      </c>
      <c r="DQ367" cm="1">
        <f t="array" ref="DQ367">TRANSPOSE(_xlfn._xlws.SORT(_xlfn._xlws.FILTER(cropResidues[experiment_id],cropResidues[initial_conditions_level]=A367)))</f>
        <v>0</v>
      </c>
    </row>
    <row r="368" spans="2:121" x14ac:dyDescent="0.35">
      <c r="B368" t="str" cm="1">
        <f t="array" ref="B368">TRANSPOSE(_xlfn._xlws.SORT(_xlfn._xlws.FILTER(cropResidues[experiment_id]&amp;" | "&amp;cropResidues[growing_season_id],cropResidues[initial_conditions_level]=A368)))</f>
        <v xml:space="preserve"> | </v>
      </c>
      <c r="DQ368" cm="1">
        <f t="array" ref="DQ368">TRANSPOSE(_xlfn._xlws.SORT(_xlfn._xlws.FILTER(cropResidues[experiment_id],cropResidues[initial_conditions_level]=A368)))</f>
        <v>0</v>
      </c>
    </row>
    <row r="369" spans="2:121" x14ac:dyDescent="0.35">
      <c r="B369" t="str" cm="1">
        <f t="array" ref="B369">TRANSPOSE(_xlfn._xlws.SORT(_xlfn._xlws.FILTER(cropResidues[experiment_id]&amp;" | "&amp;cropResidues[growing_season_id],cropResidues[initial_conditions_level]=A369)))</f>
        <v xml:space="preserve"> | </v>
      </c>
      <c r="DQ369" cm="1">
        <f t="array" ref="DQ369">TRANSPOSE(_xlfn._xlws.SORT(_xlfn._xlws.FILTER(cropResidues[experiment_id],cropResidues[initial_conditions_level]=A369)))</f>
        <v>0</v>
      </c>
    </row>
    <row r="370" spans="2:121" x14ac:dyDescent="0.35">
      <c r="B370" t="str" cm="1">
        <f t="array" ref="B370">TRANSPOSE(_xlfn._xlws.SORT(_xlfn._xlws.FILTER(cropResidues[experiment_id]&amp;" | "&amp;cropResidues[growing_season_id],cropResidues[initial_conditions_level]=A370)))</f>
        <v xml:space="preserve"> | </v>
      </c>
      <c r="DQ370" cm="1">
        <f t="array" ref="DQ370">TRANSPOSE(_xlfn._xlws.SORT(_xlfn._xlws.FILTER(cropResidues[experiment_id],cropResidues[initial_conditions_level]=A370)))</f>
        <v>0</v>
      </c>
    </row>
    <row r="371" spans="2:121" x14ac:dyDescent="0.35">
      <c r="B371" t="str" cm="1">
        <f t="array" ref="B371">TRANSPOSE(_xlfn._xlws.SORT(_xlfn._xlws.FILTER(cropResidues[experiment_id]&amp;" | "&amp;cropResidues[growing_season_id],cropResidues[initial_conditions_level]=A371)))</f>
        <v xml:space="preserve"> | </v>
      </c>
      <c r="DQ371" cm="1">
        <f t="array" ref="DQ371">TRANSPOSE(_xlfn._xlws.SORT(_xlfn._xlws.FILTER(cropResidues[experiment_id],cropResidues[initial_conditions_level]=A371)))</f>
        <v>0</v>
      </c>
    </row>
    <row r="372" spans="2:121" x14ac:dyDescent="0.35">
      <c r="B372" t="str" cm="1">
        <f t="array" ref="B372">TRANSPOSE(_xlfn._xlws.SORT(_xlfn._xlws.FILTER(cropResidues[experiment_id]&amp;" | "&amp;cropResidues[growing_season_id],cropResidues[initial_conditions_level]=A372)))</f>
        <v xml:space="preserve"> | </v>
      </c>
      <c r="DQ372" cm="1">
        <f t="array" ref="DQ372">TRANSPOSE(_xlfn._xlws.SORT(_xlfn._xlws.FILTER(cropResidues[experiment_id],cropResidues[initial_conditions_level]=A372)))</f>
        <v>0</v>
      </c>
    </row>
    <row r="373" spans="2:121" x14ac:dyDescent="0.35">
      <c r="B373" t="str" cm="1">
        <f t="array" ref="B373">TRANSPOSE(_xlfn._xlws.SORT(_xlfn._xlws.FILTER(cropResidues[experiment_id]&amp;" | "&amp;cropResidues[growing_season_id],cropResidues[initial_conditions_level]=A373)))</f>
        <v xml:space="preserve"> | </v>
      </c>
      <c r="DQ373" cm="1">
        <f t="array" ref="DQ373">TRANSPOSE(_xlfn._xlws.SORT(_xlfn._xlws.FILTER(cropResidues[experiment_id],cropResidues[initial_conditions_level]=A373)))</f>
        <v>0</v>
      </c>
    </row>
    <row r="374" spans="2:121" x14ac:dyDescent="0.35">
      <c r="B374" t="str" cm="1">
        <f t="array" ref="B374">TRANSPOSE(_xlfn._xlws.SORT(_xlfn._xlws.FILTER(cropResidues[experiment_id]&amp;" | "&amp;cropResidues[growing_season_id],cropResidues[initial_conditions_level]=A374)))</f>
        <v xml:space="preserve"> | </v>
      </c>
      <c r="DQ374" cm="1">
        <f t="array" ref="DQ374">TRANSPOSE(_xlfn._xlws.SORT(_xlfn._xlws.FILTER(cropResidues[experiment_id],cropResidues[initial_conditions_level]=A374)))</f>
        <v>0</v>
      </c>
    </row>
    <row r="375" spans="2:121" x14ac:dyDescent="0.35">
      <c r="B375" t="str" cm="1">
        <f t="array" ref="B375">TRANSPOSE(_xlfn._xlws.SORT(_xlfn._xlws.FILTER(cropResidues[experiment_id]&amp;" | "&amp;cropResidues[growing_season_id],cropResidues[initial_conditions_level]=A375)))</f>
        <v xml:space="preserve"> | </v>
      </c>
      <c r="DQ375" cm="1">
        <f t="array" ref="DQ375">TRANSPOSE(_xlfn._xlws.SORT(_xlfn._xlws.FILTER(cropResidues[experiment_id],cropResidues[initial_conditions_level]=A375)))</f>
        <v>0</v>
      </c>
    </row>
    <row r="376" spans="2:121" x14ac:dyDescent="0.35">
      <c r="B376" t="str" cm="1">
        <f t="array" ref="B376">TRANSPOSE(_xlfn._xlws.SORT(_xlfn._xlws.FILTER(cropResidues[experiment_id]&amp;" | "&amp;cropResidues[growing_season_id],cropResidues[initial_conditions_level]=A376)))</f>
        <v xml:space="preserve"> | </v>
      </c>
      <c r="DQ376" cm="1">
        <f t="array" ref="DQ376">TRANSPOSE(_xlfn._xlws.SORT(_xlfn._xlws.FILTER(cropResidues[experiment_id],cropResidues[initial_conditions_level]=A376)))</f>
        <v>0</v>
      </c>
    </row>
    <row r="377" spans="2:121" x14ac:dyDescent="0.35">
      <c r="B377" t="str" cm="1">
        <f t="array" ref="B377">TRANSPOSE(_xlfn._xlws.SORT(_xlfn._xlws.FILTER(cropResidues[experiment_id]&amp;" | "&amp;cropResidues[growing_season_id],cropResidues[initial_conditions_level]=A377)))</f>
        <v xml:space="preserve"> | </v>
      </c>
      <c r="DQ377" cm="1">
        <f t="array" ref="DQ377">TRANSPOSE(_xlfn._xlws.SORT(_xlfn._xlws.FILTER(cropResidues[experiment_id],cropResidues[initial_conditions_level]=A377)))</f>
        <v>0</v>
      </c>
    </row>
    <row r="378" spans="2:121" x14ac:dyDescent="0.35">
      <c r="B378" t="str" cm="1">
        <f t="array" ref="B378">TRANSPOSE(_xlfn._xlws.SORT(_xlfn._xlws.FILTER(cropResidues[experiment_id]&amp;" | "&amp;cropResidues[growing_season_id],cropResidues[initial_conditions_level]=A378)))</f>
        <v xml:space="preserve"> | </v>
      </c>
      <c r="DQ378" cm="1">
        <f t="array" ref="DQ378">TRANSPOSE(_xlfn._xlws.SORT(_xlfn._xlws.FILTER(cropResidues[experiment_id],cropResidues[initial_conditions_level]=A378)))</f>
        <v>0</v>
      </c>
    </row>
    <row r="379" spans="2:121" x14ac:dyDescent="0.35">
      <c r="B379" t="str" cm="1">
        <f t="array" ref="B379">TRANSPOSE(_xlfn._xlws.SORT(_xlfn._xlws.FILTER(cropResidues[experiment_id]&amp;" | "&amp;cropResidues[growing_season_id],cropResidues[initial_conditions_level]=A379)))</f>
        <v xml:space="preserve"> | </v>
      </c>
      <c r="DQ379" cm="1">
        <f t="array" ref="DQ379">TRANSPOSE(_xlfn._xlws.SORT(_xlfn._xlws.FILTER(cropResidues[experiment_id],cropResidues[initial_conditions_level]=A379)))</f>
        <v>0</v>
      </c>
    </row>
    <row r="380" spans="2:121" x14ac:dyDescent="0.35">
      <c r="B380" t="str" cm="1">
        <f t="array" ref="B380">TRANSPOSE(_xlfn._xlws.SORT(_xlfn._xlws.FILTER(cropResidues[experiment_id]&amp;" | "&amp;cropResidues[growing_season_id],cropResidues[initial_conditions_level]=A380)))</f>
        <v xml:space="preserve"> | </v>
      </c>
      <c r="DQ380" cm="1">
        <f t="array" ref="DQ380">TRANSPOSE(_xlfn._xlws.SORT(_xlfn._xlws.FILTER(cropResidues[experiment_id],cropResidues[initial_conditions_level]=A380)))</f>
        <v>0</v>
      </c>
    </row>
    <row r="381" spans="2:121" x14ac:dyDescent="0.35">
      <c r="B381" t="str" cm="1">
        <f t="array" ref="B381">TRANSPOSE(_xlfn._xlws.SORT(_xlfn._xlws.FILTER(cropResidues[experiment_id]&amp;" | "&amp;cropResidues[growing_season_id],cropResidues[initial_conditions_level]=A381)))</f>
        <v xml:space="preserve"> | </v>
      </c>
      <c r="DQ381" cm="1">
        <f t="array" ref="DQ381">TRANSPOSE(_xlfn._xlws.SORT(_xlfn._xlws.FILTER(cropResidues[experiment_id],cropResidues[initial_conditions_level]=A381)))</f>
        <v>0</v>
      </c>
    </row>
    <row r="382" spans="2:121" x14ac:dyDescent="0.35">
      <c r="B382" t="str" cm="1">
        <f t="array" ref="B382">TRANSPOSE(_xlfn._xlws.SORT(_xlfn._xlws.FILTER(cropResidues[experiment_id]&amp;" | "&amp;cropResidues[growing_season_id],cropResidues[initial_conditions_level]=A382)))</f>
        <v xml:space="preserve"> | </v>
      </c>
      <c r="DQ382" cm="1">
        <f t="array" ref="DQ382">TRANSPOSE(_xlfn._xlws.SORT(_xlfn._xlws.FILTER(cropResidues[experiment_id],cropResidues[initial_conditions_level]=A382)))</f>
        <v>0</v>
      </c>
    </row>
    <row r="383" spans="2:121" x14ac:dyDescent="0.35">
      <c r="B383" t="str" cm="1">
        <f t="array" ref="B383">TRANSPOSE(_xlfn._xlws.SORT(_xlfn._xlws.FILTER(cropResidues[experiment_id]&amp;" | "&amp;cropResidues[growing_season_id],cropResidues[initial_conditions_level]=A383)))</f>
        <v xml:space="preserve"> | </v>
      </c>
      <c r="DQ383" cm="1">
        <f t="array" ref="DQ383">TRANSPOSE(_xlfn._xlws.SORT(_xlfn._xlws.FILTER(cropResidues[experiment_id],cropResidues[initial_conditions_level]=A383)))</f>
        <v>0</v>
      </c>
    </row>
    <row r="384" spans="2:121" x14ac:dyDescent="0.35">
      <c r="B384" t="str" cm="1">
        <f t="array" ref="B384">TRANSPOSE(_xlfn._xlws.SORT(_xlfn._xlws.FILTER(cropResidues[experiment_id]&amp;" | "&amp;cropResidues[growing_season_id],cropResidues[initial_conditions_level]=A384)))</f>
        <v xml:space="preserve"> | </v>
      </c>
      <c r="DQ384" cm="1">
        <f t="array" ref="DQ384">TRANSPOSE(_xlfn._xlws.SORT(_xlfn._xlws.FILTER(cropResidues[experiment_id],cropResidues[initial_conditions_level]=A384)))</f>
        <v>0</v>
      </c>
    </row>
    <row r="385" spans="2:121" x14ac:dyDescent="0.35">
      <c r="B385" t="str" cm="1">
        <f t="array" ref="B385">TRANSPOSE(_xlfn._xlws.SORT(_xlfn._xlws.FILTER(cropResidues[experiment_id]&amp;" | "&amp;cropResidues[growing_season_id],cropResidues[initial_conditions_level]=A385)))</f>
        <v xml:space="preserve"> | </v>
      </c>
      <c r="DQ385" cm="1">
        <f t="array" ref="DQ385">TRANSPOSE(_xlfn._xlws.SORT(_xlfn._xlws.FILTER(cropResidues[experiment_id],cropResidues[initial_conditions_level]=A385)))</f>
        <v>0</v>
      </c>
    </row>
    <row r="386" spans="2:121" x14ac:dyDescent="0.35">
      <c r="B386" t="str" cm="1">
        <f t="array" ref="B386">TRANSPOSE(_xlfn._xlws.SORT(_xlfn._xlws.FILTER(cropResidues[experiment_id]&amp;" | "&amp;cropResidues[growing_season_id],cropResidues[initial_conditions_level]=A386)))</f>
        <v xml:space="preserve"> | </v>
      </c>
      <c r="DQ386" cm="1">
        <f t="array" ref="DQ386">TRANSPOSE(_xlfn._xlws.SORT(_xlfn._xlws.FILTER(cropResidues[experiment_id],cropResidues[initial_conditions_level]=A386)))</f>
        <v>0</v>
      </c>
    </row>
    <row r="387" spans="2:121" x14ac:dyDescent="0.35">
      <c r="B387" t="str" cm="1">
        <f t="array" ref="B387">TRANSPOSE(_xlfn._xlws.SORT(_xlfn._xlws.FILTER(cropResidues[experiment_id]&amp;" | "&amp;cropResidues[growing_season_id],cropResidues[initial_conditions_level]=A387)))</f>
        <v xml:space="preserve"> | </v>
      </c>
      <c r="DQ387" cm="1">
        <f t="array" ref="DQ387">TRANSPOSE(_xlfn._xlws.SORT(_xlfn._xlws.FILTER(cropResidues[experiment_id],cropResidues[initial_conditions_level]=A387)))</f>
        <v>0</v>
      </c>
    </row>
    <row r="388" spans="2:121" x14ac:dyDescent="0.35">
      <c r="B388" t="str" cm="1">
        <f t="array" ref="B388">TRANSPOSE(_xlfn._xlws.SORT(_xlfn._xlws.FILTER(cropResidues[experiment_id]&amp;" | "&amp;cropResidues[growing_season_id],cropResidues[initial_conditions_level]=A388)))</f>
        <v xml:space="preserve"> | </v>
      </c>
      <c r="DQ388" cm="1">
        <f t="array" ref="DQ388">TRANSPOSE(_xlfn._xlws.SORT(_xlfn._xlws.FILTER(cropResidues[experiment_id],cropResidues[initial_conditions_level]=A388)))</f>
        <v>0</v>
      </c>
    </row>
    <row r="389" spans="2:121" x14ac:dyDescent="0.35">
      <c r="B389" t="str" cm="1">
        <f t="array" ref="B389">TRANSPOSE(_xlfn._xlws.SORT(_xlfn._xlws.FILTER(cropResidues[experiment_id]&amp;" | "&amp;cropResidues[growing_season_id],cropResidues[initial_conditions_level]=A389)))</f>
        <v xml:space="preserve"> | </v>
      </c>
      <c r="DQ389" cm="1">
        <f t="array" ref="DQ389">TRANSPOSE(_xlfn._xlws.SORT(_xlfn._xlws.FILTER(cropResidues[experiment_id],cropResidues[initial_conditions_level]=A389)))</f>
        <v>0</v>
      </c>
    </row>
    <row r="390" spans="2:121" x14ac:dyDescent="0.35">
      <c r="B390" t="str" cm="1">
        <f t="array" ref="B390">TRANSPOSE(_xlfn._xlws.SORT(_xlfn._xlws.FILTER(cropResidues[experiment_id]&amp;" | "&amp;cropResidues[growing_season_id],cropResidues[initial_conditions_level]=A390)))</f>
        <v xml:space="preserve"> | </v>
      </c>
      <c r="DQ390" cm="1">
        <f t="array" ref="DQ390">TRANSPOSE(_xlfn._xlws.SORT(_xlfn._xlws.FILTER(cropResidues[experiment_id],cropResidues[initial_conditions_level]=A390)))</f>
        <v>0</v>
      </c>
    </row>
    <row r="391" spans="2:121" x14ac:dyDescent="0.35">
      <c r="B391" t="str" cm="1">
        <f t="array" ref="B391">TRANSPOSE(_xlfn._xlws.SORT(_xlfn._xlws.FILTER(cropResidues[experiment_id]&amp;" | "&amp;cropResidues[growing_season_id],cropResidues[initial_conditions_level]=A391)))</f>
        <v xml:space="preserve"> | </v>
      </c>
      <c r="DQ391" cm="1">
        <f t="array" ref="DQ391">TRANSPOSE(_xlfn._xlws.SORT(_xlfn._xlws.FILTER(cropResidues[experiment_id],cropResidues[initial_conditions_level]=A391)))</f>
        <v>0</v>
      </c>
    </row>
    <row r="392" spans="2:121" x14ac:dyDescent="0.35">
      <c r="B392" t="str" cm="1">
        <f t="array" ref="B392">TRANSPOSE(_xlfn._xlws.SORT(_xlfn._xlws.FILTER(cropResidues[experiment_id]&amp;" | "&amp;cropResidues[growing_season_id],cropResidues[initial_conditions_level]=A392)))</f>
        <v xml:space="preserve"> | </v>
      </c>
      <c r="DQ392" cm="1">
        <f t="array" ref="DQ392">TRANSPOSE(_xlfn._xlws.SORT(_xlfn._xlws.FILTER(cropResidues[experiment_id],cropResidues[initial_conditions_level]=A392)))</f>
        <v>0</v>
      </c>
    </row>
    <row r="393" spans="2:121" x14ac:dyDescent="0.35">
      <c r="B393" t="str" cm="1">
        <f t="array" ref="B393">TRANSPOSE(_xlfn._xlws.SORT(_xlfn._xlws.FILTER(cropResidues[experiment_id]&amp;" | "&amp;cropResidues[growing_season_id],cropResidues[initial_conditions_level]=A393)))</f>
        <v xml:space="preserve"> | </v>
      </c>
      <c r="DQ393" cm="1">
        <f t="array" ref="DQ393">TRANSPOSE(_xlfn._xlws.SORT(_xlfn._xlws.FILTER(cropResidues[experiment_id],cropResidues[initial_conditions_level]=A393)))</f>
        <v>0</v>
      </c>
    </row>
    <row r="394" spans="2:121" x14ac:dyDescent="0.35">
      <c r="B394" t="str" cm="1">
        <f t="array" ref="B394">TRANSPOSE(_xlfn._xlws.SORT(_xlfn._xlws.FILTER(cropResidues[experiment_id]&amp;" | "&amp;cropResidues[growing_season_id],cropResidues[initial_conditions_level]=A394)))</f>
        <v xml:space="preserve"> | </v>
      </c>
      <c r="DQ394" cm="1">
        <f t="array" ref="DQ394">TRANSPOSE(_xlfn._xlws.SORT(_xlfn._xlws.FILTER(cropResidues[experiment_id],cropResidues[initial_conditions_level]=A394)))</f>
        <v>0</v>
      </c>
    </row>
    <row r="395" spans="2:121" x14ac:dyDescent="0.35">
      <c r="B395" t="str" cm="1">
        <f t="array" ref="B395">TRANSPOSE(_xlfn._xlws.SORT(_xlfn._xlws.FILTER(cropResidues[experiment_id]&amp;" | "&amp;cropResidues[growing_season_id],cropResidues[initial_conditions_level]=A395)))</f>
        <v xml:space="preserve"> | </v>
      </c>
      <c r="DQ395" cm="1">
        <f t="array" ref="DQ395">TRANSPOSE(_xlfn._xlws.SORT(_xlfn._xlws.FILTER(cropResidues[experiment_id],cropResidues[initial_conditions_level]=A395)))</f>
        <v>0</v>
      </c>
    </row>
    <row r="396" spans="2:121" x14ac:dyDescent="0.35">
      <c r="B396" t="str" cm="1">
        <f t="array" ref="B396">TRANSPOSE(_xlfn._xlws.SORT(_xlfn._xlws.FILTER(cropResidues[experiment_id]&amp;" | "&amp;cropResidues[growing_season_id],cropResidues[initial_conditions_level]=A396)))</f>
        <v xml:space="preserve"> | </v>
      </c>
      <c r="DQ396" cm="1">
        <f t="array" ref="DQ396">TRANSPOSE(_xlfn._xlws.SORT(_xlfn._xlws.FILTER(cropResidues[experiment_id],cropResidues[initial_conditions_level]=A396)))</f>
        <v>0</v>
      </c>
    </row>
    <row r="397" spans="2:121" x14ac:dyDescent="0.35">
      <c r="B397" t="str" cm="1">
        <f t="array" ref="B397">TRANSPOSE(_xlfn._xlws.SORT(_xlfn._xlws.FILTER(cropResidues[experiment_id]&amp;" | "&amp;cropResidues[growing_season_id],cropResidues[initial_conditions_level]=A397)))</f>
        <v xml:space="preserve"> | </v>
      </c>
      <c r="DQ397" cm="1">
        <f t="array" ref="DQ397">TRANSPOSE(_xlfn._xlws.SORT(_xlfn._xlws.FILTER(cropResidues[experiment_id],cropResidues[initial_conditions_level]=A397)))</f>
        <v>0</v>
      </c>
    </row>
    <row r="398" spans="2:121" x14ac:dyDescent="0.35">
      <c r="B398" t="str" cm="1">
        <f t="array" ref="B398">TRANSPOSE(_xlfn._xlws.SORT(_xlfn._xlws.FILTER(cropResidues[experiment_id]&amp;" | "&amp;cropResidues[growing_season_id],cropResidues[initial_conditions_level]=A398)))</f>
        <v xml:space="preserve"> | </v>
      </c>
      <c r="DQ398" cm="1">
        <f t="array" ref="DQ398">TRANSPOSE(_xlfn._xlws.SORT(_xlfn._xlws.FILTER(cropResidues[experiment_id],cropResidues[initial_conditions_level]=A398)))</f>
        <v>0</v>
      </c>
    </row>
    <row r="399" spans="2:121" x14ac:dyDescent="0.35">
      <c r="B399" t="str" cm="1">
        <f t="array" ref="B399">TRANSPOSE(_xlfn._xlws.SORT(_xlfn._xlws.FILTER(cropResidues[experiment_id]&amp;" | "&amp;cropResidues[growing_season_id],cropResidues[initial_conditions_level]=A399)))</f>
        <v xml:space="preserve"> | </v>
      </c>
      <c r="DQ399" cm="1">
        <f t="array" ref="DQ399">TRANSPOSE(_xlfn._xlws.SORT(_xlfn._xlws.FILTER(cropResidues[experiment_id],cropResidues[initial_conditions_level]=A399)))</f>
        <v>0</v>
      </c>
    </row>
    <row r="400" spans="2:121" x14ac:dyDescent="0.35">
      <c r="B400" t="str" cm="1">
        <f t="array" ref="B400">TRANSPOSE(_xlfn._xlws.SORT(_xlfn._xlws.FILTER(cropResidues[experiment_id]&amp;" | "&amp;cropResidues[growing_season_id],cropResidues[initial_conditions_level]=A400)))</f>
        <v xml:space="preserve"> | </v>
      </c>
      <c r="DQ400" cm="1">
        <f t="array" ref="DQ400">TRANSPOSE(_xlfn._xlws.SORT(_xlfn._xlws.FILTER(cropResidues[experiment_id],cropResidues[initial_conditions_level]=A400)))</f>
        <v>0</v>
      </c>
    </row>
    <row r="401" spans="2:121" x14ac:dyDescent="0.35">
      <c r="B401" t="str" cm="1">
        <f t="array" ref="B401">TRANSPOSE(_xlfn._xlws.SORT(_xlfn._xlws.FILTER(cropResidues[experiment_id]&amp;" | "&amp;cropResidues[growing_season_id],cropResidues[initial_conditions_level]=A401)))</f>
        <v xml:space="preserve"> | </v>
      </c>
      <c r="DQ401" cm="1">
        <f t="array" ref="DQ401">TRANSPOSE(_xlfn._xlws.SORT(_xlfn._xlws.FILTER(cropResidues[experiment_id],cropResidues[initial_conditions_level]=A401)))</f>
        <v>0</v>
      </c>
    </row>
    <row r="402" spans="2:121" x14ac:dyDescent="0.35">
      <c r="B402" t="str" cm="1">
        <f t="array" ref="B402">TRANSPOSE(_xlfn._xlws.SORT(_xlfn._xlws.FILTER(cropResidues[experiment_id]&amp;" | "&amp;cropResidues[growing_season_id],cropResidues[initial_conditions_level]=A402)))</f>
        <v xml:space="preserve"> | </v>
      </c>
      <c r="DQ402" cm="1">
        <f t="array" ref="DQ402">TRANSPOSE(_xlfn._xlws.SORT(_xlfn._xlws.FILTER(cropResidues[experiment_id],cropResidues[initial_conditions_level]=A402)))</f>
        <v>0</v>
      </c>
    </row>
    <row r="403" spans="2:121" x14ac:dyDescent="0.35">
      <c r="B403" t="str" cm="1">
        <f t="array" ref="B403">TRANSPOSE(_xlfn._xlws.SORT(_xlfn._xlws.FILTER(cropResidues[experiment_id]&amp;" | "&amp;cropResidues[growing_season_id],cropResidues[initial_conditions_level]=A403)))</f>
        <v xml:space="preserve"> | </v>
      </c>
      <c r="DQ403" cm="1">
        <f t="array" ref="DQ403">TRANSPOSE(_xlfn._xlws.SORT(_xlfn._xlws.FILTER(cropResidues[experiment_id],cropResidues[initial_conditions_level]=A403)))</f>
        <v>0</v>
      </c>
    </row>
    <row r="404" spans="2:121" x14ac:dyDescent="0.35">
      <c r="B404" t="str" cm="1">
        <f t="array" ref="B404">TRANSPOSE(_xlfn._xlws.SORT(_xlfn._xlws.FILTER(cropResidues[experiment_id]&amp;" | "&amp;cropResidues[growing_season_id],cropResidues[initial_conditions_level]=A404)))</f>
        <v xml:space="preserve"> | </v>
      </c>
      <c r="DQ404" cm="1">
        <f t="array" ref="DQ404">TRANSPOSE(_xlfn._xlws.SORT(_xlfn._xlws.FILTER(cropResidues[experiment_id],cropResidues[initial_conditions_level]=A404)))</f>
        <v>0</v>
      </c>
    </row>
    <row r="405" spans="2:121" x14ac:dyDescent="0.35">
      <c r="B405" t="str" cm="1">
        <f t="array" ref="B405">TRANSPOSE(_xlfn._xlws.SORT(_xlfn._xlws.FILTER(cropResidues[experiment_id]&amp;" | "&amp;cropResidues[growing_season_id],cropResidues[initial_conditions_level]=A405)))</f>
        <v xml:space="preserve"> | </v>
      </c>
      <c r="DQ405" cm="1">
        <f t="array" ref="DQ405">TRANSPOSE(_xlfn._xlws.SORT(_xlfn._xlws.FILTER(cropResidues[experiment_id],cropResidues[initial_conditions_level]=A405)))</f>
        <v>0</v>
      </c>
    </row>
    <row r="406" spans="2:121" x14ac:dyDescent="0.35">
      <c r="B406" t="str" cm="1">
        <f t="array" ref="B406">TRANSPOSE(_xlfn._xlws.SORT(_xlfn._xlws.FILTER(cropResidues[experiment_id]&amp;" | "&amp;cropResidues[growing_season_id],cropResidues[initial_conditions_level]=A406)))</f>
        <v xml:space="preserve"> | </v>
      </c>
      <c r="DQ406" cm="1">
        <f t="array" ref="DQ406">TRANSPOSE(_xlfn._xlws.SORT(_xlfn._xlws.FILTER(cropResidues[experiment_id],cropResidues[initial_conditions_level]=A406)))</f>
        <v>0</v>
      </c>
    </row>
    <row r="407" spans="2:121" x14ac:dyDescent="0.35">
      <c r="B407" t="str" cm="1">
        <f t="array" ref="B407">TRANSPOSE(_xlfn._xlws.SORT(_xlfn._xlws.FILTER(cropResidues[experiment_id]&amp;" | "&amp;cropResidues[growing_season_id],cropResidues[initial_conditions_level]=A407)))</f>
        <v xml:space="preserve"> | </v>
      </c>
      <c r="DQ407" cm="1">
        <f t="array" ref="DQ407">TRANSPOSE(_xlfn._xlws.SORT(_xlfn._xlws.FILTER(cropResidues[experiment_id],cropResidues[initial_conditions_level]=A407)))</f>
        <v>0</v>
      </c>
    </row>
    <row r="408" spans="2:121" x14ac:dyDescent="0.35">
      <c r="B408" t="str" cm="1">
        <f t="array" ref="B408">TRANSPOSE(_xlfn._xlws.SORT(_xlfn._xlws.FILTER(cropResidues[experiment_id]&amp;" | "&amp;cropResidues[growing_season_id],cropResidues[initial_conditions_level]=A408)))</f>
        <v xml:space="preserve"> | </v>
      </c>
      <c r="DQ408" cm="1">
        <f t="array" ref="DQ408">TRANSPOSE(_xlfn._xlws.SORT(_xlfn._xlws.FILTER(cropResidues[experiment_id],cropResidues[initial_conditions_level]=A408)))</f>
        <v>0</v>
      </c>
    </row>
    <row r="409" spans="2:121" x14ac:dyDescent="0.35">
      <c r="B409" t="str" cm="1">
        <f t="array" ref="B409">TRANSPOSE(_xlfn._xlws.SORT(_xlfn._xlws.FILTER(cropResidues[experiment_id]&amp;" | "&amp;cropResidues[growing_season_id],cropResidues[initial_conditions_level]=A409)))</f>
        <v xml:space="preserve"> | </v>
      </c>
      <c r="DQ409" cm="1">
        <f t="array" ref="DQ409">TRANSPOSE(_xlfn._xlws.SORT(_xlfn._xlws.FILTER(cropResidues[experiment_id],cropResidues[initial_conditions_level]=A409)))</f>
        <v>0</v>
      </c>
    </row>
    <row r="410" spans="2:121" x14ac:dyDescent="0.35">
      <c r="B410" t="str" cm="1">
        <f t="array" ref="B410">TRANSPOSE(_xlfn._xlws.SORT(_xlfn._xlws.FILTER(cropResidues[experiment_id]&amp;" | "&amp;cropResidues[growing_season_id],cropResidues[initial_conditions_level]=A410)))</f>
        <v xml:space="preserve"> | </v>
      </c>
      <c r="DQ410" cm="1">
        <f t="array" ref="DQ410">TRANSPOSE(_xlfn._xlws.SORT(_xlfn._xlws.FILTER(cropResidues[experiment_id],cropResidues[initial_conditions_level]=A410)))</f>
        <v>0</v>
      </c>
    </row>
    <row r="411" spans="2:121" x14ac:dyDescent="0.35">
      <c r="B411" t="str" cm="1">
        <f t="array" ref="B411">TRANSPOSE(_xlfn._xlws.SORT(_xlfn._xlws.FILTER(cropResidues[experiment_id]&amp;" | "&amp;cropResidues[growing_season_id],cropResidues[initial_conditions_level]=A411)))</f>
        <v xml:space="preserve"> | </v>
      </c>
      <c r="DQ411" cm="1">
        <f t="array" ref="DQ411">TRANSPOSE(_xlfn._xlws.SORT(_xlfn._xlws.FILTER(cropResidues[experiment_id],cropResidues[initial_conditions_level]=A411)))</f>
        <v>0</v>
      </c>
    </row>
    <row r="412" spans="2:121" x14ac:dyDescent="0.35">
      <c r="B412" t="str" cm="1">
        <f t="array" ref="B412">TRANSPOSE(_xlfn._xlws.SORT(_xlfn._xlws.FILTER(cropResidues[experiment_id]&amp;" | "&amp;cropResidues[growing_season_id],cropResidues[initial_conditions_level]=A412)))</f>
        <v xml:space="preserve"> | </v>
      </c>
      <c r="DQ412" cm="1">
        <f t="array" ref="DQ412">TRANSPOSE(_xlfn._xlws.SORT(_xlfn._xlws.FILTER(cropResidues[experiment_id],cropResidues[initial_conditions_level]=A412)))</f>
        <v>0</v>
      </c>
    </row>
    <row r="413" spans="2:121" x14ac:dyDescent="0.35">
      <c r="B413" t="str" cm="1">
        <f t="array" ref="B413">TRANSPOSE(_xlfn._xlws.SORT(_xlfn._xlws.FILTER(cropResidues[experiment_id]&amp;" | "&amp;cropResidues[growing_season_id],cropResidues[initial_conditions_level]=A413)))</f>
        <v xml:space="preserve"> | </v>
      </c>
      <c r="DQ413" cm="1">
        <f t="array" ref="DQ413">TRANSPOSE(_xlfn._xlws.SORT(_xlfn._xlws.FILTER(cropResidues[experiment_id],cropResidues[initial_conditions_level]=A413)))</f>
        <v>0</v>
      </c>
    </row>
    <row r="414" spans="2:121" x14ac:dyDescent="0.35">
      <c r="B414" t="str" cm="1">
        <f t="array" ref="B414">TRANSPOSE(_xlfn._xlws.SORT(_xlfn._xlws.FILTER(cropResidues[experiment_id]&amp;" | "&amp;cropResidues[growing_season_id],cropResidues[initial_conditions_level]=A414)))</f>
        <v xml:space="preserve"> | </v>
      </c>
      <c r="DQ414" cm="1">
        <f t="array" ref="DQ414">TRANSPOSE(_xlfn._xlws.SORT(_xlfn._xlws.FILTER(cropResidues[experiment_id],cropResidues[initial_conditions_level]=A414)))</f>
        <v>0</v>
      </c>
    </row>
    <row r="415" spans="2:121" x14ac:dyDescent="0.35">
      <c r="B415" t="str" cm="1">
        <f t="array" ref="B415">TRANSPOSE(_xlfn._xlws.SORT(_xlfn._xlws.FILTER(cropResidues[experiment_id]&amp;" | "&amp;cropResidues[growing_season_id],cropResidues[initial_conditions_level]=A415)))</f>
        <v xml:space="preserve"> | </v>
      </c>
      <c r="DQ415" cm="1">
        <f t="array" ref="DQ415">TRANSPOSE(_xlfn._xlws.SORT(_xlfn._xlws.FILTER(cropResidues[experiment_id],cropResidues[initial_conditions_level]=A415)))</f>
        <v>0</v>
      </c>
    </row>
    <row r="416" spans="2:121" x14ac:dyDescent="0.35">
      <c r="B416" t="str" cm="1">
        <f t="array" ref="B416">TRANSPOSE(_xlfn._xlws.SORT(_xlfn._xlws.FILTER(cropResidues[experiment_id]&amp;" | "&amp;cropResidues[growing_season_id],cropResidues[initial_conditions_level]=A416)))</f>
        <v xml:space="preserve"> | </v>
      </c>
      <c r="DQ416" cm="1">
        <f t="array" ref="DQ416">TRANSPOSE(_xlfn._xlws.SORT(_xlfn._xlws.FILTER(cropResidues[experiment_id],cropResidues[initial_conditions_level]=A416)))</f>
        <v>0</v>
      </c>
    </row>
    <row r="417" spans="2:121" x14ac:dyDescent="0.35">
      <c r="B417" t="str" cm="1">
        <f t="array" ref="B417">TRANSPOSE(_xlfn._xlws.SORT(_xlfn._xlws.FILTER(cropResidues[experiment_id]&amp;" | "&amp;cropResidues[growing_season_id],cropResidues[initial_conditions_level]=A417)))</f>
        <v xml:space="preserve"> | </v>
      </c>
      <c r="DQ417" cm="1">
        <f t="array" ref="DQ417">TRANSPOSE(_xlfn._xlws.SORT(_xlfn._xlws.FILTER(cropResidues[experiment_id],cropResidues[initial_conditions_level]=A417)))</f>
        <v>0</v>
      </c>
    </row>
    <row r="418" spans="2:121" x14ac:dyDescent="0.35">
      <c r="B418" t="str" cm="1">
        <f t="array" ref="B418">TRANSPOSE(_xlfn._xlws.SORT(_xlfn._xlws.FILTER(cropResidues[experiment_id]&amp;" | "&amp;cropResidues[growing_season_id],cropResidues[initial_conditions_level]=A418)))</f>
        <v xml:space="preserve"> | </v>
      </c>
      <c r="DQ418" cm="1">
        <f t="array" ref="DQ418">TRANSPOSE(_xlfn._xlws.SORT(_xlfn._xlws.FILTER(cropResidues[experiment_id],cropResidues[initial_conditions_level]=A418)))</f>
        <v>0</v>
      </c>
    </row>
    <row r="419" spans="2:121" x14ac:dyDescent="0.35">
      <c r="B419" t="str" cm="1">
        <f t="array" ref="B419">TRANSPOSE(_xlfn._xlws.SORT(_xlfn._xlws.FILTER(cropResidues[experiment_id]&amp;" | "&amp;cropResidues[growing_season_id],cropResidues[initial_conditions_level]=A419)))</f>
        <v xml:space="preserve"> | </v>
      </c>
      <c r="DQ419" cm="1">
        <f t="array" ref="DQ419">TRANSPOSE(_xlfn._xlws.SORT(_xlfn._xlws.FILTER(cropResidues[experiment_id],cropResidues[initial_conditions_level]=A419)))</f>
        <v>0</v>
      </c>
    </row>
    <row r="420" spans="2:121" x14ac:dyDescent="0.35">
      <c r="B420" t="str" cm="1">
        <f t="array" ref="B420">TRANSPOSE(_xlfn._xlws.SORT(_xlfn._xlws.FILTER(cropResidues[experiment_id]&amp;" | "&amp;cropResidues[growing_season_id],cropResidues[initial_conditions_level]=A420)))</f>
        <v xml:space="preserve"> | </v>
      </c>
      <c r="DQ420" cm="1">
        <f t="array" ref="DQ420">TRANSPOSE(_xlfn._xlws.SORT(_xlfn._xlws.FILTER(cropResidues[experiment_id],cropResidues[initial_conditions_level]=A420)))</f>
        <v>0</v>
      </c>
    </row>
    <row r="421" spans="2:121" x14ac:dyDescent="0.35">
      <c r="B421" t="str" cm="1">
        <f t="array" ref="B421">TRANSPOSE(_xlfn._xlws.SORT(_xlfn._xlws.FILTER(cropResidues[experiment_id]&amp;" | "&amp;cropResidues[growing_season_id],cropResidues[initial_conditions_level]=A421)))</f>
        <v xml:space="preserve"> | </v>
      </c>
      <c r="DQ421" cm="1">
        <f t="array" ref="DQ421">TRANSPOSE(_xlfn._xlws.SORT(_xlfn._xlws.FILTER(cropResidues[experiment_id],cropResidues[initial_conditions_level]=A421)))</f>
        <v>0</v>
      </c>
    </row>
    <row r="422" spans="2:121" x14ac:dyDescent="0.35">
      <c r="B422" t="str" cm="1">
        <f t="array" ref="B422">TRANSPOSE(_xlfn._xlws.SORT(_xlfn._xlws.FILTER(cropResidues[experiment_id]&amp;" | "&amp;cropResidues[growing_season_id],cropResidues[initial_conditions_level]=A422)))</f>
        <v xml:space="preserve"> | </v>
      </c>
      <c r="DQ422" cm="1">
        <f t="array" ref="DQ422">TRANSPOSE(_xlfn._xlws.SORT(_xlfn._xlws.FILTER(cropResidues[experiment_id],cropResidues[initial_conditions_level]=A422)))</f>
        <v>0</v>
      </c>
    </row>
    <row r="423" spans="2:121" x14ac:dyDescent="0.35">
      <c r="B423" t="str" cm="1">
        <f t="array" ref="B423">TRANSPOSE(_xlfn._xlws.SORT(_xlfn._xlws.FILTER(cropResidues[experiment_id]&amp;" | "&amp;cropResidues[growing_season_id],cropResidues[initial_conditions_level]=A423)))</f>
        <v xml:space="preserve"> | </v>
      </c>
      <c r="DQ423" cm="1">
        <f t="array" ref="DQ423">TRANSPOSE(_xlfn._xlws.SORT(_xlfn._xlws.FILTER(cropResidues[experiment_id],cropResidues[initial_conditions_level]=A423)))</f>
        <v>0</v>
      </c>
    </row>
    <row r="424" spans="2:121" x14ac:dyDescent="0.35">
      <c r="B424" t="str" cm="1">
        <f t="array" ref="B424">TRANSPOSE(_xlfn._xlws.SORT(_xlfn._xlws.FILTER(cropResidues[experiment_id]&amp;" | "&amp;cropResidues[growing_season_id],cropResidues[initial_conditions_level]=A424)))</f>
        <v xml:space="preserve"> | </v>
      </c>
      <c r="DQ424" cm="1">
        <f t="array" ref="DQ424">TRANSPOSE(_xlfn._xlws.SORT(_xlfn._xlws.FILTER(cropResidues[experiment_id],cropResidues[initial_conditions_level]=A424)))</f>
        <v>0</v>
      </c>
    </row>
    <row r="425" spans="2:121" x14ac:dyDescent="0.35">
      <c r="B425" t="str" cm="1">
        <f t="array" ref="B425">TRANSPOSE(_xlfn._xlws.SORT(_xlfn._xlws.FILTER(cropResidues[experiment_id]&amp;" | "&amp;cropResidues[growing_season_id],cropResidues[initial_conditions_level]=A425)))</f>
        <v xml:space="preserve"> | </v>
      </c>
      <c r="DQ425" cm="1">
        <f t="array" ref="DQ425">TRANSPOSE(_xlfn._xlws.SORT(_xlfn._xlws.FILTER(cropResidues[experiment_id],cropResidues[initial_conditions_level]=A425)))</f>
        <v>0</v>
      </c>
    </row>
    <row r="426" spans="2:121" x14ac:dyDescent="0.35">
      <c r="B426" t="str" cm="1">
        <f t="array" ref="B426">TRANSPOSE(_xlfn._xlws.SORT(_xlfn._xlws.FILTER(cropResidues[experiment_id]&amp;" | "&amp;cropResidues[growing_season_id],cropResidues[initial_conditions_level]=A426)))</f>
        <v xml:space="preserve"> | </v>
      </c>
      <c r="DQ426" cm="1">
        <f t="array" ref="DQ426">TRANSPOSE(_xlfn._xlws.SORT(_xlfn._xlws.FILTER(cropResidues[experiment_id],cropResidues[initial_conditions_level]=A426)))</f>
        <v>0</v>
      </c>
    </row>
    <row r="427" spans="2:121" x14ac:dyDescent="0.35">
      <c r="B427" t="str" cm="1">
        <f t="array" ref="B427">TRANSPOSE(_xlfn._xlws.SORT(_xlfn._xlws.FILTER(cropResidues[experiment_id]&amp;" | "&amp;cropResidues[growing_season_id],cropResidues[initial_conditions_level]=A427)))</f>
        <v xml:space="preserve"> | </v>
      </c>
      <c r="DQ427" cm="1">
        <f t="array" ref="DQ427">TRANSPOSE(_xlfn._xlws.SORT(_xlfn._xlws.FILTER(cropResidues[experiment_id],cropResidues[initial_conditions_level]=A427)))</f>
        <v>0</v>
      </c>
    </row>
    <row r="428" spans="2:121" x14ac:dyDescent="0.35">
      <c r="B428" t="str" cm="1">
        <f t="array" ref="B428">TRANSPOSE(_xlfn._xlws.SORT(_xlfn._xlws.FILTER(cropResidues[experiment_id]&amp;" | "&amp;cropResidues[growing_season_id],cropResidues[initial_conditions_level]=A428)))</f>
        <v xml:space="preserve"> | </v>
      </c>
      <c r="DQ428" cm="1">
        <f t="array" ref="DQ428">TRANSPOSE(_xlfn._xlws.SORT(_xlfn._xlws.FILTER(cropResidues[experiment_id],cropResidues[initial_conditions_level]=A428)))</f>
        <v>0</v>
      </c>
    </row>
    <row r="429" spans="2:121" x14ac:dyDescent="0.35">
      <c r="B429" t="str" cm="1">
        <f t="array" ref="B429">TRANSPOSE(_xlfn._xlws.SORT(_xlfn._xlws.FILTER(cropResidues[experiment_id]&amp;" | "&amp;cropResidues[growing_season_id],cropResidues[initial_conditions_level]=A429)))</f>
        <v xml:space="preserve"> | </v>
      </c>
      <c r="DQ429" cm="1">
        <f t="array" ref="DQ429">TRANSPOSE(_xlfn._xlws.SORT(_xlfn._xlws.FILTER(cropResidues[experiment_id],cropResidues[initial_conditions_level]=A429)))</f>
        <v>0</v>
      </c>
    </row>
    <row r="430" spans="2:121" x14ac:dyDescent="0.35">
      <c r="B430" t="str" cm="1">
        <f t="array" ref="B430">TRANSPOSE(_xlfn._xlws.SORT(_xlfn._xlws.FILTER(cropResidues[experiment_id]&amp;" | "&amp;cropResidues[growing_season_id],cropResidues[initial_conditions_level]=A430)))</f>
        <v xml:space="preserve"> | </v>
      </c>
      <c r="DQ430" cm="1">
        <f t="array" ref="DQ430">TRANSPOSE(_xlfn._xlws.SORT(_xlfn._xlws.FILTER(cropResidues[experiment_id],cropResidues[initial_conditions_level]=A430)))</f>
        <v>0</v>
      </c>
    </row>
    <row r="431" spans="2:121" x14ac:dyDescent="0.35">
      <c r="B431" t="str" cm="1">
        <f t="array" ref="B431">TRANSPOSE(_xlfn._xlws.SORT(_xlfn._xlws.FILTER(cropResidues[experiment_id]&amp;" | "&amp;cropResidues[growing_season_id],cropResidues[initial_conditions_level]=A431)))</f>
        <v xml:space="preserve"> | </v>
      </c>
      <c r="DQ431" cm="1">
        <f t="array" ref="DQ431">TRANSPOSE(_xlfn._xlws.SORT(_xlfn._xlws.FILTER(cropResidues[experiment_id],cropResidues[initial_conditions_level]=A431)))</f>
        <v>0</v>
      </c>
    </row>
    <row r="432" spans="2:121" x14ac:dyDescent="0.35">
      <c r="B432" t="str" cm="1">
        <f t="array" ref="B432">TRANSPOSE(_xlfn._xlws.SORT(_xlfn._xlws.FILTER(cropResidues[experiment_id]&amp;" | "&amp;cropResidues[growing_season_id],cropResidues[initial_conditions_level]=A432)))</f>
        <v xml:space="preserve"> | </v>
      </c>
      <c r="DQ432" cm="1">
        <f t="array" ref="DQ432">TRANSPOSE(_xlfn._xlws.SORT(_xlfn._xlws.FILTER(cropResidues[experiment_id],cropResidues[initial_conditions_level]=A432)))</f>
        <v>0</v>
      </c>
    </row>
    <row r="433" spans="2:121" x14ac:dyDescent="0.35">
      <c r="B433" t="str" cm="1">
        <f t="array" ref="B433">TRANSPOSE(_xlfn._xlws.SORT(_xlfn._xlws.FILTER(cropResidues[experiment_id]&amp;" | "&amp;cropResidues[growing_season_id],cropResidues[initial_conditions_level]=A433)))</f>
        <v xml:space="preserve"> | </v>
      </c>
      <c r="DQ433" cm="1">
        <f t="array" ref="DQ433">TRANSPOSE(_xlfn._xlws.SORT(_xlfn._xlws.FILTER(cropResidues[experiment_id],cropResidues[initial_conditions_level]=A433)))</f>
        <v>0</v>
      </c>
    </row>
    <row r="434" spans="2:121" x14ac:dyDescent="0.35">
      <c r="B434" t="str" cm="1">
        <f t="array" ref="B434">TRANSPOSE(_xlfn._xlws.SORT(_xlfn._xlws.FILTER(cropResidues[experiment_id]&amp;" | "&amp;cropResidues[growing_season_id],cropResidues[initial_conditions_level]=A434)))</f>
        <v xml:space="preserve"> | </v>
      </c>
      <c r="DQ434" cm="1">
        <f t="array" ref="DQ434">TRANSPOSE(_xlfn._xlws.SORT(_xlfn._xlws.FILTER(cropResidues[experiment_id],cropResidues[initial_conditions_level]=A434)))</f>
        <v>0</v>
      </c>
    </row>
    <row r="435" spans="2:121" x14ac:dyDescent="0.35">
      <c r="B435" t="str" cm="1">
        <f t="array" ref="B435">TRANSPOSE(_xlfn._xlws.SORT(_xlfn._xlws.FILTER(cropResidues[experiment_id]&amp;" | "&amp;cropResidues[growing_season_id],cropResidues[initial_conditions_level]=A435)))</f>
        <v xml:space="preserve"> | </v>
      </c>
      <c r="DQ435" cm="1">
        <f t="array" ref="DQ435">TRANSPOSE(_xlfn._xlws.SORT(_xlfn._xlws.FILTER(cropResidues[experiment_id],cropResidues[initial_conditions_level]=A435)))</f>
        <v>0</v>
      </c>
    </row>
    <row r="436" spans="2:121" x14ac:dyDescent="0.35">
      <c r="B436" t="str" cm="1">
        <f t="array" ref="B436">TRANSPOSE(_xlfn._xlws.SORT(_xlfn._xlws.FILTER(cropResidues[experiment_id]&amp;" | "&amp;cropResidues[growing_season_id],cropResidues[initial_conditions_level]=A436)))</f>
        <v xml:space="preserve"> | </v>
      </c>
      <c r="DQ436" cm="1">
        <f t="array" ref="DQ436">TRANSPOSE(_xlfn._xlws.SORT(_xlfn._xlws.FILTER(cropResidues[experiment_id],cropResidues[initial_conditions_level]=A436)))</f>
        <v>0</v>
      </c>
    </row>
    <row r="437" spans="2:121" x14ac:dyDescent="0.35">
      <c r="B437" t="str" cm="1">
        <f t="array" ref="B437">TRANSPOSE(_xlfn._xlws.SORT(_xlfn._xlws.FILTER(cropResidues[experiment_id]&amp;" | "&amp;cropResidues[growing_season_id],cropResidues[initial_conditions_level]=A437)))</f>
        <v xml:space="preserve"> | </v>
      </c>
      <c r="DQ437" cm="1">
        <f t="array" ref="DQ437">TRANSPOSE(_xlfn._xlws.SORT(_xlfn._xlws.FILTER(cropResidues[experiment_id],cropResidues[initial_conditions_level]=A437)))</f>
        <v>0</v>
      </c>
    </row>
    <row r="438" spans="2:121" x14ac:dyDescent="0.35">
      <c r="B438" t="str" cm="1">
        <f t="array" ref="B438">TRANSPOSE(_xlfn._xlws.SORT(_xlfn._xlws.FILTER(cropResidues[experiment_id]&amp;" | "&amp;cropResidues[growing_season_id],cropResidues[initial_conditions_level]=A438)))</f>
        <v xml:space="preserve"> | </v>
      </c>
      <c r="DQ438" cm="1">
        <f t="array" ref="DQ438">TRANSPOSE(_xlfn._xlws.SORT(_xlfn._xlws.FILTER(cropResidues[experiment_id],cropResidues[initial_conditions_level]=A438)))</f>
        <v>0</v>
      </c>
    </row>
    <row r="439" spans="2:121" x14ac:dyDescent="0.35">
      <c r="B439" t="str" cm="1">
        <f t="array" ref="B439">TRANSPOSE(_xlfn._xlws.SORT(_xlfn._xlws.FILTER(cropResidues[experiment_id]&amp;" | "&amp;cropResidues[growing_season_id],cropResidues[initial_conditions_level]=A439)))</f>
        <v xml:space="preserve"> | </v>
      </c>
      <c r="DQ439" cm="1">
        <f t="array" ref="DQ439">TRANSPOSE(_xlfn._xlws.SORT(_xlfn._xlws.FILTER(cropResidues[experiment_id],cropResidues[initial_conditions_level]=A439)))</f>
        <v>0</v>
      </c>
    </row>
    <row r="440" spans="2:121" x14ac:dyDescent="0.35">
      <c r="B440" t="str" cm="1">
        <f t="array" ref="B440">TRANSPOSE(_xlfn._xlws.SORT(_xlfn._xlws.FILTER(cropResidues[experiment_id]&amp;" | "&amp;cropResidues[growing_season_id],cropResidues[initial_conditions_level]=A440)))</f>
        <v xml:space="preserve"> | </v>
      </c>
      <c r="DQ440" cm="1">
        <f t="array" ref="DQ440">TRANSPOSE(_xlfn._xlws.SORT(_xlfn._xlws.FILTER(cropResidues[experiment_id],cropResidues[initial_conditions_level]=A440)))</f>
        <v>0</v>
      </c>
    </row>
    <row r="441" spans="2:121" x14ac:dyDescent="0.35">
      <c r="B441" t="str" cm="1">
        <f t="array" ref="B441">TRANSPOSE(_xlfn._xlws.SORT(_xlfn._xlws.FILTER(cropResidues[experiment_id]&amp;" | "&amp;cropResidues[growing_season_id],cropResidues[initial_conditions_level]=A441)))</f>
        <v xml:space="preserve"> | </v>
      </c>
      <c r="DQ441" cm="1">
        <f t="array" ref="DQ441">TRANSPOSE(_xlfn._xlws.SORT(_xlfn._xlws.FILTER(cropResidues[experiment_id],cropResidues[initial_conditions_level]=A441)))</f>
        <v>0</v>
      </c>
    </row>
    <row r="442" spans="2:121" x14ac:dyDescent="0.35">
      <c r="B442" t="str" cm="1">
        <f t="array" ref="B442">TRANSPOSE(_xlfn._xlws.SORT(_xlfn._xlws.FILTER(cropResidues[experiment_id]&amp;" | "&amp;cropResidues[growing_season_id],cropResidues[initial_conditions_level]=A442)))</f>
        <v xml:space="preserve"> | </v>
      </c>
      <c r="DQ442" cm="1">
        <f t="array" ref="DQ442">TRANSPOSE(_xlfn._xlws.SORT(_xlfn._xlws.FILTER(cropResidues[experiment_id],cropResidues[initial_conditions_level]=A442)))</f>
        <v>0</v>
      </c>
    </row>
    <row r="443" spans="2:121" x14ac:dyDescent="0.35">
      <c r="B443" t="str" cm="1">
        <f t="array" ref="B443">TRANSPOSE(_xlfn._xlws.SORT(_xlfn._xlws.FILTER(cropResidues[experiment_id]&amp;" | "&amp;cropResidues[growing_season_id],cropResidues[initial_conditions_level]=A443)))</f>
        <v xml:space="preserve"> | </v>
      </c>
      <c r="DQ443" cm="1">
        <f t="array" ref="DQ443">TRANSPOSE(_xlfn._xlws.SORT(_xlfn._xlws.FILTER(cropResidues[experiment_id],cropResidues[initial_conditions_level]=A443)))</f>
        <v>0</v>
      </c>
    </row>
    <row r="444" spans="2:121" x14ac:dyDescent="0.35">
      <c r="B444" t="str" cm="1">
        <f t="array" ref="B444">TRANSPOSE(_xlfn._xlws.SORT(_xlfn._xlws.FILTER(cropResidues[experiment_id]&amp;" | "&amp;cropResidues[growing_season_id],cropResidues[initial_conditions_level]=A444)))</f>
        <v xml:space="preserve"> | </v>
      </c>
      <c r="DQ444" cm="1">
        <f t="array" ref="DQ444">TRANSPOSE(_xlfn._xlws.SORT(_xlfn._xlws.FILTER(cropResidues[experiment_id],cropResidues[initial_conditions_level]=A444)))</f>
        <v>0</v>
      </c>
    </row>
    <row r="445" spans="2:121" x14ac:dyDescent="0.35">
      <c r="B445" t="str" cm="1">
        <f t="array" ref="B445">TRANSPOSE(_xlfn._xlws.SORT(_xlfn._xlws.FILTER(cropResidues[experiment_id]&amp;" | "&amp;cropResidues[growing_season_id],cropResidues[initial_conditions_level]=A445)))</f>
        <v xml:space="preserve"> | </v>
      </c>
      <c r="DQ445" cm="1">
        <f t="array" ref="DQ445">TRANSPOSE(_xlfn._xlws.SORT(_xlfn._xlws.FILTER(cropResidues[experiment_id],cropResidues[initial_conditions_level]=A445)))</f>
        <v>0</v>
      </c>
    </row>
    <row r="446" spans="2:121" x14ac:dyDescent="0.35">
      <c r="B446" t="str" cm="1">
        <f t="array" ref="B446">TRANSPOSE(_xlfn._xlws.SORT(_xlfn._xlws.FILTER(cropResidues[experiment_id]&amp;" | "&amp;cropResidues[growing_season_id],cropResidues[initial_conditions_level]=A446)))</f>
        <v xml:space="preserve"> | </v>
      </c>
      <c r="DQ446" cm="1">
        <f t="array" ref="DQ446">TRANSPOSE(_xlfn._xlws.SORT(_xlfn._xlws.FILTER(cropResidues[experiment_id],cropResidues[initial_conditions_level]=A446)))</f>
        <v>0</v>
      </c>
    </row>
    <row r="447" spans="2:121" x14ac:dyDescent="0.35">
      <c r="B447" t="str" cm="1">
        <f t="array" ref="B447">TRANSPOSE(_xlfn._xlws.SORT(_xlfn._xlws.FILTER(cropResidues[experiment_id]&amp;" | "&amp;cropResidues[growing_season_id],cropResidues[initial_conditions_level]=A447)))</f>
        <v xml:space="preserve"> | </v>
      </c>
      <c r="DQ447" cm="1">
        <f t="array" ref="DQ447">TRANSPOSE(_xlfn._xlws.SORT(_xlfn._xlws.FILTER(cropResidues[experiment_id],cropResidues[initial_conditions_level]=A447)))</f>
        <v>0</v>
      </c>
    </row>
    <row r="448" spans="2:121" x14ac:dyDescent="0.35">
      <c r="B448" t="str" cm="1">
        <f t="array" ref="B448">TRANSPOSE(_xlfn._xlws.SORT(_xlfn._xlws.FILTER(cropResidues[experiment_id]&amp;" | "&amp;cropResidues[growing_season_id],cropResidues[initial_conditions_level]=A448)))</f>
        <v xml:space="preserve"> | </v>
      </c>
      <c r="DQ448" cm="1">
        <f t="array" ref="DQ448">TRANSPOSE(_xlfn._xlws.SORT(_xlfn._xlws.FILTER(cropResidues[experiment_id],cropResidues[initial_conditions_level]=A448)))</f>
        <v>0</v>
      </c>
    </row>
    <row r="449" spans="2:121" x14ac:dyDescent="0.35">
      <c r="B449" t="str" cm="1">
        <f t="array" ref="B449">TRANSPOSE(_xlfn._xlws.SORT(_xlfn._xlws.FILTER(cropResidues[experiment_id]&amp;" | "&amp;cropResidues[growing_season_id],cropResidues[initial_conditions_level]=A449)))</f>
        <v xml:space="preserve"> | </v>
      </c>
      <c r="DQ449" cm="1">
        <f t="array" ref="DQ449">TRANSPOSE(_xlfn._xlws.SORT(_xlfn._xlws.FILTER(cropResidues[experiment_id],cropResidues[initial_conditions_level]=A449)))</f>
        <v>0</v>
      </c>
    </row>
    <row r="450" spans="2:121" x14ac:dyDescent="0.35">
      <c r="B450" t="str" cm="1">
        <f t="array" ref="B450">TRANSPOSE(_xlfn._xlws.SORT(_xlfn._xlws.FILTER(cropResidues[experiment_id]&amp;" | "&amp;cropResidues[growing_season_id],cropResidues[initial_conditions_level]=A450)))</f>
        <v xml:space="preserve"> | </v>
      </c>
      <c r="DQ450" cm="1">
        <f t="array" ref="DQ450">TRANSPOSE(_xlfn._xlws.SORT(_xlfn._xlws.FILTER(cropResidues[experiment_id],cropResidues[initial_conditions_level]=A450)))</f>
        <v>0</v>
      </c>
    </row>
    <row r="451" spans="2:121" x14ac:dyDescent="0.35">
      <c r="B451" t="str" cm="1">
        <f t="array" ref="B451">TRANSPOSE(_xlfn._xlws.SORT(_xlfn._xlws.FILTER(cropResidues[experiment_id]&amp;" | "&amp;cropResidues[growing_season_id],cropResidues[initial_conditions_level]=A451)))</f>
        <v xml:space="preserve"> | </v>
      </c>
      <c r="DQ451" cm="1">
        <f t="array" ref="DQ451">TRANSPOSE(_xlfn._xlws.SORT(_xlfn._xlws.FILTER(cropResidues[experiment_id],cropResidues[initial_conditions_level]=A451)))</f>
        <v>0</v>
      </c>
    </row>
    <row r="452" spans="2:121" x14ac:dyDescent="0.35">
      <c r="B452" t="str" cm="1">
        <f t="array" ref="B452">TRANSPOSE(_xlfn._xlws.SORT(_xlfn._xlws.FILTER(cropResidues[experiment_id]&amp;" | "&amp;cropResidues[growing_season_id],cropResidues[initial_conditions_level]=A452)))</f>
        <v xml:space="preserve"> | </v>
      </c>
      <c r="DQ452" cm="1">
        <f t="array" ref="DQ452">TRANSPOSE(_xlfn._xlws.SORT(_xlfn._xlws.FILTER(cropResidues[experiment_id],cropResidues[initial_conditions_level]=A452)))</f>
        <v>0</v>
      </c>
    </row>
    <row r="453" spans="2:121" x14ac:dyDescent="0.35">
      <c r="B453" t="str" cm="1">
        <f t="array" ref="B453">TRANSPOSE(_xlfn._xlws.SORT(_xlfn._xlws.FILTER(cropResidues[experiment_id]&amp;" | "&amp;cropResidues[growing_season_id],cropResidues[initial_conditions_level]=A453)))</f>
        <v xml:space="preserve"> | </v>
      </c>
      <c r="DQ453" cm="1">
        <f t="array" ref="DQ453">TRANSPOSE(_xlfn._xlws.SORT(_xlfn._xlws.FILTER(cropResidues[experiment_id],cropResidues[initial_conditions_level]=A453)))</f>
        <v>0</v>
      </c>
    </row>
    <row r="454" spans="2:121" x14ac:dyDescent="0.35">
      <c r="B454" t="str" cm="1">
        <f t="array" ref="B454">TRANSPOSE(_xlfn._xlws.SORT(_xlfn._xlws.FILTER(cropResidues[experiment_id]&amp;" | "&amp;cropResidues[growing_season_id],cropResidues[initial_conditions_level]=A454)))</f>
        <v xml:space="preserve"> | </v>
      </c>
      <c r="DQ454" cm="1">
        <f t="array" ref="DQ454">TRANSPOSE(_xlfn._xlws.SORT(_xlfn._xlws.FILTER(cropResidues[experiment_id],cropResidues[initial_conditions_level]=A454)))</f>
        <v>0</v>
      </c>
    </row>
    <row r="455" spans="2:121" x14ac:dyDescent="0.35">
      <c r="B455" t="str" cm="1">
        <f t="array" ref="B455">TRANSPOSE(_xlfn._xlws.SORT(_xlfn._xlws.FILTER(cropResidues[experiment_id]&amp;" | "&amp;cropResidues[growing_season_id],cropResidues[initial_conditions_level]=A455)))</f>
        <v xml:space="preserve"> | </v>
      </c>
      <c r="DQ455" cm="1">
        <f t="array" ref="DQ455">TRANSPOSE(_xlfn._xlws.SORT(_xlfn._xlws.FILTER(cropResidues[experiment_id],cropResidues[initial_conditions_level]=A455)))</f>
        <v>0</v>
      </c>
    </row>
    <row r="456" spans="2:121" x14ac:dyDescent="0.35">
      <c r="B456" t="str" cm="1">
        <f t="array" ref="B456">TRANSPOSE(_xlfn._xlws.SORT(_xlfn._xlws.FILTER(cropResidues[experiment_id]&amp;" | "&amp;cropResidues[growing_season_id],cropResidues[initial_conditions_level]=A456)))</f>
        <v xml:space="preserve"> | </v>
      </c>
      <c r="DQ456" cm="1">
        <f t="array" ref="DQ456">TRANSPOSE(_xlfn._xlws.SORT(_xlfn._xlws.FILTER(cropResidues[experiment_id],cropResidues[initial_conditions_level]=A456)))</f>
        <v>0</v>
      </c>
    </row>
    <row r="457" spans="2:121" x14ac:dyDescent="0.35">
      <c r="B457" t="str" cm="1">
        <f t="array" ref="B457">TRANSPOSE(_xlfn._xlws.SORT(_xlfn._xlws.FILTER(cropResidues[experiment_id]&amp;" | "&amp;cropResidues[growing_season_id],cropResidues[initial_conditions_level]=A457)))</f>
        <v xml:space="preserve"> | </v>
      </c>
      <c r="DQ457" cm="1">
        <f t="array" ref="DQ457">TRANSPOSE(_xlfn._xlws.SORT(_xlfn._xlws.FILTER(cropResidues[experiment_id],cropResidues[initial_conditions_level]=A457)))</f>
        <v>0</v>
      </c>
    </row>
    <row r="458" spans="2:121" x14ac:dyDescent="0.35">
      <c r="B458" t="str" cm="1">
        <f t="array" ref="B458">TRANSPOSE(_xlfn._xlws.SORT(_xlfn._xlws.FILTER(cropResidues[experiment_id]&amp;" | "&amp;cropResidues[growing_season_id],cropResidues[initial_conditions_level]=A458)))</f>
        <v xml:space="preserve"> | </v>
      </c>
      <c r="DQ458" cm="1">
        <f t="array" ref="DQ458">TRANSPOSE(_xlfn._xlws.SORT(_xlfn._xlws.FILTER(cropResidues[experiment_id],cropResidues[initial_conditions_level]=A458)))</f>
        <v>0</v>
      </c>
    </row>
    <row r="459" spans="2:121" x14ac:dyDescent="0.35">
      <c r="B459" t="str" cm="1">
        <f t="array" ref="B459">TRANSPOSE(_xlfn._xlws.SORT(_xlfn._xlws.FILTER(cropResidues[experiment_id]&amp;" | "&amp;cropResidues[growing_season_id],cropResidues[initial_conditions_level]=A459)))</f>
        <v xml:space="preserve"> | </v>
      </c>
      <c r="DQ459" cm="1">
        <f t="array" ref="DQ459">TRANSPOSE(_xlfn._xlws.SORT(_xlfn._xlws.FILTER(cropResidues[experiment_id],cropResidues[initial_conditions_level]=A459)))</f>
        <v>0</v>
      </c>
    </row>
    <row r="460" spans="2:121" x14ac:dyDescent="0.35">
      <c r="B460" t="str" cm="1">
        <f t="array" ref="B460">TRANSPOSE(_xlfn._xlws.SORT(_xlfn._xlws.FILTER(cropResidues[experiment_id]&amp;" | "&amp;cropResidues[growing_season_id],cropResidues[initial_conditions_level]=A460)))</f>
        <v xml:space="preserve"> | </v>
      </c>
      <c r="DQ460" cm="1">
        <f t="array" ref="DQ460">TRANSPOSE(_xlfn._xlws.SORT(_xlfn._xlws.FILTER(cropResidues[experiment_id],cropResidues[initial_conditions_level]=A460)))</f>
        <v>0</v>
      </c>
    </row>
    <row r="461" spans="2:121" x14ac:dyDescent="0.35">
      <c r="B461" t="str" cm="1">
        <f t="array" ref="B461">TRANSPOSE(_xlfn._xlws.SORT(_xlfn._xlws.FILTER(cropResidues[experiment_id]&amp;" | "&amp;cropResidues[growing_season_id],cropResidues[initial_conditions_level]=A461)))</f>
        <v xml:space="preserve"> | </v>
      </c>
      <c r="DQ461" cm="1">
        <f t="array" ref="DQ461">TRANSPOSE(_xlfn._xlws.SORT(_xlfn._xlws.FILTER(cropResidues[experiment_id],cropResidues[initial_conditions_level]=A461)))</f>
        <v>0</v>
      </c>
    </row>
    <row r="462" spans="2:121" x14ac:dyDescent="0.35">
      <c r="B462" t="str" cm="1">
        <f t="array" ref="B462">TRANSPOSE(_xlfn._xlws.SORT(_xlfn._xlws.FILTER(cropResidues[experiment_id]&amp;" | "&amp;cropResidues[growing_season_id],cropResidues[initial_conditions_level]=A462)))</f>
        <v xml:space="preserve"> | </v>
      </c>
      <c r="DQ462" cm="1">
        <f t="array" ref="DQ462">TRANSPOSE(_xlfn._xlws.SORT(_xlfn._xlws.FILTER(cropResidues[experiment_id],cropResidues[initial_conditions_level]=A462)))</f>
        <v>0</v>
      </c>
    </row>
    <row r="463" spans="2:121" x14ac:dyDescent="0.35">
      <c r="B463" t="str" cm="1">
        <f t="array" ref="B463">TRANSPOSE(_xlfn._xlws.SORT(_xlfn._xlws.FILTER(cropResidues[experiment_id]&amp;" | "&amp;cropResidues[growing_season_id],cropResidues[initial_conditions_level]=A463)))</f>
        <v xml:space="preserve"> | </v>
      </c>
      <c r="DQ463" cm="1">
        <f t="array" ref="DQ463">TRANSPOSE(_xlfn._xlws.SORT(_xlfn._xlws.FILTER(cropResidues[experiment_id],cropResidues[initial_conditions_level]=A463)))</f>
        <v>0</v>
      </c>
    </row>
    <row r="464" spans="2:121" x14ac:dyDescent="0.35">
      <c r="B464" t="str" cm="1">
        <f t="array" ref="B464">TRANSPOSE(_xlfn._xlws.SORT(_xlfn._xlws.FILTER(cropResidues[experiment_id]&amp;" | "&amp;cropResidues[growing_season_id],cropResidues[initial_conditions_level]=A464)))</f>
        <v xml:space="preserve"> | </v>
      </c>
      <c r="DQ464" cm="1">
        <f t="array" ref="DQ464">TRANSPOSE(_xlfn._xlws.SORT(_xlfn._xlws.FILTER(cropResidues[experiment_id],cropResidues[initial_conditions_level]=A464)))</f>
        <v>0</v>
      </c>
    </row>
    <row r="465" spans="2:121" x14ac:dyDescent="0.35">
      <c r="B465" t="str" cm="1">
        <f t="array" ref="B465">TRANSPOSE(_xlfn._xlws.SORT(_xlfn._xlws.FILTER(cropResidues[experiment_id]&amp;" | "&amp;cropResidues[growing_season_id],cropResidues[initial_conditions_level]=A465)))</f>
        <v xml:space="preserve"> | </v>
      </c>
      <c r="DQ465" cm="1">
        <f t="array" ref="DQ465">TRANSPOSE(_xlfn._xlws.SORT(_xlfn._xlws.FILTER(cropResidues[experiment_id],cropResidues[initial_conditions_level]=A465)))</f>
        <v>0</v>
      </c>
    </row>
    <row r="466" spans="2:121" x14ac:dyDescent="0.35">
      <c r="B466" t="str" cm="1">
        <f t="array" ref="B466">TRANSPOSE(_xlfn._xlws.SORT(_xlfn._xlws.FILTER(cropResidues[experiment_id]&amp;" | "&amp;cropResidues[growing_season_id],cropResidues[initial_conditions_level]=A466)))</f>
        <v xml:space="preserve"> | </v>
      </c>
      <c r="DQ466" cm="1">
        <f t="array" ref="DQ466">TRANSPOSE(_xlfn._xlws.SORT(_xlfn._xlws.FILTER(cropResidues[experiment_id],cropResidues[initial_conditions_level]=A466)))</f>
        <v>0</v>
      </c>
    </row>
    <row r="467" spans="2:121" x14ac:dyDescent="0.35">
      <c r="B467" t="str" cm="1">
        <f t="array" ref="B467">TRANSPOSE(_xlfn._xlws.SORT(_xlfn._xlws.FILTER(cropResidues[experiment_id]&amp;" | "&amp;cropResidues[growing_season_id],cropResidues[initial_conditions_level]=A467)))</f>
        <v xml:space="preserve"> | </v>
      </c>
      <c r="DQ467" cm="1">
        <f t="array" ref="DQ467">TRANSPOSE(_xlfn._xlws.SORT(_xlfn._xlws.FILTER(cropResidues[experiment_id],cropResidues[initial_conditions_level]=A467)))</f>
        <v>0</v>
      </c>
    </row>
    <row r="468" spans="2:121" x14ac:dyDescent="0.35">
      <c r="B468" t="str" cm="1">
        <f t="array" ref="B468">TRANSPOSE(_xlfn._xlws.SORT(_xlfn._xlws.FILTER(cropResidues[experiment_id]&amp;" | "&amp;cropResidues[growing_season_id],cropResidues[initial_conditions_level]=A468)))</f>
        <v xml:space="preserve"> | </v>
      </c>
      <c r="DQ468" cm="1">
        <f t="array" ref="DQ468">TRANSPOSE(_xlfn._xlws.SORT(_xlfn._xlws.FILTER(cropResidues[experiment_id],cropResidues[initial_conditions_level]=A468)))</f>
        <v>0</v>
      </c>
    </row>
    <row r="469" spans="2:121" x14ac:dyDescent="0.35">
      <c r="B469" t="str" cm="1">
        <f t="array" ref="B469">TRANSPOSE(_xlfn._xlws.SORT(_xlfn._xlws.FILTER(cropResidues[experiment_id]&amp;" | "&amp;cropResidues[growing_season_id],cropResidues[initial_conditions_level]=A469)))</f>
        <v xml:space="preserve"> | </v>
      </c>
      <c r="DQ469" cm="1">
        <f t="array" ref="DQ469">TRANSPOSE(_xlfn._xlws.SORT(_xlfn._xlws.FILTER(cropResidues[experiment_id],cropResidues[initial_conditions_level]=A469)))</f>
        <v>0</v>
      </c>
    </row>
    <row r="470" spans="2:121" x14ac:dyDescent="0.35">
      <c r="B470" t="str" cm="1">
        <f t="array" ref="B470">TRANSPOSE(_xlfn._xlws.SORT(_xlfn._xlws.FILTER(cropResidues[experiment_id]&amp;" | "&amp;cropResidues[growing_season_id],cropResidues[initial_conditions_level]=A470)))</f>
        <v xml:space="preserve"> | </v>
      </c>
      <c r="DQ470" cm="1">
        <f t="array" ref="DQ470">TRANSPOSE(_xlfn._xlws.SORT(_xlfn._xlws.FILTER(cropResidues[experiment_id],cropResidues[initial_conditions_level]=A470)))</f>
        <v>0</v>
      </c>
    </row>
    <row r="471" spans="2:121" x14ac:dyDescent="0.35">
      <c r="B471" t="str" cm="1">
        <f t="array" ref="B471">TRANSPOSE(_xlfn._xlws.SORT(_xlfn._xlws.FILTER(cropResidues[experiment_id]&amp;" | "&amp;cropResidues[growing_season_id],cropResidues[initial_conditions_level]=A471)))</f>
        <v xml:space="preserve"> | </v>
      </c>
      <c r="DQ471" cm="1">
        <f t="array" ref="DQ471">TRANSPOSE(_xlfn._xlws.SORT(_xlfn._xlws.FILTER(cropResidues[experiment_id],cropResidues[initial_conditions_level]=A471)))</f>
        <v>0</v>
      </c>
    </row>
    <row r="472" spans="2:121" x14ac:dyDescent="0.35">
      <c r="B472" t="str" cm="1">
        <f t="array" ref="B472">TRANSPOSE(_xlfn._xlws.SORT(_xlfn._xlws.FILTER(cropResidues[experiment_id]&amp;" | "&amp;cropResidues[growing_season_id],cropResidues[initial_conditions_level]=A472)))</f>
        <v xml:space="preserve"> | </v>
      </c>
      <c r="DQ472" cm="1">
        <f t="array" ref="DQ472">TRANSPOSE(_xlfn._xlws.SORT(_xlfn._xlws.FILTER(cropResidues[experiment_id],cropResidues[initial_conditions_level]=A472)))</f>
        <v>0</v>
      </c>
    </row>
    <row r="473" spans="2:121" x14ac:dyDescent="0.35">
      <c r="B473" t="str" cm="1">
        <f t="array" ref="B473">TRANSPOSE(_xlfn._xlws.SORT(_xlfn._xlws.FILTER(cropResidues[experiment_id]&amp;" | "&amp;cropResidues[growing_season_id],cropResidues[initial_conditions_level]=A473)))</f>
        <v xml:space="preserve"> | </v>
      </c>
      <c r="DQ473" cm="1">
        <f t="array" ref="DQ473">TRANSPOSE(_xlfn._xlws.SORT(_xlfn._xlws.FILTER(cropResidues[experiment_id],cropResidues[initial_conditions_level]=A473)))</f>
        <v>0</v>
      </c>
    </row>
    <row r="474" spans="2:121" x14ac:dyDescent="0.35">
      <c r="B474" t="str" cm="1">
        <f t="array" ref="B474">TRANSPOSE(_xlfn._xlws.SORT(_xlfn._xlws.FILTER(cropResidues[experiment_id]&amp;" | "&amp;cropResidues[growing_season_id],cropResidues[initial_conditions_level]=A474)))</f>
        <v xml:space="preserve"> | </v>
      </c>
      <c r="DQ474" cm="1">
        <f t="array" ref="DQ474">TRANSPOSE(_xlfn._xlws.SORT(_xlfn._xlws.FILTER(cropResidues[experiment_id],cropResidues[initial_conditions_level]=A474)))</f>
        <v>0</v>
      </c>
    </row>
    <row r="475" spans="2:121" x14ac:dyDescent="0.35">
      <c r="B475" t="str" cm="1">
        <f t="array" ref="B475">TRANSPOSE(_xlfn._xlws.SORT(_xlfn._xlws.FILTER(cropResidues[experiment_id]&amp;" | "&amp;cropResidues[growing_season_id],cropResidues[initial_conditions_level]=A475)))</f>
        <v xml:space="preserve"> | </v>
      </c>
      <c r="DQ475" cm="1">
        <f t="array" ref="DQ475">TRANSPOSE(_xlfn._xlws.SORT(_xlfn._xlws.FILTER(cropResidues[experiment_id],cropResidues[initial_conditions_level]=A475)))</f>
        <v>0</v>
      </c>
    </row>
    <row r="476" spans="2:121" x14ac:dyDescent="0.35">
      <c r="B476" t="str" cm="1">
        <f t="array" ref="B476">TRANSPOSE(_xlfn._xlws.SORT(_xlfn._xlws.FILTER(cropResidues[experiment_id]&amp;" | "&amp;cropResidues[growing_season_id],cropResidues[initial_conditions_level]=A476)))</f>
        <v xml:space="preserve"> | </v>
      </c>
      <c r="DQ476" cm="1">
        <f t="array" ref="DQ476">TRANSPOSE(_xlfn._xlws.SORT(_xlfn._xlws.FILTER(cropResidues[experiment_id],cropResidues[initial_conditions_level]=A476)))</f>
        <v>0</v>
      </c>
    </row>
    <row r="477" spans="2:121" x14ac:dyDescent="0.35">
      <c r="B477" t="str" cm="1">
        <f t="array" ref="B477">TRANSPOSE(_xlfn._xlws.SORT(_xlfn._xlws.FILTER(cropResidues[experiment_id]&amp;" | "&amp;cropResidues[growing_season_id],cropResidues[initial_conditions_level]=A477)))</f>
        <v xml:space="preserve"> | </v>
      </c>
      <c r="DQ477" cm="1">
        <f t="array" ref="DQ477">TRANSPOSE(_xlfn._xlws.SORT(_xlfn._xlws.FILTER(cropResidues[experiment_id],cropResidues[initial_conditions_level]=A477)))</f>
        <v>0</v>
      </c>
    </row>
    <row r="478" spans="2:121" x14ac:dyDescent="0.35">
      <c r="B478" t="str" cm="1">
        <f t="array" ref="B478">TRANSPOSE(_xlfn._xlws.SORT(_xlfn._xlws.FILTER(cropResidues[experiment_id]&amp;" | "&amp;cropResidues[growing_season_id],cropResidues[initial_conditions_level]=A478)))</f>
        <v xml:space="preserve"> | </v>
      </c>
      <c r="DQ478" cm="1">
        <f t="array" ref="DQ478">TRANSPOSE(_xlfn._xlws.SORT(_xlfn._xlws.FILTER(cropResidues[experiment_id],cropResidues[initial_conditions_level]=A478)))</f>
        <v>0</v>
      </c>
    </row>
    <row r="479" spans="2:121" x14ac:dyDescent="0.35">
      <c r="B479" t="str" cm="1">
        <f t="array" ref="B479">TRANSPOSE(_xlfn._xlws.SORT(_xlfn._xlws.FILTER(cropResidues[experiment_id]&amp;" | "&amp;cropResidues[growing_season_id],cropResidues[initial_conditions_level]=A479)))</f>
        <v xml:space="preserve"> | </v>
      </c>
      <c r="DQ479" cm="1">
        <f t="array" ref="DQ479">TRANSPOSE(_xlfn._xlws.SORT(_xlfn._xlws.FILTER(cropResidues[experiment_id],cropResidues[initial_conditions_level]=A479)))</f>
        <v>0</v>
      </c>
    </row>
    <row r="480" spans="2:121" x14ac:dyDescent="0.35">
      <c r="B480" t="str" cm="1">
        <f t="array" ref="B480">TRANSPOSE(_xlfn._xlws.SORT(_xlfn._xlws.FILTER(cropResidues[experiment_id]&amp;" | "&amp;cropResidues[growing_season_id],cropResidues[initial_conditions_level]=A480)))</f>
        <v xml:space="preserve"> | </v>
      </c>
      <c r="DQ480" cm="1">
        <f t="array" ref="DQ480">TRANSPOSE(_xlfn._xlws.SORT(_xlfn._xlws.FILTER(cropResidues[experiment_id],cropResidues[initial_conditions_level]=A480)))</f>
        <v>0</v>
      </c>
    </row>
    <row r="481" spans="2:121" x14ac:dyDescent="0.35">
      <c r="B481" t="str" cm="1">
        <f t="array" ref="B481">TRANSPOSE(_xlfn._xlws.SORT(_xlfn._xlws.FILTER(cropResidues[experiment_id]&amp;" | "&amp;cropResidues[growing_season_id],cropResidues[initial_conditions_level]=A481)))</f>
        <v xml:space="preserve"> | </v>
      </c>
      <c r="DQ481" cm="1">
        <f t="array" ref="DQ481">TRANSPOSE(_xlfn._xlws.SORT(_xlfn._xlws.FILTER(cropResidues[experiment_id],cropResidues[initial_conditions_level]=A481)))</f>
        <v>0</v>
      </c>
    </row>
    <row r="482" spans="2:121" x14ac:dyDescent="0.35">
      <c r="B482" t="str" cm="1">
        <f t="array" ref="B482">TRANSPOSE(_xlfn._xlws.SORT(_xlfn._xlws.FILTER(cropResidues[experiment_id]&amp;" | "&amp;cropResidues[growing_season_id],cropResidues[initial_conditions_level]=A482)))</f>
        <v xml:space="preserve"> | </v>
      </c>
      <c r="DQ482" cm="1">
        <f t="array" ref="DQ482">TRANSPOSE(_xlfn._xlws.SORT(_xlfn._xlws.FILTER(cropResidues[experiment_id],cropResidues[initial_conditions_level]=A482)))</f>
        <v>0</v>
      </c>
    </row>
    <row r="483" spans="2:121" x14ac:dyDescent="0.35">
      <c r="B483" t="str" cm="1">
        <f t="array" ref="B483">TRANSPOSE(_xlfn._xlws.SORT(_xlfn._xlws.FILTER(cropResidues[experiment_id]&amp;" | "&amp;cropResidues[growing_season_id],cropResidues[initial_conditions_level]=A483)))</f>
        <v xml:space="preserve"> | </v>
      </c>
      <c r="DQ483" cm="1">
        <f t="array" ref="DQ483">TRANSPOSE(_xlfn._xlws.SORT(_xlfn._xlws.FILTER(cropResidues[experiment_id],cropResidues[initial_conditions_level]=A483)))</f>
        <v>0</v>
      </c>
    </row>
    <row r="484" spans="2:121" x14ac:dyDescent="0.35">
      <c r="B484" t="str" cm="1">
        <f t="array" ref="B484">TRANSPOSE(_xlfn._xlws.SORT(_xlfn._xlws.FILTER(cropResidues[experiment_id]&amp;" | "&amp;cropResidues[growing_season_id],cropResidues[initial_conditions_level]=A484)))</f>
        <v xml:space="preserve"> | </v>
      </c>
      <c r="DQ484" cm="1">
        <f t="array" ref="DQ484">TRANSPOSE(_xlfn._xlws.SORT(_xlfn._xlws.FILTER(cropResidues[experiment_id],cropResidues[initial_conditions_level]=A484)))</f>
        <v>0</v>
      </c>
    </row>
    <row r="485" spans="2:121" x14ac:dyDescent="0.35">
      <c r="B485" t="str" cm="1">
        <f t="array" ref="B485">TRANSPOSE(_xlfn._xlws.SORT(_xlfn._xlws.FILTER(cropResidues[experiment_id]&amp;" | "&amp;cropResidues[growing_season_id],cropResidues[initial_conditions_level]=A485)))</f>
        <v xml:space="preserve"> | </v>
      </c>
      <c r="DQ485" cm="1">
        <f t="array" ref="DQ485">TRANSPOSE(_xlfn._xlws.SORT(_xlfn._xlws.FILTER(cropResidues[experiment_id],cropResidues[initial_conditions_level]=A485)))</f>
        <v>0</v>
      </c>
    </row>
    <row r="486" spans="2:121" x14ac:dyDescent="0.35">
      <c r="B486" t="str" cm="1">
        <f t="array" ref="B486">TRANSPOSE(_xlfn._xlws.SORT(_xlfn._xlws.FILTER(cropResidues[experiment_id]&amp;" | "&amp;cropResidues[growing_season_id],cropResidues[initial_conditions_level]=A486)))</f>
        <v xml:space="preserve"> | </v>
      </c>
      <c r="DQ486" cm="1">
        <f t="array" ref="DQ486">TRANSPOSE(_xlfn._xlws.SORT(_xlfn._xlws.FILTER(cropResidues[experiment_id],cropResidues[initial_conditions_level]=A486)))</f>
        <v>0</v>
      </c>
    </row>
    <row r="487" spans="2:121" x14ac:dyDescent="0.35">
      <c r="B487" t="str" cm="1">
        <f t="array" ref="B487">TRANSPOSE(_xlfn._xlws.SORT(_xlfn._xlws.FILTER(cropResidues[experiment_id]&amp;" | "&amp;cropResidues[growing_season_id],cropResidues[initial_conditions_level]=A487)))</f>
        <v xml:space="preserve"> | </v>
      </c>
      <c r="DQ487" cm="1">
        <f t="array" ref="DQ487">TRANSPOSE(_xlfn._xlws.SORT(_xlfn._xlws.FILTER(cropResidues[experiment_id],cropResidues[initial_conditions_level]=A487)))</f>
        <v>0</v>
      </c>
    </row>
    <row r="488" spans="2:121" x14ac:dyDescent="0.35">
      <c r="B488" t="str" cm="1">
        <f t="array" ref="B488">TRANSPOSE(_xlfn._xlws.SORT(_xlfn._xlws.FILTER(cropResidues[experiment_id]&amp;" | "&amp;cropResidues[growing_season_id],cropResidues[initial_conditions_level]=A488)))</f>
        <v xml:space="preserve"> | </v>
      </c>
      <c r="DQ488" cm="1">
        <f t="array" ref="DQ488">TRANSPOSE(_xlfn._xlws.SORT(_xlfn._xlws.FILTER(cropResidues[experiment_id],cropResidues[initial_conditions_level]=A488)))</f>
        <v>0</v>
      </c>
    </row>
    <row r="489" spans="2:121" x14ac:dyDescent="0.35">
      <c r="B489" t="str" cm="1">
        <f t="array" ref="B489">TRANSPOSE(_xlfn._xlws.SORT(_xlfn._xlws.FILTER(cropResidues[experiment_id]&amp;" | "&amp;cropResidues[growing_season_id],cropResidues[initial_conditions_level]=A489)))</f>
        <v xml:space="preserve"> | </v>
      </c>
      <c r="DQ489" cm="1">
        <f t="array" ref="DQ489">TRANSPOSE(_xlfn._xlws.SORT(_xlfn._xlws.FILTER(cropResidues[experiment_id],cropResidues[initial_conditions_level]=A489)))</f>
        <v>0</v>
      </c>
    </row>
    <row r="490" spans="2:121" x14ac:dyDescent="0.35">
      <c r="B490" t="str" cm="1">
        <f t="array" ref="B490">TRANSPOSE(_xlfn._xlws.SORT(_xlfn._xlws.FILTER(cropResidues[experiment_id]&amp;" | "&amp;cropResidues[growing_season_id],cropResidues[initial_conditions_level]=A490)))</f>
        <v xml:space="preserve"> | </v>
      </c>
      <c r="DQ490" cm="1">
        <f t="array" ref="DQ490">TRANSPOSE(_xlfn._xlws.SORT(_xlfn._xlws.FILTER(cropResidues[experiment_id],cropResidues[initial_conditions_level]=A490)))</f>
        <v>0</v>
      </c>
    </row>
    <row r="491" spans="2:121" x14ac:dyDescent="0.35">
      <c r="B491" t="str" cm="1">
        <f t="array" ref="B491">TRANSPOSE(_xlfn._xlws.SORT(_xlfn._xlws.FILTER(cropResidues[experiment_id]&amp;" | "&amp;cropResidues[growing_season_id],cropResidues[initial_conditions_level]=A491)))</f>
        <v xml:space="preserve"> | </v>
      </c>
      <c r="DQ491" cm="1">
        <f t="array" ref="DQ491">TRANSPOSE(_xlfn._xlws.SORT(_xlfn._xlws.FILTER(cropResidues[experiment_id],cropResidues[initial_conditions_level]=A491)))</f>
        <v>0</v>
      </c>
    </row>
    <row r="492" spans="2:121" x14ac:dyDescent="0.35">
      <c r="B492" t="str" cm="1">
        <f t="array" ref="B492">TRANSPOSE(_xlfn._xlws.SORT(_xlfn._xlws.FILTER(cropResidues[experiment_id]&amp;" | "&amp;cropResidues[growing_season_id],cropResidues[initial_conditions_level]=A492)))</f>
        <v xml:space="preserve"> | </v>
      </c>
      <c r="DQ492" cm="1">
        <f t="array" ref="DQ492">TRANSPOSE(_xlfn._xlws.SORT(_xlfn._xlws.FILTER(cropResidues[experiment_id],cropResidues[initial_conditions_level]=A492)))</f>
        <v>0</v>
      </c>
    </row>
    <row r="493" spans="2:121" x14ac:dyDescent="0.35">
      <c r="B493" t="str" cm="1">
        <f t="array" ref="B493">TRANSPOSE(_xlfn._xlws.SORT(_xlfn._xlws.FILTER(cropResidues[experiment_id]&amp;" | "&amp;cropResidues[growing_season_id],cropResidues[initial_conditions_level]=A493)))</f>
        <v xml:space="preserve"> | </v>
      </c>
      <c r="DQ493" cm="1">
        <f t="array" ref="DQ493">TRANSPOSE(_xlfn._xlws.SORT(_xlfn._xlws.FILTER(cropResidues[experiment_id],cropResidues[initial_conditions_level]=A493)))</f>
        <v>0</v>
      </c>
    </row>
    <row r="494" spans="2:121" x14ac:dyDescent="0.35">
      <c r="B494" t="str" cm="1">
        <f t="array" ref="B494">TRANSPOSE(_xlfn._xlws.SORT(_xlfn._xlws.FILTER(cropResidues[experiment_id]&amp;" | "&amp;cropResidues[growing_season_id],cropResidues[initial_conditions_level]=A494)))</f>
        <v xml:space="preserve"> | </v>
      </c>
      <c r="DQ494" cm="1">
        <f t="array" ref="DQ494">TRANSPOSE(_xlfn._xlws.SORT(_xlfn._xlws.FILTER(cropResidues[experiment_id],cropResidues[initial_conditions_level]=A494)))</f>
        <v>0</v>
      </c>
    </row>
    <row r="495" spans="2:121" x14ac:dyDescent="0.35">
      <c r="B495" t="str" cm="1">
        <f t="array" ref="B495">TRANSPOSE(_xlfn._xlws.SORT(_xlfn._xlws.FILTER(cropResidues[experiment_id]&amp;" | "&amp;cropResidues[growing_season_id],cropResidues[initial_conditions_level]=A495)))</f>
        <v xml:space="preserve"> | </v>
      </c>
      <c r="DQ495" cm="1">
        <f t="array" ref="DQ495">TRANSPOSE(_xlfn._xlws.SORT(_xlfn._xlws.FILTER(cropResidues[experiment_id],cropResidues[initial_conditions_level]=A495)))</f>
        <v>0</v>
      </c>
    </row>
    <row r="496" spans="2:121" x14ac:dyDescent="0.35">
      <c r="B496" t="str" cm="1">
        <f t="array" ref="B496">TRANSPOSE(_xlfn._xlws.SORT(_xlfn._xlws.FILTER(cropResidues[experiment_id]&amp;" | "&amp;cropResidues[growing_season_id],cropResidues[initial_conditions_level]=A496)))</f>
        <v xml:space="preserve"> | </v>
      </c>
      <c r="DQ496" cm="1">
        <f t="array" ref="DQ496">TRANSPOSE(_xlfn._xlws.SORT(_xlfn._xlws.FILTER(cropResidues[experiment_id],cropResidues[initial_conditions_level]=A496)))</f>
        <v>0</v>
      </c>
    </row>
    <row r="497" spans="2:121" x14ac:dyDescent="0.35">
      <c r="B497" t="str" cm="1">
        <f t="array" ref="B497">TRANSPOSE(_xlfn._xlws.SORT(_xlfn._xlws.FILTER(cropResidues[experiment_id]&amp;" | "&amp;cropResidues[growing_season_id],cropResidues[initial_conditions_level]=A497)))</f>
        <v xml:space="preserve"> | </v>
      </c>
      <c r="DQ497" cm="1">
        <f t="array" ref="DQ497">TRANSPOSE(_xlfn._xlws.SORT(_xlfn._xlws.FILTER(cropResidues[experiment_id],cropResidues[initial_conditions_level]=A497)))</f>
        <v>0</v>
      </c>
    </row>
    <row r="498" spans="2:121" x14ac:dyDescent="0.35">
      <c r="B498" t="str" cm="1">
        <f t="array" ref="B498">TRANSPOSE(_xlfn._xlws.SORT(_xlfn._xlws.FILTER(cropResidues[experiment_id]&amp;" | "&amp;cropResidues[growing_season_id],cropResidues[initial_conditions_level]=A498)))</f>
        <v xml:space="preserve"> | </v>
      </c>
      <c r="DQ498" cm="1">
        <f t="array" ref="DQ498">TRANSPOSE(_xlfn._xlws.SORT(_xlfn._xlws.FILTER(cropResidues[experiment_id],cropResidues[initial_conditions_level]=A498)))</f>
        <v>0</v>
      </c>
    </row>
    <row r="499" spans="2:121" x14ac:dyDescent="0.35">
      <c r="B499" t="str" cm="1">
        <f t="array" ref="B499">TRANSPOSE(_xlfn._xlws.SORT(_xlfn._xlws.FILTER(cropResidues[experiment_id]&amp;" | "&amp;cropResidues[growing_season_id],cropResidues[initial_conditions_level]=A499)))</f>
        <v xml:space="preserve"> | </v>
      </c>
      <c r="DQ499" cm="1">
        <f t="array" ref="DQ499">TRANSPOSE(_xlfn._xlws.SORT(_xlfn._xlws.FILTER(cropResidues[experiment_id],cropResidues[initial_conditions_level]=A499)))</f>
        <v>0</v>
      </c>
    </row>
    <row r="500" spans="2:121" s="96" customFormat="1" x14ac:dyDescent="0.35">
      <c r="B500" s="96" t="str" cm="1">
        <f t="array" ref="B500">TRANSPOSE(_xlfn._xlws.SORT(_xlfn._xlws.FILTER(cropResidues[experiment_id]&amp;" | "&amp;cropResidues[growing_season_id],cropResidues[initial_conditions_level]=A500)))</f>
        <v xml:space="preserve"> | </v>
      </c>
      <c r="DQ500" s="112" cm="1">
        <f t="array" ref="DQ500">TRANSPOSE(_xlfn._xlws.SORT(_xlfn._xlws.FILTER(cropResidues[experiment_id],cropResidues[initial_conditions_level]=A500)))</f>
        <v>0</v>
      </c>
    </row>
  </sheetData>
  <hyperlinks>
    <hyperlink ref="I1" location="ddlInitialConditions!DQ1" display="ID only" xr:uid="{8441B4D0-0074-4CEF-9356-FCCD61174F75}"/>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9" s="110" customFormat="1" x14ac:dyDescent="0.35">
      <c r="A1" s="109" t="s">
        <v>7383</v>
      </c>
      <c r="I1" s="111"/>
    </row>
    <row r="2" spans="1:9" x14ac:dyDescent="0.35">
      <c r="A2" t="str" cm="1">
        <f t="array" ref="A2">_xlfn._xlws.SORT(_xlfn.UNIQUE(_xlfn._xlws.FILTER(environModifications[experiment_id], environModifications[experiment_id] &lt;&gt; "")))</f>
        <v>TEST EXP 3</v>
      </c>
      <c r="B2" t="str" cm="1">
        <f t="array" ref="B2">TRANSPOSE(_xlfn._xlws.SORT(_xlfn._xlws.FILTER(environModifications[environmental_modif_lev]&amp;" | "&amp;environModifications[environ_modif_name],environModifications[experiment_id]=A2)))</f>
        <v xml:space="preserve">1 | </v>
      </c>
    </row>
    <row r="3" spans="1:9" x14ac:dyDescent="0.35">
      <c r="B3" t="str" cm="1">
        <f t="array" ref="B3">TRANSPOSE(_xlfn._xlws.SORT(_xlfn._xlws.FILTER(environModifications[environmental_modif_lev]&amp;" | "&amp;environModifications[environ_modif_name],environModifications[experiment_id]=A3)))</f>
        <v xml:space="preserve"> | </v>
      </c>
    </row>
    <row r="4" spans="1:9" x14ac:dyDescent="0.35">
      <c r="B4" t="str" cm="1">
        <f t="array" ref="B4">TRANSPOSE(_xlfn._xlws.SORT(_xlfn._xlws.FILTER(environModifications[environmental_modif_lev]&amp;" | "&amp;environModifications[environ_modif_name],environModifications[experiment_id]=A4)))</f>
        <v xml:space="preserve"> | </v>
      </c>
    </row>
    <row r="5" spans="1:9" x14ac:dyDescent="0.35">
      <c r="B5" t="str" cm="1">
        <f t="array" ref="B5">TRANSPOSE(_xlfn._xlws.SORT(_xlfn._xlws.FILTER(environModifications[environmental_modif_lev]&amp;" | "&amp;environModifications[environ_modif_name],environModifications[experiment_id]=A5)))</f>
        <v xml:space="preserve"> | </v>
      </c>
    </row>
    <row r="6" spans="1:9" x14ac:dyDescent="0.35">
      <c r="B6" t="str" cm="1">
        <f t="array" ref="B6">TRANSPOSE(_xlfn._xlws.SORT(_xlfn._xlws.FILTER(environModifications[environmental_modif_lev]&amp;" | "&amp;environModifications[environ_modif_name],environModifications[experiment_id]=A6)))</f>
        <v xml:space="preserve"> | </v>
      </c>
    </row>
    <row r="7" spans="1:9" x14ac:dyDescent="0.35">
      <c r="B7" t="str" cm="1">
        <f t="array" ref="B7">TRANSPOSE(_xlfn._xlws.SORT(_xlfn._xlws.FILTER(environModifications[environmental_modif_lev]&amp;" | "&amp;environModifications[environ_modif_name],environModifications[experiment_id]=A7)))</f>
        <v xml:space="preserve"> | </v>
      </c>
    </row>
    <row r="8" spans="1:9" x14ac:dyDescent="0.35">
      <c r="B8" t="str" cm="1">
        <f t="array" ref="B8">TRANSPOSE(_xlfn._xlws.SORT(_xlfn._xlws.FILTER(environModifications[environmental_modif_lev]&amp;" | "&amp;environModifications[environ_modif_name],environModifications[experiment_id]=A8)))</f>
        <v xml:space="preserve"> | </v>
      </c>
    </row>
    <row r="9" spans="1:9" x14ac:dyDescent="0.35">
      <c r="B9" t="str" cm="1">
        <f t="array" ref="B9">TRANSPOSE(_xlfn._xlws.SORT(_xlfn._xlws.FILTER(environModifications[environmental_modif_lev]&amp;" | "&amp;environModifications[environ_modif_name],environModifications[experiment_id]=A9)))</f>
        <v xml:space="preserve"> | </v>
      </c>
    </row>
    <row r="10" spans="1:9" x14ac:dyDescent="0.35">
      <c r="B10" t="str" cm="1">
        <f t="array" ref="B10">TRANSPOSE(_xlfn._xlws.SORT(_xlfn._xlws.FILTER(environModifications[environmental_modif_lev]&amp;" | "&amp;environModifications[environ_modif_name],environModifications[experiment_id]=A10)))</f>
        <v xml:space="preserve"> | </v>
      </c>
    </row>
    <row r="11" spans="1:9" x14ac:dyDescent="0.35">
      <c r="B11" t="str" cm="1">
        <f t="array" ref="B11">TRANSPOSE(_xlfn._xlws.SORT(_xlfn._xlws.FILTER(environModifications[environmental_modif_lev]&amp;" | "&amp;environModifications[environ_modif_name],environModifications[experiment_id]=A11)))</f>
        <v xml:space="preserve"> | </v>
      </c>
    </row>
    <row r="12" spans="1:9" x14ac:dyDescent="0.35">
      <c r="B12" t="str" cm="1">
        <f t="array" ref="B12">TRANSPOSE(_xlfn._xlws.SORT(_xlfn._xlws.FILTER(environModifications[environmental_modif_lev]&amp;" | "&amp;environModifications[environ_modif_name],environModifications[experiment_id]=A12)))</f>
        <v xml:space="preserve"> | </v>
      </c>
    </row>
    <row r="13" spans="1:9" x14ac:dyDescent="0.35">
      <c r="B13" t="str" cm="1">
        <f t="array" ref="B13">TRANSPOSE(_xlfn._xlws.SORT(_xlfn._xlws.FILTER(environModifications[environmental_modif_lev]&amp;" | "&amp;environModifications[environ_modif_name],environModifications[experiment_id]=A13)))</f>
        <v xml:space="preserve"> | </v>
      </c>
    </row>
    <row r="14" spans="1:9" x14ac:dyDescent="0.35">
      <c r="B14" t="str" cm="1">
        <f t="array" ref="B14">TRANSPOSE(_xlfn._xlws.SORT(_xlfn._xlws.FILTER(environModifications[environmental_modif_lev]&amp;" | "&amp;environModifications[environ_modif_name],environModifications[experiment_id]=A14)))</f>
        <v xml:space="preserve"> | </v>
      </c>
    </row>
    <row r="15" spans="1:9" x14ac:dyDescent="0.35">
      <c r="B15" t="str" cm="1">
        <f t="array" ref="B15">TRANSPOSE(_xlfn._xlws.SORT(_xlfn._xlws.FILTER(environModifications[environmental_modif_lev]&amp;" | "&amp;environModifications[environ_modif_name],environModifications[experiment_id]=A15)))</f>
        <v xml:space="preserve"> | </v>
      </c>
    </row>
    <row r="16" spans="1:9" x14ac:dyDescent="0.35">
      <c r="B16" t="str" cm="1">
        <f t="array" ref="B16">TRANSPOSE(_xlfn._xlws.SORT(_xlfn._xlws.FILTER(environModifications[environmental_modif_lev]&amp;" | "&amp;environModifications[environ_modif_name],environModifications[experiment_id]=A16)))</f>
        <v xml:space="preserve"> | </v>
      </c>
    </row>
    <row r="17" spans="2:2" x14ac:dyDescent="0.35">
      <c r="B17" t="str" cm="1">
        <f t="array" ref="B17">TRANSPOSE(_xlfn._xlws.SORT(_xlfn._xlws.FILTER(environModifications[environmental_modif_lev]&amp;" | "&amp;environModifications[environ_modif_name],environModifications[experiment_id]=A17)))</f>
        <v xml:space="preserve"> | </v>
      </c>
    </row>
    <row r="18" spans="2:2" x14ac:dyDescent="0.35">
      <c r="B18" t="str" cm="1">
        <f t="array" ref="B18">TRANSPOSE(_xlfn._xlws.SORT(_xlfn._xlws.FILTER(environModifications[environmental_modif_lev]&amp;" | "&amp;environModifications[environ_modif_name],environModifications[experiment_id]=A18)))</f>
        <v xml:space="preserve"> | </v>
      </c>
    </row>
    <row r="19" spans="2:2" x14ac:dyDescent="0.35">
      <c r="B19" t="str" cm="1">
        <f t="array" ref="B19">TRANSPOSE(_xlfn._xlws.SORT(_xlfn._xlws.FILTER(environModifications[environmental_modif_lev]&amp;" | "&amp;environModifications[environ_modif_name],environModifications[experiment_id]=A19)))</f>
        <v xml:space="preserve"> | </v>
      </c>
    </row>
    <row r="20" spans="2:2" x14ac:dyDescent="0.35">
      <c r="B20" t="str" cm="1">
        <f t="array" ref="B20">TRANSPOSE(_xlfn._xlws.SORT(_xlfn._xlws.FILTER(environModifications[environmental_modif_lev]&amp;" | "&amp;environModifications[environ_modif_name],environModifications[experiment_id]=A20)))</f>
        <v xml:space="preserve"> | </v>
      </c>
    </row>
    <row r="21" spans="2:2" x14ac:dyDescent="0.35">
      <c r="B21" t="str" cm="1">
        <f t="array" ref="B21">TRANSPOSE(_xlfn._xlws.SORT(_xlfn._xlws.FILTER(environModifications[environmental_modif_lev]&amp;" | "&amp;environModifications[environ_modif_name],environModifications[experiment_id]=A21)))</f>
        <v xml:space="preserve"> | </v>
      </c>
    </row>
    <row r="22" spans="2:2" x14ac:dyDescent="0.35">
      <c r="B22" t="str" cm="1">
        <f t="array" ref="B22">TRANSPOSE(_xlfn._xlws.SORT(_xlfn._xlws.FILTER(environModifications[environmental_modif_lev]&amp;" | "&amp;environModifications[environ_modif_name],environModifications[experiment_id]=A22)))</f>
        <v xml:space="preserve"> | </v>
      </c>
    </row>
    <row r="23" spans="2:2" x14ac:dyDescent="0.35">
      <c r="B23" t="str" cm="1">
        <f t="array" ref="B23">TRANSPOSE(_xlfn._xlws.SORT(_xlfn._xlws.FILTER(environModifications[environmental_modif_lev]&amp;" | "&amp;environModifications[environ_modif_name],environModifications[experiment_id]=A23)))</f>
        <v xml:space="preserve"> | </v>
      </c>
    </row>
    <row r="24" spans="2:2" x14ac:dyDescent="0.35">
      <c r="B24" t="str" cm="1">
        <f t="array" ref="B24">TRANSPOSE(_xlfn._xlws.SORT(_xlfn._xlws.FILTER(environModifications[environmental_modif_lev]&amp;" | "&amp;environModifications[environ_modif_name],environModifications[experiment_id]=A24)))</f>
        <v xml:space="preserve"> | </v>
      </c>
    </row>
    <row r="25" spans="2:2" x14ac:dyDescent="0.35">
      <c r="B25" t="str" cm="1">
        <f t="array" ref="B25">TRANSPOSE(_xlfn._xlws.SORT(_xlfn._xlws.FILTER(environModifications[environmental_modif_lev]&amp;" | "&amp;environModifications[environ_modif_name],environModifications[experiment_id]=A25)))</f>
        <v xml:space="preserve"> | </v>
      </c>
    </row>
    <row r="26" spans="2:2" x14ac:dyDescent="0.35">
      <c r="B26" t="str" cm="1">
        <f t="array" ref="B26">TRANSPOSE(_xlfn._xlws.SORT(_xlfn._xlws.FILTER(environModifications[environmental_modif_lev]&amp;" | "&amp;environModifications[environ_modif_name],environModifications[experiment_id]=A26)))</f>
        <v xml:space="preserve"> | </v>
      </c>
    </row>
    <row r="27" spans="2:2" x14ac:dyDescent="0.35">
      <c r="B27" t="str" cm="1">
        <f t="array" ref="B27">TRANSPOSE(_xlfn._xlws.SORT(_xlfn._xlws.FILTER(environModifications[environmental_modif_lev]&amp;" | "&amp;environModifications[environ_modif_name],environModifications[experiment_id]=A27)))</f>
        <v xml:space="preserve"> | </v>
      </c>
    </row>
    <row r="28" spans="2:2" x14ac:dyDescent="0.35">
      <c r="B28" t="str" cm="1">
        <f t="array" ref="B28">TRANSPOSE(_xlfn._xlws.SORT(_xlfn._xlws.FILTER(environModifications[environmental_modif_lev]&amp;" | "&amp;environModifications[environ_modif_name],environModifications[experiment_id]=A28)))</f>
        <v xml:space="preserve"> | </v>
      </c>
    </row>
    <row r="29" spans="2:2" x14ac:dyDescent="0.35">
      <c r="B29" t="str" cm="1">
        <f t="array" ref="B29">TRANSPOSE(_xlfn._xlws.SORT(_xlfn._xlws.FILTER(environModifications[environmental_modif_lev]&amp;" | "&amp;environModifications[environ_modif_name],environModifications[experiment_id]=A29)))</f>
        <v xml:space="preserve"> | </v>
      </c>
    </row>
    <row r="30" spans="2:2" x14ac:dyDescent="0.35">
      <c r="B30" t="str" cm="1">
        <f t="array" ref="B30">TRANSPOSE(_xlfn._xlws.SORT(_xlfn._xlws.FILTER(environModifications[environmental_modif_lev]&amp;" | "&amp;environModifications[environ_modif_name],environModifications[experiment_id]=A30)))</f>
        <v xml:space="preserve"> | </v>
      </c>
    </row>
    <row r="31" spans="2:2" x14ac:dyDescent="0.35">
      <c r="B31" t="str" cm="1">
        <f t="array" ref="B31">TRANSPOSE(_xlfn._xlws.SORT(_xlfn._xlws.FILTER(environModifications[environmental_modif_lev]&amp;" | "&amp;environModifications[environ_modif_name],environModifications[experiment_id]=A31)))</f>
        <v xml:space="preserve"> | </v>
      </c>
    </row>
    <row r="32" spans="2:2" x14ac:dyDescent="0.35">
      <c r="B32" t="str" cm="1">
        <f t="array" ref="B32">TRANSPOSE(_xlfn._xlws.SORT(_xlfn._xlws.FILTER(environModifications[environmental_modif_lev]&amp;" | "&amp;environModifications[environ_modif_name],environModifications[experiment_id]=A32)))</f>
        <v xml:space="preserve"> | </v>
      </c>
    </row>
    <row r="33" spans="2:2" x14ac:dyDescent="0.35">
      <c r="B33" t="str" cm="1">
        <f t="array" ref="B33">TRANSPOSE(_xlfn._xlws.SORT(_xlfn._xlws.FILTER(environModifications[environmental_modif_lev]&amp;" | "&amp;environModifications[environ_modif_name],environModifications[experiment_id]=A33)))</f>
        <v xml:space="preserve"> | </v>
      </c>
    </row>
    <row r="34" spans="2:2" x14ac:dyDescent="0.35">
      <c r="B34" t="str" cm="1">
        <f t="array" ref="B34">TRANSPOSE(_xlfn._xlws.SORT(_xlfn._xlws.FILTER(environModifications[environmental_modif_lev]&amp;" | "&amp;environModifications[environ_modif_name],environModifications[experiment_id]=A34)))</f>
        <v xml:space="preserve"> | </v>
      </c>
    </row>
    <row r="35" spans="2:2" x14ac:dyDescent="0.35">
      <c r="B35" t="str" cm="1">
        <f t="array" ref="B35">TRANSPOSE(_xlfn._xlws.SORT(_xlfn._xlws.FILTER(environModifications[environmental_modif_lev]&amp;" | "&amp;environModifications[environ_modif_name],environModifications[experiment_id]=A35)))</f>
        <v xml:space="preserve"> | </v>
      </c>
    </row>
    <row r="36" spans="2:2" x14ac:dyDescent="0.35">
      <c r="B36" t="str" cm="1">
        <f t="array" ref="B36">TRANSPOSE(_xlfn._xlws.SORT(_xlfn._xlws.FILTER(environModifications[environmental_modif_lev]&amp;" | "&amp;environModifications[environ_modif_name],environModifications[experiment_id]=A36)))</f>
        <v xml:space="preserve"> | </v>
      </c>
    </row>
    <row r="37" spans="2:2" x14ac:dyDescent="0.35">
      <c r="B37" t="str" cm="1">
        <f t="array" ref="B37">TRANSPOSE(_xlfn._xlws.SORT(_xlfn._xlws.FILTER(environModifications[environmental_modif_lev]&amp;" | "&amp;environModifications[environ_modif_name],environModifications[experiment_id]=A37)))</f>
        <v xml:space="preserve"> | </v>
      </c>
    </row>
    <row r="38" spans="2:2" x14ac:dyDescent="0.35">
      <c r="B38" t="str" cm="1">
        <f t="array" ref="B38">TRANSPOSE(_xlfn._xlws.SORT(_xlfn._xlws.FILTER(environModifications[environmental_modif_lev]&amp;" | "&amp;environModifications[environ_modif_name],environModifications[experiment_id]=A38)))</f>
        <v xml:space="preserve"> | </v>
      </c>
    </row>
    <row r="39" spans="2:2" x14ac:dyDescent="0.35">
      <c r="B39" t="str" cm="1">
        <f t="array" ref="B39">TRANSPOSE(_xlfn._xlws.SORT(_xlfn._xlws.FILTER(environModifications[environmental_modif_lev]&amp;" | "&amp;environModifications[environ_modif_name],environModifications[experiment_id]=A39)))</f>
        <v xml:space="preserve"> | </v>
      </c>
    </row>
    <row r="40" spans="2:2" x14ac:dyDescent="0.35">
      <c r="B40" t="str" cm="1">
        <f t="array" ref="B40">TRANSPOSE(_xlfn._xlws.SORT(_xlfn._xlws.FILTER(environModifications[environmental_modif_lev]&amp;" | "&amp;environModifications[environ_modif_name],environModifications[experiment_id]=A40)))</f>
        <v xml:space="preserve"> | </v>
      </c>
    </row>
    <row r="41" spans="2:2" x14ac:dyDescent="0.35">
      <c r="B41" t="str" cm="1">
        <f t="array" ref="B41">TRANSPOSE(_xlfn._xlws.SORT(_xlfn._xlws.FILTER(environModifications[environmental_modif_lev]&amp;" | "&amp;environModifications[environ_modif_name],environModifications[experiment_id]=A41)))</f>
        <v xml:space="preserve"> | </v>
      </c>
    </row>
    <row r="42" spans="2:2" x14ac:dyDescent="0.35">
      <c r="B42" t="str" cm="1">
        <f t="array" ref="B42">TRANSPOSE(_xlfn._xlws.SORT(_xlfn._xlws.FILTER(environModifications[environmental_modif_lev]&amp;" | "&amp;environModifications[environ_modif_name],environModifications[experiment_id]=A42)))</f>
        <v xml:space="preserve"> | </v>
      </c>
    </row>
    <row r="43" spans="2:2" x14ac:dyDescent="0.35">
      <c r="B43" t="str" cm="1">
        <f t="array" ref="B43">TRANSPOSE(_xlfn._xlws.SORT(_xlfn._xlws.FILTER(environModifications[environmental_modif_lev]&amp;" | "&amp;environModifications[environ_modif_name],environModifications[experiment_id]=A43)))</f>
        <v xml:space="preserve"> | </v>
      </c>
    </row>
    <row r="44" spans="2:2" x14ac:dyDescent="0.35">
      <c r="B44" t="str" cm="1">
        <f t="array" ref="B44">TRANSPOSE(_xlfn._xlws.SORT(_xlfn._xlws.FILTER(environModifications[environmental_modif_lev]&amp;" | "&amp;environModifications[environ_modif_name],environModifications[experiment_id]=A44)))</f>
        <v xml:space="preserve"> | </v>
      </c>
    </row>
    <row r="45" spans="2:2" x14ac:dyDescent="0.35">
      <c r="B45" t="str" cm="1">
        <f t="array" ref="B45">TRANSPOSE(_xlfn._xlws.SORT(_xlfn._xlws.FILTER(environModifications[environmental_modif_lev]&amp;" | "&amp;environModifications[environ_modif_name],environModifications[experiment_id]=A45)))</f>
        <v xml:space="preserve"> | </v>
      </c>
    </row>
    <row r="46" spans="2:2" x14ac:dyDescent="0.35">
      <c r="B46" t="str" cm="1">
        <f t="array" ref="B46">TRANSPOSE(_xlfn._xlws.SORT(_xlfn._xlws.FILTER(environModifications[environmental_modif_lev]&amp;" | "&amp;environModifications[environ_modif_name],environModifications[experiment_id]=A46)))</f>
        <v xml:space="preserve"> | </v>
      </c>
    </row>
    <row r="47" spans="2:2" x14ac:dyDescent="0.35">
      <c r="B47" t="str" cm="1">
        <f t="array" ref="B47">TRANSPOSE(_xlfn._xlws.SORT(_xlfn._xlws.FILTER(environModifications[environmental_modif_lev]&amp;" | "&amp;environModifications[environ_modif_name],environModifications[experiment_id]=A47)))</f>
        <v xml:space="preserve"> | </v>
      </c>
    </row>
    <row r="48" spans="2:2" x14ac:dyDescent="0.35">
      <c r="B48" t="str" cm="1">
        <f t="array" ref="B48">TRANSPOSE(_xlfn._xlws.SORT(_xlfn._xlws.FILTER(environModifications[environmental_modif_lev]&amp;" | "&amp;environModifications[environ_modif_name],environModifications[experiment_id]=A48)))</f>
        <v xml:space="preserve"> | </v>
      </c>
    </row>
    <row r="49" spans="2:2" x14ac:dyDescent="0.35">
      <c r="B49" t="str" cm="1">
        <f t="array" ref="B49">TRANSPOSE(_xlfn._xlws.SORT(_xlfn._xlws.FILTER(environModifications[environmental_modif_lev]&amp;" | "&amp;environModifications[environ_modif_name],environModifications[experiment_id]=A49)))</f>
        <v xml:space="preserve"> | </v>
      </c>
    </row>
    <row r="50" spans="2:2" x14ac:dyDescent="0.35">
      <c r="B50" t="str" cm="1">
        <f t="array" ref="B50">TRANSPOSE(_xlfn._xlws.SORT(_xlfn._xlws.FILTER(environModifications[environmental_modif_lev]&amp;" | "&amp;environModifications[environ_modif_name],environModifications[experiment_id]=A50)))</f>
        <v xml:space="preserve"> | </v>
      </c>
    </row>
    <row r="51" spans="2:2" x14ac:dyDescent="0.35">
      <c r="B51" t="str" cm="1">
        <f t="array" ref="B51">TRANSPOSE(_xlfn._xlws.SORT(_xlfn._xlws.FILTER(environModifications[environmental_modif_lev]&amp;" | "&amp;environModifications[environ_modif_name],environModifications[experiment_id]=A51)))</f>
        <v xml:space="preserve"> | </v>
      </c>
    </row>
    <row r="52" spans="2:2" x14ac:dyDescent="0.35">
      <c r="B52" t="str" cm="1">
        <f t="array" ref="B52">TRANSPOSE(_xlfn._xlws.SORT(_xlfn._xlws.FILTER(environModifications[environmental_modif_lev]&amp;" | "&amp;environModifications[environ_modif_name],environModifications[experiment_id]=A52)))</f>
        <v xml:space="preserve"> | </v>
      </c>
    </row>
    <row r="53" spans="2:2" x14ac:dyDescent="0.35">
      <c r="B53" t="str" cm="1">
        <f t="array" ref="B53">TRANSPOSE(_xlfn._xlws.SORT(_xlfn._xlws.FILTER(environModifications[environmental_modif_lev]&amp;" | "&amp;environModifications[environ_modif_name],environModifications[experiment_id]=A53)))</f>
        <v xml:space="preserve"> | </v>
      </c>
    </row>
    <row r="54" spans="2:2" x14ac:dyDescent="0.35">
      <c r="B54" t="str" cm="1">
        <f t="array" ref="B54">TRANSPOSE(_xlfn._xlws.SORT(_xlfn._xlws.FILTER(environModifications[environmental_modif_lev]&amp;" | "&amp;environModifications[environ_modif_name],environModifications[experiment_id]=A54)))</f>
        <v xml:space="preserve"> | </v>
      </c>
    </row>
    <row r="55" spans="2:2" x14ac:dyDescent="0.35">
      <c r="B55" t="str" cm="1">
        <f t="array" ref="B55">TRANSPOSE(_xlfn._xlws.SORT(_xlfn._xlws.FILTER(environModifications[environmental_modif_lev]&amp;" | "&amp;environModifications[environ_modif_name],environModifications[experiment_id]=A55)))</f>
        <v xml:space="preserve"> | </v>
      </c>
    </row>
    <row r="56" spans="2:2" x14ac:dyDescent="0.35">
      <c r="B56" t="str" cm="1">
        <f t="array" ref="B56">TRANSPOSE(_xlfn._xlws.SORT(_xlfn._xlws.FILTER(environModifications[environmental_modif_lev]&amp;" | "&amp;environModifications[environ_modif_name],environModifications[experiment_id]=A56)))</f>
        <v xml:space="preserve"> | </v>
      </c>
    </row>
    <row r="57" spans="2:2" x14ac:dyDescent="0.35">
      <c r="B57" t="str" cm="1">
        <f t="array" ref="B57">TRANSPOSE(_xlfn._xlws.SORT(_xlfn._xlws.FILTER(environModifications[environmental_modif_lev]&amp;" | "&amp;environModifications[environ_modif_name],environModifications[experiment_id]=A57)))</f>
        <v xml:space="preserve"> | </v>
      </c>
    </row>
    <row r="58" spans="2:2" x14ac:dyDescent="0.35">
      <c r="B58" t="str" cm="1">
        <f t="array" ref="B58">TRANSPOSE(_xlfn._xlws.SORT(_xlfn._xlws.FILTER(environModifications[environmental_modif_lev]&amp;" | "&amp;environModifications[environ_modif_name],environModifications[experiment_id]=A58)))</f>
        <v xml:space="preserve"> | </v>
      </c>
    </row>
    <row r="59" spans="2:2" x14ac:dyDescent="0.35">
      <c r="B59" t="str" cm="1">
        <f t="array" ref="B59">TRANSPOSE(_xlfn._xlws.SORT(_xlfn._xlws.FILTER(environModifications[environmental_modif_lev]&amp;" | "&amp;environModifications[environ_modif_name],environModifications[experiment_id]=A59)))</f>
        <v xml:space="preserve"> | </v>
      </c>
    </row>
    <row r="60" spans="2:2" x14ac:dyDescent="0.35">
      <c r="B60" t="str" cm="1">
        <f t="array" ref="B60">TRANSPOSE(_xlfn._xlws.SORT(_xlfn._xlws.FILTER(environModifications[environmental_modif_lev]&amp;" | "&amp;environModifications[environ_modif_name],environModifications[experiment_id]=A60)))</f>
        <v xml:space="preserve"> | </v>
      </c>
    </row>
    <row r="61" spans="2:2" x14ac:dyDescent="0.35">
      <c r="B61" t="str" cm="1">
        <f t="array" ref="B61">TRANSPOSE(_xlfn._xlws.SORT(_xlfn._xlws.FILTER(environModifications[environmental_modif_lev]&amp;" | "&amp;environModifications[environ_modif_name],environModifications[experiment_id]=A61)))</f>
        <v xml:space="preserve"> | </v>
      </c>
    </row>
    <row r="62" spans="2:2" x14ac:dyDescent="0.35">
      <c r="B62" t="str" cm="1">
        <f t="array" ref="B62">TRANSPOSE(_xlfn._xlws.SORT(_xlfn._xlws.FILTER(environModifications[environmental_modif_lev]&amp;" | "&amp;environModifications[environ_modif_name],environModifications[experiment_id]=A62)))</f>
        <v xml:space="preserve"> | </v>
      </c>
    </row>
    <row r="63" spans="2:2" x14ac:dyDescent="0.35">
      <c r="B63" t="str" cm="1">
        <f t="array" ref="B63">TRANSPOSE(_xlfn._xlws.SORT(_xlfn._xlws.FILTER(environModifications[environmental_modif_lev]&amp;" | "&amp;environModifications[environ_modif_name],environModifications[experiment_id]=A63)))</f>
        <v xml:space="preserve"> | </v>
      </c>
    </row>
    <row r="64" spans="2:2" x14ac:dyDescent="0.35">
      <c r="B64" t="str" cm="1">
        <f t="array" ref="B64">TRANSPOSE(_xlfn._xlws.SORT(_xlfn._xlws.FILTER(environModifications[environmental_modif_lev]&amp;" | "&amp;environModifications[environ_modif_name],environModifications[experiment_id]=A64)))</f>
        <v xml:space="preserve"> | </v>
      </c>
    </row>
    <row r="65" spans="2:2" x14ac:dyDescent="0.35">
      <c r="B65" t="str" cm="1">
        <f t="array" ref="B65">TRANSPOSE(_xlfn._xlws.SORT(_xlfn._xlws.FILTER(environModifications[environmental_modif_lev]&amp;" | "&amp;environModifications[environ_modif_name],environModifications[experiment_id]=A65)))</f>
        <v xml:space="preserve"> | </v>
      </c>
    </row>
    <row r="66" spans="2:2" x14ac:dyDescent="0.35">
      <c r="B66" t="str" cm="1">
        <f t="array" ref="B66">TRANSPOSE(_xlfn._xlws.SORT(_xlfn._xlws.FILTER(environModifications[environmental_modif_lev]&amp;" | "&amp;environModifications[environ_modif_name],environModifications[experiment_id]=A66)))</f>
        <v xml:space="preserve"> | </v>
      </c>
    </row>
    <row r="67" spans="2:2" x14ac:dyDescent="0.35">
      <c r="B67" t="str" cm="1">
        <f t="array" ref="B67">TRANSPOSE(_xlfn._xlws.SORT(_xlfn._xlws.FILTER(environModifications[environmental_modif_lev]&amp;" | "&amp;environModifications[environ_modif_name],environModifications[experiment_id]=A67)))</f>
        <v xml:space="preserve"> | </v>
      </c>
    </row>
    <row r="68" spans="2:2" x14ac:dyDescent="0.35">
      <c r="B68" t="str" cm="1">
        <f t="array" ref="B68">TRANSPOSE(_xlfn._xlws.SORT(_xlfn._xlws.FILTER(environModifications[environmental_modif_lev]&amp;" | "&amp;environModifications[environ_modif_name],environModifications[experiment_id]=A68)))</f>
        <v xml:space="preserve"> | </v>
      </c>
    </row>
    <row r="69" spans="2:2" x14ac:dyDescent="0.35">
      <c r="B69" t="str" cm="1">
        <f t="array" ref="B69">TRANSPOSE(_xlfn._xlws.SORT(_xlfn._xlws.FILTER(environModifications[environmental_modif_lev]&amp;" | "&amp;environModifications[environ_modif_name],environModifications[experiment_id]=A69)))</f>
        <v xml:space="preserve"> | </v>
      </c>
    </row>
    <row r="70" spans="2:2" x14ac:dyDescent="0.35">
      <c r="B70" t="str" cm="1">
        <f t="array" ref="B70">TRANSPOSE(_xlfn._xlws.SORT(_xlfn._xlws.FILTER(environModifications[environmental_modif_lev]&amp;" | "&amp;environModifications[environ_modif_name],environModifications[experiment_id]=A70)))</f>
        <v xml:space="preserve"> | </v>
      </c>
    </row>
    <row r="71" spans="2:2" x14ac:dyDescent="0.35">
      <c r="B71" t="str" cm="1">
        <f t="array" ref="B71">TRANSPOSE(_xlfn._xlws.SORT(_xlfn._xlws.FILTER(environModifications[environmental_modif_lev]&amp;" | "&amp;environModifications[environ_modif_name],environModifications[experiment_id]=A71)))</f>
        <v xml:space="preserve"> | </v>
      </c>
    </row>
    <row r="72" spans="2:2" x14ac:dyDescent="0.35">
      <c r="B72" t="str" cm="1">
        <f t="array" ref="B72">TRANSPOSE(_xlfn._xlws.SORT(_xlfn._xlws.FILTER(environModifications[environmental_modif_lev]&amp;" | "&amp;environModifications[environ_modif_name],environModifications[experiment_id]=A72)))</f>
        <v xml:space="preserve"> | </v>
      </c>
    </row>
    <row r="73" spans="2:2" x14ac:dyDescent="0.35">
      <c r="B73" t="str" cm="1">
        <f t="array" ref="B73">TRANSPOSE(_xlfn._xlws.SORT(_xlfn._xlws.FILTER(environModifications[environmental_modif_lev]&amp;" | "&amp;environModifications[environ_modif_name],environModifications[experiment_id]=A73)))</f>
        <v xml:space="preserve"> | </v>
      </c>
    </row>
    <row r="74" spans="2:2" x14ac:dyDescent="0.35">
      <c r="B74" t="str" cm="1">
        <f t="array" ref="B74">TRANSPOSE(_xlfn._xlws.SORT(_xlfn._xlws.FILTER(environModifications[environmental_modif_lev]&amp;" | "&amp;environModifications[environ_modif_name],environModifications[experiment_id]=A74)))</f>
        <v xml:space="preserve"> | </v>
      </c>
    </row>
    <row r="75" spans="2:2" x14ac:dyDescent="0.35">
      <c r="B75" t="str" cm="1">
        <f t="array" ref="B75">TRANSPOSE(_xlfn._xlws.SORT(_xlfn._xlws.FILTER(environModifications[environmental_modif_lev]&amp;" | "&amp;environModifications[environ_modif_name],environModifications[experiment_id]=A75)))</f>
        <v xml:space="preserve"> | </v>
      </c>
    </row>
    <row r="76" spans="2:2" x14ac:dyDescent="0.35">
      <c r="B76" t="str" cm="1">
        <f t="array" ref="B76">TRANSPOSE(_xlfn._xlws.SORT(_xlfn._xlws.FILTER(environModifications[environmental_modif_lev]&amp;" | "&amp;environModifications[environ_modif_name],environModifications[experiment_id]=A76)))</f>
        <v xml:space="preserve"> | </v>
      </c>
    </row>
    <row r="77" spans="2:2" x14ac:dyDescent="0.35">
      <c r="B77" t="str" cm="1">
        <f t="array" ref="B77">TRANSPOSE(_xlfn._xlws.SORT(_xlfn._xlws.FILTER(environModifications[environmental_modif_lev]&amp;" | "&amp;environModifications[environ_modif_name],environModifications[experiment_id]=A77)))</f>
        <v xml:space="preserve"> | </v>
      </c>
    </row>
    <row r="78" spans="2:2" x14ac:dyDescent="0.35">
      <c r="B78" t="str" cm="1">
        <f t="array" ref="B78">TRANSPOSE(_xlfn._xlws.SORT(_xlfn._xlws.FILTER(environModifications[environmental_modif_lev]&amp;" | "&amp;environModifications[environ_modif_name],environModifications[experiment_id]=A78)))</f>
        <v xml:space="preserve"> | </v>
      </c>
    </row>
    <row r="79" spans="2:2" x14ac:dyDescent="0.35">
      <c r="B79" t="str" cm="1">
        <f t="array" ref="B79">TRANSPOSE(_xlfn._xlws.SORT(_xlfn._xlws.FILTER(environModifications[environmental_modif_lev]&amp;" | "&amp;environModifications[environ_modif_name],environModifications[experiment_id]=A79)))</f>
        <v xml:space="preserve"> | </v>
      </c>
    </row>
    <row r="80" spans="2:2" x14ac:dyDescent="0.35">
      <c r="B80" t="str" cm="1">
        <f t="array" ref="B80">TRANSPOSE(_xlfn._xlws.SORT(_xlfn._xlws.FILTER(environModifications[environmental_modif_lev]&amp;" | "&amp;environModifications[environ_modif_name],environModifications[experiment_id]=A80)))</f>
        <v xml:space="preserve"> | </v>
      </c>
    </row>
    <row r="81" spans="2:2" x14ac:dyDescent="0.35">
      <c r="B81" t="str" cm="1">
        <f t="array" ref="B81">TRANSPOSE(_xlfn._xlws.SORT(_xlfn._xlws.FILTER(environModifications[environmental_modif_lev]&amp;" | "&amp;environModifications[environ_modif_name],environModifications[experiment_id]=A81)))</f>
        <v xml:space="preserve"> | </v>
      </c>
    </row>
    <row r="82" spans="2:2" x14ac:dyDescent="0.35">
      <c r="B82" t="str" cm="1">
        <f t="array" ref="B82">TRANSPOSE(_xlfn._xlws.SORT(_xlfn._xlws.FILTER(environModifications[environmental_modif_lev]&amp;" | "&amp;environModifications[environ_modif_name],environModifications[experiment_id]=A82)))</f>
        <v xml:space="preserve"> | </v>
      </c>
    </row>
    <row r="83" spans="2:2" x14ac:dyDescent="0.35">
      <c r="B83" t="str" cm="1">
        <f t="array" ref="B83">TRANSPOSE(_xlfn._xlws.SORT(_xlfn._xlws.FILTER(environModifications[environmental_modif_lev]&amp;" | "&amp;environModifications[environ_modif_name],environModifications[experiment_id]=A83)))</f>
        <v xml:space="preserve"> | </v>
      </c>
    </row>
    <row r="84" spans="2:2" x14ac:dyDescent="0.35">
      <c r="B84" t="str" cm="1">
        <f t="array" ref="B84">TRANSPOSE(_xlfn._xlws.SORT(_xlfn._xlws.FILTER(environModifications[environmental_modif_lev]&amp;" | "&amp;environModifications[environ_modif_name],environModifications[experiment_id]=A84)))</f>
        <v xml:space="preserve"> | </v>
      </c>
    </row>
    <row r="85" spans="2:2" x14ac:dyDescent="0.35">
      <c r="B85" t="str" cm="1">
        <f t="array" ref="B85">TRANSPOSE(_xlfn._xlws.SORT(_xlfn._xlws.FILTER(environModifications[environmental_modif_lev]&amp;" | "&amp;environModifications[environ_modif_name],environModifications[experiment_id]=A85)))</f>
        <v xml:space="preserve"> | </v>
      </c>
    </row>
    <row r="86" spans="2:2" x14ac:dyDescent="0.35">
      <c r="B86" t="str" cm="1">
        <f t="array" ref="B86">TRANSPOSE(_xlfn._xlws.SORT(_xlfn._xlws.FILTER(environModifications[environmental_modif_lev]&amp;" | "&amp;environModifications[environ_modif_name],environModifications[experiment_id]=A86)))</f>
        <v xml:space="preserve"> | </v>
      </c>
    </row>
    <row r="87" spans="2:2" x14ac:dyDescent="0.35">
      <c r="B87" t="str" cm="1">
        <f t="array" ref="B87">TRANSPOSE(_xlfn._xlws.SORT(_xlfn._xlws.FILTER(environModifications[environmental_modif_lev]&amp;" | "&amp;environModifications[environ_modif_name],environModifications[experiment_id]=A87)))</f>
        <v xml:space="preserve"> | </v>
      </c>
    </row>
    <row r="88" spans="2:2" x14ac:dyDescent="0.35">
      <c r="B88" t="str" cm="1">
        <f t="array" ref="B88">TRANSPOSE(_xlfn._xlws.SORT(_xlfn._xlws.FILTER(environModifications[environmental_modif_lev]&amp;" | "&amp;environModifications[environ_modif_name],environModifications[experiment_id]=A88)))</f>
        <v xml:space="preserve"> | </v>
      </c>
    </row>
    <row r="89" spans="2:2" x14ac:dyDescent="0.35">
      <c r="B89" t="str" cm="1">
        <f t="array" ref="B89">TRANSPOSE(_xlfn._xlws.SORT(_xlfn._xlws.FILTER(environModifications[environmental_modif_lev]&amp;" | "&amp;environModifications[environ_modif_name],environModifications[experiment_id]=A89)))</f>
        <v xml:space="preserve"> | </v>
      </c>
    </row>
    <row r="90" spans="2:2" x14ac:dyDescent="0.35">
      <c r="B90" t="str" cm="1">
        <f t="array" ref="B90">TRANSPOSE(_xlfn._xlws.SORT(_xlfn._xlws.FILTER(environModifications[environmental_modif_lev]&amp;" | "&amp;environModifications[environ_modif_name],environModifications[experiment_id]=A90)))</f>
        <v xml:space="preserve"> | </v>
      </c>
    </row>
    <row r="91" spans="2:2" x14ac:dyDescent="0.35">
      <c r="B91" t="str" cm="1">
        <f t="array" ref="B91">TRANSPOSE(_xlfn._xlws.SORT(_xlfn._xlws.FILTER(environModifications[environmental_modif_lev]&amp;" | "&amp;environModifications[environ_modif_name],environModifications[experiment_id]=A91)))</f>
        <v xml:space="preserve"> | </v>
      </c>
    </row>
    <row r="92" spans="2:2" x14ac:dyDescent="0.35">
      <c r="B92" t="str" cm="1">
        <f t="array" ref="B92">TRANSPOSE(_xlfn._xlws.SORT(_xlfn._xlws.FILTER(environModifications[environmental_modif_lev]&amp;" | "&amp;environModifications[environ_modif_name],environModifications[experiment_id]=A92)))</f>
        <v xml:space="preserve"> | </v>
      </c>
    </row>
    <row r="93" spans="2:2" x14ac:dyDescent="0.35">
      <c r="B93" t="str" cm="1">
        <f t="array" ref="B93">TRANSPOSE(_xlfn._xlws.SORT(_xlfn._xlws.FILTER(environModifications[environmental_modif_lev]&amp;" | "&amp;environModifications[environ_modif_name],environModifications[experiment_id]=A93)))</f>
        <v xml:space="preserve"> | </v>
      </c>
    </row>
    <row r="94" spans="2:2" x14ac:dyDescent="0.35">
      <c r="B94" t="str" cm="1">
        <f t="array" ref="B94">TRANSPOSE(_xlfn._xlws.SORT(_xlfn._xlws.FILTER(environModifications[environmental_modif_lev]&amp;" | "&amp;environModifications[environ_modif_name],environModifications[experiment_id]=A94)))</f>
        <v xml:space="preserve"> | </v>
      </c>
    </row>
    <row r="95" spans="2:2" x14ac:dyDescent="0.35">
      <c r="B95" t="str" cm="1">
        <f t="array" ref="B95">TRANSPOSE(_xlfn._xlws.SORT(_xlfn._xlws.FILTER(environModifications[environmental_modif_lev]&amp;" | "&amp;environModifications[environ_modif_name],environModifications[experiment_id]=A95)))</f>
        <v xml:space="preserve"> | </v>
      </c>
    </row>
    <row r="96" spans="2:2" x14ac:dyDescent="0.35">
      <c r="B96" t="str" cm="1">
        <f t="array" ref="B96">TRANSPOSE(_xlfn._xlws.SORT(_xlfn._xlws.FILTER(environModifications[environmental_modif_lev]&amp;" | "&amp;environModifications[environ_modif_name],environModifications[experiment_id]=A96)))</f>
        <v xml:space="preserve"> | </v>
      </c>
    </row>
    <row r="97" spans="2:2" x14ac:dyDescent="0.35">
      <c r="B97" t="str" cm="1">
        <f t="array" ref="B97">TRANSPOSE(_xlfn._xlws.SORT(_xlfn._xlws.FILTER(environModifications[environmental_modif_lev]&amp;" | "&amp;environModifications[environ_modif_name],environModifications[experiment_id]=A97)))</f>
        <v xml:space="preserve"> | </v>
      </c>
    </row>
    <row r="98" spans="2:2" x14ac:dyDescent="0.35">
      <c r="B98" t="str" cm="1">
        <f t="array" ref="B98">TRANSPOSE(_xlfn._xlws.SORT(_xlfn._xlws.FILTER(environModifications[environmental_modif_lev]&amp;" | "&amp;environModifications[environ_modif_name],environModifications[experiment_id]=A98)))</f>
        <v xml:space="preserve"> | </v>
      </c>
    </row>
    <row r="99" spans="2:2" x14ac:dyDescent="0.35">
      <c r="B99" t="str" cm="1">
        <f t="array" ref="B99">TRANSPOSE(_xlfn._xlws.SORT(_xlfn._xlws.FILTER(environModifications[environmental_modif_lev]&amp;" | "&amp;environModifications[environ_modif_name],environModifications[experiment_id]=A99)))</f>
        <v xml:space="preserve"> | </v>
      </c>
    </row>
    <row r="100" spans="2:2" x14ac:dyDescent="0.35">
      <c r="B100" t="str" cm="1">
        <f t="array" ref="B100">TRANSPOSE(_xlfn._xlws.SORT(_xlfn._xlws.FILTER(environModifications[environmental_modif_lev]&amp;" | "&amp;environModifications[environ_modif_name],environModifications[experiment_id]=A100)))</f>
        <v xml:space="preserve"> | </v>
      </c>
    </row>
    <row r="101" spans="2:2" x14ac:dyDescent="0.35">
      <c r="B101" t="str" cm="1">
        <f t="array" ref="B101">TRANSPOSE(_xlfn._xlws.SORT(_xlfn._xlws.FILTER(environModifications[environmental_modif_lev]&amp;" | "&amp;environModifications[environ_modif_name],environModifications[experiment_id]=A101)))</f>
        <v xml:space="preserve"> | </v>
      </c>
    </row>
    <row r="102" spans="2:2" x14ac:dyDescent="0.35">
      <c r="B102" t="str" cm="1">
        <f t="array" ref="B102">TRANSPOSE(_xlfn._xlws.SORT(_xlfn._xlws.FILTER(environModifications[environmental_modif_lev]&amp;" | "&amp;environModifications[environ_modif_name],environModifications[experiment_id]=A102)))</f>
        <v xml:space="preserve"> | </v>
      </c>
    </row>
    <row r="103" spans="2:2" x14ac:dyDescent="0.35">
      <c r="B103" t="str" cm="1">
        <f t="array" ref="B103">TRANSPOSE(_xlfn._xlws.SORT(_xlfn._xlws.FILTER(environModifications[environmental_modif_lev]&amp;" | "&amp;environModifications[environ_modif_name],environModifications[experiment_id]=A103)))</f>
        <v xml:space="preserve"> | </v>
      </c>
    </row>
    <row r="104" spans="2:2" x14ac:dyDescent="0.35">
      <c r="B104" t="str" cm="1">
        <f t="array" ref="B104">TRANSPOSE(_xlfn._xlws.SORT(_xlfn._xlws.FILTER(environModifications[environmental_modif_lev]&amp;" | "&amp;environModifications[environ_modif_name],environModifications[experiment_id]=A104)))</f>
        <v xml:space="preserve"> | </v>
      </c>
    </row>
    <row r="105" spans="2:2" x14ac:dyDescent="0.35">
      <c r="B105" t="str" cm="1">
        <f t="array" ref="B105">TRANSPOSE(_xlfn._xlws.SORT(_xlfn._xlws.FILTER(environModifications[environmental_modif_lev]&amp;" | "&amp;environModifications[environ_modif_name],environModifications[experiment_id]=A105)))</f>
        <v xml:space="preserve"> | </v>
      </c>
    </row>
    <row r="106" spans="2:2" x14ac:dyDescent="0.35">
      <c r="B106" t="str" cm="1">
        <f t="array" ref="B106">TRANSPOSE(_xlfn._xlws.SORT(_xlfn._xlws.FILTER(environModifications[environmental_modif_lev]&amp;" | "&amp;environModifications[environ_modif_name],environModifications[experiment_id]=A106)))</f>
        <v xml:space="preserve"> | </v>
      </c>
    </row>
    <row r="107" spans="2:2" x14ac:dyDescent="0.35">
      <c r="B107" t="str" cm="1">
        <f t="array" ref="B107">TRANSPOSE(_xlfn._xlws.SORT(_xlfn._xlws.FILTER(environModifications[environmental_modif_lev]&amp;" | "&amp;environModifications[environ_modif_name],environModifications[experiment_id]=A107)))</f>
        <v xml:space="preserve"> | </v>
      </c>
    </row>
    <row r="108" spans="2:2" x14ac:dyDescent="0.35">
      <c r="B108" t="str" cm="1">
        <f t="array" ref="B108">TRANSPOSE(_xlfn._xlws.SORT(_xlfn._xlws.FILTER(environModifications[environmental_modif_lev]&amp;" | "&amp;environModifications[environ_modif_name],environModifications[experiment_id]=A108)))</f>
        <v xml:space="preserve"> | </v>
      </c>
    </row>
    <row r="109" spans="2:2" x14ac:dyDescent="0.35">
      <c r="B109" t="str" cm="1">
        <f t="array" ref="B109">TRANSPOSE(_xlfn._xlws.SORT(_xlfn._xlws.FILTER(environModifications[environmental_modif_lev]&amp;" | "&amp;environModifications[environ_modif_name],environModifications[experiment_id]=A109)))</f>
        <v xml:space="preserve"> | </v>
      </c>
    </row>
    <row r="110" spans="2:2" x14ac:dyDescent="0.35">
      <c r="B110" t="str" cm="1">
        <f t="array" ref="B110">TRANSPOSE(_xlfn._xlws.SORT(_xlfn._xlws.FILTER(environModifications[environmental_modif_lev]&amp;" | "&amp;environModifications[environ_modif_name],environModifications[experiment_id]=A110)))</f>
        <v xml:space="preserve"> | </v>
      </c>
    </row>
    <row r="111" spans="2:2" x14ac:dyDescent="0.35">
      <c r="B111" t="str" cm="1">
        <f t="array" ref="B111">TRANSPOSE(_xlfn._xlws.SORT(_xlfn._xlws.FILTER(environModifications[environmental_modif_lev]&amp;" | "&amp;environModifications[environ_modif_name],environModifications[experiment_id]=A111)))</f>
        <v xml:space="preserve"> | </v>
      </c>
    </row>
    <row r="112" spans="2:2" x14ac:dyDescent="0.35">
      <c r="B112" t="str" cm="1">
        <f t="array" ref="B112">TRANSPOSE(_xlfn._xlws.SORT(_xlfn._xlws.FILTER(environModifications[environmental_modif_lev]&amp;" | "&amp;environModifications[environ_modif_name],environModifications[experiment_id]=A112)))</f>
        <v xml:space="preserve"> | </v>
      </c>
    </row>
    <row r="113" spans="2:2" x14ac:dyDescent="0.35">
      <c r="B113" t="str" cm="1">
        <f t="array" ref="B113">TRANSPOSE(_xlfn._xlws.SORT(_xlfn._xlws.FILTER(environModifications[environmental_modif_lev]&amp;" | "&amp;environModifications[environ_modif_name],environModifications[experiment_id]=A113)))</f>
        <v xml:space="preserve"> | </v>
      </c>
    </row>
    <row r="114" spans="2:2" x14ac:dyDescent="0.35">
      <c r="B114" t="str" cm="1">
        <f t="array" ref="B114">TRANSPOSE(_xlfn._xlws.SORT(_xlfn._xlws.FILTER(environModifications[environmental_modif_lev]&amp;" | "&amp;environModifications[environ_modif_name],environModifications[experiment_id]=A114)))</f>
        <v xml:space="preserve"> | </v>
      </c>
    </row>
    <row r="115" spans="2:2" x14ac:dyDescent="0.35">
      <c r="B115" t="str" cm="1">
        <f t="array" ref="B115">TRANSPOSE(_xlfn._xlws.SORT(_xlfn._xlws.FILTER(environModifications[environmental_modif_lev]&amp;" | "&amp;environModifications[environ_modif_name],environModifications[experiment_id]=A115)))</f>
        <v xml:space="preserve"> | </v>
      </c>
    </row>
    <row r="116" spans="2:2" x14ac:dyDescent="0.35">
      <c r="B116" t="str" cm="1">
        <f t="array" ref="B116">TRANSPOSE(_xlfn._xlws.SORT(_xlfn._xlws.FILTER(environModifications[environmental_modif_lev]&amp;" | "&amp;environModifications[environ_modif_name],environModifications[experiment_id]=A116)))</f>
        <v xml:space="preserve"> | </v>
      </c>
    </row>
    <row r="117" spans="2:2" x14ac:dyDescent="0.35">
      <c r="B117" t="str" cm="1">
        <f t="array" ref="B117">TRANSPOSE(_xlfn._xlws.SORT(_xlfn._xlws.FILTER(environModifications[environmental_modif_lev]&amp;" | "&amp;environModifications[environ_modif_name],environModifications[experiment_id]=A117)))</f>
        <v xml:space="preserve"> | </v>
      </c>
    </row>
    <row r="118" spans="2:2" x14ac:dyDescent="0.35">
      <c r="B118" t="str" cm="1">
        <f t="array" ref="B118">TRANSPOSE(_xlfn._xlws.SORT(_xlfn._xlws.FILTER(environModifications[environmental_modif_lev]&amp;" | "&amp;environModifications[environ_modif_name],environModifications[experiment_id]=A118)))</f>
        <v xml:space="preserve"> | </v>
      </c>
    </row>
    <row r="119" spans="2:2" x14ac:dyDescent="0.35">
      <c r="B119" t="str" cm="1">
        <f t="array" ref="B119">TRANSPOSE(_xlfn._xlws.SORT(_xlfn._xlws.FILTER(environModifications[environmental_modif_lev]&amp;" | "&amp;environModifications[environ_modif_name],environModifications[experiment_id]=A119)))</f>
        <v xml:space="preserve"> | </v>
      </c>
    </row>
    <row r="120" spans="2:2" x14ac:dyDescent="0.35">
      <c r="B120" t="str" cm="1">
        <f t="array" ref="B120">TRANSPOSE(_xlfn._xlws.SORT(_xlfn._xlws.FILTER(environModifications[environmental_modif_lev]&amp;" | "&amp;environModifications[environ_modif_name],environModifications[experiment_id]=A120)))</f>
        <v xml:space="preserve"> | </v>
      </c>
    </row>
    <row r="121" spans="2:2" x14ac:dyDescent="0.35">
      <c r="B121" t="str" cm="1">
        <f t="array" ref="B121">TRANSPOSE(_xlfn._xlws.SORT(_xlfn._xlws.FILTER(environModifications[environmental_modif_lev]&amp;" | "&amp;environModifications[environ_modif_name],environModifications[experiment_id]=A121)))</f>
        <v xml:space="preserve"> | </v>
      </c>
    </row>
    <row r="122" spans="2:2" x14ac:dyDescent="0.35">
      <c r="B122" t="str" cm="1">
        <f t="array" ref="B122">TRANSPOSE(_xlfn._xlws.SORT(_xlfn._xlws.FILTER(environModifications[environmental_modif_lev]&amp;" | "&amp;environModifications[environ_modif_name],environModifications[experiment_id]=A122)))</f>
        <v xml:space="preserve"> | </v>
      </c>
    </row>
    <row r="123" spans="2:2" x14ac:dyDescent="0.35">
      <c r="B123" t="str" cm="1">
        <f t="array" ref="B123">TRANSPOSE(_xlfn._xlws.SORT(_xlfn._xlws.FILTER(environModifications[environmental_modif_lev]&amp;" | "&amp;environModifications[environ_modif_name],environModifications[experiment_id]=A123)))</f>
        <v xml:space="preserve"> | </v>
      </c>
    </row>
    <row r="124" spans="2:2" x14ac:dyDescent="0.35">
      <c r="B124" t="str" cm="1">
        <f t="array" ref="B124">TRANSPOSE(_xlfn._xlws.SORT(_xlfn._xlws.FILTER(environModifications[environmental_modif_lev]&amp;" | "&amp;environModifications[environ_modif_name],environModifications[experiment_id]=A124)))</f>
        <v xml:space="preserve"> | </v>
      </c>
    </row>
    <row r="125" spans="2:2" x14ac:dyDescent="0.35">
      <c r="B125" t="str" cm="1">
        <f t="array" ref="B125">TRANSPOSE(_xlfn._xlws.SORT(_xlfn._xlws.FILTER(environModifications[environmental_modif_lev]&amp;" | "&amp;environModifications[environ_modif_name],environModifications[experiment_id]=A125)))</f>
        <v xml:space="preserve"> | </v>
      </c>
    </row>
    <row r="126" spans="2:2" x14ac:dyDescent="0.35">
      <c r="B126" t="str" cm="1">
        <f t="array" ref="B126">TRANSPOSE(_xlfn._xlws.SORT(_xlfn._xlws.FILTER(environModifications[environmental_modif_lev]&amp;" | "&amp;environModifications[environ_modif_name],environModifications[experiment_id]=A126)))</f>
        <v xml:space="preserve"> | </v>
      </c>
    </row>
    <row r="127" spans="2:2" x14ac:dyDescent="0.35">
      <c r="B127" t="str" cm="1">
        <f t="array" ref="B127">TRANSPOSE(_xlfn._xlws.SORT(_xlfn._xlws.FILTER(environModifications[environmental_modif_lev]&amp;" | "&amp;environModifications[environ_modif_name],environModifications[experiment_id]=A127)))</f>
        <v xml:space="preserve"> | </v>
      </c>
    </row>
    <row r="128" spans="2:2" x14ac:dyDescent="0.35">
      <c r="B128" t="str" cm="1">
        <f t="array" ref="B128">TRANSPOSE(_xlfn._xlws.SORT(_xlfn._xlws.FILTER(environModifications[environmental_modif_lev]&amp;" | "&amp;environModifications[environ_modif_name],environModifications[experiment_id]=A128)))</f>
        <v xml:space="preserve"> | </v>
      </c>
    </row>
    <row r="129" spans="2:2" x14ac:dyDescent="0.35">
      <c r="B129" t="str" cm="1">
        <f t="array" ref="B129">TRANSPOSE(_xlfn._xlws.SORT(_xlfn._xlws.FILTER(environModifications[environmental_modif_lev]&amp;" | "&amp;environModifications[environ_modif_name],environModifications[experiment_id]=A129)))</f>
        <v xml:space="preserve"> | </v>
      </c>
    </row>
    <row r="130" spans="2:2" x14ac:dyDescent="0.35">
      <c r="B130" t="str" cm="1">
        <f t="array" ref="B130">TRANSPOSE(_xlfn._xlws.SORT(_xlfn._xlws.FILTER(environModifications[environmental_modif_lev]&amp;" | "&amp;environModifications[environ_modif_name],environModifications[experiment_id]=A130)))</f>
        <v xml:space="preserve"> | </v>
      </c>
    </row>
    <row r="131" spans="2:2" x14ac:dyDescent="0.35">
      <c r="B131" t="str" cm="1">
        <f t="array" ref="B131">TRANSPOSE(_xlfn._xlws.SORT(_xlfn._xlws.FILTER(environModifications[environmental_modif_lev]&amp;" | "&amp;environModifications[environ_modif_name],environModifications[experiment_id]=A131)))</f>
        <v xml:space="preserve"> | </v>
      </c>
    </row>
    <row r="132" spans="2:2" x14ac:dyDescent="0.35">
      <c r="B132" t="str" cm="1">
        <f t="array" ref="B132">TRANSPOSE(_xlfn._xlws.SORT(_xlfn._xlws.FILTER(environModifications[environmental_modif_lev]&amp;" | "&amp;environModifications[environ_modif_name],environModifications[experiment_id]=A132)))</f>
        <v xml:space="preserve"> | </v>
      </c>
    </row>
    <row r="133" spans="2:2" x14ac:dyDescent="0.35">
      <c r="B133" t="str" cm="1">
        <f t="array" ref="B133">TRANSPOSE(_xlfn._xlws.SORT(_xlfn._xlws.FILTER(environModifications[environmental_modif_lev]&amp;" | "&amp;environModifications[environ_modif_name],environModifications[experiment_id]=A133)))</f>
        <v xml:space="preserve"> | </v>
      </c>
    </row>
    <row r="134" spans="2:2" x14ac:dyDescent="0.35">
      <c r="B134" t="str" cm="1">
        <f t="array" ref="B134">TRANSPOSE(_xlfn._xlws.SORT(_xlfn._xlws.FILTER(environModifications[environmental_modif_lev]&amp;" | "&amp;environModifications[environ_modif_name],environModifications[experiment_id]=A134)))</f>
        <v xml:space="preserve"> | </v>
      </c>
    </row>
    <row r="135" spans="2:2" x14ac:dyDescent="0.35">
      <c r="B135" t="str" cm="1">
        <f t="array" ref="B135">TRANSPOSE(_xlfn._xlws.SORT(_xlfn._xlws.FILTER(environModifications[environmental_modif_lev]&amp;" | "&amp;environModifications[environ_modif_name],environModifications[experiment_id]=A135)))</f>
        <v xml:space="preserve"> | </v>
      </c>
    </row>
    <row r="136" spans="2:2" x14ac:dyDescent="0.35">
      <c r="B136" t="str" cm="1">
        <f t="array" ref="B136">TRANSPOSE(_xlfn._xlws.SORT(_xlfn._xlws.FILTER(environModifications[environmental_modif_lev]&amp;" | "&amp;environModifications[environ_modif_name],environModifications[experiment_id]=A136)))</f>
        <v xml:space="preserve"> | </v>
      </c>
    </row>
    <row r="137" spans="2:2" x14ac:dyDescent="0.35">
      <c r="B137" t="str" cm="1">
        <f t="array" ref="B137">TRANSPOSE(_xlfn._xlws.SORT(_xlfn._xlws.FILTER(environModifications[environmental_modif_lev]&amp;" | "&amp;environModifications[environ_modif_name],environModifications[experiment_id]=A137)))</f>
        <v xml:space="preserve"> | </v>
      </c>
    </row>
    <row r="138" spans="2:2" x14ac:dyDescent="0.35">
      <c r="B138" t="str" cm="1">
        <f t="array" ref="B138">TRANSPOSE(_xlfn._xlws.SORT(_xlfn._xlws.FILTER(environModifications[environmental_modif_lev]&amp;" | "&amp;environModifications[environ_modif_name],environModifications[experiment_id]=A138)))</f>
        <v xml:space="preserve"> | </v>
      </c>
    </row>
    <row r="139" spans="2:2" x14ac:dyDescent="0.35">
      <c r="B139" t="str" cm="1">
        <f t="array" ref="B139">TRANSPOSE(_xlfn._xlws.SORT(_xlfn._xlws.FILTER(environModifications[environmental_modif_lev]&amp;" | "&amp;environModifications[environ_modif_name],environModifications[experiment_id]=A139)))</f>
        <v xml:space="preserve"> | </v>
      </c>
    </row>
    <row r="140" spans="2:2" x14ac:dyDescent="0.35">
      <c r="B140" t="str" cm="1">
        <f t="array" ref="B140">TRANSPOSE(_xlfn._xlws.SORT(_xlfn._xlws.FILTER(environModifications[environmental_modif_lev]&amp;" | "&amp;environModifications[environ_modif_name],environModifications[experiment_id]=A140)))</f>
        <v xml:space="preserve"> | </v>
      </c>
    </row>
    <row r="141" spans="2:2" x14ac:dyDescent="0.35">
      <c r="B141" t="str" cm="1">
        <f t="array" ref="B141">TRANSPOSE(_xlfn._xlws.SORT(_xlfn._xlws.FILTER(environModifications[environmental_modif_lev]&amp;" | "&amp;environModifications[environ_modif_name],environModifications[experiment_id]=A141)))</f>
        <v xml:space="preserve"> | </v>
      </c>
    </row>
    <row r="142" spans="2:2" x14ac:dyDescent="0.35">
      <c r="B142" t="str" cm="1">
        <f t="array" ref="B142">TRANSPOSE(_xlfn._xlws.SORT(_xlfn._xlws.FILTER(environModifications[environmental_modif_lev]&amp;" | "&amp;environModifications[environ_modif_name],environModifications[experiment_id]=A142)))</f>
        <v xml:space="preserve"> | </v>
      </c>
    </row>
    <row r="143" spans="2:2" x14ac:dyDescent="0.35">
      <c r="B143" t="str" cm="1">
        <f t="array" ref="B143">TRANSPOSE(_xlfn._xlws.SORT(_xlfn._xlws.FILTER(environModifications[environmental_modif_lev]&amp;" | "&amp;environModifications[environ_modif_name],environModifications[experiment_id]=A143)))</f>
        <v xml:space="preserve"> | </v>
      </c>
    </row>
    <row r="144" spans="2:2" x14ac:dyDescent="0.35">
      <c r="B144" t="str" cm="1">
        <f t="array" ref="B144">TRANSPOSE(_xlfn._xlws.SORT(_xlfn._xlws.FILTER(environModifications[environmental_modif_lev]&amp;" | "&amp;environModifications[environ_modif_name],environModifications[experiment_id]=A144)))</f>
        <v xml:space="preserve"> | </v>
      </c>
    </row>
    <row r="145" spans="2:2" x14ac:dyDescent="0.35">
      <c r="B145" t="str" cm="1">
        <f t="array" ref="B145">TRANSPOSE(_xlfn._xlws.SORT(_xlfn._xlws.FILTER(environModifications[environmental_modif_lev]&amp;" | "&amp;environModifications[environ_modif_name],environModifications[experiment_id]=A145)))</f>
        <v xml:space="preserve"> | </v>
      </c>
    </row>
    <row r="146" spans="2:2" x14ac:dyDescent="0.35">
      <c r="B146" t="str" cm="1">
        <f t="array" ref="B146">TRANSPOSE(_xlfn._xlws.SORT(_xlfn._xlws.FILTER(environModifications[environmental_modif_lev]&amp;" | "&amp;environModifications[environ_modif_name],environModifications[experiment_id]=A146)))</f>
        <v xml:space="preserve"> | </v>
      </c>
    </row>
    <row r="147" spans="2:2" x14ac:dyDescent="0.35">
      <c r="B147" t="str" cm="1">
        <f t="array" ref="B147">TRANSPOSE(_xlfn._xlws.SORT(_xlfn._xlws.FILTER(environModifications[environmental_modif_lev]&amp;" | "&amp;environModifications[environ_modif_name],environModifications[experiment_id]=A147)))</f>
        <v xml:space="preserve"> | </v>
      </c>
    </row>
    <row r="148" spans="2:2" x14ac:dyDescent="0.35">
      <c r="B148" t="str" cm="1">
        <f t="array" ref="B148">TRANSPOSE(_xlfn._xlws.SORT(_xlfn._xlws.FILTER(environModifications[environmental_modif_lev]&amp;" | "&amp;environModifications[environ_modif_name],environModifications[experiment_id]=A148)))</f>
        <v xml:space="preserve"> | </v>
      </c>
    </row>
    <row r="149" spans="2:2" x14ac:dyDescent="0.35">
      <c r="B149" t="str" cm="1">
        <f t="array" ref="B149">TRANSPOSE(_xlfn._xlws.SORT(_xlfn._xlws.FILTER(environModifications[environmental_modif_lev]&amp;" | "&amp;environModifications[environ_modif_name],environModifications[experiment_id]=A149)))</f>
        <v xml:space="preserve"> | </v>
      </c>
    </row>
    <row r="150" spans="2:2" x14ac:dyDescent="0.35">
      <c r="B150" t="str" cm="1">
        <f t="array" ref="B150">TRANSPOSE(_xlfn._xlws.SORT(_xlfn._xlws.FILTER(environModifications[environmental_modif_lev]&amp;" | "&amp;environModifications[environ_modif_name],environModifications[experiment_id]=A150)))</f>
        <v xml:space="preserve"> | </v>
      </c>
    </row>
    <row r="151" spans="2:2" x14ac:dyDescent="0.35">
      <c r="B151" t="str" cm="1">
        <f t="array" ref="B151">TRANSPOSE(_xlfn._xlws.SORT(_xlfn._xlws.FILTER(environModifications[environmental_modif_lev]&amp;" | "&amp;environModifications[environ_modif_name],environModifications[experiment_id]=A151)))</f>
        <v xml:space="preserve"> | </v>
      </c>
    </row>
    <row r="152" spans="2:2" x14ac:dyDescent="0.35">
      <c r="B152" t="str" cm="1">
        <f t="array" ref="B152">TRANSPOSE(_xlfn._xlws.SORT(_xlfn._xlws.FILTER(environModifications[environmental_modif_lev]&amp;" | "&amp;environModifications[environ_modif_name],environModifications[experiment_id]=A152)))</f>
        <v xml:space="preserve"> | </v>
      </c>
    </row>
    <row r="153" spans="2:2" x14ac:dyDescent="0.35">
      <c r="B153" t="str" cm="1">
        <f t="array" ref="B153">TRANSPOSE(_xlfn._xlws.SORT(_xlfn._xlws.FILTER(environModifications[environmental_modif_lev]&amp;" | "&amp;environModifications[environ_modif_name],environModifications[experiment_id]=A153)))</f>
        <v xml:space="preserve"> | </v>
      </c>
    </row>
    <row r="154" spans="2:2" x14ac:dyDescent="0.35">
      <c r="B154" t="str" cm="1">
        <f t="array" ref="B154">TRANSPOSE(_xlfn._xlws.SORT(_xlfn._xlws.FILTER(environModifications[environmental_modif_lev]&amp;" | "&amp;environModifications[environ_modif_name],environModifications[experiment_id]=A154)))</f>
        <v xml:space="preserve"> | </v>
      </c>
    </row>
    <row r="155" spans="2:2" x14ac:dyDescent="0.35">
      <c r="B155" t="str" cm="1">
        <f t="array" ref="B155">TRANSPOSE(_xlfn._xlws.SORT(_xlfn._xlws.FILTER(environModifications[environmental_modif_lev]&amp;" | "&amp;environModifications[environ_modif_name],environModifications[experiment_id]=A155)))</f>
        <v xml:space="preserve"> | </v>
      </c>
    </row>
    <row r="156" spans="2:2" x14ac:dyDescent="0.35">
      <c r="B156" t="str" cm="1">
        <f t="array" ref="B156">TRANSPOSE(_xlfn._xlws.SORT(_xlfn._xlws.FILTER(environModifications[environmental_modif_lev]&amp;" | "&amp;environModifications[environ_modif_name],environModifications[experiment_id]=A156)))</f>
        <v xml:space="preserve"> | </v>
      </c>
    </row>
    <row r="157" spans="2:2" x14ac:dyDescent="0.35">
      <c r="B157" t="str" cm="1">
        <f t="array" ref="B157">TRANSPOSE(_xlfn._xlws.SORT(_xlfn._xlws.FILTER(environModifications[environmental_modif_lev]&amp;" | "&amp;environModifications[environ_modif_name],environModifications[experiment_id]=A157)))</f>
        <v xml:space="preserve"> | </v>
      </c>
    </row>
    <row r="158" spans="2:2" x14ac:dyDescent="0.35">
      <c r="B158" t="str" cm="1">
        <f t="array" ref="B158">TRANSPOSE(_xlfn._xlws.SORT(_xlfn._xlws.FILTER(environModifications[environmental_modif_lev]&amp;" | "&amp;environModifications[environ_modif_name],environModifications[experiment_id]=A158)))</f>
        <v xml:space="preserve"> | </v>
      </c>
    </row>
    <row r="159" spans="2:2" x14ac:dyDescent="0.35">
      <c r="B159" t="str" cm="1">
        <f t="array" ref="B159">TRANSPOSE(_xlfn._xlws.SORT(_xlfn._xlws.FILTER(environModifications[environmental_modif_lev]&amp;" | "&amp;environModifications[environ_modif_name],environModifications[experiment_id]=A159)))</f>
        <v xml:space="preserve"> | </v>
      </c>
    </row>
    <row r="160" spans="2:2" x14ac:dyDescent="0.35">
      <c r="B160" t="str" cm="1">
        <f t="array" ref="B160">TRANSPOSE(_xlfn._xlws.SORT(_xlfn._xlws.FILTER(environModifications[environmental_modif_lev]&amp;" | "&amp;environModifications[environ_modif_name],environModifications[experiment_id]=A160)))</f>
        <v xml:space="preserve"> | </v>
      </c>
    </row>
    <row r="161" spans="2:2" x14ac:dyDescent="0.35">
      <c r="B161" t="str" cm="1">
        <f t="array" ref="B161">TRANSPOSE(_xlfn._xlws.SORT(_xlfn._xlws.FILTER(environModifications[environmental_modif_lev]&amp;" | "&amp;environModifications[environ_modif_name],environModifications[experiment_id]=A161)))</f>
        <v xml:space="preserve"> | </v>
      </c>
    </row>
    <row r="162" spans="2:2" x14ac:dyDescent="0.35">
      <c r="B162" t="str" cm="1">
        <f t="array" ref="B162">TRANSPOSE(_xlfn._xlws.SORT(_xlfn._xlws.FILTER(environModifications[environmental_modif_lev]&amp;" | "&amp;environModifications[environ_modif_name],environModifications[experiment_id]=A162)))</f>
        <v xml:space="preserve"> | </v>
      </c>
    </row>
    <row r="163" spans="2:2" x14ac:dyDescent="0.35">
      <c r="B163" t="str" cm="1">
        <f t="array" ref="B163">TRANSPOSE(_xlfn._xlws.SORT(_xlfn._xlws.FILTER(environModifications[environmental_modif_lev]&amp;" | "&amp;environModifications[environ_modif_name],environModifications[experiment_id]=A163)))</f>
        <v xml:space="preserve"> | </v>
      </c>
    </row>
    <row r="164" spans="2:2" x14ac:dyDescent="0.35">
      <c r="B164" t="str" cm="1">
        <f t="array" ref="B164">TRANSPOSE(_xlfn._xlws.SORT(_xlfn._xlws.FILTER(environModifications[environmental_modif_lev]&amp;" | "&amp;environModifications[environ_modif_name],environModifications[experiment_id]=A164)))</f>
        <v xml:space="preserve"> | </v>
      </c>
    </row>
    <row r="165" spans="2:2" x14ac:dyDescent="0.35">
      <c r="B165" t="str" cm="1">
        <f t="array" ref="B165">TRANSPOSE(_xlfn._xlws.SORT(_xlfn._xlws.FILTER(environModifications[environmental_modif_lev]&amp;" | "&amp;environModifications[environ_modif_name],environModifications[experiment_id]=A165)))</f>
        <v xml:space="preserve"> | </v>
      </c>
    </row>
    <row r="166" spans="2:2" x14ac:dyDescent="0.35">
      <c r="B166" t="str" cm="1">
        <f t="array" ref="B166">TRANSPOSE(_xlfn._xlws.SORT(_xlfn._xlws.FILTER(environModifications[environmental_modif_lev]&amp;" | "&amp;environModifications[environ_modif_name],environModifications[experiment_id]=A166)))</f>
        <v xml:space="preserve"> | </v>
      </c>
    </row>
    <row r="167" spans="2:2" x14ac:dyDescent="0.35">
      <c r="B167" t="str" cm="1">
        <f t="array" ref="B167">TRANSPOSE(_xlfn._xlws.SORT(_xlfn._xlws.FILTER(environModifications[environmental_modif_lev]&amp;" | "&amp;environModifications[environ_modif_name],environModifications[experiment_id]=A167)))</f>
        <v xml:space="preserve"> | </v>
      </c>
    </row>
    <row r="168" spans="2:2" x14ac:dyDescent="0.35">
      <c r="B168" t="str" cm="1">
        <f t="array" ref="B168">TRANSPOSE(_xlfn._xlws.SORT(_xlfn._xlws.FILTER(environModifications[environmental_modif_lev]&amp;" | "&amp;environModifications[environ_modif_name],environModifications[experiment_id]=A168)))</f>
        <v xml:space="preserve"> | </v>
      </c>
    </row>
    <row r="169" spans="2:2" x14ac:dyDescent="0.35">
      <c r="B169" t="str" cm="1">
        <f t="array" ref="B169">TRANSPOSE(_xlfn._xlws.SORT(_xlfn._xlws.FILTER(environModifications[environmental_modif_lev]&amp;" | "&amp;environModifications[environ_modif_name],environModifications[experiment_id]=A169)))</f>
        <v xml:space="preserve"> | </v>
      </c>
    </row>
    <row r="170" spans="2:2" x14ac:dyDescent="0.35">
      <c r="B170" t="str" cm="1">
        <f t="array" ref="B170">TRANSPOSE(_xlfn._xlws.SORT(_xlfn._xlws.FILTER(environModifications[environmental_modif_lev]&amp;" | "&amp;environModifications[environ_modif_name],environModifications[experiment_id]=A170)))</f>
        <v xml:space="preserve"> | </v>
      </c>
    </row>
    <row r="171" spans="2:2" x14ac:dyDescent="0.35">
      <c r="B171" t="str" cm="1">
        <f t="array" ref="B171">TRANSPOSE(_xlfn._xlws.SORT(_xlfn._xlws.FILTER(environModifications[environmental_modif_lev]&amp;" | "&amp;environModifications[environ_modif_name],environModifications[experiment_id]=A171)))</f>
        <v xml:space="preserve"> | </v>
      </c>
    </row>
    <row r="172" spans="2:2" x14ac:dyDescent="0.35">
      <c r="B172" t="str" cm="1">
        <f t="array" ref="B172">TRANSPOSE(_xlfn._xlws.SORT(_xlfn._xlws.FILTER(environModifications[environmental_modif_lev]&amp;" | "&amp;environModifications[environ_modif_name],environModifications[experiment_id]=A172)))</f>
        <v xml:space="preserve"> | </v>
      </c>
    </row>
    <row r="173" spans="2:2" x14ac:dyDescent="0.35">
      <c r="B173" t="str" cm="1">
        <f t="array" ref="B173">TRANSPOSE(_xlfn._xlws.SORT(_xlfn._xlws.FILTER(environModifications[environmental_modif_lev]&amp;" | "&amp;environModifications[environ_modif_name],environModifications[experiment_id]=A173)))</f>
        <v xml:space="preserve"> | </v>
      </c>
    </row>
    <row r="174" spans="2:2" x14ac:dyDescent="0.35">
      <c r="B174" t="str" cm="1">
        <f t="array" ref="B174">TRANSPOSE(_xlfn._xlws.SORT(_xlfn._xlws.FILTER(environModifications[environmental_modif_lev]&amp;" | "&amp;environModifications[environ_modif_name],environModifications[experiment_id]=A174)))</f>
        <v xml:space="preserve"> | </v>
      </c>
    </row>
    <row r="175" spans="2:2" x14ac:dyDescent="0.35">
      <c r="B175" t="str" cm="1">
        <f t="array" ref="B175">TRANSPOSE(_xlfn._xlws.SORT(_xlfn._xlws.FILTER(environModifications[environmental_modif_lev]&amp;" | "&amp;environModifications[environ_modif_name],environModifications[experiment_id]=A175)))</f>
        <v xml:space="preserve"> | </v>
      </c>
    </row>
    <row r="176" spans="2:2" x14ac:dyDescent="0.35">
      <c r="B176" t="str" cm="1">
        <f t="array" ref="B176">TRANSPOSE(_xlfn._xlws.SORT(_xlfn._xlws.FILTER(environModifications[environmental_modif_lev]&amp;" | "&amp;environModifications[environ_modif_name],environModifications[experiment_id]=A176)))</f>
        <v xml:space="preserve"> | </v>
      </c>
    </row>
    <row r="177" spans="2:2" x14ac:dyDescent="0.35">
      <c r="B177" t="str" cm="1">
        <f t="array" ref="B177">TRANSPOSE(_xlfn._xlws.SORT(_xlfn._xlws.FILTER(environModifications[environmental_modif_lev]&amp;" | "&amp;environModifications[environ_modif_name],environModifications[experiment_id]=A177)))</f>
        <v xml:space="preserve"> | </v>
      </c>
    </row>
    <row r="178" spans="2:2" x14ac:dyDescent="0.35">
      <c r="B178" t="str" cm="1">
        <f t="array" ref="B178">TRANSPOSE(_xlfn._xlws.SORT(_xlfn._xlws.FILTER(environModifications[environmental_modif_lev]&amp;" | "&amp;environModifications[environ_modif_name],environModifications[experiment_id]=A178)))</f>
        <v xml:space="preserve"> | </v>
      </c>
    </row>
    <row r="179" spans="2:2" x14ac:dyDescent="0.35">
      <c r="B179" t="str" cm="1">
        <f t="array" ref="B179">TRANSPOSE(_xlfn._xlws.SORT(_xlfn._xlws.FILTER(environModifications[environmental_modif_lev]&amp;" | "&amp;environModifications[environ_modif_name],environModifications[experiment_id]=A179)))</f>
        <v xml:space="preserve"> | </v>
      </c>
    </row>
    <row r="180" spans="2:2" x14ac:dyDescent="0.35">
      <c r="B180" t="str" cm="1">
        <f t="array" ref="B180">TRANSPOSE(_xlfn._xlws.SORT(_xlfn._xlws.FILTER(environModifications[environmental_modif_lev]&amp;" | "&amp;environModifications[environ_modif_name],environModifications[experiment_id]=A180)))</f>
        <v xml:space="preserve"> | </v>
      </c>
    </row>
    <row r="181" spans="2:2" x14ac:dyDescent="0.35">
      <c r="B181" t="str" cm="1">
        <f t="array" ref="B181">TRANSPOSE(_xlfn._xlws.SORT(_xlfn._xlws.FILTER(environModifications[environmental_modif_lev]&amp;" | "&amp;environModifications[environ_modif_name],environModifications[experiment_id]=A181)))</f>
        <v xml:space="preserve"> | </v>
      </c>
    </row>
    <row r="182" spans="2:2" x14ac:dyDescent="0.35">
      <c r="B182" t="str" cm="1">
        <f t="array" ref="B182">TRANSPOSE(_xlfn._xlws.SORT(_xlfn._xlws.FILTER(environModifications[environmental_modif_lev]&amp;" | "&amp;environModifications[environ_modif_name],environModifications[experiment_id]=A182)))</f>
        <v xml:space="preserve"> | </v>
      </c>
    </row>
    <row r="183" spans="2:2" x14ac:dyDescent="0.35">
      <c r="B183" t="str" cm="1">
        <f t="array" ref="B183">TRANSPOSE(_xlfn._xlws.SORT(_xlfn._xlws.FILTER(environModifications[environmental_modif_lev]&amp;" | "&amp;environModifications[environ_modif_name],environModifications[experiment_id]=A183)))</f>
        <v xml:space="preserve"> | </v>
      </c>
    </row>
    <row r="184" spans="2:2" x14ac:dyDescent="0.35">
      <c r="B184" t="str" cm="1">
        <f t="array" ref="B184">TRANSPOSE(_xlfn._xlws.SORT(_xlfn._xlws.FILTER(environModifications[environmental_modif_lev]&amp;" | "&amp;environModifications[environ_modif_name],environModifications[experiment_id]=A184)))</f>
        <v xml:space="preserve"> | </v>
      </c>
    </row>
    <row r="185" spans="2:2" x14ac:dyDescent="0.35">
      <c r="B185" t="str" cm="1">
        <f t="array" ref="B185">TRANSPOSE(_xlfn._xlws.SORT(_xlfn._xlws.FILTER(environModifications[environmental_modif_lev]&amp;" | "&amp;environModifications[environ_modif_name],environModifications[experiment_id]=A185)))</f>
        <v xml:space="preserve"> | </v>
      </c>
    </row>
    <row r="186" spans="2:2" x14ac:dyDescent="0.35">
      <c r="B186" t="str" cm="1">
        <f t="array" ref="B186">TRANSPOSE(_xlfn._xlws.SORT(_xlfn._xlws.FILTER(environModifications[environmental_modif_lev]&amp;" | "&amp;environModifications[environ_modif_name],environModifications[experiment_id]=A186)))</f>
        <v xml:space="preserve"> | </v>
      </c>
    </row>
    <row r="187" spans="2:2" x14ac:dyDescent="0.35">
      <c r="B187" t="str" cm="1">
        <f t="array" ref="B187">TRANSPOSE(_xlfn._xlws.SORT(_xlfn._xlws.FILTER(environModifications[environmental_modif_lev]&amp;" | "&amp;environModifications[environ_modif_name],environModifications[experiment_id]=A187)))</f>
        <v xml:space="preserve"> | </v>
      </c>
    </row>
    <row r="188" spans="2:2" x14ac:dyDescent="0.35">
      <c r="B188" t="str" cm="1">
        <f t="array" ref="B188">TRANSPOSE(_xlfn._xlws.SORT(_xlfn._xlws.FILTER(environModifications[environmental_modif_lev]&amp;" | "&amp;environModifications[environ_modif_name],environModifications[experiment_id]=A188)))</f>
        <v xml:space="preserve"> | </v>
      </c>
    </row>
    <row r="189" spans="2:2" x14ac:dyDescent="0.35">
      <c r="B189" t="str" cm="1">
        <f t="array" ref="B189">TRANSPOSE(_xlfn._xlws.SORT(_xlfn._xlws.FILTER(environModifications[environmental_modif_lev]&amp;" | "&amp;environModifications[environ_modif_name],environModifications[experiment_id]=A189)))</f>
        <v xml:space="preserve"> | </v>
      </c>
    </row>
    <row r="190" spans="2:2" x14ac:dyDescent="0.35">
      <c r="B190" t="str" cm="1">
        <f t="array" ref="B190">TRANSPOSE(_xlfn._xlws.SORT(_xlfn._xlws.FILTER(environModifications[environmental_modif_lev]&amp;" | "&amp;environModifications[environ_modif_name],environModifications[experiment_id]=A190)))</f>
        <v xml:space="preserve"> | </v>
      </c>
    </row>
    <row r="191" spans="2:2" x14ac:dyDescent="0.35">
      <c r="B191" t="str" cm="1">
        <f t="array" ref="B191">TRANSPOSE(_xlfn._xlws.SORT(_xlfn._xlws.FILTER(environModifications[environmental_modif_lev]&amp;" | "&amp;environModifications[environ_modif_name],environModifications[experiment_id]=A191)))</f>
        <v xml:space="preserve"> | </v>
      </c>
    </row>
    <row r="192" spans="2:2" x14ac:dyDescent="0.35">
      <c r="B192" t="str" cm="1">
        <f t="array" ref="B192">TRANSPOSE(_xlfn._xlws.SORT(_xlfn._xlws.FILTER(environModifications[environmental_modif_lev]&amp;" | "&amp;environModifications[environ_modif_name],environModifications[experiment_id]=A192)))</f>
        <v xml:space="preserve"> | </v>
      </c>
    </row>
    <row r="193" spans="2:2" x14ac:dyDescent="0.35">
      <c r="B193" t="str" cm="1">
        <f t="array" ref="B193">TRANSPOSE(_xlfn._xlws.SORT(_xlfn._xlws.FILTER(environModifications[environmental_modif_lev]&amp;" | "&amp;environModifications[environ_modif_name],environModifications[experiment_id]=A193)))</f>
        <v xml:space="preserve"> | </v>
      </c>
    </row>
    <row r="194" spans="2:2" x14ac:dyDescent="0.35">
      <c r="B194" t="str" cm="1">
        <f t="array" ref="B194">TRANSPOSE(_xlfn._xlws.SORT(_xlfn._xlws.FILTER(environModifications[environmental_modif_lev]&amp;" | "&amp;environModifications[environ_modif_name],environModifications[experiment_id]=A194)))</f>
        <v xml:space="preserve"> | </v>
      </c>
    </row>
    <row r="195" spans="2:2" x14ac:dyDescent="0.35">
      <c r="B195" t="str" cm="1">
        <f t="array" ref="B195">TRANSPOSE(_xlfn._xlws.SORT(_xlfn._xlws.FILTER(environModifications[environmental_modif_lev]&amp;" | "&amp;environModifications[environ_modif_name],environModifications[experiment_id]=A195)))</f>
        <v xml:space="preserve"> | </v>
      </c>
    </row>
    <row r="196" spans="2:2" x14ac:dyDescent="0.35">
      <c r="B196" t="str" cm="1">
        <f t="array" ref="B196">TRANSPOSE(_xlfn._xlws.SORT(_xlfn._xlws.FILTER(environModifications[environmental_modif_lev]&amp;" | "&amp;environModifications[environ_modif_name],environModifications[experiment_id]=A196)))</f>
        <v xml:space="preserve"> | </v>
      </c>
    </row>
    <row r="197" spans="2:2" x14ac:dyDescent="0.35">
      <c r="B197" t="str" cm="1">
        <f t="array" ref="B197">TRANSPOSE(_xlfn._xlws.SORT(_xlfn._xlws.FILTER(environModifications[environmental_modif_lev]&amp;" | "&amp;environModifications[environ_modif_name],environModifications[experiment_id]=A197)))</f>
        <v xml:space="preserve"> | </v>
      </c>
    </row>
    <row r="198" spans="2:2" x14ac:dyDescent="0.35">
      <c r="B198" t="str" cm="1">
        <f t="array" ref="B198">TRANSPOSE(_xlfn._xlws.SORT(_xlfn._xlws.FILTER(environModifications[environmental_modif_lev]&amp;" | "&amp;environModifications[environ_modif_name],environModifications[experiment_id]=A198)))</f>
        <v xml:space="preserve"> | </v>
      </c>
    </row>
    <row r="199" spans="2:2" x14ac:dyDescent="0.35">
      <c r="B199" t="str" cm="1">
        <f t="array" ref="B199">TRANSPOSE(_xlfn._xlws.SORT(_xlfn._xlws.FILTER(environModifications[environmental_modif_lev]&amp;" | "&amp;environModifications[environ_modif_name],environModifications[experiment_id]=A199)))</f>
        <v xml:space="preserve"> | </v>
      </c>
    </row>
    <row r="200" spans="2:2" x14ac:dyDescent="0.35">
      <c r="B200" t="str" cm="1">
        <f t="array" ref="B200">TRANSPOSE(_xlfn._xlws.SORT(_xlfn._xlws.FILTER(environModifications[environmental_modif_lev]&amp;" | "&amp;environModifications[environ_modif_name],environModifications[experiment_id]=A200)))</f>
        <v xml:space="preserve"> | </v>
      </c>
    </row>
    <row r="201" spans="2:2" x14ac:dyDescent="0.35">
      <c r="B201" t="str" cm="1">
        <f t="array" ref="B201">TRANSPOSE(_xlfn._xlws.SORT(_xlfn._xlws.FILTER(environModifications[environmental_modif_lev]&amp;" | "&amp;environModifications[environ_modif_name],environModifications[experiment_id]=A201)))</f>
        <v xml:space="preserve"> | </v>
      </c>
    </row>
    <row r="202" spans="2:2" x14ac:dyDescent="0.35">
      <c r="B202" t="str" cm="1">
        <f t="array" ref="B202">TRANSPOSE(_xlfn._xlws.SORT(_xlfn._xlws.FILTER(environModifications[environmental_modif_lev]&amp;" | "&amp;environModifications[environ_modif_name],environModifications[experiment_id]=A202)))</f>
        <v xml:space="preserve"> | </v>
      </c>
    </row>
    <row r="203" spans="2:2" x14ac:dyDescent="0.35">
      <c r="B203" t="str" cm="1">
        <f t="array" ref="B203">TRANSPOSE(_xlfn._xlws.SORT(_xlfn._xlws.FILTER(environModifications[environmental_modif_lev]&amp;" | "&amp;environModifications[environ_modif_name],environModifications[experiment_id]=A203)))</f>
        <v xml:space="preserve"> | </v>
      </c>
    </row>
    <row r="204" spans="2:2" x14ac:dyDescent="0.35">
      <c r="B204" t="str" cm="1">
        <f t="array" ref="B204">TRANSPOSE(_xlfn._xlws.SORT(_xlfn._xlws.FILTER(environModifications[environmental_modif_lev]&amp;" | "&amp;environModifications[environ_modif_name],environModifications[experiment_id]=A204)))</f>
        <v xml:space="preserve"> | </v>
      </c>
    </row>
    <row r="205" spans="2:2" x14ac:dyDescent="0.35">
      <c r="B205" t="str" cm="1">
        <f t="array" ref="B205">TRANSPOSE(_xlfn._xlws.SORT(_xlfn._xlws.FILTER(environModifications[environmental_modif_lev]&amp;" | "&amp;environModifications[environ_modif_name],environModifications[experiment_id]=A205)))</f>
        <v xml:space="preserve"> | </v>
      </c>
    </row>
    <row r="206" spans="2:2" x14ac:dyDescent="0.35">
      <c r="B206" t="str" cm="1">
        <f t="array" ref="B206">TRANSPOSE(_xlfn._xlws.SORT(_xlfn._xlws.FILTER(environModifications[environmental_modif_lev]&amp;" | "&amp;environModifications[environ_modif_name],environModifications[experiment_id]=A206)))</f>
        <v xml:space="preserve"> | </v>
      </c>
    </row>
    <row r="207" spans="2:2" x14ac:dyDescent="0.35">
      <c r="B207" t="str" cm="1">
        <f t="array" ref="B207">TRANSPOSE(_xlfn._xlws.SORT(_xlfn._xlws.FILTER(environModifications[environmental_modif_lev]&amp;" | "&amp;environModifications[environ_modif_name],environModifications[experiment_id]=A207)))</f>
        <v xml:space="preserve"> | </v>
      </c>
    </row>
    <row r="208" spans="2:2" x14ac:dyDescent="0.35">
      <c r="B208" t="str" cm="1">
        <f t="array" ref="B208">TRANSPOSE(_xlfn._xlws.SORT(_xlfn._xlws.FILTER(environModifications[environmental_modif_lev]&amp;" | "&amp;environModifications[environ_modif_name],environModifications[experiment_id]=A208)))</f>
        <v xml:space="preserve"> | </v>
      </c>
    </row>
    <row r="209" spans="2:2" x14ac:dyDescent="0.35">
      <c r="B209" t="str" cm="1">
        <f t="array" ref="B209">TRANSPOSE(_xlfn._xlws.SORT(_xlfn._xlws.FILTER(environModifications[environmental_modif_lev]&amp;" | "&amp;environModifications[environ_modif_name],environModifications[experiment_id]=A209)))</f>
        <v xml:space="preserve"> | </v>
      </c>
    </row>
    <row r="210" spans="2:2" x14ac:dyDescent="0.35">
      <c r="B210" t="str" cm="1">
        <f t="array" ref="B210">TRANSPOSE(_xlfn._xlws.SORT(_xlfn._xlws.FILTER(environModifications[environmental_modif_lev]&amp;" | "&amp;environModifications[environ_modif_name],environModifications[experiment_id]=A210)))</f>
        <v xml:space="preserve"> | </v>
      </c>
    </row>
    <row r="211" spans="2:2" x14ac:dyDescent="0.35">
      <c r="B211" t="str" cm="1">
        <f t="array" ref="B211">TRANSPOSE(_xlfn._xlws.SORT(_xlfn._xlws.FILTER(environModifications[environmental_modif_lev]&amp;" | "&amp;environModifications[environ_modif_name],environModifications[experiment_id]=A211)))</f>
        <v xml:space="preserve"> | </v>
      </c>
    </row>
    <row r="212" spans="2:2" x14ac:dyDescent="0.35">
      <c r="B212" t="str" cm="1">
        <f t="array" ref="B212">TRANSPOSE(_xlfn._xlws.SORT(_xlfn._xlws.FILTER(environModifications[environmental_modif_lev]&amp;" | "&amp;environModifications[environ_modif_name],environModifications[experiment_id]=A212)))</f>
        <v xml:space="preserve"> | </v>
      </c>
    </row>
    <row r="213" spans="2:2" x14ac:dyDescent="0.35">
      <c r="B213" t="str" cm="1">
        <f t="array" ref="B213">TRANSPOSE(_xlfn._xlws.SORT(_xlfn._xlws.FILTER(environModifications[environmental_modif_lev]&amp;" | "&amp;environModifications[environ_modif_name],environModifications[experiment_id]=A213)))</f>
        <v xml:space="preserve"> | </v>
      </c>
    </row>
    <row r="214" spans="2:2" x14ac:dyDescent="0.35">
      <c r="B214" t="str" cm="1">
        <f t="array" ref="B214">TRANSPOSE(_xlfn._xlws.SORT(_xlfn._xlws.FILTER(environModifications[environmental_modif_lev]&amp;" | "&amp;environModifications[environ_modif_name],environModifications[experiment_id]=A214)))</f>
        <v xml:space="preserve"> | </v>
      </c>
    </row>
    <row r="215" spans="2:2" x14ac:dyDescent="0.35">
      <c r="B215" t="str" cm="1">
        <f t="array" ref="B215">TRANSPOSE(_xlfn._xlws.SORT(_xlfn._xlws.FILTER(environModifications[environmental_modif_lev]&amp;" | "&amp;environModifications[environ_modif_name],environModifications[experiment_id]=A215)))</f>
        <v xml:space="preserve"> | </v>
      </c>
    </row>
    <row r="216" spans="2:2" x14ac:dyDescent="0.35">
      <c r="B216" t="str" cm="1">
        <f t="array" ref="B216">TRANSPOSE(_xlfn._xlws.SORT(_xlfn._xlws.FILTER(environModifications[environmental_modif_lev]&amp;" | "&amp;environModifications[environ_modif_name],environModifications[experiment_id]=A216)))</f>
        <v xml:space="preserve"> | </v>
      </c>
    </row>
    <row r="217" spans="2:2" x14ac:dyDescent="0.35">
      <c r="B217" t="str" cm="1">
        <f t="array" ref="B217">TRANSPOSE(_xlfn._xlws.SORT(_xlfn._xlws.FILTER(environModifications[environmental_modif_lev]&amp;" | "&amp;environModifications[environ_modif_name],environModifications[experiment_id]=A217)))</f>
        <v xml:space="preserve"> | </v>
      </c>
    </row>
    <row r="218" spans="2:2" x14ac:dyDescent="0.35">
      <c r="B218" t="str" cm="1">
        <f t="array" ref="B218">TRANSPOSE(_xlfn._xlws.SORT(_xlfn._xlws.FILTER(environModifications[environmental_modif_lev]&amp;" | "&amp;environModifications[environ_modif_name],environModifications[experiment_id]=A218)))</f>
        <v xml:space="preserve"> | </v>
      </c>
    </row>
    <row r="219" spans="2:2" x14ac:dyDescent="0.35">
      <c r="B219" t="str" cm="1">
        <f t="array" ref="B219">TRANSPOSE(_xlfn._xlws.SORT(_xlfn._xlws.FILTER(environModifications[environmental_modif_lev]&amp;" | "&amp;environModifications[environ_modif_name],environModifications[experiment_id]=A219)))</f>
        <v xml:space="preserve"> | </v>
      </c>
    </row>
    <row r="220" spans="2:2" x14ac:dyDescent="0.35">
      <c r="B220" t="str" cm="1">
        <f t="array" ref="B220">TRANSPOSE(_xlfn._xlws.SORT(_xlfn._xlws.FILTER(environModifications[environmental_modif_lev]&amp;" | "&amp;environModifications[environ_modif_name],environModifications[experiment_id]=A220)))</f>
        <v xml:space="preserve"> | </v>
      </c>
    </row>
    <row r="221" spans="2:2" x14ac:dyDescent="0.35">
      <c r="B221" t="str" cm="1">
        <f t="array" ref="B221">TRANSPOSE(_xlfn._xlws.SORT(_xlfn._xlws.FILTER(environModifications[environmental_modif_lev]&amp;" | "&amp;environModifications[environ_modif_name],environModifications[experiment_id]=A221)))</f>
        <v xml:space="preserve"> | </v>
      </c>
    </row>
    <row r="222" spans="2:2" x14ac:dyDescent="0.35">
      <c r="B222" t="str" cm="1">
        <f t="array" ref="B222">TRANSPOSE(_xlfn._xlws.SORT(_xlfn._xlws.FILTER(environModifications[environmental_modif_lev]&amp;" | "&amp;environModifications[environ_modif_name],environModifications[experiment_id]=A222)))</f>
        <v xml:space="preserve"> | </v>
      </c>
    </row>
    <row r="223" spans="2:2" x14ac:dyDescent="0.35">
      <c r="B223" t="str" cm="1">
        <f t="array" ref="B223">TRANSPOSE(_xlfn._xlws.SORT(_xlfn._xlws.FILTER(environModifications[environmental_modif_lev]&amp;" | "&amp;environModifications[environ_modif_name],environModifications[experiment_id]=A223)))</f>
        <v xml:space="preserve"> | </v>
      </c>
    </row>
    <row r="224" spans="2:2" x14ac:dyDescent="0.35">
      <c r="B224" t="str" cm="1">
        <f t="array" ref="B224">TRANSPOSE(_xlfn._xlws.SORT(_xlfn._xlws.FILTER(environModifications[environmental_modif_lev]&amp;" | "&amp;environModifications[environ_modif_name],environModifications[experiment_id]=A224)))</f>
        <v xml:space="preserve"> | </v>
      </c>
    </row>
    <row r="225" spans="2:2" x14ac:dyDescent="0.35">
      <c r="B225" t="str" cm="1">
        <f t="array" ref="B225">TRANSPOSE(_xlfn._xlws.SORT(_xlfn._xlws.FILTER(environModifications[environmental_modif_lev]&amp;" | "&amp;environModifications[environ_modif_name],environModifications[experiment_id]=A225)))</f>
        <v xml:space="preserve"> | </v>
      </c>
    </row>
    <row r="226" spans="2:2" x14ac:dyDescent="0.35">
      <c r="B226" t="str" cm="1">
        <f t="array" ref="B226">TRANSPOSE(_xlfn._xlws.SORT(_xlfn._xlws.FILTER(environModifications[environmental_modif_lev]&amp;" | "&amp;environModifications[environ_modif_name],environModifications[experiment_id]=A226)))</f>
        <v xml:space="preserve"> | </v>
      </c>
    </row>
    <row r="227" spans="2:2" x14ac:dyDescent="0.35">
      <c r="B227" t="str" cm="1">
        <f t="array" ref="B227">TRANSPOSE(_xlfn._xlws.SORT(_xlfn._xlws.FILTER(environModifications[environmental_modif_lev]&amp;" | "&amp;environModifications[environ_modif_name],environModifications[experiment_id]=A227)))</f>
        <v xml:space="preserve"> | </v>
      </c>
    </row>
    <row r="228" spans="2:2" x14ac:dyDescent="0.35">
      <c r="B228" t="str" cm="1">
        <f t="array" ref="B228">TRANSPOSE(_xlfn._xlws.SORT(_xlfn._xlws.FILTER(environModifications[environmental_modif_lev]&amp;" | "&amp;environModifications[environ_modif_name],environModifications[experiment_id]=A228)))</f>
        <v xml:space="preserve"> | </v>
      </c>
    </row>
    <row r="229" spans="2:2" x14ac:dyDescent="0.35">
      <c r="B229" t="str" cm="1">
        <f t="array" ref="B229">TRANSPOSE(_xlfn._xlws.SORT(_xlfn._xlws.FILTER(environModifications[environmental_modif_lev]&amp;" | "&amp;environModifications[environ_modif_name],environModifications[experiment_id]=A229)))</f>
        <v xml:space="preserve"> | </v>
      </c>
    </row>
    <row r="230" spans="2:2" x14ac:dyDescent="0.35">
      <c r="B230" t="str" cm="1">
        <f t="array" ref="B230">TRANSPOSE(_xlfn._xlws.SORT(_xlfn._xlws.FILTER(environModifications[environmental_modif_lev]&amp;" | "&amp;environModifications[environ_modif_name],environModifications[experiment_id]=A230)))</f>
        <v xml:space="preserve"> | </v>
      </c>
    </row>
    <row r="231" spans="2:2" x14ac:dyDescent="0.35">
      <c r="B231" t="str" cm="1">
        <f t="array" ref="B231">TRANSPOSE(_xlfn._xlws.SORT(_xlfn._xlws.FILTER(environModifications[environmental_modif_lev]&amp;" | "&amp;environModifications[environ_modif_name],environModifications[experiment_id]=A231)))</f>
        <v xml:space="preserve"> | </v>
      </c>
    </row>
    <row r="232" spans="2:2" x14ac:dyDescent="0.35">
      <c r="B232" t="str" cm="1">
        <f t="array" ref="B232">TRANSPOSE(_xlfn._xlws.SORT(_xlfn._xlws.FILTER(environModifications[environmental_modif_lev]&amp;" | "&amp;environModifications[environ_modif_name],environModifications[experiment_id]=A232)))</f>
        <v xml:space="preserve"> | </v>
      </c>
    </row>
    <row r="233" spans="2:2" x14ac:dyDescent="0.35">
      <c r="B233" t="str" cm="1">
        <f t="array" ref="B233">TRANSPOSE(_xlfn._xlws.SORT(_xlfn._xlws.FILTER(environModifications[environmental_modif_lev]&amp;" | "&amp;environModifications[environ_modif_name],environModifications[experiment_id]=A233)))</f>
        <v xml:space="preserve"> | </v>
      </c>
    </row>
    <row r="234" spans="2:2" x14ac:dyDescent="0.35">
      <c r="B234" t="str" cm="1">
        <f t="array" ref="B234">TRANSPOSE(_xlfn._xlws.SORT(_xlfn._xlws.FILTER(environModifications[environmental_modif_lev]&amp;" | "&amp;environModifications[environ_modif_name],environModifications[experiment_id]=A234)))</f>
        <v xml:space="preserve"> | </v>
      </c>
    </row>
    <row r="235" spans="2:2" x14ac:dyDescent="0.35">
      <c r="B235" t="str" cm="1">
        <f t="array" ref="B235">TRANSPOSE(_xlfn._xlws.SORT(_xlfn._xlws.FILTER(environModifications[environmental_modif_lev]&amp;" | "&amp;environModifications[environ_modif_name],environModifications[experiment_id]=A235)))</f>
        <v xml:space="preserve"> | </v>
      </c>
    </row>
    <row r="236" spans="2:2" x14ac:dyDescent="0.35">
      <c r="B236" t="str" cm="1">
        <f t="array" ref="B236">TRANSPOSE(_xlfn._xlws.SORT(_xlfn._xlws.FILTER(environModifications[environmental_modif_lev]&amp;" | "&amp;environModifications[environ_modif_name],environModifications[experiment_id]=A236)))</f>
        <v xml:space="preserve"> | </v>
      </c>
    </row>
    <row r="237" spans="2:2" x14ac:dyDescent="0.35">
      <c r="B237" t="str" cm="1">
        <f t="array" ref="B237">TRANSPOSE(_xlfn._xlws.SORT(_xlfn._xlws.FILTER(environModifications[environmental_modif_lev]&amp;" | "&amp;environModifications[environ_modif_name],environModifications[experiment_id]=A237)))</f>
        <v xml:space="preserve"> | </v>
      </c>
    </row>
    <row r="238" spans="2:2" x14ac:dyDescent="0.35">
      <c r="B238" t="str" cm="1">
        <f t="array" ref="B238">TRANSPOSE(_xlfn._xlws.SORT(_xlfn._xlws.FILTER(environModifications[environmental_modif_lev]&amp;" | "&amp;environModifications[environ_modif_name],environModifications[experiment_id]=A238)))</f>
        <v xml:space="preserve"> | </v>
      </c>
    </row>
    <row r="239" spans="2:2" x14ac:dyDescent="0.35">
      <c r="B239" t="str" cm="1">
        <f t="array" ref="B239">TRANSPOSE(_xlfn._xlws.SORT(_xlfn._xlws.FILTER(environModifications[environmental_modif_lev]&amp;" | "&amp;environModifications[environ_modif_name],environModifications[experiment_id]=A239)))</f>
        <v xml:space="preserve"> | </v>
      </c>
    </row>
    <row r="240" spans="2:2" x14ac:dyDescent="0.35">
      <c r="B240" t="str" cm="1">
        <f t="array" ref="B240">TRANSPOSE(_xlfn._xlws.SORT(_xlfn._xlws.FILTER(environModifications[environmental_modif_lev]&amp;" | "&amp;environModifications[environ_modif_name],environModifications[experiment_id]=A240)))</f>
        <v xml:space="preserve"> | </v>
      </c>
    </row>
    <row r="241" spans="2:2" x14ac:dyDescent="0.35">
      <c r="B241" t="str" cm="1">
        <f t="array" ref="B241">TRANSPOSE(_xlfn._xlws.SORT(_xlfn._xlws.FILTER(environModifications[environmental_modif_lev]&amp;" | "&amp;environModifications[environ_modif_name],environModifications[experiment_id]=A241)))</f>
        <v xml:space="preserve"> | </v>
      </c>
    </row>
    <row r="242" spans="2:2" x14ac:dyDescent="0.35">
      <c r="B242" t="str" cm="1">
        <f t="array" ref="B242">TRANSPOSE(_xlfn._xlws.SORT(_xlfn._xlws.FILTER(environModifications[environmental_modif_lev]&amp;" | "&amp;environModifications[environ_modif_name],environModifications[experiment_id]=A242)))</f>
        <v xml:space="preserve"> | </v>
      </c>
    </row>
    <row r="243" spans="2:2" x14ac:dyDescent="0.35">
      <c r="B243" t="str" cm="1">
        <f t="array" ref="B243">TRANSPOSE(_xlfn._xlws.SORT(_xlfn._xlws.FILTER(environModifications[environmental_modif_lev]&amp;" | "&amp;environModifications[environ_modif_name],environModifications[experiment_id]=A243)))</f>
        <v xml:space="preserve"> | </v>
      </c>
    </row>
    <row r="244" spans="2:2" x14ac:dyDescent="0.35">
      <c r="B244" t="str" cm="1">
        <f t="array" ref="B244">TRANSPOSE(_xlfn._xlws.SORT(_xlfn._xlws.FILTER(environModifications[environmental_modif_lev]&amp;" | "&amp;environModifications[environ_modif_name],environModifications[experiment_id]=A244)))</f>
        <v xml:space="preserve"> | </v>
      </c>
    </row>
    <row r="245" spans="2:2" x14ac:dyDescent="0.35">
      <c r="B245" t="str" cm="1">
        <f t="array" ref="B245">TRANSPOSE(_xlfn._xlws.SORT(_xlfn._xlws.FILTER(environModifications[environmental_modif_lev]&amp;" | "&amp;environModifications[environ_modif_name],environModifications[experiment_id]=A245)))</f>
        <v xml:space="preserve"> | </v>
      </c>
    </row>
    <row r="246" spans="2:2" x14ac:dyDescent="0.35">
      <c r="B246" t="str" cm="1">
        <f t="array" ref="B246">TRANSPOSE(_xlfn._xlws.SORT(_xlfn._xlws.FILTER(environModifications[environmental_modif_lev]&amp;" | "&amp;environModifications[environ_modif_name],environModifications[experiment_id]=A246)))</f>
        <v xml:space="preserve"> | </v>
      </c>
    </row>
    <row r="247" spans="2:2" x14ac:dyDescent="0.35">
      <c r="B247" t="str" cm="1">
        <f t="array" ref="B247">TRANSPOSE(_xlfn._xlws.SORT(_xlfn._xlws.FILTER(environModifications[environmental_modif_lev]&amp;" | "&amp;environModifications[environ_modif_name],environModifications[experiment_id]=A247)))</f>
        <v xml:space="preserve"> | </v>
      </c>
    </row>
    <row r="248" spans="2:2" x14ac:dyDescent="0.35">
      <c r="B248" t="str" cm="1">
        <f t="array" ref="B248">TRANSPOSE(_xlfn._xlws.SORT(_xlfn._xlws.FILTER(environModifications[environmental_modif_lev]&amp;" | "&amp;environModifications[environ_modif_name],environModifications[experiment_id]=A248)))</f>
        <v xml:space="preserve"> | </v>
      </c>
    </row>
    <row r="249" spans="2:2" x14ac:dyDescent="0.35">
      <c r="B249" t="str" cm="1">
        <f t="array" ref="B249">TRANSPOSE(_xlfn._xlws.SORT(_xlfn._xlws.FILTER(environModifications[environmental_modif_lev]&amp;" | "&amp;environModifications[environ_modif_name],environModifications[experiment_id]=A249)))</f>
        <v xml:space="preserve"> | </v>
      </c>
    </row>
    <row r="250" spans="2:2" x14ac:dyDescent="0.35">
      <c r="B250" t="str" cm="1">
        <f t="array" ref="B250">TRANSPOSE(_xlfn._xlws.SORT(_xlfn._xlws.FILTER(environModifications[environmental_modif_lev]&amp;" | "&amp;environModifications[environ_modif_name],environModifications[experiment_id]=A250)))</f>
        <v xml:space="preserve"> | </v>
      </c>
    </row>
    <row r="251" spans="2:2" x14ac:dyDescent="0.35">
      <c r="B251" t="str" cm="1">
        <f t="array" ref="B251">TRANSPOSE(_xlfn._xlws.SORT(_xlfn._xlws.FILTER(environModifications[environmental_modif_lev]&amp;" | "&amp;environModifications[environ_modif_name],environModifications[experiment_id]=A251)))</f>
        <v xml:space="preserve"> | </v>
      </c>
    </row>
    <row r="252" spans="2:2" x14ac:dyDescent="0.35">
      <c r="B252" t="str" cm="1">
        <f t="array" ref="B252">TRANSPOSE(_xlfn._xlws.SORT(_xlfn._xlws.FILTER(environModifications[environmental_modif_lev]&amp;" | "&amp;environModifications[environ_modif_name],environModifications[experiment_id]=A252)))</f>
        <v xml:space="preserve"> | </v>
      </c>
    </row>
    <row r="253" spans="2:2" x14ac:dyDescent="0.35">
      <c r="B253" t="str" cm="1">
        <f t="array" ref="B253">TRANSPOSE(_xlfn._xlws.SORT(_xlfn._xlws.FILTER(environModifications[environmental_modif_lev]&amp;" | "&amp;environModifications[environ_modif_name],environModifications[experiment_id]=A253)))</f>
        <v xml:space="preserve"> | </v>
      </c>
    </row>
    <row r="254" spans="2:2" x14ac:dyDescent="0.35">
      <c r="B254" t="str" cm="1">
        <f t="array" ref="B254">TRANSPOSE(_xlfn._xlws.SORT(_xlfn._xlws.FILTER(environModifications[environmental_modif_lev]&amp;" | "&amp;environModifications[environ_modif_name],environModifications[experiment_id]=A254)))</f>
        <v xml:space="preserve"> | </v>
      </c>
    </row>
    <row r="255" spans="2:2" x14ac:dyDescent="0.35">
      <c r="B255" t="str" cm="1">
        <f t="array" ref="B255">TRANSPOSE(_xlfn._xlws.SORT(_xlfn._xlws.FILTER(environModifications[environmental_modif_lev]&amp;" | "&amp;environModifications[environ_modif_name],environModifications[experiment_id]=A255)))</f>
        <v xml:space="preserve"> | </v>
      </c>
    </row>
    <row r="256" spans="2:2" x14ac:dyDescent="0.35">
      <c r="B256" t="str" cm="1">
        <f t="array" ref="B256">TRANSPOSE(_xlfn._xlws.SORT(_xlfn._xlws.FILTER(environModifications[environmental_modif_lev]&amp;" | "&amp;environModifications[environ_modif_name],environModifications[experiment_id]=A256)))</f>
        <v xml:space="preserve"> | </v>
      </c>
    </row>
    <row r="257" spans="2:2" x14ac:dyDescent="0.35">
      <c r="B257" t="str" cm="1">
        <f t="array" ref="B257">TRANSPOSE(_xlfn._xlws.SORT(_xlfn._xlws.FILTER(environModifications[environmental_modif_lev]&amp;" | "&amp;environModifications[environ_modif_name],environModifications[experiment_id]=A257)))</f>
        <v xml:space="preserve"> | </v>
      </c>
    </row>
    <row r="258" spans="2:2" x14ac:dyDescent="0.35">
      <c r="B258" t="str" cm="1">
        <f t="array" ref="B258">TRANSPOSE(_xlfn._xlws.SORT(_xlfn._xlws.FILTER(environModifications[environmental_modif_lev]&amp;" | "&amp;environModifications[environ_modif_name],environModifications[experiment_id]=A258)))</f>
        <v xml:space="preserve"> | </v>
      </c>
    </row>
    <row r="259" spans="2:2" x14ac:dyDescent="0.35">
      <c r="B259" t="str" cm="1">
        <f t="array" ref="B259">TRANSPOSE(_xlfn._xlws.SORT(_xlfn._xlws.FILTER(environModifications[environmental_modif_lev]&amp;" | "&amp;environModifications[environ_modif_name],environModifications[experiment_id]=A259)))</f>
        <v xml:space="preserve"> | </v>
      </c>
    </row>
    <row r="260" spans="2:2" x14ac:dyDescent="0.35">
      <c r="B260" t="str" cm="1">
        <f t="array" ref="B260">TRANSPOSE(_xlfn._xlws.SORT(_xlfn._xlws.FILTER(environModifications[environmental_modif_lev]&amp;" | "&amp;environModifications[environ_modif_name],environModifications[experiment_id]=A260)))</f>
        <v xml:space="preserve"> | </v>
      </c>
    </row>
    <row r="261" spans="2:2" x14ac:dyDescent="0.35">
      <c r="B261" t="str" cm="1">
        <f t="array" ref="B261">TRANSPOSE(_xlfn._xlws.SORT(_xlfn._xlws.FILTER(environModifications[environmental_modif_lev]&amp;" | "&amp;environModifications[environ_modif_name],environModifications[experiment_id]=A261)))</f>
        <v xml:space="preserve"> | </v>
      </c>
    </row>
    <row r="262" spans="2:2" x14ac:dyDescent="0.35">
      <c r="B262" t="str" cm="1">
        <f t="array" ref="B262">TRANSPOSE(_xlfn._xlws.SORT(_xlfn._xlws.FILTER(environModifications[environmental_modif_lev]&amp;" | "&amp;environModifications[environ_modif_name],environModifications[experiment_id]=A262)))</f>
        <v xml:space="preserve"> | </v>
      </c>
    </row>
    <row r="263" spans="2:2" x14ac:dyDescent="0.35">
      <c r="B263" t="str" cm="1">
        <f t="array" ref="B263">TRANSPOSE(_xlfn._xlws.SORT(_xlfn._xlws.FILTER(environModifications[environmental_modif_lev]&amp;" | "&amp;environModifications[environ_modif_name],environModifications[experiment_id]=A263)))</f>
        <v xml:space="preserve"> | </v>
      </c>
    </row>
    <row r="264" spans="2:2" x14ac:dyDescent="0.35">
      <c r="B264" t="str" cm="1">
        <f t="array" ref="B264">TRANSPOSE(_xlfn._xlws.SORT(_xlfn._xlws.FILTER(environModifications[environmental_modif_lev]&amp;" | "&amp;environModifications[environ_modif_name],environModifications[experiment_id]=A264)))</f>
        <v xml:space="preserve"> | </v>
      </c>
    </row>
    <row r="265" spans="2:2" x14ac:dyDescent="0.35">
      <c r="B265" t="str" cm="1">
        <f t="array" ref="B265">TRANSPOSE(_xlfn._xlws.SORT(_xlfn._xlws.FILTER(environModifications[environmental_modif_lev]&amp;" | "&amp;environModifications[environ_modif_name],environModifications[experiment_id]=A265)))</f>
        <v xml:space="preserve"> | </v>
      </c>
    </row>
    <row r="266" spans="2:2" x14ac:dyDescent="0.35">
      <c r="B266" t="str" cm="1">
        <f t="array" ref="B266">TRANSPOSE(_xlfn._xlws.SORT(_xlfn._xlws.FILTER(environModifications[environmental_modif_lev]&amp;" | "&amp;environModifications[environ_modif_name],environModifications[experiment_id]=A266)))</f>
        <v xml:space="preserve"> | </v>
      </c>
    </row>
    <row r="267" spans="2:2" x14ac:dyDescent="0.35">
      <c r="B267" t="str" cm="1">
        <f t="array" ref="B267">TRANSPOSE(_xlfn._xlws.SORT(_xlfn._xlws.FILTER(environModifications[environmental_modif_lev]&amp;" | "&amp;environModifications[environ_modif_name],environModifications[experiment_id]=A267)))</f>
        <v xml:space="preserve"> | </v>
      </c>
    </row>
    <row r="268" spans="2:2" x14ac:dyDescent="0.35">
      <c r="B268" t="str" cm="1">
        <f t="array" ref="B268">TRANSPOSE(_xlfn._xlws.SORT(_xlfn._xlws.FILTER(environModifications[environmental_modif_lev]&amp;" | "&amp;environModifications[environ_modif_name],environModifications[experiment_id]=A268)))</f>
        <v xml:space="preserve"> | </v>
      </c>
    </row>
    <row r="269" spans="2:2" x14ac:dyDescent="0.35">
      <c r="B269" t="str" cm="1">
        <f t="array" ref="B269">TRANSPOSE(_xlfn._xlws.SORT(_xlfn._xlws.FILTER(environModifications[environmental_modif_lev]&amp;" | "&amp;environModifications[environ_modif_name],environModifications[experiment_id]=A269)))</f>
        <v xml:space="preserve"> | </v>
      </c>
    </row>
    <row r="270" spans="2:2" x14ac:dyDescent="0.35">
      <c r="B270" t="str" cm="1">
        <f t="array" ref="B270">TRANSPOSE(_xlfn._xlws.SORT(_xlfn._xlws.FILTER(environModifications[environmental_modif_lev]&amp;" | "&amp;environModifications[environ_modif_name],environModifications[experiment_id]=A270)))</f>
        <v xml:space="preserve"> | </v>
      </c>
    </row>
    <row r="271" spans="2:2" x14ac:dyDescent="0.35">
      <c r="B271" t="str" cm="1">
        <f t="array" ref="B271">TRANSPOSE(_xlfn._xlws.SORT(_xlfn._xlws.FILTER(environModifications[environmental_modif_lev]&amp;" | "&amp;environModifications[environ_modif_name],environModifications[experiment_id]=A271)))</f>
        <v xml:space="preserve"> | </v>
      </c>
    </row>
    <row r="272" spans="2:2" x14ac:dyDescent="0.35">
      <c r="B272" t="str" cm="1">
        <f t="array" ref="B272">TRANSPOSE(_xlfn._xlws.SORT(_xlfn._xlws.FILTER(environModifications[environmental_modif_lev]&amp;" | "&amp;environModifications[environ_modif_name],environModifications[experiment_id]=A272)))</f>
        <v xml:space="preserve"> | </v>
      </c>
    </row>
    <row r="273" spans="2:2" x14ac:dyDescent="0.35">
      <c r="B273" t="str" cm="1">
        <f t="array" ref="B273">TRANSPOSE(_xlfn._xlws.SORT(_xlfn._xlws.FILTER(environModifications[environmental_modif_lev]&amp;" | "&amp;environModifications[environ_modif_name],environModifications[experiment_id]=A273)))</f>
        <v xml:space="preserve"> | </v>
      </c>
    </row>
    <row r="274" spans="2:2" x14ac:dyDescent="0.35">
      <c r="B274" t="str" cm="1">
        <f t="array" ref="B274">TRANSPOSE(_xlfn._xlws.SORT(_xlfn._xlws.FILTER(environModifications[environmental_modif_lev]&amp;" | "&amp;environModifications[environ_modif_name],environModifications[experiment_id]=A274)))</f>
        <v xml:space="preserve"> | </v>
      </c>
    </row>
    <row r="275" spans="2:2" x14ac:dyDescent="0.35">
      <c r="B275" t="str" cm="1">
        <f t="array" ref="B275">TRANSPOSE(_xlfn._xlws.SORT(_xlfn._xlws.FILTER(environModifications[environmental_modif_lev]&amp;" | "&amp;environModifications[environ_modif_name],environModifications[experiment_id]=A275)))</f>
        <v xml:space="preserve"> | </v>
      </c>
    </row>
    <row r="276" spans="2:2" x14ac:dyDescent="0.35">
      <c r="B276" t="str" cm="1">
        <f t="array" ref="B276">TRANSPOSE(_xlfn._xlws.SORT(_xlfn._xlws.FILTER(environModifications[environmental_modif_lev]&amp;" | "&amp;environModifications[environ_modif_name],environModifications[experiment_id]=A276)))</f>
        <v xml:space="preserve"> | </v>
      </c>
    </row>
    <row r="277" spans="2:2" x14ac:dyDescent="0.35">
      <c r="B277" t="str" cm="1">
        <f t="array" ref="B277">TRANSPOSE(_xlfn._xlws.SORT(_xlfn._xlws.FILTER(environModifications[environmental_modif_lev]&amp;" | "&amp;environModifications[environ_modif_name],environModifications[experiment_id]=A277)))</f>
        <v xml:space="preserve"> | </v>
      </c>
    </row>
    <row r="278" spans="2:2" x14ac:dyDescent="0.35">
      <c r="B278" t="str" cm="1">
        <f t="array" ref="B278">TRANSPOSE(_xlfn._xlws.SORT(_xlfn._xlws.FILTER(environModifications[environmental_modif_lev]&amp;" | "&amp;environModifications[environ_modif_name],environModifications[experiment_id]=A278)))</f>
        <v xml:space="preserve"> | </v>
      </c>
    </row>
    <row r="279" spans="2:2" x14ac:dyDescent="0.35">
      <c r="B279" t="str" cm="1">
        <f t="array" ref="B279">TRANSPOSE(_xlfn._xlws.SORT(_xlfn._xlws.FILTER(environModifications[environmental_modif_lev]&amp;" | "&amp;environModifications[environ_modif_name],environModifications[experiment_id]=A279)))</f>
        <v xml:space="preserve"> | </v>
      </c>
    </row>
    <row r="280" spans="2:2" x14ac:dyDescent="0.35">
      <c r="B280" t="str" cm="1">
        <f t="array" ref="B280">TRANSPOSE(_xlfn._xlws.SORT(_xlfn._xlws.FILTER(environModifications[environmental_modif_lev]&amp;" | "&amp;environModifications[environ_modif_name],environModifications[experiment_id]=A280)))</f>
        <v xml:space="preserve"> | </v>
      </c>
    </row>
    <row r="281" spans="2:2" x14ac:dyDescent="0.35">
      <c r="B281" t="str" cm="1">
        <f t="array" ref="B281">TRANSPOSE(_xlfn._xlws.SORT(_xlfn._xlws.FILTER(environModifications[environmental_modif_lev]&amp;" | "&amp;environModifications[environ_modif_name],environModifications[experiment_id]=A281)))</f>
        <v xml:space="preserve"> | </v>
      </c>
    </row>
    <row r="282" spans="2:2" x14ac:dyDescent="0.35">
      <c r="B282" t="str" cm="1">
        <f t="array" ref="B282">TRANSPOSE(_xlfn._xlws.SORT(_xlfn._xlws.FILTER(environModifications[environmental_modif_lev]&amp;" | "&amp;environModifications[environ_modif_name],environModifications[experiment_id]=A282)))</f>
        <v xml:space="preserve"> | </v>
      </c>
    </row>
    <row r="283" spans="2:2" x14ac:dyDescent="0.35">
      <c r="B283" t="str" cm="1">
        <f t="array" ref="B283">TRANSPOSE(_xlfn._xlws.SORT(_xlfn._xlws.FILTER(environModifications[environmental_modif_lev]&amp;" | "&amp;environModifications[environ_modif_name],environModifications[experiment_id]=A283)))</f>
        <v xml:space="preserve"> | </v>
      </c>
    </row>
    <row r="284" spans="2:2" x14ac:dyDescent="0.35">
      <c r="B284" t="str" cm="1">
        <f t="array" ref="B284">TRANSPOSE(_xlfn._xlws.SORT(_xlfn._xlws.FILTER(environModifications[environmental_modif_lev]&amp;" | "&amp;environModifications[environ_modif_name],environModifications[experiment_id]=A284)))</f>
        <v xml:space="preserve"> | </v>
      </c>
    </row>
    <row r="285" spans="2:2" x14ac:dyDescent="0.35">
      <c r="B285" t="str" cm="1">
        <f t="array" ref="B285">TRANSPOSE(_xlfn._xlws.SORT(_xlfn._xlws.FILTER(environModifications[environmental_modif_lev]&amp;" | "&amp;environModifications[environ_modif_name],environModifications[experiment_id]=A285)))</f>
        <v xml:space="preserve"> | </v>
      </c>
    </row>
    <row r="286" spans="2:2" x14ac:dyDescent="0.35">
      <c r="B286" t="str" cm="1">
        <f t="array" ref="B286">TRANSPOSE(_xlfn._xlws.SORT(_xlfn._xlws.FILTER(environModifications[environmental_modif_lev]&amp;" | "&amp;environModifications[environ_modif_name],environModifications[experiment_id]=A286)))</f>
        <v xml:space="preserve"> | </v>
      </c>
    </row>
    <row r="287" spans="2:2" x14ac:dyDescent="0.35">
      <c r="B287" t="str" cm="1">
        <f t="array" ref="B287">TRANSPOSE(_xlfn._xlws.SORT(_xlfn._xlws.FILTER(environModifications[environmental_modif_lev]&amp;" | "&amp;environModifications[environ_modif_name],environModifications[experiment_id]=A287)))</f>
        <v xml:space="preserve"> | </v>
      </c>
    </row>
    <row r="288" spans="2:2" x14ac:dyDescent="0.35">
      <c r="B288" t="str" cm="1">
        <f t="array" ref="B288">TRANSPOSE(_xlfn._xlws.SORT(_xlfn._xlws.FILTER(environModifications[environmental_modif_lev]&amp;" | "&amp;environModifications[environ_modif_name],environModifications[experiment_id]=A288)))</f>
        <v xml:space="preserve"> | </v>
      </c>
    </row>
    <row r="289" spans="2:2" x14ac:dyDescent="0.35">
      <c r="B289" t="str" cm="1">
        <f t="array" ref="B289">TRANSPOSE(_xlfn._xlws.SORT(_xlfn._xlws.FILTER(environModifications[environmental_modif_lev]&amp;" | "&amp;environModifications[environ_modif_name],environModifications[experiment_id]=A289)))</f>
        <v xml:space="preserve"> | </v>
      </c>
    </row>
    <row r="290" spans="2:2" x14ac:dyDescent="0.35">
      <c r="B290" t="str" cm="1">
        <f t="array" ref="B290">TRANSPOSE(_xlfn._xlws.SORT(_xlfn._xlws.FILTER(environModifications[environmental_modif_lev]&amp;" | "&amp;environModifications[environ_modif_name],environModifications[experiment_id]=A290)))</f>
        <v xml:space="preserve"> | </v>
      </c>
    </row>
    <row r="291" spans="2:2" x14ac:dyDescent="0.35">
      <c r="B291" t="str" cm="1">
        <f t="array" ref="B291">TRANSPOSE(_xlfn._xlws.SORT(_xlfn._xlws.FILTER(environModifications[environmental_modif_lev]&amp;" | "&amp;environModifications[environ_modif_name],environModifications[experiment_id]=A291)))</f>
        <v xml:space="preserve"> | </v>
      </c>
    </row>
    <row r="292" spans="2:2" x14ac:dyDescent="0.35">
      <c r="B292" t="str" cm="1">
        <f t="array" ref="B292">TRANSPOSE(_xlfn._xlws.SORT(_xlfn._xlws.FILTER(environModifications[environmental_modif_lev]&amp;" | "&amp;environModifications[environ_modif_name],environModifications[experiment_id]=A292)))</f>
        <v xml:space="preserve"> | </v>
      </c>
    </row>
    <row r="293" spans="2:2" x14ac:dyDescent="0.35">
      <c r="B293" t="str" cm="1">
        <f t="array" ref="B293">TRANSPOSE(_xlfn._xlws.SORT(_xlfn._xlws.FILTER(environModifications[environmental_modif_lev]&amp;" | "&amp;environModifications[environ_modif_name],environModifications[experiment_id]=A293)))</f>
        <v xml:space="preserve"> | </v>
      </c>
    </row>
    <row r="294" spans="2:2" x14ac:dyDescent="0.35">
      <c r="B294" t="str" cm="1">
        <f t="array" ref="B294">TRANSPOSE(_xlfn._xlws.SORT(_xlfn._xlws.FILTER(environModifications[environmental_modif_lev]&amp;" | "&amp;environModifications[environ_modif_name],environModifications[experiment_id]=A294)))</f>
        <v xml:space="preserve"> | </v>
      </c>
    </row>
    <row r="295" spans="2:2" x14ac:dyDescent="0.35">
      <c r="B295" t="str" cm="1">
        <f t="array" ref="B295">TRANSPOSE(_xlfn._xlws.SORT(_xlfn._xlws.FILTER(environModifications[environmental_modif_lev]&amp;" | "&amp;environModifications[environ_modif_name],environModifications[experiment_id]=A295)))</f>
        <v xml:space="preserve"> | </v>
      </c>
    </row>
    <row r="296" spans="2:2" x14ac:dyDescent="0.35">
      <c r="B296" t="str" cm="1">
        <f t="array" ref="B296">TRANSPOSE(_xlfn._xlws.SORT(_xlfn._xlws.FILTER(environModifications[environmental_modif_lev]&amp;" | "&amp;environModifications[environ_modif_name],environModifications[experiment_id]=A296)))</f>
        <v xml:space="preserve"> | </v>
      </c>
    </row>
    <row r="297" spans="2:2" x14ac:dyDescent="0.35">
      <c r="B297" t="str" cm="1">
        <f t="array" ref="B297">TRANSPOSE(_xlfn._xlws.SORT(_xlfn._xlws.FILTER(environModifications[environmental_modif_lev]&amp;" | "&amp;environModifications[environ_modif_name],environModifications[experiment_id]=A297)))</f>
        <v xml:space="preserve"> | </v>
      </c>
    </row>
    <row r="298" spans="2:2" x14ac:dyDescent="0.35">
      <c r="B298" t="str" cm="1">
        <f t="array" ref="B298">TRANSPOSE(_xlfn._xlws.SORT(_xlfn._xlws.FILTER(environModifications[environmental_modif_lev]&amp;" | "&amp;environModifications[environ_modif_name],environModifications[experiment_id]=A298)))</f>
        <v xml:space="preserve"> | </v>
      </c>
    </row>
    <row r="299" spans="2:2" x14ac:dyDescent="0.35">
      <c r="B299" t="str" cm="1">
        <f t="array" ref="B299">TRANSPOSE(_xlfn._xlws.SORT(_xlfn._xlws.FILTER(environModifications[environmental_modif_lev]&amp;" | "&amp;environModifications[environ_modif_name],environModifications[experiment_id]=A299)))</f>
        <v xml:space="preserve"> | </v>
      </c>
    </row>
    <row r="300" spans="2:2" x14ac:dyDescent="0.35">
      <c r="B300" t="str" cm="1">
        <f t="array" ref="B300">TRANSPOSE(_xlfn._xlws.SORT(_xlfn._xlws.FILTER(environModifications[environmental_modif_lev]&amp;" | "&amp;environModifications[environ_modif_name],environModifications[experiment_id]=A300)))</f>
        <v xml:space="preserve"> | </v>
      </c>
    </row>
    <row r="301" spans="2:2" x14ac:dyDescent="0.35">
      <c r="B301" t="str" cm="1">
        <f t="array" ref="B301">TRANSPOSE(_xlfn._xlws.SORT(_xlfn._xlws.FILTER(environModifications[environmental_modif_lev]&amp;" | "&amp;environModifications[environ_modif_name],environModifications[experiment_id]=A301)))</f>
        <v xml:space="preserve"> | </v>
      </c>
    </row>
    <row r="302" spans="2:2" x14ac:dyDescent="0.35">
      <c r="B302" t="str" cm="1">
        <f t="array" ref="B302">TRANSPOSE(_xlfn._xlws.SORT(_xlfn._xlws.FILTER(environModifications[environmental_modif_lev]&amp;" | "&amp;environModifications[environ_modif_name],environModifications[experiment_id]=A302)))</f>
        <v xml:space="preserve"> | </v>
      </c>
    </row>
    <row r="303" spans="2:2" x14ac:dyDescent="0.35">
      <c r="B303" t="str" cm="1">
        <f t="array" ref="B303">TRANSPOSE(_xlfn._xlws.SORT(_xlfn._xlws.FILTER(environModifications[environmental_modif_lev]&amp;" | "&amp;environModifications[environ_modif_name],environModifications[experiment_id]=A303)))</f>
        <v xml:space="preserve"> | </v>
      </c>
    </row>
    <row r="304" spans="2:2" x14ac:dyDescent="0.35">
      <c r="B304" t="str" cm="1">
        <f t="array" ref="B304">TRANSPOSE(_xlfn._xlws.SORT(_xlfn._xlws.FILTER(environModifications[environmental_modif_lev]&amp;" | "&amp;environModifications[environ_modif_name],environModifications[experiment_id]=A304)))</f>
        <v xml:space="preserve"> | </v>
      </c>
    </row>
    <row r="305" spans="2:2" x14ac:dyDescent="0.35">
      <c r="B305" t="str" cm="1">
        <f t="array" ref="B305">TRANSPOSE(_xlfn._xlws.SORT(_xlfn._xlws.FILTER(environModifications[environmental_modif_lev]&amp;" | "&amp;environModifications[environ_modif_name],environModifications[experiment_id]=A305)))</f>
        <v xml:space="preserve"> | </v>
      </c>
    </row>
    <row r="306" spans="2:2" x14ac:dyDescent="0.35">
      <c r="B306" t="str" cm="1">
        <f t="array" ref="B306">TRANSPOSE(_xlfn._xlws.SORT(_xlfn._xlws.FILTER(environModifications[environmental_modif_lev]&amp;" | "&amp;environModifications[environ_modif_name],environModifications[experiment_id]=A306)))</f>
        <v xml:space="preserve"> | </v>
      </c>
    </row>
    <row r="307" spans="2:2" x14ac:dyDescent="0.35">
      <c r="B307" t="str" cm="1">
        <f t="array" ref="B307">TRANSPOSE(_xlfn._xlws.SORT(_xlfn._xlws.FILTER(environModifications[environmental_modif_lev]&amp;" | "&amp;environModifications[environ_modif_name],environModifications[experiment_id]=A307)))</f>
        <v xml:space="preserve"> | </v>
      </c>
    </row>
    <row r="308" spans="2:2" x14ac:dyDescent="0.35">
      <c r="B308" t="str" cm="1">
        <f t="array" ref="B308">TRANSPOSE(_xlfn._xlws.SORT(_xlfn._xlws.FILTER(environModifications[environmental_modif_lev]&amp;" | "&amp;environModifications[environ_modif_name],environModifications[experiment_id]=A308)))</f>
        <v xml:space="preserve"> | </v>
      </c>
    </row>
    <row r="309" spans="2:2" x14ac:dyDescent="0.35">
      <c r="B309" t="str" cm="1">
        <f t="array" ref="B309">TRANSPOSE(_xlfn._xlws.SORT(_xlfn._xlws.FILTER(environModifications[environmental_modif_lev]&amp;" | "&amp;environModifications[environ_modif_name],environModifications[experiment_id]=A309)))</f>
        <v xml:space="preserve"> | </v>
      </c>
    </row>
    <row r="310" spans="2:2" x14ac:dyDescent="0.35">
      <c r="B310" t="str" cm="1">
        <f t="array" ref="B310">TRANSPOSE(_xlfn._xlws.SORT(_xlfn._xlws.FILTER(environModifications[environmental_modif_lev]&amp;" | "&amp;environModifications[environ_modif_name],environModifications[experiment_id]=A310)))</f>
        <v xml:space="preserve"> | </v>
      </c>
    </row>
    <row r="311" spans="2:2" x14ac:dyDescent="0.35">
      <c r="B311" t="str" cm="1">
        <f t="array" ref="B311">TRANSPOSE(_xlfn._xlws.SORT(_xlfn._xlws.FILTER(environModifications[environmental_modif_lev]&amp;" | "&amp;environModifications[environ_modif_name],environModifications[experiment_id]=A311)))</f>
        <v xml:space="preserve"> | </v>
      </c>
    </row>
    <row r="312" spans="2:2" x14ac:dyDescent="0.35">
      <c r="B312" t="str" cm="1">
        <f t="array" ref="B312">TRANSPOSE(_xlfn._xlws.SORT(_xlfn._xlws.FILTER(environModifications[environmental_modif_lev]&amp;" | "&amp;environModifications[environ_modif_name],environModifications[experiment_id]=A312)))</f>
        <v xml:space="preserve"> | </v>
      </c>
    </row>
    <row r="313" spans="2:2" x14ac:dyDescent="0.35">
      <c r="B313" t="str" cm="1">
        <f t="array" ref="B313">TRANSPOSE(_xlfn._xlws.SORT(_xlfn._xlws.FILTER(environModifications[environmental_modif_lev]&amp;" | "&amp;environModifications[environ_modif_name],environModifications[experiment_id]=A313)))</f>
        <v xml:space="preserve"> | </v>
      </c>
    </row>
    <row r="314" spans="2:2" x14ac:dyDescent="0.35">
      <c r="B314" t="str" cm="1">
        <f t="array" ref="B314">TRANSPOSE(_xlfn._xlws.SORT(_xlfn._xlws.FILTER(environModifications[environmental_modif_lev]&amp;" | "&amp;environModifications[environ_modif_name],environModifications[experiment_id]=A314)))</f>
        <v xml:space="preserve"> | </v>
      </c>
    </row>
    <row r="315" spans="2:2" x14ac:dyDescent="0.35">
      <c r="B315" t="str" cm="1">
        <f t="array" ref="B315">TRANSPOSE(_xlfn._xlws.SORT(_xlfn._xlws.FILTER(environModifications[environmental_modif_lev]&amp;" | "&amp;environModifications[environ_modif_name],environModifications[experiment_id]=A315)))</f>
        <v xml:space="preserve"> | </v>
      </c>
    </row>
    <row r="316" spans="2:2" x14ac:dyDescent="0.35">
      <c r="B316" t="str" cm="1">
        <f t="array" ref="B316">TRANSPOSE(_xlfn._xlws.SORT(_xlfn._xlws.FILTER(environModifications[environmental_modif_lev]&amp;" | "&amp;environModifications[environ_modif_name],environModifications[experiment_id]=A316)))</f>
        <v xml:space="preserve"> | </v>
      </c>
    </row>
    <row r="317" spans="2:2" x14ac:dyDescent="0.35">
      <c r="B317" t="str" cm="1">
        <f t="array" ref="B317">TRANSPOSE(_xlfn._xlws.SORT(_xlfn._xlws.FILTER(environModifications[environmental_modif_lev]&amp;" | "&amp;environModifications[environ_modif_name],environModifications[experiment_id]=A317)))</f>
        <v xml:space="preserve"> | </v>
      </c>
    </row>
    <row r="318" spans="2:2" x14ac:dyDescent="0.35">
      <c r="B318" t="str" cm="1">
        <f t="array" ref="B318">TRANSPOSE(_xlfn._xlws.SORT(_xlfn._xlws.FILTER(environModifications[environmental_modif_lev]&amp;" | "&amp;environModifications[environ_modif_name],environModifications[experiment_id]=A318)))</f>
        <v xml:space="preserve"> | </v>
      </c>
    </row>
    <row r="319" spans="2:2" x14ac:dyDescent="0.35">
      <c r="B319" t="str" cm="1">
        <f t="array" ref="B319">TRANSPOSE(_xlfn._xlws.SORT(_xlfn._xlws.FILTER(environModifications[environmental_modif_lev]&amp;" | "&amp;environModifications[environ_modif_name],environModifications[experiment_id]=A319)))</f>
        <v xml:space="preserve"> | </v>
      </c>
    </row>
    <row r="320" spans="2:2" x14ac:dyDescent="0.35">
      <c r="B320" t="str" cm="1">
        <f t="array" ref="B320">TRANSPOSE(_xlfn._xlws.SORT(_xlfn._xlws.FILTER(environModifications[environmental_modif_lev]&amp;" | "&amp;environModifications[environ_modif_name],environModifications[experiment_id]=A320)))</f>
        <v xml:space="preserve"> | </v>
      </c>
    </row>
    <row r="321" spans="2:2" x14ac:dyDescent="0.35">
      <c r="B321" t="str" cm="1">
        <f t="array" ref="B321">TRANSPOSE(_xlfn._xlws.SORT(_xlfn._xlws.FILTER(environModifications[environmental_modif_lev]&amp;" | "&amp;environModifications[environ_modif_name],environModifications[experiment_id]=A321)))</f>
        <v xml:space="preserve"> | </v>
      </c>
    </row>
    <row r="322" spans="2:2" x14ac:dyDescent="0.35">
      <c r="B322" t="str" cm="1">
        <f t="array" ref="B322">TRANSPOSE(_xlfn._xlws.SORT(_xlfn._xlws.FILTER(environModifications[environmental_modif_lev]&amp;" | "&amp;environModifications[environ_modif_name],environModifications[experiment_id]=A322)))</f>
        <v xml:space="preserve"> | </v>
      </c>
    </row>
    <row r="323" spans="2:2" x14ac:dyDescent="0.35">
      <c r="B323" t="str" cm="1">
        <f t="array" ref="B323">TRANSPOSE(_xlfn._xlws.SORT(_xlfn._xlws.FILTER(environModifications[environmental_modif_lev]&amp;" | "&amp;environModifications[environ_modif_name],environModifications[experiment_id]=A323)))</f>
        <v xml:space="preserve"> | </v>
      </c>
    </row>
    <row r="324" spans="2:2" x14ac:dyDescent="0.35">
      <c r="B324" t="str" cm="1">
        <f t="array" ref="B324">TRANSPOSE(_xlfn._xlws.SORT(_xlfn._xlws.FILTER(environModifications[environmental_modif_lev]&amp;" | "&amp;environModifications[environ_modif_name],environModifications[experiment_id]=A324)))</f>
        <v xml:space="preserve"> | </v>
      </c>
    </row>
    <row r="325" spans="2:2" x14ac:dyDescent="0.35">
      <c r="B325" t="str" cm="1">
        <f t="array" ref="B325">TRANSPOSE(_xlfn._xlws.SORT(_xlfn._xlws.FILTER(environModifications[environmental_modif_lev]&amp;" | "&amp;environModifications[environ_modif_name],environModifications[experiment_id]=A325)))</f>
        <v xml:space="preserve"> | </v>
      </c>
    </row>
    <row r="326" spans="2:2" x14ac:dyDescent="0.35">
      <c r="B326" t="str" cm="1">
        <f t="array" ref="B326">TRANSPOSE(_xlfn._xlws.SORT(_xlfn._xlws.FILTER(environModifications[environmental_modif_lev]&amp;" | "&amp;environModifications[environ_modif_name],environModifications[experiment_id]=A326)))</f>
        <v xml:space="preserve"> | </v>
      </c>
    </row>
    <row r="327" spans="2:2" x14ac:dyDescent="0.35">
      <c r="B327" t="str" cm="1">
        <f t="array" ref="B327">TRANSPOSE(_xlfn._xlws.SORT(_xlfn._xlws.FILTER(environModifications[environmental_modif_lev]&amp;" | "&amp;environModifications[environ_modif_name],environModifications[experiment_id]=A327)))</f>
        <v xml:space="preserve"> | </v>
      </c>
    </row>
    <row r="328" spans="2:2" x14ac:dyDescent="0.35">
      <c r="B328" t="str" cm="1">
        <f t="array" ref="B328">TRANSPOSE(_xlfn._xlws.SORT(_xlfn._xlws.FILTER(environModifications[environmental_modif_lev]&amp;" | "&amp;environModifications[environ_modif_name],environModifications[experiment_id]=A328)))</f>
        <v xml:space="preserve"> | </v>
      </c>
    </row>
    <row r="329" spans="2:2" x14ac:dyDescent="0.35">
      <c r="B329" t="str" cm="1">
        <f t="array" ref="B329">TRANSPOSE(_xlfn._xlws.SORT(_xlfn._xlws.FILTER(environModifications[environmental_modif_lev]&amp;" | "&amp;environModifications[environ_modif_name],environModifications[experiment_id]=A329)))</f>
        <v xml:space="preserve"> | </v>
      </c>
    </row>
    <row r="330" spans="2:2" x14ac:dyDescent="0.35">
      <c r="B330" t="str" cm="1">
        <f t="array" ref="B330">TRANSPOSE(_xlfn._xlws.SORT(_xlfn._xlws.FILTER(environModifications[environmental_modif_lev]&amp;" | "&amp;environModifications[environ_modif_name],environModifications[experiment_id]=A330)))</f>
        <v xml:space="preserve"> | </v>
      </c>
    </row>
    <row r="331" spans="2:2" x14ac:dyDescent="0.35">
      <c r="B331" t="str" cm="1">
        <f t="array" ref="B331">TRANSPOSE(_xlfn._xlws.SORT(_xlfn._xlws.FILTER(environModifications[environmental_modif_lev]&amp;" | "&amp;environModifications[environ_modif_name],environModifications[experiment_id]=A331)))</f>
        <v xml:space="preserve"> | </v>
      </c>
    </row>
    <row r="332" spans="2:2" x14ac:dyDescent="0.35">
      <c r="B332" t="str" cm="1">
        <f t="array" ref="B332">TRANSPOSE(_xlfn._xlws.SORT(_xlfn._xlws.FILTER(environModifications[environmental_modif_lev]&amp;" | "&amp;environModifications[environ_modif_name],environModifications[experiment_id]=A332)))</f>
        <v xml:space="preserve"> | </v>
      </c>
    </row>
    <row r="333" spans="2:2" x14ac:dyDescent="0.35">
      <c r="B333" t="str" cm="1">
        <f t="array" ref="B333">TRANSPOSE(_xlfn._xlws.SORT(_xlfn._xlws.FILTER(environModifications[environmental_modif_lev]&amp;" | "&amp;environModifications[environ_modif_name],environModifications[experiment_id]=A333)))</f>
        <v xml:space="preserve"> | </v>
      </c>
    </row>
    <row r="334" spans="2:2" x14ac:dyDescent="0.35">
      <c r="B334" t="str" cm="1">
        <f t="array" ref="B334">TRANSPOSE(_xlfn._xlws.SORT(_xlfn._xlws.FILTER(environModifications[environmental_modif_lev]&amp;" | "&amp;environModifications[environ_modif_name],environModifications[experiment_id]=A334)))</f>
        <v xml:space="preserve"> | </v>
      </c>
    </row>
    <row r="335" spans="2:2" x14ac:dyDescent="0.35">
      <c r="B335" t="str" cm="1">
        <f t="array" ref="B335">TRANSPOSE(_xlfn._xlws.SORT(_xlfn._xlws.FILTER(environModifications[environmental_modif_lev]&amp;" | "&amp;environModifications[environ_modif_name],environModifications[experiment_id]=A335)))</f>
        <v xml:space="preserve"> | </v>
      </c>
    </row>
    <row r="336" spans="2:2" x14ac:dyDescent="0.35">
      <c r="B336" t="str" cm="1">
        <f t="array" ref="B336">TRANSPOSE(_xlfn._xlws.SORT(_xlfn._xlws.FILTER(environModifications[environmental_modif_lev]&amp;" | "&amp;environModifications[environ_modif_name],environModifications[experiment_id]=A336)))</f>
        <v xml:space="preserve"> | </v>
      </c>
    </row>
    <row r="337" spans="2:2" x14ac:dyDescent="0.35">
      <c r="B337" t="str" cm="1">
        <f t="array" ref="B337">TRANSPOSE(_xlfn._xlws.SORT(_xlfn._xlws.FILTER(environModifications[environmental_modif_lev]&amp;" | "&amp;environModifications[environ_modif_name],environModifications[experiment_id]=A337)))</f>
        <v xml:space="preserve"> | </v>
      </c>
    </row>
    <row r="338" spans="2:2" x14ac:dyDescent="0.35">
      <c r="B338" t="str" cm="1">
        <f t="array" ref="B338">TRANSPOSE(_xlfn._xlws.SORT(_xlfn._xlws.FILTER(environModifications[environmental_modif_lev]&amp;" | "&amp;environModifications[environ_modif_name],environModifications[experiment_id]=A338)))</f>
        <v xml:space="preserve"> | </v>
      </c>
    </row>
    <row r="339" spans="2:2" x14ac:dyDescent="0.35">
      <c r="B339" t="str" cm="1">
        <f t="array" ref="B339">TRANSPOSE(_xlfn._xlws.SORT(_xlfn._xlws.FILTER(environModifications[environmental_modif_lev]&amp;" | "&amp;environModifications[environ_modif_name],environModifications[experiment_id]=A339)))</f>
        <v xml:space="preserve"> | </v>
      </c>
    </row>
    <row r="340" spans="2:2" x14ac:dyDescent="0.35">
      <c r="B340" t="str" cm="1">
        <f t="array" ref="B340">TRANSPOSE(_xlfn._xlws.SORT(_xlfn._xlws.FILTER(environModifications[environmental_modif_lev]&amp;" | "&amp;environModifications[environ_modif_name],environModifications[experiment_id]=A340)))</f>
        <v xml:space="preserve"> | </v>
      </c>
    </row>
    <row r="341" spans="2:2" x14ac:dyDescent="0.35">
      <c r="B341" t="str" cm="1">
        <f t="array" ref="B341">TRANSPOSE(_xlfn._xlws.SORT(_xlfn._xlws.FILTER(environModifications[environmental_modif_lev]&amp;" | "&amp;environModifications[environ_modif_name],environModifications[experiment_id]=A341)))</f>
        <v xml:space="preserve"> | </v>
      </c>
    </row>
    <row r="342" spans="2:2" x14ac:dyDescent="0.35">
      <c r="B342" t="str" cm="1">
        <f t="array" ref="B342">TRANSPOSE(_xlfn._xlws.SORT(_xlfn._xlws.FILTER(environModifications[environmental_modif_lev]&amp;" | "&amp;environModifications[environ_modif_name],environModifications[experiment_id]=A342)))</f>
        <v xml:space="preserve"> | </v>
      </c>
    </row>
    <row r="343" spans="2:2" x14ac:dyDescent="0.35">
      <c r="B343" t="str" cm="1">
        <f t="array" ref="B343">TRANSPOSE(_xlfn._xlws.SORT(_xlfn._xlws.FILTER(environModifications[environmental_modif_lev]&amp;" | "&amp;environModifications[environ_modif_name],environModifications[experiment_id]=A343)))</f>
        <v xml:space="preserve"> | </v>
      </c>
    </row>
    <row r="344" spans="2:2" x14ac:dyDescent="0.35">
      <c r="B344" t="str" cm="1">
        <f t="array" ref="B344">TRANSPOSE(_xlfn._xlws.SORT(_xlfn._xlws.FILTER(environModifications[environmental_modif_lev]&amp;" | "&amp;environModifications[environ_modif_name],environModifications[experiment_id]=A344)))</f>
        <v xml:space="preserve"> | </v>
      </c>
    </row>
    <row r="345" spans="2:2" x14ac:dyDescent="0.35">
      <c r="B345" t="str" cm="1">
        <f t="array" ref="B345">TRANSPOSE(_xlfn._xlws.SORT(_xlfn._xlws.FILTER(environModifications[environmental_modif_lev]&amp;" | "&amp;environModifications[environ_modif_name],environModifications[experiment_id]=A345)))</f>
        <v xml:space="preserve"> | </v>
      </c>
    </row>
    <row r="346" spans="2:2" x14ac:dyDescent="0.35">
      <c r="B346" t="str" cm="1">
        <f t="array" ref="B346">TRANSPOSE(_xlfn._xlws.SORT(_xlfn._xlws.FILTER(environModifications[environmental_modif_lev]&amp;" | "&amp;environModifications[environ_modif_name],environModifications[experiment_id]=A346)))</f>
        <v xml:space="preserve"> | </v>
      </c>
    </row>
    <row r="347" spans="2:2" x14ac:dyDescent="0.35">
      <c r="B347" t="str" cm="1">
        <f t="array" ref="B347">TRANSPOSE(_xlfn._xlws.SORT(_xlfn._xlws.FILTER(environModifications[environmental_modif_lev]&amp;" | "&amp;environModifications[environ_modif_name],environModifications[experiment_id]=A347)))</f>
        <v xml:space="preserve"> | </v>
      </c>
    </row>
    <row r="348" spans="2:2" x14ac:dyDescent="0.35">
      <c r="B348" t="str" cm="1">
        <f t="array" ref="B348">TRANSPOSE(_xlfn._xlws.SORT(_xlfn._xlws.FILTER(environModifications[environmental_modif_lev]&amp;" | "&amp;environModifications[environ_modif_name],environModifications[experiment_id]=A348)))</f>
        <v xml:space="preserve"> | </v>
      </c>
    </row>
    <row r="349" spans="2:2" x14ac:dyDescent="0.35">
      <c r="B349" t="str" cm="1">
        <f t="array" ref="B349">TRANSPOSE(_xlfn._xlws.SORT(_xlfn._xlws.FILTER(environModifications[environmental_modif_lev]&amp;" | "&amp;environModifications[environ_modif_name],environModifications[experiment_id]=A349)))</f>
        <v xml:space="preserve"> | </v>
      </c>
    </row>
    <row r="350" spans="2:2" x14ac:dyDescent="0.35">
      <c r="B350" t="str" cm="1">
        <f t="array" ref="B350">TRANSPOSE(_xlfn._xlws.SORT(_xlfn._xlws.FILTER(environModifications[environmental_modif_lev]&amp;" | "&amp;environModifications[environ_modif_name],environModifications[experiment_id]=A350)))</f>
        <v xml:space="preserve"> | </v>
      </c>
    </row>
    <row r="351" spans="2:2" x14ac:dyDescent="0.35">
      <c r="B351" t="str" cm="1">
        <f t="array" ref="B351">TRANSPOSE(_xlfn._xlws.SORT(_xlfn._xlws.FILTER(environModifications[environmental_modif_lev]&amp;" | "&amp;environModifications[environ_modif_name],environModifications[experiment_id]=A351)))</f>
        <v xml:space="preserve"> | </v>
      </c>
    </row>
    <row r="352" spans="2:2" x14ac:dyDescent="0.35">
      <c r="B352" t="str" cm="1">
        <f t="array" ref="B352">TRANSPOSE(_xlfn._xlws.SORT(_xlfn._xlws.FILTER(environModifications[environmental_modif_lev]&amp;" | "&amp;environModifications[environ_modif_name],environModifications[experiment_id]=A352)))</f>
        <v xml:space="preserve"> | </v>
      </c>
    </row>
    <row r="353" spans="2:2" x14ac:dyDescent="0.35">
      <c r="B353" t="str" cm="1">
        <f t="array" ref="B353">TRANSPOSE(_xlfn._xlws.SORT(_xlfn._xlws.FILTER(environModifications[environmental_modif_lev]&amp;" | "&amp;environModifications[environ_modif_name],environModifications[experiment_id]=A353)))</f>
        <v xml:space="preserve"> | </v>
      </c>
    </row>
    <row r="354" spans="2:2" x14ac:dyDescent="0.35">
      <c r="B354" t="str" cm="1">
        <f t="array" ref="B354">TRANSPOSE(_xlfn._xlws.SORT(_xlfn._xlws.FILTER(environModifications[environmental_modif_lev]&amp;" | "&amp;environModifications[environ_modif_name],environModifications[experiment_id]=A354)))</f>
        <v xml:space="preserve"> | </v>
      </c>
    </row>
    <row r="355" spans="2:2" x14ac:dyDescent="0.35">
      <c r="B355" t="str" cm="1">
        <f t="array" ref="B355">TRANSPOSE(_xlfn._xlws.SORT(_xlfn._xlws.FILTER(environModifications[environmental_modif_lev]&amp;" | "&amp;environModifications[environ_modif_name],environModifications[experiment_id]=A355)))</f>
        <v xml:space="preserve"> | </v>
      </c>
    </row>
    <row r="356" spans="2:2" x14ac:dyDescent="0.35">
      <c r="B356" t="str" cm="1">
        <f t="array" ref="B356">TRANSPOSE(_xlfn._xlws.SORT(_xlfn._xlws.FILTER(environModifications[environmental_modif_lev]&amp;" | "&amp;environModifications[environ_modif_name],environModifications[experiment_id]=A356)))</f>
        <v xml:space="preserve"> | </v>
      </c>
    </row>
    <row r="357" spans="2:2" x14ac:dyDescent="0.35">
      <c r="B357" t="str" cm="1">
        <f t="array" ref="B357">TRANSPOSE(_xlfn._xlws.SORT(_xlfn._xlws.FILTER(environModifications[environmental_modif_lev]&amp;" | "&amp;environModifications[environ_modif_name],environModifications[experiment_id]=A357)))</f>
        <v xml:space="preserve"> | </v>
      </c>
    </row>
    <row r="358" spans="2:2" x14ac:dyDescent="0.35">
      <c r="B358" t="str" cm="1">
        <f t="array" ref="B358">TRANSPOSE(_xlfn._xlws.SORT(_xlfn._xlws.FILTER(environModifications[environmental_modif_lev]&amp;" | "&amp;environModifications[environ_modif_name],environModifications[experiment_id]=A358)))</f>
        <v xml:space="preserve"> | </v>
      </c>
    </row>
    <row r="359" spans="2:2" x14ac:dyDescent="0.35">
      <c r="B359" t="str" cm="1">
        <f t="array" ref="B359">TRANSPOSE(_xlfn._xlws.SORT(_xlfn._xlws.FILTER(environModifications[environmental_modif_lev]&amp;" | "&amp;environModifications[environ_modif_name],environModifications[experiment_id]=A359)))</f>
        <v xml:space="preserve"> | </v>
      </c>
    </row>
    <row r="360" spans="2:2" x14ac:dyDescent="0.35">
      <c r="B360" t="str" cm="1">
        <f t="array" ref="B360">TRANSPOSE(_xlfn._xlws.SORT(_xlfn._xlws.FILTER(environModifications[environmental_modif_lev]&amp;" | "&amp;environModifications[environ_modif_name],environModifications[experiment_id]=A360)))</f>
        <v xml:space="preserve"> | </v>
      </c>
    </row>
    <row r="361" spans="2:2" x14ac:dyDescent="0.35">
      <c r="B361" t="str" cm="1">
        <f t="array" ref="B361">TRANSPOSE(_xlfn._xlws.SORT(_xlfn._xlws.FILTER(environModifications[environmental_modif_lev]&amp;" | "&amp;environModifications[environ_modif_name],environModifications[experiment_id]=A361)))</f>
        <v xml:space="preserve"> | </v>
      </c>
    </row>
    <row r="362" spans="2:2" x14ac:dyDescent="0.35">
      <c r="B362" t="str" cm="1">
        <f t="array" ref="B362">TRANSPOSE(_xlfn._xlws.SORT(_xlfn._xlws.FILTER(environModifications[environmental_modif_lev]&amp;" | "&amp;environModifications[environ_modif_name],environModifications[experiment_id]=A362)))</f>
        <v xml:space="preserve"> | </v>
      </c>
    </row>
    <row r="363" spans="2:2" x14ac:dyDescent="0.35">
      <c r="B363" t="str" cm="1">
        <f t="array" ref="B363">TRANSPOSE(_xlfn._xlws.SORT(_xlfn._xlws.FILTER(environModifications[environmental_modif_lev]&amp;" | "&amp;environModifications[environ_modif_name],environModifications[experiment_id]=A363)))</f>
        <v xml:space="preserve"> | </v>
      </c>
    </row>
    <row r="364" spans="2:2" x14ac:dyDescent="0.35">
      <c r="B364" t="str" cm="1">
        <f t="array" ref="B364">TRANSPOSE(_xlfn._xlws.SORT(_xlfn._xlws.FILTER(environModifications[environmental_modif_lev]&amp;" | "&amp;environModifications[environ_modif_name],environModifications[experiment_id]=A364)))</f>
        <v xml:space="preserve"> | </v>
      </c>
    </row>
    <row r="365" spans="2:2" x14ac:dyDescent="0.35">
      <c r="B365" t="str" cm="1">
        <f t="array" ref="B365">TRANSPOSE(_xlfn._xlws.SORT(_xlfn._xlws.FILTER(environModifications[environmental_modif_lev]&amp;" | "&amp;environModifications[environ_modif_name],environModifications[experiment_id]=A365)))</f>
        <v xml:space="preserve"> | </v>
      </c>
    </row>
    <row r="366" spans="2:2" x14ac:dyDescent="0.35">
      <c r="B366" t="str" cm="1">
        <f t="array" ref="B366">TRANSPOSE(_xlfn._xlws.SORT(_xlfn._xlws.FILTER(environModifications[environmental_modif_lev]&amp;" | "&amp;environModifications[environ_modif_name],environModifications[experiment_id]=A366)))</f>
        <v xml:space="preserve"> | </v>
      </c>
    </row>
    <row r="367" spans="2:2" x14ac:dyDescent="0.35">
      <c r="B367" t="str" cm="1">
        <f t="array" ref="B367">TRANSPOSE(_xlfn._xlws.SORT(_xlfn._xlws.FILTER(environModifications[environmental_modif_lev]&amp;" | "&amp;environModifications[environ_modif_name],environModifications[experiment_id]=A367)))</f>
        <v xml:space="preserve"> | </v>
      </c>
    </row>
    <row r="368" spans="2:2" x14ac:dyDescent="0.35">
      <c r="B368" t="str" cm="1">
        <f t="array" ref="B368">TRANSPOSE(_xlfn._xlws.SORT(_xlfn._xlws.FILTER(environModifications[environmental_modif_lev]&amp;" | "&amp;environModifications[environ_modif_name],environModifications[experiment_id]=A368)))</f>
        <v xml:space="preserve"> | </v>
      </c>
    </row>
    <row r="369" spans="2:2" x14ac:dyDescent="0.35">
      <c r="B369" t="str" cm="1">
        <f t="array" ref="B369">TRANSPOSE(_xlfn._xlws.SORT(_xlfn._xlws.FILTER(environModifications[environmental_modif_lev]&amp;" | "&amp;environModifications[environ_modif_name],environModifications[experiment_id]=A369)))</f>
        <v xml:space="preserve"> | </v>
      </c>
    </row>
    <row r="370" spans="2:2" x14ac:dyDescent="0.35">
      <c r="B370" t="str" cm="1">
        <f t="array" ref="B370">TRANSPOSE(_xlfn._xlws.SORT(_xlfn._xlws.FILTER(environModifications[environmental_modif_lev]&amp;" | "&amp;environModifications[environ_modif_name],environModifications[experiment_id]=A370)))</f>
        <v xml:space="preserve"> | </v>
      </c>
    </row>
    <row r="371" spans="2:2" x14ac:dyDescent="0.35">
      <c r="B371" t="str" cm="1">
        <f t="array" ref="B371">TRANSPOSE(_xlfn._xlws.SORT(_xlfn._xlws.FILTER(environModifications[environmental_modif_lev]&amp;" | "&amp;environModifications[environ_modif_name],environModifications[experiment_id]=A371)))</f>
        <v xml:space="preserve"> | </v>
      </c>
    </row>
    <row r="372" spans="2:2" x14ac:dyDescent="0.35">
      <c r="B372" t="str" cm="1">
        <f t="array" ref="B372">TRANSPOSE(_xlfn._xlws.SORT(_xlfn._xlws.FILTER(environModifications[environmental_modif_lev]&amp;" | "&amp;environModifications[environ_modif_name],environModifications[experiment_id]=A372)))</f>
        <v xml:space="preserve"> | </v>
      </c>
    </row>
    <row r="373" spans="2:2" x14ac:dyDescent="0.35">
      <c r="B373" t="str" cm="1">
        <f t="array" ref="B373">TRANSPOSE(_xlfn._xlws.SORT(_xlfn._xlws.FILTER(environModifications[environmental_modif_lev]&amp;" | "&amp;environModifications[environ_modif_name],environModifications[experiment_id]=A373)))</f>
        <v xml:space="preserve"> | </v>
      </c>
    </row>
    <row r="374" spans="2:2" x14ac:dyDescent="0.35">
      <c r="B374" t="str" cm="1">
        <f t="array" ref="B374">TRANSPOSE(_xlfn._xlws.SORT(_xlfn._xlws.FILTER(environModifications[environmental_modif_lev]&amp;" | "&amp;environModifications[environ_modif_name],environModifications[experiment_id]=A374)))</f>
        <v xml:space="preserve"> | </v>
      </c>
    </row>
    <row r="375" spans="2:2" x14ac:dyDescent="0.35">
      <c r="B375" t="str" cm="1">
        <f t="array" ref="B375">TRANSPOSE(_xlfn._xlws.SORT(_xlfn._xlws.FILTER(environModifications[environmental_modif_lev]&amp;" | "&amp;environModifications[environ_modif_name],environModifications[experiment_id]=A375)))</f>
        <v xml:space="preserve"> | </v>
      </c>
    </row>
    <row r="376" spans="2:2" x14ac:dyDescent="0.35">
      <c r="B376" t="str" cm="1">
        <f t="array" ref="B376">TRANSPOSE(_xlfn._xlws.SORT(_xlfn._xlws.FILTER(environModifications[environmental_modif_lev]&amp;" | "&amp;environModifications[environ_modif_name],environModifications[experiment_id]=A376)))</f>
        <v xml:space="preserve"> | </v>
      </c>
    </row>
    <row r="377" spans="2:2" x14ac:dyDescent="0.35">
      <c r="B377" t="str" cm="1">
        <f t="array" ref="B377">TRANSPOSE(_xlfn._xlws.SORT(_xlfn._xlws.FILTER(environModifications[environmental_modif_lev]&amp;" | "&amp;environModifications[environ_modif_name],environModifications[experiment_id]=A377)))</f>
        <v xml:space="preserve"> | </v>
      </c>
    </row>
    <row r="378" spans="2:2" x14ac:dyDescent="0.35">
      <c r="B378" t="str" cm="1">
        <f t="array" ref="B378">TRANSPOSE(_xlfn._xlws.SORT(_xlfn._xlws.FILTER(environModifications[environmental_modif_lev]&amp;" | "&amp;environModifications[environ_modif_name],environModifications[experiment_id]=A378)))</f>
        <v xml:space="preserve"> | </v>
      </c>
    </row>
    <row r="379" spans="2:2" x14ac:dyDescent="0.35">
      <c r="B379" t="str" cm="1">
        <f t="array" ref="B379">TRANSPOSE(_xlfn._xlws.SORT(_xlfn._xlws.FILTER(environModifications[environmental_modif_lev]&amp;" | "&amp;environModifications[environ_modif_name],environModifications[experiment_id]=A379)))</f>
        <v xml:space="preserve"> | </v>
      </c>
    </row>
    <row r="380" spans="2:2" x14ac:dyDescent="0.35">
      <c r="B380" t="str" cm="1">
        <f t="array" ref="B380">TRANSPOSE(_xlfn._xlws.SORT(_xlfn._xlws.FILTER(environModifications[environmental_modif_lev]&amp;" | "&amp;environModifications[environ_modif_name],environModifications[experiment_id]=A380)))</f>
        <v xml:space="preserve"> | </v>
      </c>
    </row>
    <row r="381" spans="2:2" x14ac:dyDescent="0.35">
      <c r="B381" t="str" cm="1">
        <f t="array" ref="B381">TRANSPOSE(_xlfn._xlws.SORT(_xlfn._xlws.FILTER(environModifications[environmental_modif_lev]&amp;" | "&amp;environModifications[environ_modif_name],environModifications[experiment_id]=A381)))</f>
        <v xml:space="preserve"> | </v>
      </c>
    </row>
    <row r="382" spans="2:2" x14ac:dyDescent="0.35">
      <c r="B382" t="str" cm="1">
        <f t="array" ref="B382">TRANSPOSE(_xlfn._xlws.SORT(_xlfn._xlws.FILTER(environModifications[environmental_modif_lev]&amp;" | "&amp;environModifications[environ_modif_name],environModifications[experiment_id]=A382)))</f>
        <v xml:space="preserve"> | </v>
      </c>
    </row>
    <row r="383" spans="2:2" x14ac:dyDescent="0.35">
      <c r="B383" t="str" cm="1">
        <f t="array" ref="B383">TRANSPOSE(_xlfn._xlws.SORT(_xlfn._xlws.FILTER(environModifications[environmental_modif_lev]&amp;" | "&amp;environModifications[environ_modif_name],environModifications[experiment_id]=A383)))</f>
        <v xml:space="preserve"> | </v>
      </c>
    </row>
    <row r="384" spans="2:2" x14ac:dyDescent="0.35">
      <c r="B384" t="str" cm="1">
        <f t="array" ref="B384">TRANSPOSE(_xlfn._xlws.SORT(_xlfn._xlws.FILTER(environModifications[environmental_modif_lev]&amp;" | "&amp;environModifications[environ_modif_name],environModifications[experiment_id]=A384)))</f>
        <v xml:space="preserve"> | </v>
      </c>
    </row>
    <row r="385" spans="2:2" x14ac:dyDescent="0.35">
      <c r="B385" t="str" cm="1">
        <f t="array" ref="B385">TRANSPOSE(_xlfn._xlws.SORT(_xlfn._xlws.FILTER(environModifications[environmental_modif_lev]&amp;" | "&amp;environModifications[environ_modif_name],environModifications[experiment_id]=A385)))</f>
        <v xml:space="preserve"> | </v>
      </c>
    </row>
    <row r="386" spans="2:2" x14ac:dyDescent="0.35">
      <c r="B386" t="str" cm="1">
        <f t="array" ref="B386">TRANSPOSE(_xlfn._xlws.SORT(_xlfn._xlws.FILTER(environModifications[environmental_modif_lev]&amp;" | "&amp;environModifications[environ_modif_name],environModifications[experiment_id]=A386)))</f>
        <v xml:space="preserve"> | </v>
      </c>
    </row>
    <row r="387" spans="2:2" x14ac:dyDescent="0.35">
      <c r="B387" t="str" cm="1">
        <f t="array" ref="B387">TRANSPOSE(_xlfn._xlws.SORT(_xlfn._xlws.FILTER(environModifications[environmental_modif_lev]&amp;" | "&amp;environModifications[environ_modif_name],environModifications[experiment_id]=A387)))</f>
        <v xml:space="preserve"> | </v>
      </c>
    </row>
    <row r="388" spans="2:2" x14ac:dyDescent="0.35">
      <c r="B388" t="str" cm="1">
        <f t="array" ref="B388">TRANSPOSE(_xlfn._xlws.SORT(_xlfn._xlws.FILTER(environModifications[environmental_modif_lev]&amp;" | "&amp;environModifications[environ_modif_name],environModifications[experiment_id]=A388)))</f>
        <v xml:space="preserve"> | </v>
      </c>
    </row>
    <row r="389" spans="2:2" x14ac:dyDescent="0.35">
      <c r="B389" t="str" cm="1">
        <f t="array" ref="B389">TRANSPOSE(_xlfn._xlws.SORT(_xlfn._xlws.FILTER(environModifications[environmental_modif_lev]&amp;" | "&amp;environModifications[environ_modif_name],environModifications[experiment_id]=A389)))</f>
        <v xml:space="preserve"> | </v>
      </c>
    </row>
    <row r="390" spans="2:2" x14ac:dyDescent="0.35">
      <c r="B390" t="str" cm="1">
        <f t="array" ref="B390">TRANSPOSE(_xlfn._xlws.SORT(_xlfn._xlws.FILTER(environModifications[environmental_modif_lev]&amp;" | "&amp;environModifications[environ_modif_name],environModifications[experiment_id]=A390)))</f>
        <v xml:space="preserve"> | </v>
      </c>
    </row>
    <row r="391" spans="2:2" x14ac:dyDescent="0.35">
      <c r="B391" t="str" cm="1">
        <f t="array" ref="B391">TRANSPOSE(_xlfn._xlws.SORT(_xlfn._xlws.FILTER(environModifications[environmental_modif_lev]&amp;" | "&amp;environModifications[environ_modif_name],environModifications[experiment_id]=A391)))</f>
        <v xml:space="preserve"> | </v>
      </c>
    </row>
    <row r="392" spans="2:2" x14ac:dyDescent="0.35">
      <c r="B392" t="str" cm="1">
        <f t="array" ref="B392">TRANSPOSE(_xlfn._xlws.SORT(_xlfn._xlws.FILTER(environModifications[environmental_modif_lev]&amp;" | "&amp;environModifications[environ_modif_name],environModifications[experiment_id]=A392)))</f>
        <v xml:space="preserve"> | </v>
      </c>
    </row>
    <row r="393" spans="2:2" x14ac:dyDescent="0.35">
      <c r="B393" t="str" cm="1">
        <f t="array" ref="B393">TRANSPOSE(_xlfn._xlws.SORT(_xlfn._xlws.FILTER(environModifications[environmental_modif_lev]&amp;" | "&amp;environModifications[environ_modif_name],environModifications[experiment_id]=A393)))</f>
        <v xml:space="preserve"> | </v>
      </c>
    </row>
    <row r="394" spans="2:2" x14ac:dyDescent="0.35">
      <c r="B394" t="str" cm="1">
        <f t="array" ref="B394">TRANSPOSE(_xlfn._xlws.SORT(_xlfn._xlws.FILTER(environModifications[environmental_modif_lev]&amp;" | "&amp;environModifications[environ_modif_name],environModifications[experiment_id]=A394)))</f>
        <v xml:space="preserve"> | </v>
      </c>
    </row>
    <row r="395" spans="2:2" x14ac:dyDescent="0.35">
      <c r="B395" t="str" cm="1">
        <f t="array" ref="B395">TRANSPOSE(_xlfn._xlws.SORT(_xlfn._xlws.FILTER(environModifications[environmental_modif_lev]&amp;" | "&amp;environModifications[environ_modif_name],environModifications[experiment_id]=A395)))</f>
        <v xml:space="preserve"> | </v>
      </c>
    </row>
    <row r="396" spans="2:2" x14ac:dyDescent="0.35">
      <c r="B396" t="str" cm="1">
        <f t="array" ref="B396">TRANSPOSE(_xlfn._xlws.SORT(_xlfn._xlws.FILTER(environModifications[environmental_modif_lev]&amp;" | "&amp;environModifications[environ_modif_name],environModifications[experiment_id]=A396)))</f>
        <v xml:space="preserve"> | </v>
      </c>
    </row>
    <row r="397" spans="2:2" x14ac:dyDescent="0.35">
      <c r="B397" t="str" cm="1">
        <f t="array" ref="B397">TRANSPOSE(_xlfn._xlws.SORT(_xlfn._xlws.FILTER(environModifications[environmental_modif_lev]&amp;" | "&amp;environModifications[environ_modif_name],environModifications[experiment_id]=A397)))</f>
        <v xml:space="preserve"> | </v>
      </c>
    </row>
    <row r="398" spans="2:2" x14ac:dyDescent="0.35">
      <c r="B398" t="str" cm="1">
        <f t="array" ref="B398">TRANSPOSE(_xlfn._xlws.SORT(_xlfn._xlws.FILTER(environModifications[environmental_modif_lev]&amp;" | "&amp;environModifications[environ_modif_name],environModifications[experiment_id]=A398)))</f>
        <v xml:space="preserve"> | </v>
      </c>
    </row>
    <row r="399" spans="2:2" x14ac:dyDescent="0.35">
      <c r="B399" t="str" cm="1">
        <f t="array" ref="B399">TRANSPOSE(_xlfn._xlws.SORT(_xlfn._xlws.FILTER(environModifications[environmental_modif_lev]&amp;" | "&amp;environModifications[environ_modif_name],environModifications[experiment_id]=A399)))</f>
        <v xml:space="preserve"> | </v>
      </c>
    </row>
    <row r="400" spans="2:2" x14ac:dyDescent="0.35">
      <c r="B400" t="str" cm="1">
        <f t="array" ref="B400">TRANSPOSE(_xlfn._xlws.SORT(_xlfn._xlws.FILTER(environModifications[environmental_modif_lev]&amp;" | "&amp;environModifications[environ_modif_name],environModifications[experiment_id]=A400)))</f>
        <v xml:space="preserve"> | </v>
      </c>
    </row>
    <row r="401" spans="2:2" x14ac:dyDescent="0.35">
      <c r="B401" t="str" cm="1">
        <f t="array" ref="B401">TRANSPOSE(_xlfn._xlws.SORT(_xlfn._xlws.FILTER(environModifications[environmental_modif_lev]&amp;" | "&amp;environModifications[environ_modif_name],environModifications[experiment_id]=A401)))</f>
        <v xml:space="preserve"> | </v>
      </c>
    </row>
    <row r="402" spans="2:2" x14ac:dyDescent="0.35">
      <c r="B402" t="str" cm="1">
        <f t="array" ref="B402">TRANSPOSE(_xlfn._xlws.SORT(_xlfn._xlws.FILTER(environModifications[environmental_modif_lev]&amp;" | "&amp;environModifications[environ_modif_name],environModifications[experiment_id]=A402)))</f>
        <v xml:space="preserve"> | </v>
      </c>
    </row>
    <row r="403" spans="2:2" x14ac:dyDescent="0.35">
      <c r="B403" t="str" cm="1">
        <f t="array" ref="B403">TRANSPOSE(_xlfn._xlws.SORT(_xlfn._xlws.FILTER(environModifications[environmental_modif_lev]&amp;" | "&amp;environModifications[environ_modif_name],environModifications[experiment_id]=A403)))</f>
        <v xml:space="preserve"> | </v>
      </c>
    </row>
    <row r="404" spans="2:2" x14ac:dyDescent="0.35">
      <c r="B404" t="str" cm="1">
        <f t="array" ref="B404">TRANSPOSE(_xlfn._xlws.SORT(_xlfn._xlws.FILTER(environModifications[environmental_modif_lev]&amp;" | "&amp;environModifications[environ_modif_name],environModifications[experiment_id]=A404)))</f>
        <v xml:space="preserve"> | </v>
      </c>
    </row>
    <row r="405" spans="2:2" x14ac:dyDescent="0.35">
      <c r="B405" t="str" cm="1">
        <f t="array" ref="B405">TRANSPOSE(_xlfn._xlws.SORT(_xlfn._xlws.FILTER(environModifications[environmental_modif_lev]&amp;" | "&amp;environModifications[environ_modif_name],environModifications[experiment_id]=A405)))</f>
        <v xml:space="preserve"> | </v>
      </c>
    </row>
    <row r="406" spans="2:2" x14ac:dyDescent="0.35">
      <c r="B406" t="str" cm="1">
        <f t="array" ref="B406">TRANSPOSE(_xlfn._xlws.SORT(_xlfn._xlws.FILTER(environModifications[environmental_modif_lev]&amp;" | "&amp;environModifications[environ_modif_name],environModifications[experiment_id]=A406)))</f>
        <v xml:space="preserve"> | </v>
      </c>
    </row>
    <row r="407" spans="2:2" x14ac:dyDescent="0.35">
      <c r="B407" t="str" cm="1">
        <f t="array" ref="B407">TRANSPOSE(_xlfn._xlws.SORT(_xlfn._xlws.FILTER(environModifications[environmental_modif_lev]&amp;" | "&amp;environModifications[environ_modif_name],environModifications[experiment_id]=A407)))</f>
        <v xml:space="preserve"> | </v>
      </c>
    </row>
    <row r="408" spans="2:2" x14ac:dyDescent="0.35">
      <c r="B408" t="str" cm="1">
        <f t="array" ref="B408">TRANSPOSE(_xlfn._xlws.SORT(_xlfn._xlws.FILTER(environModifications[environmental_modif_lev]&amp;" | "&amp;environModifications[environ_modif_name],environModifications[experiment_id]=A408)))</f>
        <v xml:space="preserve"> | </v>
      </c>
    </row>
    <row r="409" spans="2:2" x14ac:dyDescent="0.35">
      <c r="B409" t="str" cm="1">
        <f t="array" ref="B409">TRANSPOSE(_xlfn._xlws.SORT(_xlfn._xlws.FILTER(environModifications[environmental_modif_lev]&amp;" | "&amp;environModifications[environ_modif_name],environModifications[experiment_id]=A409)))</f>
        <v xml:space="preserve"> | </v>
      </c>
    </row>
    <row r="410" spans="2:2" x14ac:dyDescent="0.35">
      <c r="B410" t="str" cm="1">
        <f t="array" ref="B410">TRANSPOSE(_xlfn._xlws.SORT(_xlfn._xlws.FILTER(environModifications[environmental_modif_lev]&amp;" | "&amp;environModifications[environ_modif_name],environModifications[experiment_id]=A410)))</f>
        <v xml:space="preserve"> | </v>
      </c>
    </row>
    <row r="411" spans="2:2" x14ac:dyDescent="0.35">
      <c r="B411" t="str" cm="1">
        <f t="array" ref="B411">TRANSPOSE(_xlfn._xlws.SORT(_xlfn._xlws.FILTER(environModifications[environmental_modif_lev]&amp;" | "&amp;environModifications[environ_modif_name],environModifications[experiment_id]=A411)))</f>
        <v xml:space="preserve"> | </v>
      </c>
    </row>
    <row r="412" spans="2:2" x14ac:dyDescent="0.35">
      <c r="B412" t="str" cm="1">
        <f t="array" ref="B412">TRANSPOSE(_xlfn._xlws.SORT(_xlfn._xlws.FILTER(environModifications[environmental_modif_lev]&amp;" | "&amp;environModifications[environ_modif_name],environModifications[experiment_id]=A412)))</f>
        <v xml:space="preserve"> | </v>
      </c>
    </row>
    <row r="413" spans="2:2" x14ac:dyDescent="0.35">
      <c r="B413" t="str" cm="1">
        <f t="array" ref="B413">TRANSPOSE(_xlfn._xlws.SORT(_xlfn._xlws.FILTER(environModifications[environmental_modif_lev]&amp;" | "&amp;environModifications[environ_modif_name],environModifications[experiment_id]=A413)))</f>
        <v xml:space="preserve"> | </v>
      </c>
    </row>
    <row r="414" spans="2:2" x14ac:dyDescent="0.35">
      <c r="B414" t="str" cm="1">
        <f t="array" ref="B414">TRANSPOSE(_xlfn._xlws.SORT(_xlfn._xlws.FILTER(environModifications[environmental_modif_lev]&amp;" | "&amp;environModifications[environ_modif_name],environModifications[experiment_id]=A414)))</f>
        <v xml:space="preserve"> | </v>
      </c>
    </row>
    <row r="415" spans="2:2" x14ac:dyDescent="0.35">
      <c r="B415" t="str" cm="1">
        <f t="array" ref="B415">TRANSPOSE(_xlfn._xlws.SORT(_xlfn._xlws.FILTER(environModifications[environmental_modif_lev]&amp;" | "&amp;environModifications[environ_modif_name],environModifications[experiment_id]=A415)))</f>
        <v xml:space="preserve"> | </v>
      </c>
    </row>
    <row r="416" spans="2:2" x14ac:dyDescent="0.35">
      <c r="B416" t="str" cm="1">
        <f t="array" ref="B416">TRANSPOSE(_xlfn._xlws.SORT(_xlfn._xlws.FILTER(environModifications[environmental_modif_lev]&amp;" | "&amp;environModifications[environ_modif_name],environModifications[experiment_id]=A416)))</f>
        <v xml:space="preserve"> | </v>
      </c>
    </row>
    <row r="417" spans="2:2" x14ac:dyDescent="0.35">
      <c r="B417" t="str" cm="1">
        <f t="array" ref="B417">TRANSPOSE(_xlfn._xlws.SORT(_xlfn._xlws.FILTER(environModifications[environmental_modif_lev]&amp;" | "&amp;environModifications[environ_modif_name],environModifications[experiment_id]=A417)))</f>
        <v xml:space="preserve"> | </v>
      </c>
    </row>
    <row r="418" spans="2:2" x14ac:dyDescent="0.35">
      <c r="B418" t="str" cm="1">
        <f t="array" ref="B418">TRANSPOSE(_xlfn._xlws.SORT(_xlfn._xlws.FILTER(environModifications[environmental_modif_lev]&amp;" | "&amp;environModifications[environ_modif_name],environModifications[experiment_id]=A418)))</f>
        <v xml:space="preserve"> | </v>
      </c>
    </row>
    <row r="419" spans="2:2" x14ac:dyDescent="0.35">
      <c r="B419" t="str" cm="1">
        <f t="array" ref="B419">TRANSPOSE(_xlfn._xlws.SORT(_xlfn._xlws.FILTER(environModifications[environmental_modif_lev]&amp;" | "&amp;environModifications[environ_modif_name],environModifications[experiment_id]=A419)))</f>
        <v xml:space="preserve"> | </v>
      </c>
    </row>
    <row r="420" spans="2:2" x14ac:dyDescent="0.35">
      <c r="B420" t="str" cm="1">
        <f t="array" ref="B420">TRANSPOSE(_xlfn._xlws.SORT(_xlfn._xlws.FILTER(environModifications[environmental_modif_lev]&amp;" | "&amp;environModifications[environ_modif_name],environModifications[experiment_id]=A420)))</f>
        <v xml:space="preserve"> | </v>
      </c>
    </row>
    <row r="421" spans="2:2" x14ac:dyDescent="0.35">
      <c r="B421" t="str" cm="1">
        <f t="array" ref="B421">TRANSPOSE(_xlfn._xlws.SORT(_xlfn._xlws.FILTER(environModifications[environmental_modif_lev]&amp;" | "&amp;environModifications[environ_modif_name],environModifications[experiment_id]=A421)))</f>
        <v xml:space="preserve"> | </v>
      </c>
    </row>
    <row r="422" spans="2:2" x14ac:dyDescent="0.35">
      <c r="B422" t="str" cm="1">
        <f t="array" ref="B422">TRANSPOSE(_xlfn._xlws.SORT(_xlfn._xlws.FILTER(environModifications[environmental_modif_lev]&amp;" | "&amp;environModifications[environ_modif_name],environModifications[experiment_id]=A422)))</f>
        <v xml:space="preserve"> | </v>
      </c>
    </row>
    <row r="423" spans="2:2" x14ac:dyDescent="0.35">
      <c r="B423" t="str" cm="1">
        <f t="array" ref="B423">TRANSPOSE(_xlfn._xlws.SORT(_xlfn._xlws.FILTER(environModifications[environmental_modif_lev]&amp;" | "&amp;environModifications[environ_modif_name],environModifications[experiment_id]=A423)))</f>
        <v xml:space="preserve"> | </v>
      </c>
    </row>
    <row r="424" spans="2:2" x14ac:dyDescent="0.35">
      <c r="B424" t="str" cm="1">
        <f t="array" ref="B424">TRANSPOSE(_xlfn._xlws.SORT(_xlfn._xlws.FILTER(environModifications[environmental_modif_lev]&amp;" | "&amp;environModifications[environ_modif_name],environModifications[experiment_id]=A424)))</f>
        <v xml:space="preserve"> | </v>
      </c>
    </row>
    <row r="425" spans="2:2" x14ac:dyDescent="0.35">
      <c r="B425" t="str" cm="1">
        <f t="array" ref="B425">TRANSPOSE(_xlfn._xlws.SORT(_xlfn._xlws.FILTER(environModifications[environmental_modif_lev]&amp;" | "&amp;environModifications[environ_modif_name],environModifications[experiment_id]=A425)))</f>
        <v xml:space="preserve"> | </v>
      </c>
    </row>
    <row r="426" spans="2:2" x14ac:dyDescent="0.35">
      <c r="B426" t="str" cm="1">
        <f t="array" ref="B426">TRANSPOSE(_xlfn._xlws.SORT(_xlfn._xlws.FILTER(environModifications[environmental_modif_lev]&amp;" | "&amp;environModifications[environ_modif_name],environModifications[experiment_id]=A426)))</f>
        <v xml:space="preserve"> | </v>
      </c>
    </row>
    <row r="427" spans="2:2" x14ac:dyDescent="0.35">
      <c r="B427" t="str" cm="1">
        <f t="array" ref="B427">TRANSPOSE(_xlfn._xlws.SORT(_xlfn._xlws.FILTER(environModifications[environmental_modif_lev]&amp;" | "&amp;environModifications[environ_modif_name],environModifications[experiment_id]=A427)))</f>
        <v xml:space="preserve"> | </v>
      </c>
    </row>
    <row r="428" spans="2:2" x14ac:dyDescent="0.35">
      <c r="B428" t="str" cm="1">
        <f t="array" ref="B428">TRANSPOSE(_xlfn._xlws.SORT(_xlfn._xlws.FILTER(environModifications[environmental_modif_lev]&amp;" | "&amp;environModifications[environ_modif_name],environModifications[experiment_id]=A428)))</f>
        <v xml:space="preserve"> | </v>
      </c>
    </row>
    <row r="429" spans="2:2" x14ac:dyDescent="0.35">
      <c r="B429" t="str" cm="1">
        <f t="array" ref="B429">TRANSPOSE(_xlfn._xlws.SORT(_xlfn._xlws.FILTER(environModifications[environmental_modif_lev]&amp;" | "&amp;environModifications[environ_modif_name],environModifications[experiment_id]=A429)))</f>
        <v xml:space="preserve"> | </v>
      </c>
    </row>
    <row r="430" spans="2:2" x14ac:dyDescent="0.35">
      <c r="B430" t="str" cm="1">
        <f t="array" ref="B430">TRANSPOSE(_xlfn._xlws.SORT(_xlfn._xlws.FILTER(environModifications[environmental_modif_lev]&amp;" | "&amp;environModifications[environ_modif_name],environModifications[experiment_id]=A430)))</f>
        <v xml:space="preserve"> | </v>
      </c>
    </row>
    <row r="431" spans="2:2" x14ac:dyDescent="0.35">
      <c r="B431" t="str" cm="1">
        <f t="array" ref="B431">TRANSPOSE(_xlfn._xlws.SORT(_xlfn._xlws.FILTER(environModifications[environmental_modif_lev]&amp;" | "&amp;environModifications[environ_modif_name],environModifications[experiment_id]=A431)))</f>
        <v xml:space="preserve"> | </v>
      </c>
    </row>
    <row r="432" spans="2:2" x14ac:dyDescent="0.35">
      <c r="B432" t="str" cm="1">
        <f t="array" ref="B432">TRANSPOSE(_xlfn._xlws.SORT(_xlfn._xlws.FILTER(environModifications[environmental_modif_lev]&amp;" | "&amp;environModifications[environ_modif_name],environModifications[experiment_id]=A432)))</f>
        <v xml:space="preserve"> | </v>
      </c>
    </row>
    <row r="433" spans="2:2" x14ac:dyDescent="0.35">
      <c r="B433" t="str" cm="1">
        <f t="array" ref="B433">TRANSPOSE(_xlfn._xlws.SORT(_xlfn._xlws.FILTER(environModifications[environmental_modif_lev]&amp;" | "&amp;environModifications[environ_modif_name],environModifications[experiment_id]=A433)))</f>
        <v xml:space="preserve"> | </v>
      </c>
    </row>
    <row r="434" spans="2:2" x14ac:dyDescent="0.35">
      <c r="B434" t="str" cm="1">
        <f t="array" ref="B434">TRANSPOSE(_xlfn._xlws.SORT(_xlfn._xlws.FILTER(environModifications[environmental_modif_lev]&amp;" | "&amp;environModifications[environ_modif_name],environModifications[experiment_id]=A434)))</f>
        <v xml:space="preserve"> | </v>
      </c>
    </row>
    <row r="435" spans="2:2" x14ac:dyDescent="0.35">
      <c r="B435" t="str" cm="1">
        <f t="array" ref="B435">TRANSPOSE(_xlfn._xlws.SORT(_xlfn._xlws.FILTER(environModifications[environmental_modif_lev]&amp;" | "&amp;environModifications[environ_modif_name],environModifications[experiment_id]=A435)))</f>
        <v xml:space="preserve"> | </v>
      </c>
    </row>
    <row r="436" spans="2:2" x14ac:dyDescent="0.35">
      <c r="B436" t="str" cm="1">
        <f t="array" ref="B436">TRANSPOSE(_xlfn._xlws.SORT(_xlfn._xlws.FILTER(environModifications[environmental_modif_lev]&amp;" | "&amp;environModifications[environ_modif_name],environModifications[experiment_id]=A436)))</f>
        <v xml:space="preserve"> | </v>
      </c>
    </row>
    <row r="437" spans="2:2" x14ac:dyDescent="0.35">
      <c r="B437" t="str" cm="1">
        <f t="array" ref="B437">TRANSPOSE(_xlfn._xlws.SORT(_xlfn._xlws.FILTER(environModifications[environmental_modif_lev]&amp;" | "&amp;environModifications[environ_modif_name],environModifications[experiment_id]=A437)))</f>
        <v xml:space="preserve"> | </v>
      </c>
    </row>
    <row r="438" spans="2:2" x14ac:dyDescent="0.35">
      <c r="B438" t="str" cm="1">
        <f t="array" ref="B438">TRANSPOSE(_xlfn._xlws.SORT(_xlfn._xlws.FILTER(environModifications[environmental_modif_lev]&amp;" | "&amp;environModifications[environ_modif_name],environModifications[experiment_id]=A438)))</f>
        <v xml:space="preserve"> | </v>
      </c>
    </row>
    <row r="439" spans="2:2" x14ac:dyDescent="0.35">
      <c r="B439" t="str" cm="1">
        <f t="array" ref="B439">TRANSPOSE(_xlfn._xlws.SORT(_xlfn._xlws.FILTER(environModifications[environmental_modif_lev]&amp;" | "&amp;environModifications[environ_modif_name],environModifications[experiment_id]=A439)))</f>
        <v xml:space="preserve"> | </v>
      </c>
    </row>
    <row r="440" spans="2:2" x14ac:dyDescent="0.35">
      <c r="B440" t="str" cm="1">
        <f t="array" ref="B440">TRANSPOSE(_xlfn._xlws.SORT(_xlfn._xlws.FILTER(environModifications[environmental_modif_lev]&amp;" | "&amp;environModifications[environ_modif_name],environModifications[experiment_id]=A440)))</f>
        <v xml:space="preserve"> | </v>
      </c>
    </row>
    <row r="441" spans="2:2" x14ac:dyDescent="0.35">
      <c r="B441" t="str" cm="1">
        <f t="array" ref="B441">TRANSPOSE(_xlfn._xlws.SORT(_xlfn._xlws.FILTER(environModifications[environmental_modif_lev]&amp;" | "&amp;environModifications[environ_modif_name],environModifications[experiment_id]=A441)))</f>
        <v xml:space="preserve"> | </v>
      </c>
    </row>
    <row r="442" spans="2:2" x14ac:dyDescent="0.35">
      <c r="B442" t="str" cm="1">
        <f t="array" ref="B442">TRANSPOSE(_xlfn._xlws.SORT(_xlfn._xlws.FILTER(environModifications[environmental_modif_lev]&amp;" | "&amp;environModifications[environ_modif_name],environModifications[experiment_id]=A442)))</f>
        <v xml:space="preserve"> | </v>
      </c>
    </row>
    <row r="443" spans="2:2" x14ac:dyDescent="0.35">
      <c r="B443" t="str" cm="1">
        <f t="array" ref="B443">TRANSPOSE(_xlfn._xlws.SORT(_xlfn._xlws.FILTER(environModifications[environmental_modif_lev]&amp;" | "&amp;environModifications[environ_modif_name],environModifications[experiment_id]=A443)))</f>
        <v xml:space="preserve"> | </v>
      </c>
    </row>
    <row r="444" spans="2:2" x14ac:dyDescent="0.35">
      <c r="B444" t="str" cm="1">
        <f t="array" ref="B444">TRANSPOSE(_xlfn._xlws.SORT(_xlfn._xlws.FILTER(environModifications[environmental_modif_lev]&amp;" | "&amp;environModifications[environ_modif_name],environModifications[experiment_id]=A444)))</f>
        <v xml:space="preserve"> | </v>
      </c>
    </row>
    <row r="445" spans="2:2" x14ac:dyDescent="0.35">
      <c r="B445" t="str" cm="1">
        <f t="array" ref="B445">TRANSPOSE(_xlfn._xlws.SORT(_xlfn._xlws.FILTER(environModifications[environmental_modif_lev]&amp;" | "&amp;environModifications[environ_modif_name],environModifications[experiment_id]=A445)))</f>
        <v xml:space="preserve"> | </v>
      </c>
    </row>
    <row r="446" spans="2:2" x14ac:dyDescent="0.35">
      <c r="B446" t="str" cm="1">
        <f t="array" ref="B446">TRANSPOSE(_xlfn._xlws.SORT(_xlfn._xlws.FILTER(environModifications[environmental_modif_lev]&amp;" | "&amp;environModifications[environ_modif_name],environModifications[experiment_id]=A446)))</f>
        <v xml:space="preserve"> | </v>
      </c>
    </row>
    <row r="447" spans="2:2" x14ac:dyDescent="0.35">
      <c r="B447" t="str" cm="1">
        <f t="array" ref="B447">TRANSPOSE(_xlfn._xlws.SORT(_xlfn._xlws.FILTER(environModifications[environmental_modif_lev]&amp;" | "&amp;environModifications[environ_modif_name],environModifications[experiment_id]=A447)))</f>
        <v xml:space="preserve"> | </v>
      </c>
    </row>
    <row r="448" spans="2:2" x14ac:dyDescent="0.35">
      <c r="B448" t="str" cm="1">
        <f t="array" ref="B448">TRANSPOSE(_xlfn._xlws.SORT(_xlfn._xlws.FILTER(environModifications[environmental_modif_lev]&amp;" | "&amp;environModifications[environ_modif_name],environModifications[experiment_id]=A448)))</f>
        <v xml:space="preserve"> | </v>
      </c>
    </row>
    <row r="449" spans="2:2" x14ac:dyDescent="0.35">
      <c r="B449" t="str" cm="1">
        <f t="array" ref="B449">TRANSPOSE(_xlfn._xlws.SORT(_xlfn._xlws.FILTER(environModifications[environmental_modif_lev]&amp;" | "&amp;environModifications[environ_modif_name],environModifications[experiment_id]=A449)))</f>
        <v xml:space="preserve"> | </v>
      </c>
    </row>
    <row r="450" spans="2:2" x14ac:dyDescent="0.35">
      <c r="B450" t="str" cm="1">
        <f t="array" ref="B450">TRANSPOSE(_xlfn._xlws.SORT(_xlfn._xlws.FILTER(environModifications[environmental_modif_lev]&amp;" | "&amp;environModifications[environ_modif_name],environModifications[experiment_id]=A450)))</f>
        <v xml:space="preserve"> | </v>
      </c>
    </row>
    <row r="451" spans="2:2" x14ac:dyDescent="0.35">
      <c r="B451" t="str" cm="1">
        <f t="array" ref="B451">TRANSPOSE(_xlfn._xlws.SORT(_xlfn._xlws.FILTER(environModifications[environmental_modif_lev]&amp;" | "&amp;environModifications[environ_modif_name],environModifications[experiment_id]=A451)))</f>
        <v xml:space="preserve"> | </v>
      </c>
    </row>
    <row r="452" spans="2:2" x14ac:dyDescent="0.35">
      <c r="B452" t="str" cm="1">
        <f t="array" ref="B452">TRANSPOSE(_xlfn._xlws.SORT(_xlfn._xlws.FILTER(environModifications[environmental_modif_lev]&amp;" | "&amp;environModifications[environ_modif_name],environModifications[experiment_id]=A452)))</f>
        <v xml:space="preserve"> | </v>
      </c>
    </row>
    <row r="453" spans="2:2" x14ac:dyDescent="0.35">
      <c r="B453" t="str" cm="1">
        <f t="array" ref="B453">TRANSPOSE(_xlfn._xlws.SORT(_xlfn._xlws.FILTER(environModifications[environmental_modif_lev]&amp;" | "&amp;environModifications[environ_modif_name],environModifications[experiment_id]=A453)))</f>
        <v xml:space="preserve"> | </v>
      </c>
    </row>
    <row r="454" spans="2:2" x14ac:dyDescent="0.35">
      <c r="B454" t="str" cm="1">
        <f t="array" ref="B454">TRANSPOSE(_xlfn._xlws.SORT(_xlfn._xlws.FILTER(environModifications[environmental_modif_lev]&amp;" | "&amp;environModifications[environ_modif_name],environModifications[experiment_id]=A454)))</f>
        <v xml:space="preserve"> | </v>
      </c>
    </row>
    <row r="455" spans="2:2" x14ac:dyDescent="0.35">
      <c r="B455" t="str" cm="1">
        <f t="array" ref="B455">TRANSPOSE(_xlfn._xlws.SORT(_xlfn._xlws.FILTER(environModifications[environmental_modif_lev]&amp;" | "&amp;environModifications[environ_modif_name],environModifications[experiment_id]=A455)))</f>
        <v xml:space="preserve"> | </v>
      </c>
    </row>
    <row r="456" spans="2:2" x14ac:dyDescent="0.35">
      <c r="B456" t="str" cm="1">
        <f t="array" ref="B456">TRANSPOSE(_xlfn._xlws.SORT(_xlfn._xlws.FILTER(environModifications[environmental_modif_lev]&amp;" | "&amp;environModifications[environ_modif_name],environModifications[experiment_id]=A456)))</f>
        <v xml:space="preserve"> | </v>
      </c>
    </row>
    <row r="457" spans="2:2" x14ac:dyDescent="0.35">
      <c r="B457" t="str" cm="1">
        <f t="array" ref="B457">TRANSPOSE(_xlfn._xlws.SORT(_xlfn._xlws.FILTER(environModifications[environmental_modif_lev]&amp;" | "&amp;environModifications[environ_modif_name],environModifications[experiment_id]=A457)))</f>
        <v xml:space="preserve"> | </v>
      </c>
    </row>
    <row r="458" spans="2:2" x14ac:dyDescent="0.35">
      <c r="B458" t="str" cm="1">
        <f t="array" ref="B458">TRANSPOSE(_xlfn._xlws.SORT(_xlfn._xlws.FILTER(environModifications[environmental_modif_lev]&amp;" | "&amp;environModifications[environ_modif_name],environModifications[experiment_id]=A458)))</f>
        <v xml:space="preserve"> | </v>
      </c>
    </row>
    <row r="459" spans="2:2" x14ac:dyDescent="0.35">
      <c r="B459" t="str" cm="1">
        <f t="array" ref="B459">TRANSPOSE(_xlfn._xlws.SORT(_xlfn._xlws.FILTER(environModifications[environmental_modif_lev]&amp;" | "&amp;environModifications[environ_modif_name],environModifications[experiment_id]=A459)))</f>
        <v xml:space="preserve"> | </v>
      </c>
    </row>
    <row r="460" spans="2:2" x14ac:dyDescent="0.35">
      <c r="B460" t="str" cm="1">
        <f t="array" ref="B460">TRANSPOSE(_xlfn._xlws.SORT(_xlfn._xlws.FILTER(environModifications[environmental_modif_lev]&amp;" | "&amp;environModifications[environ_modif_name],environModifications[experiment_id]=A460)))</f>
        <v xml:space="preserve"> | </v>
      </c>
    </row>
    <row r="461" spans="2:2" x14ac:dyDescent="0.35">
      <c r="B461" t="str" cm="1">
        <f t="array" ref="B461">TRANSPOSE(_xlfn._xlws.SORT(_xlfn._xlws.FILTER(environModifications[environmental_modif_lev]&amp;" | "&amp;environModifications[environ_modif_name],environModifications[experiment_id]=A461)))</f>
        <v xml:space="preserve"> | </v>
      </c>
    </row>
    <row r="462" spans="2:2" x14ac:dyDescent="0.35">
      <c r="B462" t="str" cm="1">
        <f t="array" ref="B462">TRANSPOSE(_xlfn._xlws.SORT(_xlfn._xlws.FILTER(environModifications[environmental_modif_lev]&amp;" | "&amp;environModifications[environ_modif_name],environModifications[experiment_id]=A462)))</f>
        <v xml:space="preserve"> | </v>
      </c>
    </row>
    <row r="463" spans="2:2" x14ac:dyDescent="0.35">
      <c r="B463" t="str" cm="1">
        <f t="array" ref="B463">TRANSPOSE(_xlfn._xlws.SORT(_xlfn._xlws.FILTER(environModifications[environmental_modif_lev]&amp;" | "&amp;environModifications[environ_modif_name],environModifications[experiment_id]=A463)))</f>
        <v xml:space="preserve"> | </v>
      </c>
    </row>
    <row r="464" spans="2:2" x14ac:dyDescent="0.35">
      <c r="B464" t="str" cm="1">
        <f t="array" ref="B464">TRANSPOSE(_xlfn._xlws.SORT(_xlfn._xlws.FILTER(environModifications[environmental_modif_lev]&amp;" | "&amp;environModifications[environ_modif_name],environModifications[experiment_id]=A464)))</f>
        <v xml:space="preserve"> | </v>
      </c>
    </row>
    <row r="465" spans="2:2" x14ac:dyDescent="0.35">
      <c r="B465" t="str" cm="1">
        <f t="array" ref="B465">TRANSPOSE(_xlfn._xlws.SORT(_xlfn._xlws.FILTER(environModifications[environmental_modif_lev]&amp;" | "&amp;environModifications[environ_modif_name],environModifications[experiment_id]=A465)))</f>
        <v xml:space="preserve"> | </v>
      </c>
    </row>
    <row r="466" spans="2:2" x14ac:dyDescent="0.35">
      <c r="B466" t="str" cm="1">
        <f t="array" ref="B466">TRANSPOSE(_xlfn._xlws.SORT(_xlfn._xlws.FILTER(environModifications[environmental_modif_lev]&amp;" | "&amp;environModifications[environ_modif_name],environModifications[experiment_id]=A466)))</f>
        <v xml:space="preserve"> | </v>
      </c>
    </row>
    <row r="467" spans="2:2" x14ac:dyDescent="0.35">
      <c r="B467" t="str" cm="1">
        <f t="array" ref="B467">TRANSPOSE(_xlfn._xlws.SORT(_xlfn._xlws.FILTER(environModifications[environmental_modif_lev]&amp;" | "&amp;environModifications[environ_modif_name],environModifications[experiment_id]=A467)))</f>
        <v xml:space="preserve"> | </v>
      </c>
    </row>
    <row r="468" spans="2:2" x14ac:dyDescent="0.35">
      <c r="B468" t="str" cm="1">
        <f t="array" ref="B468">TRANSPOSE(_xlfn._xlws.SORT(_xlfn._xlws.FILTER(environModifications[environmental_modif_lev]&amp;" | "&amp;environModifications[environ_modif_name],environModifications[experiment_id]=A468)))</f>
        <v xml:space="preserve"> | </v>
      </c>
    </row>
    <row r="469" spans="2:2" x14ac:dyDescent="0.35">
      <c r="B469" t="str" cm="1">
        <f t="array" ref="B469">TRANSPOSE(_xlfn._xlws.SORT(_xlfn._xlws.FILTER(environModifications[environmental_modif_lev]&amp;" | "&amp;environModifications[environ_modif_name],environModifications[experiment_id]=A469)))</f>
        <v xml:space="preserve"> | </v>
      </c>
    </row>
    <row r="470" spans="2:2" x14ac:dyDescent="0.35">
      <c r="B470" t="str" cm="1">
        <f t="array" ref="B470">TRANSPOSE(_xlfn._xlws.SORT(_xlfn._xlws.FILTER(environModifications[environmental_modif_lev]&amp;" | "&amp;environModifications[environ_modif_name],environModifications[experiment_id]=A470)))</f>
        <v xml:space="preserve"> | </v>
      </c>
    </row>
    <row r="471" spans="2:2" x14ac:dyDescent="0.35">
      <c r="B471" t="str" cm="1">
        <f t="array" ref="B471">TRANSPOSE(_xlfn._xlws.SORT(_xlfn._xlws.FILTER(environModifications[environmental_modif_lev]&amp;" | "&amp;environModifications[environ_modif_name],environModifications[experiment_id]=A471)))</f>
        <v xml:space="preserve"> | </v>
      </c>
    </row>
    <row r="472" spans="2:2" x14ac:dyDescent="0.35">
      <c r="B472" t="str" cm="1">
        <f t="array" ref="B472">TRANSPOSE(_xlfn._xlws.SORT(_xlfn._xlws.FILTER(environModifications[environmental_modif_lev]&amp;" | "&amp;environModifications[environ_modif_name],environModifications[experiment_id]=A472)))</f>
        <v xml:space="preserve"> | </v>
      </c>
    </row>
    <row r="473" spans="2:2" x14ac:dyDescent="0.35">
      <c r="B473" t="str" cm="1">
        <f t="array" ref="B473">TRANSPOSE(_xlfn._xlws.SORT(_xlfn._xlws.FILTER(environModifications[environmental_modif_lev]&amp;" | "&amp;environModifications[environ_modif_name],environModifications[experiment_id]=A473)))</f>
        <v xml:space="preserve"> | </v>
      </c>
    </row>
    <row r="474" spans="2:2" x14ac:dyDescent="0.35">
      <c r="B474" t="str" cm="1">
        <f t="array" ref="B474">TRANSPOSE(_xlfn._xlws.SORT(_xlfn._xlws.FILTER(environModifications[environmental_modif_lev]&amp;" | "&amp;environModifications[environ_modif_name],environModifications[experiment_id]=A474)))</f>
        <v xml:space="preserve"> | </v>
      </c>
    </row>
    <row r="475" spans="2:2" x14ac:dyDescent="0.35">
      <c r="B475" t="str" cm="1">
        <f t="array" ref="B475">TRANSPOSE(_xlfn._xlws.SORT(_xlfn._xlws.FILTER(environModifications[environmental_modif_lev]&amp;" | "&amp;environModifications[environ_modif_name],environModifications[experiment_id]=A475)))</f>
        <v xml:space="preserve"> | </v>
      </c>
    </row>
    <row r="476" spans="2:2" x14ac:dyDescent="0.35">
      <c r="B476" t="str" cm="1">
        <f t="array" ref="B476">TRANSPOSE(_xlfn._xlws.SORT(_xlfn._xlws.FILTER(environModifications[environmental_modif_lev]&amp;" | "&amp;environModifications[environ_modif_name],environModifications[experiment_id]=A476)))</f>
        <v xml:space="preserve"> | </v>
      </c>
    </row>
    <row r="477" spans="2:2" x14ac:dyDescent="0.35">
      <c r="B477" t="str" cm="1">
        <f t="array" ref="B477">TRANSPOSE(_xlfn._xlws.SORT(_xlfn._xlws.FILTER(environModifications[environmental_modif_lev]&amp;" | "&amp;environModifications[environ_modif_name],environModifications[experiment_id]=A477)))</f>
        <v xml:space="preserve"> | </v>
      </c>
    </row>
    <row r="478" spans="2:2" x14ac:dyDescent="0.35">
      <c r="B478" t="str" cm="1">
        <f t="array" ref="B478">TRANSPOSE(_xlfn._xlws.SORT(_xlfn._xlws.FILTER(environModifications[environmental_modif_lev]&amp;" | "&amp;environModifications[environ_modif_name],environModifications[experiment_id]=A478)))</f>
        <v xml:space="preserve"> | </v>
      </c>
    </row>
    <row r="479" spans="2:2" x14ac:dyDescent="0.35">
      <c r="B479" t="str" cm="1">
        <f t="array" ref="B479">TRANSPOSE(_xlfn._xlws.SORT(_xlfn._xlws.FILTER(environModifications[environmental_modif_lev]&amp;" | "&amp;environModifications[environ_modif_name],environModifications[experiment_id]=A479)))</f>
        <v xml:space="preserve"> | </v>
      </c>
    </row>
    <row r="480" spans="2:2" x14ac:dyDescent="0.35">
      <c r="B480" t="str" cm="1">
        <f t="array" ref="B480">TRANSPOSE(_xlfn._xlws.SORT(_xlfn._xlws.FILTER(environModifications[environmental_modif_lev]&amp;" | "&amp;environModifications[environ_modif_name],environModifications[experiment_id]=A480)))</f>
        <v xml:space="preserve"> | </v>
      </c>
    </row>
    <row r="481" spans="2:2" x14ac:dyDescent="0.35">
      <c r="B481" t="str" cm="1">
        <f t="array" ref="B481">TRANSPOSE(_xlfn._xlws.SORT(_xlfn._xlws.FILTER(environModifications[environmental_modif_lev]&amp;" | "&amp;environModifications[environ_modif_name],environModifications[experiment_id]=A481)))</f>
        <v xml:space="preserve"> | </v>
      </c>
    </row>
    <row r="482" spans="2:2" x14ac:dyDescent="0.35">
      <c r="B482" t="str" cm="1">
        <f t="array" ref="B482">TRANSPOSE(_xlfn._xlws.SORT(_xlfn._xlws.FILTER(environModifications[environmental_modif_lev]&amp;" | "&amp;environModifications[environ_modif_name],environModifications[experiment_id]=A482)))</f>
        <v xml:space="preserve"> | </v>
      </c>
    </row>
    <row r="483" spans="2:2" x14ac:dyDescent="0.35">
      <c r="B483" t="str" cm="1">
        <f t="array" ref="B483">TRANSPOSE(_xlfn._xlws.SORT(_xlfn._xlws.FILTER(environModifications[environmental_modif_lev]&amp;" | "&amp;environModifications[environ_modif_name],environModifications[experiment_id]=A483)))</f>
        <v xml:space="preserve"> | </v>
      </c>
    </row>
    <row r="484" spans="2:2" x14ac:dyDescent="0.35">
      <c r="B484" t="str" cm="1">
        <f t="array" ref="B484">TRANSPOSE(_xlfn._xlws.SORT(_xlfn._xlws.FILTER(environModifications[environmental_modif_lev]&amp;" | "&amp;environModifications[environ_modif_name],environModifications[experiment_id]=A484)))</f>
        <v xml:space="preserve"> | </v>
      </c>
    </row>
    <row r="485" spans="2:2" x14ac:dyDescent="0.35">
      <c r="B485" t="str" cm="1">
        <f t="array" ref="B485">TRANSPOSE(_xlfn._xlws.SORT(_xlfn._xlws.FILTER(environModifications[environmental_modif_lev]&amp;" | "&amp;environModifications[environ_modif_name],environModifications[experiment_id]=A485)))</f>
        <v xml:space="preserve"> | </v>
      </c>
    </row>
    <row r="486" spans="2:2" x14ac:dyDescent="0.35">
      <c r="B486" t="str" cm="1">
        <f t="array" ref="B486">TRANSPOSE(_xlfn._xlws.SORT(_xlfn._xlws.FILTER(environModifications[environmental_modif_lev]&amp;" | "&amp;environModifications[environ_modif_name],environModifications[experiment_id]=A486)))</f>
        <v xml:space="preserve"> | </v>
      </c>
    </row>
    <row r="487" spans="2:2" x14ac:dyDescent="0.35">
      <c r="B487" t="str" cm="1">
        <f t="array" ref="B487">TRANSPOSE(_xlfn._xlws.SORT(_xlfn._xlws.FILTER(environModifications[environmental_modif_lev]&amp;" | "&amp;environModifications[environ_modif_name],environModifications[experiment_id]=A487)))</f>
        <v xml:space="preserve"> | </v>
      </c>
    </row>
    <row r="488" spans="2:2" x14ac:dyDescent="0.35">
      <c r="B488" t="str" cm="1">
        <f t="array" ref="B488">TRANSPOSE(_xlfn._xlws.SORT(_xlfn._xlws.FILTER(environModifications[environmental_modif_lev]&amp;" | "&amp;environModifications[environ_modif_name],environModifications[experiment_id]=A488)))</f>
        <v xml:space="preserve"> | </v>
      </c>
    </row>
    <row r="489" spans="2:2" x14ac:dyDescent="0.35">
      <c r="B489" t="str" cm="1">
        <f t="array" ref="B489">TRANSPOSE(_xlfn._xlws.SORT(_xlfn._xlws.FILTER(environModifications[environmental_modif_lev]&amp;" | "&amp;environModifications[environ_modif_name],environModifications[experiment_id]=A489)))</f>
        <v xml:space="preserve"> | </v>
      </c>
    </row>
    <row r="490" spans="2:2" x14ac:dyDescent="0.35">
      <c r="B490" t="str" cm="1">
        <f t="array" ref="B490">TRANSPOSE(_xlfn._xlws.SORT(_xlfn._xlws.FILTER(environModifications[environmental_modif_lev]&amp;" | "&amp;environModifications[environ_modif_name],environModifications[experiment_id]=A490)))</f>
        <v xml:space="preserve"> | </v>
      </c>
    </row>
    <row r="491" spans="2:2" x14ac:dyDescent="0.35">
      <c r="B491" t="str" cm="1">
        <f t="array" ref="B491">TRANSPOSE(_xlfn._xlws.SORT(_xlfn._xlws.FILTER(environModifications[environmental_modif_lev]&amp;" | "&amp;environModifications[environ_modif_name],environModifications[experiment_id]=A491)))</f>
        <v xml:space="preserve"> | </v>
      </c>
    </row>
    <row r="492" spans="2:2" x14ac:dyDescent="0.35">
      <c r="B492" t="str" cm="1">
        <f t="array" ref="B492">TRANSPOSE(_xlfn._xlws.SORT(_xlfn._xlws.FILTER(environModifications[environmental_modif_lev]&amp;" | "&amp;environModifications[environ_modif_name],environModifications[experiment_id]=A492)))</f>
        <v xml:space="preserve"> | </v>
      </c>
    </row>
    <row r="493" spans="2:2" x14ac:dyDescent="0.35">
      <c r="B493" t="str" cm="1">
        <f t="array" ref="B493">TRANSPOSE(_xlfn._xlws.SORT(_xlfn._xlws.FILTER(environModifications[environmental_modif_lev]&amp;" | "&amp;environModifications[environ_modif_name],environModifications[experiment_id]=A493)))</f>
        <v xml:space="preserve"> | </v>
      </c>
    </row>
    <row r="494" spans="2:2" x14ac:dyDescent="0.35">
      <c r="B494" t="str" cm="1">
        <f t="array" ref="B494">TRANSPOSE(_xlfn._xlws.SORT(_xlfn._xlws.FILTER(environModifications[environmental_modif_lev]&amp;" | "&amp;environModifications[environ_modif_name],environModifications[experiment_id]=A494)))</f>
        <v xml:space="preserve"> | </v>
      </c>
    </row>
    <row r="495" spans="2:2" x14ac:dyDescent="0.35">
      <c r="B495" t="str" cm="1">
        <f t="array" ref="B495">TRANSPOSE(_xlfn._xlws.SORT(_xlfn._xlws.FILTER(environModifications[environmental_modif_lev]&amp;" | "&amp;environModifications[environ_modif_name],environModifications[experiment_id]=A495)))</f>
        <v xml:space="preserve"> | </v>
      </c>
    </row>
    <row r="496" spans="2:2" x14ac:dyDescent="0.35">
      <c r="B496" t="str" cm="1">
        <f t="array" ref="B496">TRANSPOSE(_xlfn._xlws.SORT(_xlfn._xlws.FILTER(environModifications[environmental_modif_lev]&amp;" | "&amp;environModifications[environ_modif_name],environModifications[experiment_id]=A496)))</f>
        <v xml:space="preserve"> | </v>
      </c>
    </row>
    <row r="497" spans="2:121" x14ac:dyDescent="0.35">
      <c r="B497" t="str" cm="1">
        <f t="array" ref="B497">TRANSPOSE(_xlfn._xlws.SORT(_xlfn._xlws.FILTER(environModifications[environmental_modif_lev]&amp;" | "&amp;environModifications[environ_modif_name],environModifications[experiment_id]=A497)))</f>
        <v xml:space="preserve"> | </v>
      </c>
    </row>
    <row r="498" spans="2:121" x14ac:dyDescent="0.35">
      <c r="B498" t="str" cm="1">
        <f t="array" ref="B498">TRANSPOSE(_xlfn._xlws.SORT(_xlfn._xlws.FILTER(environModifications[environmental_modif_lev]&amp;" | "&amp;environModifications[environ_modif_name],environModifications[experiment_id]=A498)))</f>
        <v xml:space="preserve"> | </v>
      </c>
    </row>
    <row r="499" spans="2:121" x14ac:dyDescent="0.35">
      <c r="B499" t="str" cm="1">
        <f t="array" ref="B499">TRANSPOSE(_xlfn._xlws.SORT(_xlfn._xlws.FILTER(environModifications[environmental_modif_lev]&amp;" | "&amp;environModifications[environ_modif_name],environModifications[experiment_id]=A499)))</f>
        <v xml:space="preserve"> | </v>
      </c>
    </row>
    <row r="500" spans="2:121" s="96" customFormat="1" x14ac:dyDescent="0.35">
      <c r="B500" s="96" t="str" cm="1">
        <f t="array" ref="B500">TRANSPOSE(_xlfn._xlws.SORT(_xlfn._xlws.FILTER(environModifications[environmental_modif_lev]&amp;" | "&amp;environModifications[environ_modif_name],environModifications[experiment_id]=A500)))</f>
        <v xml:space="preserve"> | </v>
      </c>
      <c r="DQ500" s="11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10" customFormat="1" x14ac:dyDescent="0.35">
      <c r="A1" s="109" t="s">
        <v>1670</v>
      </c>
      <c r="I1" s="111"/>
    </row>
    <row r="2" spans="1:9" x14ac:dyDescent="0.35">
      <c r="A2" t="str" cm="1">
        <f t="array" ref="A2:A3">_xlfn._xlws.SORT(_xlfn.UNIQUE(_xlfn._xlws.FILTER(plantings[experiment_id], plantings[experiment_id] &lt;&gt; "")))</f>
        <v>TEST EXP 3</v>
      </c>
      <c r="B2" t="e" cm="1">
        <f t="array" ref="B2">TRANSPOSE(_xlfn._xlws.SORT(_xlfn._xlws.FILTER(plantings[crop_season_id]&amp;" | "&amp;#REF!,plantings[experiment_id]=A2)))</f>
        <v>#REF!</v>
      </c>
    </row>
    <row r="3" spans="1:9" x14ac:dyDescent="0.35">
      <c r="A3" t="str">
        <v>TESTEXP</v>
      </c>
      <c r="B3" t="e" cm="1">
        <f t="array" ref="B3">TRANSPOSE(_xlfn._xlws.SORT(_xlfn._xlws.FILTER(plantings[crop_season_id]&amp;" | "&amp;#REF!,plantings[experiment_id]=A3)))</f>
        <v>#REF!</v>
      </c>
    </row>
    <row r="4" spans="1:9" x14ac:dyDescent="0.35">
      <c r="B4" t="e" cm="1">
        <f t="array" ref="B4">TRANSPOSE(_xlfn._xlws.SORT(_xlfn._xlws.FILTER(plantings[crop_season_id]&amp;" | "&amp;#REF!,plantings[experiment_id]=A4)))</f>
        <v>#REF!</v>
      </c>
    </row>
    <row r="5" spans="1:9" x14ac:dyDescent="0.35">
      <c r="B5" t="e" cm="1">
        <f t="array" ref="B5">TRANSPOSE(_xlfn._xlws.SORT(_xlfn._xlws.FILTER(plantings[crop_season_id]&amp;" | "&amp;#REF!,plantings[experiment_id]=A5)))</f>
        <v>#REF!</v>
      </c>
    </row>
    <row r="6" spans="1:9" x14ac:dyDescent="0.35">
      <c r="B6" t="e" cm="1">
        <f t="array" ref="B6">TRANSPOSE(_xlfn._xlws.SORT(_xlfn._xlws.FILTER(plantings[crop_season_id]&amp;" | "&amp;#REF!,plantings[experiment_id]=A6)))</f>
        <v>#REF!</v>
      </c>
    </row>
    <row r="7" spans="1:9" x14ac:dyDescent="0.35">
      <c r="B7" t="e" cm="1">
        <f t="array" ref="B7">TRANSPOSE(_xlfn._xlws.SORT(_xlfn._xlws.FILTER(plantings[crop_season_id]&amp;" | "&amp;#REF!,plantings[experiment_id]=A7)))</f>
        <v>#REF!</v>
      </c>
    </row>
    <row r="8" spans="1:9" x14ac:dyDescent="0.35">
      <c r="B8" t="e" cm="1">
        <f t="array" ref="B8">TRANSPOSE(_xlfn._xlws.SORT(_xlfn._xlws.FILTER(plantings[crop_season_id]&amp;" | "&amp;#REF!,plantings[experiment_id]=A8)))</f>
        <v>#REF!</v>
      </c>
    </row>
    <row r="9" spans="1:9" x14ac:dyDescent="0.35">
      <c r="B9" t="e" cm="1">
        <f t="array" ref="B9">TRANSPOSE(_xlfn._xlws.SORT(_xlfn._xlws.FILTER(plantings[crop_season_id]&amp;" | "&amp;#REF!,plantings[experiment_id]=A9)))</f>
        <v>#REF!</v>
      </c>
    </row>
    <row r="10" spans="1:9" x14ac:dyDescent="0.35">
      <c r="B10" t="e" cm="1">
        <f t="array" ref="B10">TRANSPOSE(_xlfn._xlws.SORT(_xlfn._xlws.FILTER(plantings[crop_season_id]&amp;" | "&amp;#REF!,plantings[experiment_id]=A10)))</f>
        <v>#REF!</v>
      </c>
    </row>
    <row r="11" spans="1:9" x14ac:dyDescent="0.35">
      <c r="B11" t="e" cm="1">
        <f t="array" ref="B11">TRANSPOSE(_xlfn._xlws.SORT(_xlfn._xlws.FILTER(plantings[crop_season_id]&amp;" | "&amp;#REF!,plantings[experiment_id]=A11)))</f>
        <v>#REF!</v>
      </c>
    </row>
    <row r="12" spans="1:9" x14ac:dyDescent="0.35">
      <c r="B12" t="e" cm="1">
        <f t="array" ref="B12">TRANSPOSE(_xlfn._xlws.SORT(_xlfn._xlws.FILTER(plantings[crop_season_id]&amp;" | "&amp;#REF!,plantings[experiment_id]=A12)))</f>
        <v>#REF!</v>
      </c>
    </row>
    <row r="13" spans="1:9" x14ac:dyDescent="0.35">
      <c r="B13" t="e" cm="1">
        <f t="array" ref="B13">TRANSPOSE(_xlfn._xlws.SORT(_xlfn._xlws.FILTER(plantings[crop_season_id]&amp;" | "&amp;#REF!,plantings[experiment_id]=A13)))</f>
        <v>#REF!</v>
      </c>
    </row>
    <row r="14" spans="1:9" x14ac:dyDescent="0.35">
      <c r="B14" t="e" cm="1">
        <f t="array" ref="B14">TRANSPOSE(_xlfn._xlws.SORT(_xlfn._xlws.FILTER(plantings[crop_season_id]&amp;" | "&amp;#REF!,plantings[experiment_id]=A14)))</f>
        <v>#REF!</v>
      </c>
    </row>
    <row r="15" spans="1:9" x14ac:dyDescent="0.35">
      <c r="B15" t="e" cm="1">
        <f t="array" ref="B15">TRANSPOSE(_xlfn._xlws.SORT(_xlfn._xlws.FILTER(plantings[crop_season_id]&amp;" | "&amp;#REF!,plantings[experiment_id]=A15)))</f>
        <v>#REF!</v>
      </c>
    </row>
    <row r="16" spans="1:9" x14ac:dyDescent="0.35">
      <c r="B16" t="e" cm="1">
        <f t="array" ref="B16">TRANSPOSE(_xlfn._xlws.SORT(_xlfn._xlws.FILTER(plantings[crop_season_id]&amp;" | "&amp;#REF!,plantings[experiment_id]=A16)))</f>
        <v>#REF!</v>
      </c>
    </row>
    <row r="17" spans="2:2" x14ac:dyDescent="0.35">
      <c r="B17" t="e" cm="1">
        <f t="array" ref="B17">TRANSPOSE(_xlfn._xlws.SORT(_xlfn._xlws.FILTER(plantings[crop_season_id]&amp;" | "&amp;#REF!,plantings[experiment_id]=A17)))</f>
        <v>#REF!</v>
      </c>
    </row>
    <row r="18" spans="2:2" x14ac:dyDescent="0.35">
      <c r="B18" t="e" cm="1">
        <f t="array" ref="B18">TRANSPOSE(_xlfn._xlws.SORT(_xlfn._xlws.FILTER(plantings[crop_season_id]&amp;" | "&amp;#REF!,plantings[experiment_id]=A18)))</f>
        <v>#REF!</v>
      </c>
    </row>
    <row r="19" spans="2:2" x14ac:dyDescent="0.35">
      <c r="B19" t="e" cm="1">
        <f t="array" ref="B19">TRANSPOSE(_xlfn._xlws.SORT(_xlfn._xlws.FILTER(plantings[crop_season_id]&amp;" | "&amp;#REF!,plantings[experiment_id]=A19)))</f>
        <v>#REF!</v>
      </c>
    </row>
    <row r="20" spans="2:2" x14ac:dyDescent="0.35">
      <c r="B20" t="e" cm="1">
        <f t="array" ref="B20">TRANSPOSE(_xlfn._xlws.SORT(_xlfn._xlws.FILTER(plantings[crop_season_id]&amp;" | "&amp;#REF!,plantings[experiment_id]=A20)))</f>
        <v>#REF!</v>
      </c>
    </row>
    <row r="21" spans="2:2" x14ac:dyDescent="0.35">
      <c r="B21" t="e" cm="1">
        <f t="array" ref="B21">TRANSPOSE(_xlfn._xlws.SORT(_xlfn._xlws.FILTER(plantings[crop_season_id]&amp;" | "&amp;#REF!,plantings[experiment_id]=A21)))</f>
        <v>#REF!</v>
      </c>
    </row>
    <row r="22" spans="2:2" x14ac:dyDescent="0.35">
      <c r="B22" t="e" cm="1">
        <f t="array" ref="B22">TRANSPOSE(_xlfn._xlws.SORT(_xlfn._xlws.FILTER(plantings[crop_season_id]&amp;" | "&amp;#REF!,plantings[experiment_id]=A22)))</f>
        <v>#REF!</v>
      </c>
    </row>
    <row r="23" spans="2:2" x14ac:dyDescent="0.35">
      <c r="B23" t="e" cm="1">
        <f t="array" ref="B23">TRANSPOSE(_xlfn._xlws.SORT(_xlfn._xlws.FILTER(plantings[crop_season_id]&amp;" | "&amp;#REF!,plantings[experiment_id]=A23)))</f>
        <v>#REF!</v>
      </c>
    </row>
    <row r="24" spans="2:2" x14ac:dyDescent="0.35">
      <c r="B24" t="e" cm="1">
        <f t="array" ref="B24">TRANSPOSE(_xlfn._xlws.SORT(_xlfn._xlws.FILTER(plantings[crop_season_id]&amp;" | "&amp;#REF!,plantings[experiment_id]=A24)))</f>
        <v>#REF!</v>
      </c>
    </row>
    <row r="25" spans="2:2" x14ac:dyDescent="0.35">
      <c r="B25" t="e" cm="1">
        <f t="array" ref="B25">TRANSPOSE(_xlfn._xlws.SORT(_xlfn._xlws.FILTER(plantings[crop_season_id]&amp;" | "&amp;#REF!,plantings[experiment_id]=A25)))</f>
        <v>#REF!</v>
      </c>
    </row>
    <row r="26" spans="2:2" x14ac:dyDescent="0.35">
      <c r="B26" t="e" cm="1">
        <f t="array" ref="B26">TRANSPOSE(_xlfn._xlws.SORT(_xlfn._xlws.FILTER(plantings[crop_season_id]&amp;" | "&amp;#REF!,plantings[experiment_id]=A26)))</f>
        <v>#REF!</v>
      </c>
    </row>
    <row r="27" spans="2:2" x14ac:dyDescent="0.35">
      <c r="B27" t="e" cm="1">
        <f t="array" ref="B27">TRANSPOSE(_xlfn._xlws.SORT(_xlfn._xlws.FILTER(plantings[crop_season_id]&amp;" | "&amp;#REF!,plantings[experiment_id]=A27)))</f>
        <v>#REF!</v>
      </c>
    </row>
    <row r="28" spans="2:2" x14ac:dyDescent="0.35">
      <c r="B28" t="e" cm="1">
        <f t="array" ref="B28">TRANSPOSE(_xlfn._xlws.SORT(_xlfn._xlws.FILTER(plantings[crop_season_id]&amp;" | "&amp;#REF!,plantings[experiment_id]=A28)))</f>
        <v>#REF!</v>
      </c>
    </row>
    <row r="29" spans="2:2" x14ac:dyDescent="0.35">
      <c r="B29" t="e" cm="1">
        <f t="array" ref="B29">TRANSPOSE(_xlfn._xlws.SORT(_xlfn._xlws.FILTER(plantings[crop_season_id]&amp;" | "&amp;#REF!,plantings[experiment_id]=A29)))</f>
        <v>#REF!</v>
      </c>
    </row>
    <row r="30" spans="2:2" x14ac:dyDescent="0.35">
      <c r="B30" t="e" cm="1">
        <f t="array" ref="B30">TRANSPOSE(_xlfn._xlws.SORT(_xlfn._xlws.FILTER(plantings[crop_season_id]&amp;" | "&amp;#REF!,plantings[experiment_id]=A30)))</f>
        <v>#REF!</v>
      </c>
    </row>
    <row r="31" spans="2:2" x14ac:dyDescent="0.35">
      <c r="B31" t="e" cm="1">
        <f t="array" ref="B31">TRANSPOSE(_xlfn._xlws.SORT(_xlfn._xlws.FILTER(plantings[crop_season_id]&amp;" | "&amp;#REF!,plantings[experiment_id]=A31)))</f>
        <v>#REF!</v>
      </c>
    </row>
    <row r="32" spans="2:2" x14ac:dyDescent="0.35">
      <c r="B32" t="e" cm="1">
        <f t="array" ref="B32">TRANSPOSE(_xlfn._xlws.SORT(_xlfn._xlws.FILTER(plantings[crop_season_id]&amp;" | "&amp;#REF!,plantings[experiment_id]=A32)))</f>
        <v>#REF!</v>
      </c>
    </row>
    <row r="33" spans="2:2" x14ac:dyDescent="0.35">
      <c r="B33" t="e" cm="1">
        <f t="array" ref="B33">TRANSPOSE(_xlfn._xlws.SORT(_xlfn._xlws.FILTER(plantings[crop_season_id]&amp;" | "&amp;#REF!,plantings[experiment_id]=A33)))</f>
        <v>#REF!</v>
      </c>
    </row>
    <row r="34" spans="2:2" x14ac:dyDescent="0.35">
      <c r="B34" t="e" cm="1">
        <f t="array" ref="B34">TRANSPOSE(_xlfn._xlws.SORT(_xlfn._xlws.FILTER(plantings[crop_season_id]&amp;" | "&amp;#REF!,plantings[experiment_id]=A34)))</f>
        <v>#REF!</v>
      </c>
    </row>
    <row r="35" spans="2:2" x14ac:dyDescent="0.35">
      <c r="B35" t="e" cm="1">
        <f t="array" ref="B35">TRANSPOSE(_xlfn._xlws.SORT(_xlfn._xlws.FILTER(plantings[crop_season_id]&amp;" | "&amp;#REF!,plantings[experiment_id]=A35)))</f>
        <v>#REF!</v>
      </c>
    </row>
    <row r="36" spans="2:2" x14ac:dyDescent="0.35">
      <c r="B36" t="e" cm="1">
        <f t="array" ref="B36">TRANSPOSE(_xlfn._xlws.SORT(_xlfn._xlws.FILTER(plantings[crop_season_id]&amp;" | "&amp;#REF!,plantings[experiment_id]=A36)))</f>
        <v>#REF!</v>
      </c>
    </row>
    <row r="37" spans="2:2" x14ac:dyDescent="0.35">
      <c r="B37" t="e" cm="1">
        <f t="array" ref="B37">TRANSPOSE(_xlfn._xlws.SORT(_xlfn._xlws.FILTER(plantings[crop_season_id]&amp;" | "&amp;#REF!,plantings[experiment_id]=A37)))</f>
        <v>#REF!</v>
      </c>
    </row>
    <row r="38" spans="2:2" x14ac:dyDescent="0.35">
      <c r="B38" t="e" cm="1">
        <f t="array" ref="B38">TRANSPOSE(_xlfn._xlws.SORT(_xlfn._xlws.FILTER(plantings[crop_season_id]&amp;" | "&amp;#REF!,plantings[experiment_id]=A38)))</f>
        <v>#REF!</v>
      </c>
    </row>
    <row r="39" spans="2:2" x14ac:dyDescent="0.35">
      <c r="B39" t="e" cm="1">
        <f t="array" ref="B39">TRANSPOSE(_xlfn._xlws.SORT(_xlfn._xlws.FILTER(plantings[crop_season_id]&amp;" | "&amp;#REF!,plantings[experiment_id]=A39)))</f>
        <v>#REF!</v>
      </c>
    </row>
    <row r="40" spans="2:2" x14ac:dyDescent="0.35">
      <c r="B40" t="e" cm="1">
        <f t="array" ref="B40">TRANSPOSE(_xlfn._xlws.SORT(_xlfn._xlws.FILTER(plantings[crop_season_id]&amp;" | "&amp;#REF!,plantings[experiment_id]=A40)))</f>
        <v>#REF!</v>
      </c>
    </row>
    <row r="41" spans="2:2" x14ac:dyDescent="0.35">
      <c r="B41" t="e" cm="1">
        <f t="array" ref="B41">TRANSPOSE(_xlfn._xlws.SORT(_xlfn._xlws.FILTER(plantings[crop_season_id]&amp;" | "&amp;#REF!,plantings[experiment_id]=A41)))</f>
        <v>#REF!</v>
      </c>
    </row>
    <row r="42" spans="2:2" x14ac:dyDescent="0.35">
      <c r="B42" t="e" cm="1">
        <f t="array" ref="B42">TRANSPOSE(_xlfn._xlws.SORT(_xlfn._xlws.FILTER(plantings[crop_season_id]&amp;" | "&amp;#REF!,plantings[experiment_id]=A42)))</f>
        <v>#REF!</v>
      </c>
    </row>
    <row r="43" spans="2:2" x14ac:dyDescent="0.35">
      <c r="B43" t="e" cm="1">
        <f t="array" ref="B43">TRANSPOSE(_xlfn._xlws.SORT(_xlfn._xlws.FILTER(plantings[crop_season_id]&amp;" | "&amp;#REF!,plantings[experiment_id]=A43)))</f>
        <v>#REF!</v>
      </c>
    </row>
    <row r="44" spans="2:2" x14ac:dyDescent="0.35">
      <c r="B44" t="e" cm="1">
        <f t="array" ref="B44">TRANSPOSE(_xlfn._xlws.SORT(_xlfn._xlws.FILTER(plantings[crop_season_id]&amp;" | "&amp;#REF!,plantings[experiment_id]=A44)))</f>
        <v>#REF!</v>
      </c>
    </row>
    <row r="45" spans="2:2" x14ac:dyDescent="0.35">
      <c r="B45" t="e" cm="1">
        <f t="array" ref="B45">TRANSPOSE(_xlfn._xlws.SORT(_xlfn._xlws.FILTER(plantings[crop_season_id]&amp;" | "&amp;#REF!,plantings[experiment_id]=A45)))</f>
        <v>#REF!</v>
      </c>
    </row>
    <row r="46" spans="2:2" x14ac:dyDescent="0.35">
      <c r="B46" t="e" cm="1">
        <f t="array" ref="B46">TRANSPOSE(_xlfn._xlws.SORT(_xlfn._xlws.FILTER(plantings[crop_season_id]&amp;" | "&amp;#REF!,plantings[experiment_id]=A46)))</f>
        <v>#REF!</v>
      </c>
    </row>
    <row r="47" spans="2:2" x14ac:dyDescent="0.35">
      <c r="B47" t="e" cm="1">
        <f t="array" ref="B47">TRANSPOSE(_xlfn._xlws.SORT(_xlfn._xlws.FILTER(plantings[crop_season_id]&amp;" | "&amp;#REF!,plantings[experiment_id]=A47)))</f>
        <v>#REF!</v>
      </c>
    </row>
    <row r="48" spans="2:2" x14ac:dyDescent="0.35">
      <c r="B48" t="e" cm="1">
        <f t="array" ref="B48">TRANSPOSE(_xlfn._xlws.SORT(_xlfn._xlws.FILTER(plantings[crop_season_id]&amp;" | "&amp;#REF!,plantings[experiment_id]=A48)))</f>
        <v>#REF!</v>
      </c>
    </row>
    <row r="49" spans="2:2" x14ac:dyDescent="0.35">
      <c r="B49" t="e" cm="1">
        <f t="array" ref="B49">TRANSPOSE(_xlfn._xlws.SORT(_xlfn._xlws.FILTER(plantings[crop_season_id]&amp;" | "&amp;#REF!,plantings[experiment_id]=A49)))</f>
        <v>#REF!</v>
      </c>
    </row>
    <row r="50" spans="2:2" x14ac:dyDescent="0.35">
      <c r="B50" t="e" cm="1">
        <f t="array" ref="B50">TRANSPOSE(_xlfn._xlws.SORT(_xlfn._xlws.FILTER(plantings[crop_season_id]&amp;" | "&amp;#REF!,plantings[experiment_id]=A50)))</f>
        <v>#REF!</v>
      </c>
    </row>
    <row r="51" spans="2:2" x14ac:dyDescent="0.35">
      <c r="B51" t="e" cm="1">
        <f t="array" ref="B51">TRANSPOSE(_xlfn._xlws.SORT(_xlfn._xlws.FILTER(plantings[crop_season_id]&amp;" | "&amp;#REF!,plantings[experiment_id]=A51)))</f>
        <v>#REF!</v>
      </c>
    </row>
    <row r="52" spans="2:2" x14ac:dyDescent="0.35">
      <c r="B52" t="e" cm="1">
        <f t="array" ref="B52">TRANSPOSE(_xlfn._xlws.SORT(_xlfn._xlws.FILTER(plantings[crop_season_id]&amp;" | "&amp;#REF!,plantings[experiment_id]=A52)))</f>
        <v>#REF!</v>
      </c>
    </row>
    <row r="53" spans="2:2" x14ac:dyDescent="0.35">
      <c r="B53" t="e" cm="1">
        <f t="array" ref="B53">TRANSPOSE(_xlfn._xlws.SORT(_xlfn._xlws.FILTER(plantings[crop_season_id]&amp;" | "&amp;#REF!,plantings[experiment_id]=A53)))</f>
        <v>#REF!</v>
      </c>
    </row>
    <row r="54" spans="2:2" x14ac:dyDescent="0.35">
      <c r="B54" t="e" cm="1">
        <f t="array" ref="B54">TRANSPOSE(_xlfn._xlws.SORT(_xlfn._xlws.FILTER(plantings[crop_season_id]&amp;" | "&amp;#REF!,plantings[experiment_id]=A54)))</f>
        <v>#REF!</v>
      </c>
    </row>
    <row r="55" spans="2:2" x14ac:dyDescent="0.35">
      <c r="B55" t="e" cm="1">
        <f t="array" ref="B55">TRANSPOSE(_xlfn._xlws.SORT(_xlfn._xlws.FILTER(plantings[crop_season_id]&amp;" | "&amp;#REF!,plantings[experiment_id]=A55)))</f>
        <v>#REF!</v>
      </c>
    </row>
    <row r="56" spans="2:2" x14ac:dyDescent="0.35">
      <c r="B56" t="e" cm="1">
        <f t="array" ref="B56">TRANSPOSE(_xlfn._xlws.SORT(_xlfn._xlws.FILTER(plantings[crop_season_id]&amp;" | "&amp;#REF!,plantings[experiment_id]=A56)))</f>
        <v>#REF!</v>
      </c>
    </row>
    <row r="57" spans="2:2" x14ac:dyDescent="0.35">
      <c r="B57" t="e" cm="1">
        <f t="array" ref="B57">TRANSPOSE(_xlfn._xlws.SORT(_xlfn._xlws.FILTER(plantings[crop_season_id]&amp;" | "&amp;#REF!,plantings[experiment_id]=A57)))</f>
        <v>#REF!</v>
      </c>
    </row>
    <row r="58" spans="2:2" x14ac:dyDescent="0.35">
      <c r="B58" t="e" cm="1">
        <f t="array" ref="B58">TRANSPOSE(_xlfn._xlws.SORT(_xlfn._xlws.FILTER(plantings[crop_season_id]&amp;" | "&amp;#REF!,plantings[experiment_id]=A58)))</f>
        <v>#REF!</v>
      </c>
    </row>
    <row r="59" spans="2:2" x14ac:dyDescent="0.35">
      <c r="B59" t="e" cm="1">
        <f t="array" ref="B59">TRANSPOSE(_xlfn._xlws.SORT(_xlfn._xlws.FILTER(plantings[crop_season_id]&amp;" | "&amp;#REF!,plantings[experiment_id]=A59)))</f>
        <v>#REF!</v>
      </c>
    </row>
    <row r="60" spans="2:2" x14ac:dyDescent="0.35">
      <c r="B60" t="e" cm="1">
        <f t="array" ref="B60">TRANSPOSE(_xlfn._xlws.SORT(_xlfn._xlws.FILTER(plantings[crop_season_id]&amp;" | "&amp;#REF!,plantings[experiment_id]=A60)))</f>
        <v>#REF!</v>
      </c>
    </row>
    <row r="61" spans="2:2" x14ac:dyDescent="0.35">
      <c r="B61" t="e" cm="1">
        <f t="array" ref="B61">TRANSPOSE(_xlfn._xlws.SORT(_xlfn._xlws.FILTER(plantings[crop_season_id]&amp;" | "&amp;#REF!,plantings[experiment_id]=A61)))</f>
        <v>#REF!</v>
      </c>
    </row>
    <row r="62" spans="2:2" x14ac:dyDescent="0.35">
      <c r="B62" t="e" cm="1">
        <f t="array" ref="B62">TRANSPOSE(_xlfn._xlws.SORT(_xlfn._xlws.FILTER(plantings[crop_season_id]&amp;" | "&amp;#REF!,plantings[experiment_id]=A62)))</f>
        <v>#REF!</v>
      </c>
    </row>
    <row r="63" spans="2:2" x14ac:dyDescent="0.35">
      <c r="B63" t="e" cm="1">
        <f t="array" ref="B63">TRANSPOSE(_xlfn._xlws.SORT(_xlfn._xlws.FILTER(plantings[crop_season_id]&amp;" | "&amp;#REF!,plantings[experiment_id]=A63)))</f>
        <v>#REF!</v>
      </c>
    </row>
    <row r="64" spans="2:2" x14ac:dyDescent="0.35">
      <c r="B64" t="e" cm="1">
        <f t="array" ref="B64">TRANSPOSE(_xlfn._xlws.SORT(_xlfn._xlws.FILTER(plantings[crop_season_id]&amp;" | "&amp;#REF!,plantings[experiment_id]=A64)))</f>
        <v>#REF!</v>
      </c>
    </row>
    <row r="65" spans="2:2" x14ac:dyDescent="0.35">
      <c r="B65" t="e" cm="1">
        <f t="array" ref="B65">TRANSPOSE(_xlfn._xlws.SORT(_xlfn._xlws.FILTER(plantings[crop_season_id]&amp;" | "&amp;#REF!,plantings[experiment_id]=A65)))</f>
        <v>#REF!</v>
      </c>
    </row>
    <row r="66" spans="2:2" x14ac:dyDescent="0.35">
      <c r="B66" t="e" cm="1">
        <f t="array" ref="B66">TRANSPOSE(_xlfn._xlws.SORT(_xlfn._xlws.FILTER(plantings[crop_season_id]&amp;" | "&amp;#REF!,plantings[experiment_id]=A66)))</f>
        <v>#REF!</v>
      </c>
    </row>
    <row r="67" spans="2:2" x14ac:dyDescent="0.35">
      <c r="B67" t="e" cm="1">
        <f t="array" ref="B67">TRANSPOSE(_xlfn._xlws.SORT(_xlfn._xlws.FILTER(plantings[crop_season_id]&amp;" | "&amp;#REF!,plantings[experiment_id]=A67)))</f>
        <v>#REF!</v>
      </c>
    </row>
    <row r="68" spans="2:2" x14ac:dyDescent="0.35">
      <c r="B68" t="e" cm="1">
        <f t="array" ref="B68">TRANSPOSE(_xlfn._xlws.SORT(_xlfn._xlws.FILTER(plantings[crop_season_id]&amp;" | "&amp;#REF!,plantings[experiment_id]=A68)))</f>
        <v>#REF!</v>
      </c>
    </row>
    <row r="69" spans="2:2" x14ac:dyDescent="0.35">
      <c r="B69" t="e" cm="1">
        <f t="array" ref="B69">TRANSPOSE(_xlfn._xlws.SORT(_xlfn._xlws.FILTER(plantings[crop_season_id]&amp;" | "&amp;#REF!,plantings[experiment_id]=A69)))</f>
        <v>#REF!</v>
      </c>
    </row>
    <row r="70" spans="2:2" x14ac:dyDescent="0.35">
      <c r="B70" t="e" cm="1">
        <f t="array" ref="B70">TRANSPOSE(_xlfn._xlws.SORT(_xlfn._xlws.FILTER(plantings[crop_season_id]&amp;" | "&amp;#REF!,plantings[experiment_id]=A70)))</f>
        <v>#REF!</v>
      </c>
    </row>
    <row r="71" spans="2:2" x14ac:dyDescent="0.35">
      <c r="B71" t="e" cm="1">
        <f t="array" ref="B71">TRANSPOSE(_xlfn._xlws.SORT(_xlfn._xlws.FILTER(plantings[crop_season_id]&amp;" | "&amp;#REF!,plantings[experiment_id]=A71)))</f>
        <v>#REF!</v>
      </c>
    </row>
    <row r="72" spans="2:2" x14ac:dyDescent="0.35">
      <c r="B72" t="e" cm="1">
        <f t="array" ref="B72">TRANSPOSE(_xlfn._xlws.SORT(_xlfn._xlws.FILTER(plantings[crop_season_id]&amp;" | "&amp;#REF!,plantings[experiment_id]=A72)))</f>
        <v>#REF!</v>
      </c>
    </row>
    <row r="73" spans="2:2" x14ac:dyDescent="0.35">
      <c r="B73" t="e" cm="1">
        <f t="array" ref="B73">TRANSPOSE(_xlfn._xlws.SORT(_xlfn._xlws.FILTER(plantings[crop_season_id]&amp;" | "&amp;#REF!,plantings[experiment_id]=A73)))</f>
        <v>#REF!</v>
      </c>
    </row>
    <row r="74" spans="2:2" x14ac:dyDescent="0.35">
      <c r="B74" t="e" cm="1">
        <f t="array" ref="B74">TRANSPOSE(_xlfn._xlws.SORT(_xlfn._xlws.FILTER(plantings[crop_season_id]&amp;" | "&amp;#REF!,plantings[experiment_id]=A74)))</f>
        <v>#REF!</v>
      </c>
    </row>
    <row r="75" spans="2:2" x14ac:dyDescent="0.35">
      <c r="B75" t="e" cm="1">
        <f t="array" ref="B75">TRANSPOSE(_xlfn._xlws.SORT(_xlfn._xlws.FILTER(plantings[crop_season_id]&amp;" | "&amp;#REF!,plantings[experiment_id]=A75)))</f>
        <v>#REF!</v>
      </c>
    </row>
    <row r="76" spans="2:2" x14ac:dyDescent="0.35">
      <c r="B76" t="e" cm="1">
        <f t="array" ref="B76">TRANSPOSE(_xlfn._xlws.SORT(_xlfn._xlws.FILTER(plantings[crop_season_id]&amp;" | "&amp;#REF!,plantings[experiment_id]=A76)))</f>
        <v>#REF!</v>
      </c>
    </row>
    <row r="77" spans="2:2" x14ac:dyDescent="0.35">
      <c r="B77" t="e" cm="1">
        <f t="array" ref="B77">TRANSPOSE(_xlfn._xlws.SORT(_xlfn._xlws.FILTER(plantings[crop_season_id]&amp;" | "&amp;#REF!,plantings[experiment_id]=A77)))</f>
        <v>#REF!</v>
      </c>
    </row>
    <row r="78" spans="2:2" x14ac:dyDescent="0.35">
      <c r="B78" t="e" cm="1">
        <f t="array" ref="B78">TRANSPOSE(_xlfn._xlws.SORT(_xlfn._xlws.FILTER(plantings[crop_season_id]&amp;" | "&amp;#REF!,plantings[experiment_id]=A78)))</f>
        <v>#REF!</v>
      </c>
    </row>
    <row r="79" spans="2:2" x14ac:dyDescent="0.35">
      <c r="B79" t="e" cm="1">
        <f t="array" ref="B79">TRANSPOSE(_xlfn._xlws.SORT(_xlfn._xlws.FILTER(plantings[crop_season_id]&amp;" | "&amp;#REF!,plantings[experiment_id]=A79)))</f>
        <v>#REF!</v>
      </c>
    </row>
    <row r="80" spans="2:2" x14ac:dyDescent="0.35">
      <c r="B80" t="e" cm="1">
        <f t="array" ref="B80">TRANSPOSE(_xlfn._xlws.SORT(_xlfn._xlws.FILTER(plantings[crop_season_id]&amp;" | "&amp;#REF!,plantings[experiment_id]=A80)))</f>
        <v>#REF!</v>
      </c>
    </row>
    <row r="81" spans="2:2" x14ac:dyDescent="0.35">
      <c r="B81" t="e" cm="1">
        <f t="array" ref="B81">TRANSPOSE(_xlfn._xlws.SORT(_xlfn._xlws.FILTER(plantings[crop_season_id]&amp;" | "&amp;#REF!,plantings[experiment_id]=A81)))</f>
        <v>#REF!</v>
      </c>
    </row>
    <row r="82" spans="2:2" x14ac:dyDescent="0.35">
      <c r="B82" t="e" cm="1">
        <f t="array" ref="B82">TRANSPOSE(_xlfn._xlws.SORT(_xlfn._xlws.FILTER(plantings[crop_season_id]&amp;" | "&amp;#REF!,plantings[experiment_id]=A82)))</f>
        <v>#REF!</v>
      </c>
    </row>
    <row r="83" spans="2:2" x14ac:dyDescent="0.35">
      <c r="B83" t="e" cm="1">
        <f t="array" ref="B83">TRANSPOSE(_xlfn._xlws.SORT(_xlfn._xlws.FILTER(plantings[crop_season_id]&amp;" | "&amp;#REF!,plantings[experiment_id]=A83)))</f>
        <v>#REF!</v>
      </c>
    </row>
    <row r="84" spans="2:2" x14ac:dyDescent="0.35">
      <c r="B84" t="e" cm="1">
        <f t="array" ref="B84">TRANSPOSE(_xlfn._xlws.SORT(_xlfn._xlws.FILTER(plantings[crop_season_id]&amp;" | "&amp;#REF!,plantings[experiment_id]=A84)))</f>
        <v>#REF!</v>
      </c>
    </row>
    <row r="85" spans="2:2" x14ac:dyDescent="0.35">
      <c r="B85" t="e" cm="1">
        <f t="array" ref="B85">TRANSPOSE(_xlfn._xlws.SORT(_xlfn._xlws.FILTER(plantings[crop_season_id]&amp;" | "&amp;#REF!,plantings[experiment_id]=A85)))</f>
        <v>#REF!</v>
      </c>
    </row>
    <row r="86" spans="2:2" x14ac:dyDescent="0.35">
      <c r="B86" t="e" cm="1">
        <f t="array" ref="B86">TRANSPOSE(_xlfn._xlws.SORT(_xlfn._xlws.FILTER(plantings[crop_season_id]&amp;" | "&amp;#REF!,plantings[experiment_id]=A86)))</f>
        <v>#REF!</v>
      </c>
    </row>
    <row r="87" spans="2:2" x14ac:dyDescent="0.35">
      <c r="B87" t="e" cm="1">
        <f t="array" ref="B87">TRANSPOSE(_xlfn._xlws.SORT(_xlfn._xlws.FILTER(plantings[crop_season_id]&amp;" | "&amp;#REF!,plantings[experiment_id]=A87)))</f>
        <v>#REF!</v>
      </c>
    </row>
    <row r="88" spans="2:2" x14ac:dyDescent="0.35">
      <c r="B88" t="e" cm="1">
        <f t="array" ref="B88">TRANSPOSE(_xlfn._xlws.SORT(_xlfn._xlws.FILTER(plantings[crop_season_id]&amp;" | "&amp;#REF!,plantings[experiment_id]=A88)))</f>
        <v>#REF!</v>
      </c>
    </row>
    <row r="89" spans="2:2" x14ac:dyDescent="0.35">
      <c r="B89" t="e" cm="1">
        <f t="array" ref="B89">TRANSPOSE(_xlfn._xlws.SORT(_xlfn._xlws.FILTER(plantings[crop_season_id]&amp;" | "&amp;#REF!,plantings[experiment_id]=A89)))</f>
        <v>#REF!</v>
      </c>
    </row>
    <row r="90" spans="2:2" x14ac:dyDescent="0.35">
      <c r="B90" t="e" cm="1">
        <f t="array" ref="B90">TRANSPOSE(_xlfn._xlws.SORT(_xlfn._xlws.FILTER(plantings[crop_season_id]&amp;" | "&amp;#REF!,plantings[experiment_id]=A90)))</f>
        <v>#REF!</v>
      </c>
    </row>
    <row r="91" spans="2:2" x14ac:dyDescent="0.35">
      <c r="B91" t="e" cm="1">
        <f t="array" ref="B91">TRANSPOSE(_xlfn._xlws.SORT(_xlfn._xlws.FILTER(plantings[crop_season_id]&amp;" | "&amp;#REF!,plantings[experiment_id]=A91)))</f>
        <v>#REF!</v>
      </c>
    </row>
    <row r="92" spans="2:2" x14ac:dyDescent="0.35">
      <c r="B92" t="e" cm="1">
        <f t="array" ref="B92">TRANSPOSE(_xlfn._xlws.SORT(_xlfn._xlws.FILTER(plantings[crop_season_id]&amp;" | "&amp;#REF!,plantings[experiment_id]=A92)))</f>
        <v>#REF!</v>
      </c>
    </row>
    <row r="93" spans="2:2" x14ac:dyDescent="0.35">
      <c r="B93" t="e" cm="1">
        <f t="array" ref="B93">TRANSPOSE(_xlfn._xlws.SORT(_xlfn._xlws.FILTER(plantings[crop_season_id]&amp;" | "&amp;#REF!,plantings[experiment_id]=A93)))</f>
        <v>#REF!</v>
      </c>
    </row>
    <row r="94" spans="2:2" x14ac:dyDescent="0.35">
      <c r="B94" t="e" cm="1">
        <f t="array" ref="B94">TRANSPOSE(_xlfn._xlws.SORT(_xlfn._xlws.FILTER(plantings[crop_season_id]&amp;" | "&amp;#REF!,plantings[experiment_id]=A94)))</f>
        <v>#REF!</v>
      </c>
    </row>
    <row r="95" spans="2:2" x14ac:dyDescent="0.35">
      <c r="B95" t="e" cm="1">
        <f t="array" ref="B95">TRANSPOSE(_xlfn._xlws.SORT(_xlfn._xlws.FILTER(plantings[crop_season_id]&amp;" | "&amp;#REF!,plantings[experiment_id]=A95)))</f>
        <v>#REF!</v>
      </c>
    </row>
    <row r="96" spans="2:2" x14ac:dyDescent="0.35">
      <c r="B96" t="e" cm="1">
        <f t="array" ref="B96">TRANSPOSE(_xlfn._xlws.SORT(_xlfn._xlws.FILTER(plantings[crop_season_id]&amp;" | "&amp;#REF!,plantings[experiment_id]=A96)))</f>
        <v>#REF!</v>
      </c>
    </row>
    <row r="97" spans="2:2" x14ac:dyDescent="0.35">
      <c r="B97" t="e" cm="1">
        <f t="array" ref="B97">TRANSPOSE(_xlfn._xlws.SORT(_xlfn._xlws.FILTER(plantings[crop_season_id]&amp;" | "&amp;#REF!,plantings[experiment_id]=A97)))</f>
        <v>#REF!</v>
      </c>
    </row>
    <row r="98" spans="2:2" x14ac:dyDescent="0.35">
      <c r="B98" t="e" cm="1">
        <f t="array" ref="B98">TRANSPOSE(_xlfn._xlws.SORT(_xlfn._xlws.FILTER(plantings[crop_season_id]&amp;" | "&amp;#REF!,plantings[experiment_id]=A98)))</f>
        <v>#REF!</v>
      </c>
    </row>
    <row r="99" spans="2:2" x14ac:dyDescent="0.35">
      <c r="B99" t="e" cm="1">
        <f t="array" ref="B99">TRANSPOSE(_xlfn._xlws.SORT(_xlfn._xlws.FILTER(plantings[crop_season_id]&amp;" | "&amp;#REF!,plantings[experiment_id]=A99)))</f>
        <v>#REF!</v>
      </c>
    </row>
    <row r="100" spans="2:2" x14ac:dyDescent="0.35">
      <c r="B100" t="e" cm="1">
        <f t="array" ref="B100">TRANSPOSE(_xlfn._xlws.SORT(_xlfn._xlws.FILTER(plantings[crop_season_id]&amp;" | "&amp;#REF!,plantings[experiment_id]=A100)))</f>
        <v>#REF!</v>
      </c>
    </row>
    <row r="101" spans="2:2" x14ac:dyDescent="0.35">
      <c r="B101" t="e" cm="1">
        <f t="array" ref="B101">TRANSPOSE(_xlfn._xlws.SORT(_xlfn._xlws.FILTER(plantings[crop_season_id]&amp;" | "&amp;#REF!,plantings[experiment_id]=A101)))</f>
        <v>#REF!</v>
      </c>
    </row>
    <row r="102" spans="2:2" x14ac:dyDescent="0.35">
      <c r="B102" t="e" cm="1">
        <f t="array" ref="B102">TRANSPOSE(_xlfn._xlws.SORT(_xlfn._xlws.FILTER(plantings[crop_season_id]&amp;" | "&amp;#REF!,plantings[experiment_id]=A102)))</f>
        <v>#REF!</v>
      </c>
    </row>
    <row r="103" spans="2:2" x14ac:dyDescent="0.35">
      <c r="B103" t="e" cm="1">
        <f t="array" ref="B103">TRANSPOSE(_xlfn._xlws.SORT(_xlfn._xlws.FILTER(plantings[crop_season_id]&amp;" | "&amp;#REF!,plantings[experiment_id]=A103)))</f>
        <v>#REF!</v>
      </c>
    </row>
    <row r="104" spans="2:2" x14ac:dyDescent="0.35">
      <c r="B104" t="e" cm="1">
        <f t="array" ref="B104">TRANSPOSE(_xlfn._xlws.SORT(_xlfn._xlws.FILTER(plantings[crop_season_id]&amp;" | "&amp;#REF!,plantings[experiment_id]=A104)))</f>
        <v>#REF!</v>
      </c>
    </row>
    <row r="105" spans="2:2" x14ac:dyDescent="0.35">
      <c r="B105" t="e" cm="1">
        <f t="array" ref="B105">TRANSPOSE(_xlfn._xlws.SORT(_xlfn._xlws.FILTER(plantings[crop_season_id]&amp;" | "&amp;#REF!,plantings[experiment_id]=A105)))</f>
        <v>#REF!</v>
      </c>
    </row>
    <row r="106" spans="2:2" x14ac:dyDescent="0.35">
      <c r="B106" t="e" cm="1">
        <f t="array" ref="B106">TRANSPOSE(_xlfn._xlws.SORT(_xlfn._xlws.FILTER(plantings[crop_season_id]&amp;" | "&amp;#REF!,plantings[experiment_id]=A106)))</f>
        <v>#REF!</v>
      </c>
    </row>
    <row r="107" spans="2:2" x14ac:dyDescent="0.35">
      <c r="B107" t="e" cm="1">
        <f t="array" ref="B107">TRANSPOSE(_xlfn._xlws.SORT(_xlfn._xlws.FILTER(plantings[crop_season_id]&amp;" | "&amp;#REF!,plantings[experiment_id]=A107)))</f>
        <v>#REF!</v>
      </c>
    </row>
    <row r="108" spans="2:2" x14ac:dyDescent="0.35">
      <c r="B108" t="e" cm="1">
        <f t="array" ref="B108">TRANSPOSE(_xlfn._xlws.SORT(_xlfn._xlws.FILTER(plantings[crop_season_id]&amp;" | "&amp;#REF!,plantings[experiment_id]=A108)))</f>
        <v>#REF!</v>
      </c>
    </row>
    <row r="109" spans="2:2" x14ac:dyDescent="0.35">
      <c r="B109" t="e" cm="1">
        <f t="array" ref="B109">TRANSPOSE(_xlfn._xlws.SORT(_xlfn._xlws.FILTER(plantings[crop_season_id]&amp;" | "&amp;#REF!,plantings[experiment_id]=A109)))</f>
        <v>#REF!</v>
      </c>
    </row>
    <row r="110" spans="2:2" x14ac:dyDescent="0.35">
      <c r="B110" t="e" cm="1">
        <f t="array" ref="B110">TRANSPOSE(_xlfn._xlws.SORT(_xlfn._xlws.FILTER(plantings[crop_season_id]&amp;" | "&amp;#REF!,plantings[experiment_id]=A110)))</f>
        <v>#REF!</v>
      </c>
    </row>
    <row r="111" spans="2:2" x14ac:dyDescent="0.35">
      <c r="B111" t="e" cm="1">
        <f t="array" ref="B111">TRANSPOSE(_xlfn._xlws.SORT(_xlfn._xlws.FILTER(plantings[crop_season_id]&amp;" | "&amp;#REF!,plantings[experiment_id]=A111)))</f>
        <v>#REF!</v>
      </c>
    </row>
    <row r="112" spans="2:2" x14ac:dyDescent="0.35">
      <c r="B112" t="e" cm="1">
        <f t="array" ref="B112">TRANSPOSE(_xlfn._xlws.SORT(_xlfn._xlws.FILTER(plantings[crop_season_id]&amp;" | "&amp;#REF!,plantings[experiment_id]=A112)))</f>
        <v>#REF!</v>
      </c>
    </row>
    <row r="113" spans="2:2" x14ac:dyDescent="0.35">
      <c r="B113" t="e" cm="1">
        <f t="array" ref="B113">TRANSPOSE(_xlfn._xlws.SORT(_xlfn._xlws.FILTER(plantings[crop_season_id]&amp;" | "&amp;#REF!,plantings[experiment_id]=A113)))</f>
        <v>#REF!</v>
      </c>
    </row>
    <row r="114" spans="2:2" x14ac:dyDescent="0.35">
      <c r="B114" t="e" cm="1">
        <f t="array" ref="B114">TRANSPOSE(_xlfn._xlws.SORT(_xlfn._xlws.FILTER(plantings[crop_season_id]&amp;" | "&amp;#REF!,plantings[experiment_id]=A114)))</f>
        <v>#REF!</v>
      </c>
    </row>
    <row r="115" spans="2:2" x14ac:dyDescent="0.35">
      <c r="B115" t="e" cm="1">
        <f t="array" ref="B115">TRANSPOSE(_xlfn._xlws.SORT(_xlfn._xlws.FILTER(plantings[crop_season_id]&amp;" | "&amp;#REF!,plantings[experiment_id]=A115)))</f>
        <v>#REF!</v>
      </c>
    </row>
    <row r="116" spans="2:2" x14ac:dyDescent="0.35">
      <c r="B116" t="e" cm="1">
        <f t="array" ref="B116">TRANSPOSE(_xlfn._xlws.SORT(_xlfn._xlws.FILTER(plantings[crop_season_id]&amp;" | "&amp;#REF!,plantings[experiment_id]=A116)))</f>
        <v>#REF!</v>
      </c>
    </row>
    <row r="117" spans="2:2" x14ac:dyDescent="0.35">
      <c r="B117" t="e" cm="1">
        <f t="array" ref="B117">TRANSPOSE(_xlfn._xlws.SORT(_xlfn._xlws.FILTER(plantings[crop_season_id]&amp;" | "&amp;#REF!,plantings[experiment_id]=A117)))</f>
        <v>#REF!</v>
      </c>
    </row>
    <row r="118" spans="2:2" x14ac:dyDescent="0.35">
      <c r="B118" t="e" cm="1">
        <f t="array" ref="B118">TRANSPOSE(_xlfn._xlws.SORT(_xlfn._xlws.FILTER(plantings[crop_season_id]&amp;" | "&amp;#REF!,plantings[experiment_id]=A118)))</f>
        <v>#REF!</v>
      </c>
    </row>
    <row r="119" spans="2:2" x14ac:dyDescent="0.35">
      <c r="B119" t="e" cm="1">
        <f t="array" ref="B119">TRANSPOSE(_xlfn._xlws.SORT(_xlfn._xlws.FILTER(plantings[crop_season_id]&amp;" | "&amp;#REF!,plantings[experiment_id]=A119)))</f>
        <v>#REF!</v>
      </c>
    </row>
    <row r="120" spans="2:2" x14ac:dyDescent="0.35">
      <c r="B120" t="e" cm="1">
        <f t="array" ref="B120">TRANSPOSE(_xlfn._xlws.SORT(_xlfn._xlws.FILTER(plantings[crop_season_id]&amp;" | "&amp;#REF!,plantings[experiment_id]=A120)))</f>
        <v>#REF!</v>
      </c>
    </row>
    <row r="121" spans="2:2" x14ac:dyDescent="0.35">
      <c r="B121" t="e" cm="1">
        <f t="array" ref="B121">TRANSPOSE(_xlfn._xlws.SORT(_xlfn._xlws.FILTER(plantings[crop_season_id]&amp;" | "&amp;#REF!,plantings[experiment_id]=A121)))</f>
        <v>#REF!</v>
      </c>
    </row>
    <row r="122" spans="2:2" x14ac:dyDescent="0.35">
      <c r="B122" t="e" cm="1">
        <f t="array" ref="B122">TRANSPOSE(_xlfn._xlws.SORT(_xlfn._xlws.FILTER(plantings[crop_season_id]&amp;" | "&amp;#REF!,plantings[experiment_id]=A122)))</f>
        <v>#REF!</v>
      </c>
    </row>
    <row r="123" spans="2:2" x14ac:dyDescent="0.35">
      <c r="B123" t="e" cm="1">
        <f t="array" ref="B123">TRANSPOSE(_xlfn._xlws.SORT(_xlfn._xlws.FILTER(plantings[crop_season_id]&amp;" | "&amp;#REF!,plantings[experiment_id]=A123)))</f>
        <v>#REF!</v>
      </c>
    </row>
    <row r="124" spans="2:2" x14ac:dyDescent="0.35">
      <c r="B124" t="e" cm="1">
        <f t="array" ref="B124">TRANSPOSE(_xlfn._xlws.SORT(_xlfn._xlws.FILTER(plantings[crop_season_id]&amp;" | "&amp;#REF!,plantings[experiment_id]=A124)))</f>
        <v>#REF!</v>
      </c>
    </row>
    <row r="125" spans="2:2" x14ac:dyDescent="0.35">
      <c r="B125" t="e" cm="1">
        <f t="array" ref="B125">TRANSPOSE(_xlfn._xlws.SORT(_xlfn._xlws.FILTER(plantings[crop_season_id]&amp;" | "&amp;#REF!,plantings[experiment_id]=A125)))</f>
        <v>#REF!</v>
      </c>
    </row>
    <row r="126" spans="2:2" x14ac:dyDescent="0.35">
      <c r="B126" t="e" cm="1">
        <f t="array" ref="B126">TRANSPOSE(_xlfn._xlws.SORT(_xlfn._xlws.FILTER(plantings[crop_season_id]&amp;" | "&amp;#REF!,plantings[experiment_id]=A126)))</f>
        <v>#REF!</v>
      </c>
    </row>
    <row r="127" spans="2:2" x14ac:dyDescent="0.35">
      <c r="B127" t="e" cm="1">
        <f t="array" ref="B127">TRANSPOSE(_xlfn._xlws.SORT(_xlfn._xlws.FILTER(plantings[crop_season_id]&amp;" | "&amp;#REF!,plantings[experiment_id]=A127)))</f>
        <v>#REF!</v>
      </c>
    </row>
    <row r="128" spans="2:2" x14ac:dyDescent="0.35">
      <c r="B128" t="e" cm="1">
        <f t="array" ref="B128">TRANSPOSE(_xlfn._xlws.SORT(_xlfn._xlws.FILTER(plantings[crop_season_id]&amp;" | "&amp;#REF!,plantings[experiment_id]=A128)))</f>
        <v>#REF!</v>
      </c>
    </row>
    <row r="129" spans="2:2" x14ac:dyDescent="0.35">
      <c r="B129" t="e" cm="1">
        <f t="array" ref="B129">TRANSPOSE(_xlfn._xlws.SORT(_xlfn._xlws.FILTER(plantings[crop_season_id]&amp;" | "&amp;#REF!,plantings[experiment_id]=A129)))</f>
        <v>#REF!</v>
      </c>
    </row>
    <row r="130" spans="2:2" x14ac:dyDescent="0.35">
      <c r="B130" t="e" cm="1">
        <f t="array" ref="B130">TRANSPOSE(_xlfn._xlws.SORT(_xlfn._xlws.FILTER(plantings[crop_season_id]&amp;" | "&amp;#REF!,plantings[experiment_id]=A130)))</f>
        <v>#REF!</v>
      </c>
    </row>
    <row r="131" spans="2:2" x14ac:dyDescent="0.35">
      <c r="B131" t="e" cm="1">
        <f t="array" ref="B131">TRANSPOSE(_xlfn._xlws.SORT(_xlfn._xlws.FILTER(plantings[crop_season_id]&amp;" | "&amp;#REF!,plantings[experiment_id]=A131)))</f>
        <v>#REF!</v>
      </c>
    </row>
    <row r="132" spans="2:2" x14ac:dyDescent="0.35">
      <c r="B132" t="e" cm="1">
        <f t="array" ref="B132">TRANSPOSE(_xlfn._xlws.SORT(_xlfn._xlws.FILTER(plantings[crop_season_id]&amp;" | "&amp;#REF!,plantings[experiment_id]=A132)))</f>
        <v>#REF!</v>
      </c>
    </row>
    <row r="133" spans="2:2" x14ac:dyDescent="0.35">
      <c r="B133" t="e" cm="1">
        <f t="array" ref="B133">TRANSPOSE(_xlfn._xlws.SORT(_xlfn._xlws.FILTER(plantings[crop_season_id]&amp;" | "&amp;#REF!,plantings[experiment_id]=A133)))</f>
        <v>#REF!</v>
      </c>
    </row>
    <row r="134" spans="2:2" x14ac:dyDescent="0.35">
      <c r="B134" t="e" cm="1">
        <f t="array" ref="B134">TRANSPOSE(_xlfn._xlws.SORT(_xlfn._xlws.FILTER(plantings[crop_season_id]&amp;" | "&amp;#REF!,plantings[experiment_id]=A134)))</f>
        <v>#REF!</v>
      </c>
    </row>
    <row r="135" spans="2:2" x14ac:dyDescent="0.35">
      <c r="B135" t="e" cm="1">
        <f t="array" ref="B135">TRANSPOSE(_xlfn._xlws.SORT(_xlfn._xlws.FILTER(plantings[crop_season_id]&amp;" | "&amp;#REF!,plantings[experiment_id]=A135)))</f>
        <v>#REF!</v>
      </c>
    </row>
    <row r="136" spans="2:2" x14ac:dyDescent="0.35">
      <c r="B136" t="e" cm="1">
        <f t="array" ref="B136">TRANSPOSE(_xlfn._xlws.SORT(_xlfn._xlws.FILTER(plantings[crop_season_id]&amp;" | "&amp;#REF!,plantings[experiment_id]=A136)))</f>
        <v>#REF!</v>
      </c>
    </row>
    <row r="137" spans="2:2" x14ac:dyDescent="0.35">
      <c r="B137" t="e" cm="1">
        <f t="array" ref="B137">TRANSPOSE(_xlfn._xlws.SORT(_xlfn._xlws.FILTER(plantings[crop_season_id]&amp;" | "&amp;#REF!,plantings[experiment_id]=A137)))</f>
        <v>#REF!</v>
      </c>
    </row>
    <row r="138" spans="2:2" x14ac:dyDescent="0.35">
      <c r="B138" t="e" cm="1">
        <f t="array" ref="B138">TRANSPOSE(_xlfn._xlws.SORT(_xlfn._xlws.FILTER(plantings[crop_season_id]&amp;" | "&amp;#REF!,plantings[experiment_id]=A138)))</f>
        <v>#REF!</v>
      </c>
    </row>
    <row r="139" spans="2:2" x14ac:dyDescent="0.35">
      <c r="B139" t="e" cm="1">
        <f t="array" ref="B139">TRANSPOSE(_xlfn._xlws.SORT(_xlfn._xlws.FILTER(plantings[crop_season_id]&amp;" | "&amp;#REF!,plantings[experiment_id]=A139)))</f>
        <v>#REF!</v>
      </c>
    </row>
    <row r="140" spans="2:2" x14ac:dyDescent="0.35">
      <c r="B140" t="e" cm="1">
        <f t="array" ref="B140">TRANSPOSE(_xlfn._xlws.SORT(_xlfn._xlws.FILTER(plantings[crop_season_id]&amp;" | "&amp;#REF!,plantings[experiment_id]=A140)))</f>
        <v>#REF!</v>
      </c>
    </row>
    <row r="141" spans="2:2" x14ac:dyDescent="0.35">
      <c r="B141" t="e" cm="1">
        <f t="array" ref="B141">TRANSPOSE(_xlfn._xlws.SORT(_xlfn._xlws.FILTER(plantings[crop_season_id]&amp;" | "&amp;#REF!,plantings[experiment_id]=A141)))</f>
        <v>#REF!</v>
      </c>
    </row>
    <row r="142" spans="2:2" x14ac:dyDescent="0.35">
      <c r="B142" t="e" cm="1">
        <f t="array" ref="B142">TRANSPOSE(_xlfn._xlws.SORT(_xlfn._xlws.FILTER(plantings[crop_season_id]&amp;" | "&amp;#REF!,plantings[experiment_id]=A142)))</f>
        <v>#REF!</v>
      </c>
    </row>
    <row r="143" spans="2:2" x14ac:dyDescent="0.35">
      <c r="B143" t="e" cm="1">
        <f t="array" ref="B143">TRANSPOSE(_xlfn._xlws.SORT(_xlfn._xlws.FILTER(plantings[crop_season_id]&amp;" | "&amp;#REF!,plantings[experiment_id]=A143)))</f>
        <v>#REF!</v>
      </c>
    </row>
    <row r="144" spans="2:2" x14ac:dyDescent="0.35">
      <c r="B144" t="e" cm="1">
        <f t="array" ref="B144">TRANSPOSE(_xlfn._xlws.SORT(_xlfn._xlws.FILTER(plantings[crop_season_id]&amp;" | "&amp;#REF!,plantings[experiment_id]=A144)))</f>
        <v>#REF!</v>
      </c>
    </row>
    <row r="145" spans="2:2" x14ac:dyDescent="0.35">
      <c r="B145" t="e" cm="1">
        <f t="array" ref="B145">TRANSPOSE(_xlfn._xlws.SORT(_xlfn._xlws.FILTER(plantings[crop_season_id]&amp;" | "&amp;#REF!,plantings[experiment_id]=A145)))</f>
        <v>#REF!</v>
      </c>
    </row>
    <row r="146" spans="2:2" x14ac:dyDescent="0.35">
      <c r="B146" t="e" cm="1">
        <f t="array" ref="B146">TRANSPOSE(_xlfn._xlws.SORT(_xlfn._xlws.FILTER(plantings[crop_season_id]&amp;" | "&amp;#REF!,plantings[experiment_id]=A146)))</f>
        <v>#REF!</v>
      </c>
    </row>
    <row r="147" spans="2:2" x14ac:dyDescent="0.35">
      <c r="B147" t="e" cm="1">
        <f t="array" ref="B147">TRANSPOSE(_xlfn._xlws.SORT(_xlfn._xlws.FILTER(plantings[crop_season_id]&amp;" | "&amp;#REF!,plantings[experiment_id]=A147)))</f>
        <v>#REF!</v>
      </c>
    </row>
    <row r="148" spans="2:2" x14ac:dyDescent="0.35">
      <c r="B148" t="e" cm="1">
        <f t="array" ref="B148">TRANSPOSE(_xlfn._xlws.SORT(_xlfn._xlws.FILTER(plantings[crop_season_id]&amp;" | "&amp;#REF!,plantings[experiment_id]=A148)))</f>
        <v>#REF!</v>
      </c>
    </row>
    <row r="149" spans="2:2" x14ac:dyDescent="0.35">
      <c r="B149" t="e" cm="1">
        <f t="array" ref="B149">TRANSPOSE(_xlfn._xlws.SORT(_xlfn._xlws.FILTER(plantings[crop_season_id]&amp;" | "&amp;#REF!,plantings[experiment_id]=A149)))</f>
        <v>#REF!</v>
      </c>
    </row>
    <row r="150" spans="2:2" x14ac:dyDescent="0.35">
      <c r="B150" t="e" cm="1">
        <f t="array" ref="B150">TRANSPOSE(_xlfn._xlws.SORT(_xlfn._xlws.FILTER(plantings[crop_season_id]&amp;" | "&amp;#REF!,plantings[experiment_id]=A150)))</f>
        <v>#REF!</v>
      </c>
    </row>
    <row r="151" spans="2:2" x14ac:dyDescent="0.35">
      <c r="B151" t="e" cm="1">
        <f t="array" ref="B151">TRANSPOSE(_xlfn._xlws.SORT(_xlfn._xlws.FILTER(plantings[crop_season_id]&amp;" | "&amp;#REF!,plantings[experiment_id]=A151)))</f>
        <v>#REF!</v>
      </c>
    </row>
    <row r="152" spans="2:2" x14ac:dyDescent="0.35">
      <c r="B152" t="e" cm="1">
        <f t="array" ref="B152">TRANSPOSE(_xlfn._xlws.SORT(_xlfn._xlws.FILTER(plantings[crop_season_id]&amp;" | "&amp;#REF!,plantings[experiment_id]=A152)))</f>
        <v>#REF!</v>
      </c>
    </row>
    <row r="153" spans="2:2" x14ac:dyDescent="0.35">
      <c r="B153" t="e" cm="1">
        <f t="array" ref="B153">TRANSPOSE(_xlfn._xlws.SORT(_xlfn._xlws.FILTER(plantings[crop_season_id]&amp;" | "&amp;#REF!,plantings[experiment_id]=A153)))</f>
        <v>#REF!</v>
      </c>
    </row>
    <row r="154" spans="2:2" x14ac:dyDescent="0.35">
      <c r="B154" t="e" cm="1">
        <f t="array" ref="B154">TRANSPOSE(_xlfn._xlws.SORT(_xlfn._xlws.FILTER(plantings[crop_season_id]&amp;" | "&amp;#REF!,plantings[experiment_id]=A154)))</f>
        <v>#REF!</v>
      </c>
    </row>
    <row r="155" spans="2:2" x14ac:dyDescent="0.35">
      <c r="B155" t="e" cm="1">
        <f t="array" ref="B155">TRANSPOSE(_xlfn._xlws.SORT(_xlfn._xlws.FILTER(plantings[crop_season_id]&amp;" | "&amp;#REF!,plantings[experiment_id]=A155)))</f>
        <v>#REF!</v>
      </c>
    </row>
    <row r="156" spans="2:2" x14ac:dyDescent="0.35">
      <c r="B156" t="e" cm="1">
        <f t="array" ref="B156">TRANSPOSE(_xlfn._xlws.SORT(_xlfn._xlws.FILTER(plantings[crop_season_id]&amp;" | "&amp;#REF!,plantings[experiment_id]=A156)))</f>
        <v>#REF!</v>
      </c>
    </row>
    <row r="157" spans="2:2" x14ac:dyDescent="0.35">
      <c r="B157" t="e" cm="1">
        <f t="array" ref="B157">TRANSPOSE(_xlfn._xlws.SORT(_xlfn._xlws.FILTER(plantings[crop_season_id]&amp;" | "&amp;#REF!,plantings[experiment_id]=A157)))</f>
        <v>#REF!</v>
      </c>
    </row>
    <row r="158" spans="2:2" x14ac:dyDescent="0.35">
      <c r="B158" t="e" cm="1">
        <f t="array" ref="B158">TRANSPOSE(_xlfn._xlws.SORT(_xlfn._xlws.FILTER(plantings[crop_season_id]&amp;" | "&amp;#REF!,plantings[experiment_id]=A158)))</f>
        <v>#REF!</v>
      </c>
    </row>
    <row r="159" spans="2:2" x14ac:dyDescent="0.35">
      <c r="B159" t="e" cm="1">
        <f t="array" ref="B159">TRANSPOSE(_xlfn._xlws.SORT(_xlfn._xlws.FILTER(plantings[crop_season_id]&amp;" | "&amp;#REF!,plantings[experiment_id]=A159)))</f>
        <v>#REF!</v>
      </c>
    </row>
    <row r="160" spans="2:2" x14ac:dyDescent="0.35">
      <c r="B160" t="e" cm="1">
        <f t="array" ref="B160">TRANSPOSE(_xlfn._xlws.SORT(_xlfn._xlws.FILTER(plantings[crop_season_id]&amp;" | "&amp;#REF!,plantings[experiment_id]=A160)))</f>
        <v>#REF!</v>
      </c>
    </row>
    <row r="161" spans="2:2" x14ac:dyDescent="0.35">
      <c r="B161" t="e" cm="1">
        <f t="array" ref="B161">TRANSPOSE(_xlfn._xlws.SORT(_xlfn._xlws.FILTER(plantings[crop_season_id]&amp;" | "&amp;#REF!,plantings[experiment_id]=A161)))</f>
        <v>#REF!</v>
      </c>
    </row>
    <row r="162" spans="2:2" x14ac:dyDescent="0.35">
      <c r="B162" t="e" cm="1">
        <f t="array" ref="B162">TRANSPOSE(_xlfn._xlws.SORT(_xlfn._xlws.FILTER(plantings[crop_season_id]&amp;" | "&amp;#REF!,plantings[experiment_id]=A162)))</f>
        <v>#REF!</v>
      </c>
    </row>
    <row r="163" spans="2:2" x14ac:dyDescent="0.35">
      <c r="B163" t="e" cm="1">
        <f t="array" ref="B163">TRANSPOSE(_xlfn._xlws.SORT(_xlfn._xlws.FILTER(plantings[crop_season_id]&amp;" | "&amp;#REF!,plantings[experiment_id]=A163)))</f>
        <v>#REF!</v>
      </c>
    </row>
    <row r="164" spans="2:2" x14ac:dyDescent="0.35">
      <c r="B164" t="e" cm="1">
        <f t="array" ref="B164">TRANSPOSE(_xlfn._xlws.SORT(_xlfn._xlws.FILTER(plantings[crop_season_id]&amp;" | "&amp;#REF!,plantings[experiment_id]=A164)))</f>
        <v>#REF!</v>
      </c>
    </row>
    <row r="165" spans="2:2" x14ac:dyDescent="0.35">
      <c r="B165" t="e" cm="1">
        <f t="array" ref="B165">TRANSPOSE(_xlfn._xlws.SORT(_xlfn._xlws.FILTER(plantings[crop_season_id]&amp;" | "&amp;#REF!,plantings[experiment_id]=A165)))</f>
        <v>#REF!</v>
      </c>
    </row>
    <row r="166" spans="2:2" x14ac:dyDescent="0.35">
      <c r="B166" t="e" cm="1">
        <f t="array" ref="B166">TRANSPOSE(_xlfn._xlws.SORT(_xlfn._xlws.FILTER(plantings[crop_season_id]&amp;" | "&amp;#REF!,plantings[experiment_id]=A166)))</f>
        <v>#REF!</v>
      </c>
    </row>
    <row r="167" spans="2:2" x14ac:dyDescent="0.35">
      <c r="B167" t="e" cm="1">
        <f t="array" ref="B167">TRANSPOSE(_xlfn._xlws.SORT(_xlfn._xlws.FILTER(plantings[crop_season_id]&amp;" | "&amp;#REF!,plantings[experiment_id]=A167)))</f>
        <v>#REF!</v>
      </c>
    </row>
    <row r="168" spans="2:2" x14ac:dyDescent="0.35">
      <c r="B168" t="e" cm="1">
        <f t="array" ref="B168">TRANSPOSE(_xlfn._xlws.SORT(_xlfn._xlws.FILTER(plantings[crop_season_id]&amp;" | "&amp;#REF!,plantings[experiment_id]=A168)))</f>
        <v>#REF!</v>
      </c>
    </row>
    <row r="169" spans="2:2" x14ac:dyDescent="0.35">
      <c r="B169" t="e" cm="1">
        <f t="array" ref="B169">TRANSPOSE(_xlfn._xlws.SORT(_xlfn._xlws.FILTER(plantings[crop_season_id]&amp;" | "&amp;#REF!,plantings[experiment_id]=A169)))</f>
        <v>#REF!</v>
      </c>
    </row>
    <row r="170" spans="2:2" x14ac:dyDescent="0.35">
      <c r="B170" t="e" cm="1">
        <f t="array" ref="B170">TRANSPOSE(_xlfn._xlws.SORT(_xlfn._xlws.FILTER(plantings[crop_season_id]&amp;" | "&amp;#REF!,plantings[experiment_id]=A170)))</f>
        <v>#REF!</v>
      </c>
    </row>
    <row r="171" spans="2:2" x14ac:dyDescent="0.35">
      <c r="B171" t="e" cm="1">
        <f t="array" ref="B171">TRANSPOSE(_xlfn._xlws.SORT(_xlfn._xlws.FILTER(plantings[crop_season_id]&amp;" | "&amp;#REF!,plantings[experiment_id]=A171)))</f>
        <v>#REF!</v>
      </c>
    </row>
    <row r="172" spans="2:2" x14ac:dyDescent="0.35">
      <c r="B172" t="e" cm="1">
        <f t="array" ref="B172">TRANSPOSE(_xlfn._xlws.SORT(_xlfn._xlws.FILTER(plantings[crop_season_id]&amp;" | "&amp;#REF!,plantings[experiment_id]=A172)))</f>
        <v>#REF!</v>
      </c>
    </row>
    <row r="173" spans="2:2" x14ac:dyDescent="0.35">
      <c r="B173" t="e" cm="1">
        <f t="array" ref="B173">TRANSPOSE(_xlfn._xlws.SORT(_xlfn._xlws.FILTER(plantings[crop_season_id]&amp;" | "&amp;#REF!,plantings[experiment_id]=A173)))</f>
        <v>#REF!</v>
      </c>
    </row>
    <row r="174" spans="2:2" x14ac:dyDescent="0.35">
      <c r="B174" t="e" cm="1">
        <f t="array" ref="B174">TRANSPOSE(_xlfn._xlws.SORT(_xlfn._xlws.FILTER(plantings[crop_season_id]&amp;" | "&amp;#REF!,plantings[experiment_id]=A174)))</f>
        <v>#REF!</v>
      </c>
    </row>
    <row r="175" spans="2:2" x14ac:dyDescent="0.35">
      <c r="B175" t="e" cm="1">
        <f t="array" ref="B175">TRANSPOSE(_xlfn._xlws.SORT(_xlfn._xlws.FILTER(plantings[crop_season_id]&amp;" | "&amp;#REF!,plantings[experiment_id]=A175)))</f>
        <v>#REF!</v>
      </c>
    </row>
    <row r="176" spans="2:2" x14ac:dyDescent="0.35">
      <c r="B176" t="e" cm="1">
        <f t="array" ref="B176">TRANSPOSE(_xlfn._xlws.SORT(_xlfn._xlws.FILTER(plantings[crop_season_id]&amp;" | "&amp;#REF!,plantings[experiment_id]=A176)))</f>
        <v>#REF!</v>
      </c>
    </row>
    <row r="177" spans="2:2" x14ac:dyDescent="0.35">
      <c r="B177" t="e" cm="1">
        <f t="array" ref="B177">TRANSPOSE(_xlfn._xlws.SORT(_xlfn._xlws.FILTER(plantings[crop_season_id]&amp;" | "&amp;#REF!,plantings[experiment_id]=A177)))</f>
        <v>#REF!</v>
      </c>
    </row>
    <row r="178" spans="2:2" x14ac:dyDescent="0.35">
      <c r="B178" t="e" cm="1">
        <f t="array" ref="B178">TRANSPOSE(_xlfn._xlws.SORT(_xlfn._xlws.FILTER(plantings[crop_season_id]&amp;" | "&amp;#REF!,plantings[experiment_id]=A178)))</f>
        <v>#REF!</v>
      </c>
    </row>
    <row r="179" spans="2:2" x14ac:dyDescent="0.35">
      <c r="B179" t="e" cm="1">
        <f t="array" ref="B179">TRANSPOSE(_xlfn._xlws.SORT(_xlfn._xlws.FILTER(plantings[crop_season_id]&amp;" | "&amp;#REF!,plantings[experiment_id]=A179)))</f>
        <v>#REF!</v>
      </c>
    </row>
    <row r="180" spans="2:2" x14ac:dyDescent="0.35">
      <c r="B180" t="e" cm="1">
        <f t="array" ref="B180">TRANSPOSE(_xlfn._xlws.SORT(_xlfn._xlws.FILTER(plantings[crop_season_id]&amp;" | "&amp;#REF!,plantings[experiment_id]=A180)))</f>
        <v>#REF!</v>
      </c>
    </row>
    <row r="181" spans="2:2" x14ac:dyDescent="0.35">
      <c r="B181" t="e" cm="1">
        <f t="array" ref="B181">TRANSPOSE(_xlfn._xlws.SORT(_xlfn._xlws.FILTER(plantings[crop_season_id]&amp;" | "&amp;#REF!,plantings[experiment_id]=A181)))</f>
        <v>#REF!</v>
      </c>
    </row>
    <row r="182" spans="2:2" x14ac:dyDescent="0.35">
      <c r="B182" t="e" cm="1">
        <f t="array" ref="B182">TRANSPOSE(_xlfn._xlws.SORT(_xlfn._xlws.FILTER(plantings[crop_season_id]&amp;" | "&amp;#REF!,plantings[experiment_id]=A182)))</f>
        <v>#REF!</v>
      </c>
    </row>
    <row r="183" spans="2:2" x14ac:dyDescent="0.35">
      <c r="B183" t="e" cm="1">
        <f t="array" ref="B183">TRANSPOSE(_xlfn._xlws.SORT(_xlfn._xlws.FILTER(plantings[crop_season_id]&amp;" | "&amp;#REF!,plantings[experiment_id]=A183)))</f>
        <v>#REF!</v>
      </c>
    </row>
    <row r="184" spans="2:2" x14ac:dyDescent="0.35">
      <c r="B184" t="e" cm="1">
        <f t="array" ref="B184">TRANSPOSE(_xlfn._xlws.SORT(_xlfn._xlws.FILTER(plantings[crop_season_id]&amp;" | "&amp;#REF!,plantings[experiment_id]=A184)))</f>
        <v>#REF!</v>
      </c>
    </row>
    <row r="185" spans="2:2" x14ac:dyDescent="0.35">
      <c r="B185" t="e" cm="1">
        <f t="array" ref="B185">TRANSPOSE(_xlfn._xlws.SORT(_xlfn._xlws.FILTER(plantings[crop_season_id]&amp;" | "&amp;#REF!,plantings[experiment_id]=A185)))</f>
        <v>#REF!</v>
      </c>
    </row>
    <row r="186" spans="2:2" x14ac:dyDescent="0.35">
      <c r="B186" t="e" cm="1">
        <f t="array" ref="B186">TRANSPOSE(_xlfn._xlws.SORT(_xlfn._xlws.FILTER(plantings[crop_season_id]&amp;" | "&amp;#REF!,plantings[experiment_id]=A186)))</f>
        <v>#REF!</v>
      </c>
    </row>
    <row r="187" spans="2:2" x14ac:dyDescent="0.35">
      <c r="B187" t="e" cm="1">
        <f t="array" ref="B187">TRANSPOSE(_xlfn._xlws.SORT(_xlfn._xlws.FILTER(plantings[crop_season_id]&amp;" | "&amp;#REF!,plantings[experiment_id]=A187)))</f>
        <v>#REF!</v>
      </c>
    </row>
    <row r="188" spans="2:2" x14ac:dyDescent="0.35">
      <c r="B188" t="e" cm="1">
        <f t="array" ref="B188">TRANSPOSE(_xlfn._xlws.SORT(_xlfn._xlws.FILTER(plantings[crop_season_id]&amp;" | "&amp;#REF!,plantings[experiment_id]=A188)))</f>
        <v>#REF!</v>
      </c>
    </row>
    <row r="189" spans="2:2" x14ac:dyDescent="0.35">
      <c r="B189" t="e" cm="1">
        <f t="array" ref="B189">TRANSPOSE(_xlfn._xlws.SORT(_xlfn._xlws.FILTER(plantings[crop_season_id]&amp;" | "&amp;#REF!,plantings[experiment_id]=A189)))</f>
        <v>#REF!</v>
      </c>
    </row>
    <row r="190" spans="2:2" x14ac:dyDescent="0.35">
      <c r="B190" t="e" cm="1">
        <f t="array" ref="B190">TRANSPOSE(_xlfn._xlws.SORT(_xlfn._xlws.FILTER(plantings[crop_season_id]&amp;" | "&amp;#REF!,plantings[experiment_id]=A190)))</f>
        <v>#REF!</v>
      </c>
    </row>
    <row r="191" spans="2:2" x14ac:dyDescent="0.35">
      <c r="B191" t="e" cm="1">
        <f t="array" ref="B191">TRANSPOSE(_xlfn._xlws.SORT(_xlfn._xlws.FILTER(plantings[crop_season_id]&amp;" | "&amp;#REF!,plantings[experiment_id]=A191)))</f>
        <v>#REF!</v>
      </c>
    </row>
    <row r="192" spans="2:2" x14ac:dyDescent="0.35">
      <c r="B192" t="e" cm="1">
        <f t="array" ref="B192">TRANSPOSE(_xlfn._xlws.SORT(_xlfn._xlws.FILTER(plantings[crop_season_id]&amp;" | "&amp;#REF!,plantings[experiment_id]=A192)))</f>
        <v>#REF!</v>
      </c>
    </row>
    <row r="193" spans="2:2" x14ac:dyDescent="0.35">
      <c r="B193" t="e" cm="1">
        <f t="array" ref="B193">TRANSPOSE(_xlfn._xlws.SORT(_xlfn._xlws.FILTER(plantings[crop_season_id]&amp;" | "&amp;#REF!,plantings[experiment_id]=A193)))</f>
        <v>#REF!</v>
      </c>
    </row>
    <row r="194" spans="2:2" x14ac:dyDescent="0.35">
      <c r="B194" t="e" cm="1">
        <f t="array" ref="B194">TRANSPOSE(_xlfn._xlws.SORT(_xlfn._xlws.FILTER(plantings[crop_season_id]&amp;" | "&amp;#REF!,plantings[experiment_id]=A194)))</f>
        <v>#REF!</v>
      </c>
    </row>
    <row r="195" spans="2:2" x14ac:dyDescent="0.35">
      <c r="B195" t="e" cm="1">
        <f t="array" ref="B195">TRANSPOSE(_xlfn._xlws.SORT(_xlfn._xlws.FILTER(plantings[crop_season_id]&amp;" | "&amp;#REF!,plantings[experiment_id]=A195)))</f>
        <v>#REF!</v>
      </c>
    </row>
    <row r="196" spans="2:2" x14ac:dyDescent="0.35">
      <c r="B196" t="e" cm="1">
        <f t="array" ref="B196">TRANSPOSE(_xlfn._xlws.SORT(_xlfn._xlws.FILTER(plantings[crop_season_id]&amp;" | "&amp;#REF!,plantings[experiment_id]=A196)))</f>
        <v>#REF!</v>
      </c>
    </row>
    <row r="197" spans="2:2" x14ac:dyDescent="0.35">
      <c r="B197" t="e" cm="1">
        <f t="array" ref="B197">TRANSPOSE(_xlfn._xlws.SORT(_xlfn._xlws.FILTER(plantings[crop_season_id]&amp;" | "&amp;#REF!,plantings[experiment_id]=A197)))</f>
        <v>#REF!</v>
      </c>
    </row>
    <row r="198" spans="2:2" x14ac:dyDescent="0.35">
      <c r="B198" t="e" cm="1">
        <f t="array" ref="B198">TRANSPOSE(_xlfn._xlws.SORT(_xlfn._xlws.FILTER(plantings[crop_season_id]&amp;" | "&amp;#REF!,plantings[experiment_id]=A198)))</f>
        <v>#REF!</v>
      </c>
    </row>
    <row r="199" spans="2:2" x14ac:dyDescent="0.35">
      <c r="B199" t="e" cm="1">
        <f t="array" ref="B199">TRANSPOSE(_xlfn._xlws.SORT(_xlfn._xlws.FILTER(plantings[crop_season_id]&amp;" | "&amp;#REF!,plantings[experiment_id]=A199)))</f>
        <v>#REF!</v>
      </c>
    </row>
    <row r="200" spans="2:2" x14ac:dyDescent="0.35">
      <c r="B200" t="e" cm="1">
        <f t="array" ref="B200">TRANSPOSE(_xlfn._xlws.SORT(_xlfn._xlws.FILTER(plantings[crop_season_id]&amp;" | "&amp;#REF!,plantings[experiment_id]=A200)))</f>
        <v>#REF!</v>
      </c>
    </row>
    <row r="201" spans="2:2" x14ac:dyDescent="0.35">
      <c r="B201" t="e" cm="1">
        <f t="array" ref="B201">TRANSPOSE(_xlfn._xlws.SORT(_xlfn._xlws.FILTER(plantings[crop_season_id]&amp;" | "&amp;#REF!,plantings[experiment_id]=A201)))</f>
        <v>#REF!</v>
      </c>
    </row>
    <row r="202" spans="2:2" x14ac:dyDescent="0.35">
      <c r="B202" t="e" cm="1">
        <f t="array" ref="B202">TRANSPOSE(_xlfn._xlws.SORT(_xlfn._xlws.FILTER(plantings[crop_season_id]&amp;" | "&amp;#REF!,plantings[experiment_id]=A202)))</f>
        <v>#REF!</v>
      </c>
    </row>
    <row r="203" spans="2:2" x14ac:dyDescent="0.35">
      <c r="B203" t="e" cm="1">
        <f t="array" ref="B203">TRANSPOSE(_xlfn._xlws.SORT(_xlfn._xlws.FILTER(plantings[crop_season_id]&amp;" | "&amp;#REF!,plantings[experiment_id]=A203)))</f>
        <v>#REF!</v>
      </c>
    </row>
    <row r="204" spans="2:2" x14ac:dyDescent="0.35">
      <c r="B204" t="e" cm="1">
        <f t="array" ref="B204">TRANSPOSE(_xlfn._xlws.SORT(_xlfn._xlws.FILTER(plantings[crop_season_id]&amp;" | "&amp;#REF!,plantings[experiment_id]=A204)))</f>
        <v>#REF!</v>
      </c>
    </row>
    <row r="205" spans="2:2" x14ac:dyDescent="0.35">
      <c r="B205" t="e" cm="1">
        <f t="array" ref="B205">TRANSPOSE(_xlfn._xlws.SORT(_xlfn._xlws.FILTER(plantings[crop_season_id]&amp;" | "&amp;#REF!,plantings[experiment_id]=A205)))</f>
        <v>#REF!</v>
      </c>
    </row>
    <row r="206" spans="2:2" x14ac:dyDescent="0.35">
      <c r="B206" t="e" cm="1">
        <f t="array" ref="B206">TRANSPOSE(_xlfn._xlws.SORT(_xlfn._xlws.FILTER(plantings[crop_season_id]&amp;" | "&amp;#REF!,plantings[experiment_id]=A206)))</f>
        <v>#REF!</v>
      </c>
    </row>
    <row r="207" spans="2:2" x14ac:dyDescent="0.35">
      <c r="B207" t="e" cm="1">
        <f t="array" ref="B207">TRANSPOSE(_xlfn._xlws.SORT(_xlfn._xlws.FILTER(plantings[crop_season_id]&amp;" | "&amp;#REF!,plantings[experiment_id]=A207)))</f>
        <v>#REF!</v>
      </c>
    </row>
    <row r="208" spans="2:2" x14ac:dyDescent="0.35">
      <c r="B208" t="e" cm="1">
        <f t="array" ref="B208">TRANSPOSE(_xlfn._xlws.SORT(_xlfn._xlws.FILTER(plantings[crop_season_id]&amp;" | "&amp;#REF!,plantings[experiment_id]=A208)))</f>
        <v>#REF!</v>
      </c>
    </row>
    <row r="209" spans="2:2" x14ac:dyDescent="0.35">
      <c r="B209" t="e" cm="1">
        <f t="array" ref="B209">TRANSPOSE(_xlfn._xlws.SORT(_xlfn._xlws.FILTER(plantings[crop_season_id]&amp;" | "&amp;#REF!,plantings[experiment_id]=A209)))</f>
        <v>#REF!</v>
      </c>
    </row>
    <row r="210" spans="2:2" x14ac:dyDescent="0.35">
      <c r="B210" t="e" cm="1">
        <f t="array" ref="B210">TRANSPOSE(_xlfn._xlws.SORT(_xlfn._xlws.FILTER(plantings[crop_season_id]&amp;" | "&amp;#REF!,plantings[experiment_id]=A210)))</f>
        <v>#REF!</v>
      </c>
    </row>
    <row r="211" spans="2:2" x14ac:dyDescent="0.35">
      <c r="B211" t="e" cm="1">
        <f t="array" ref="B211">TRANSPOSE(_xlfn._xlws.SORT(_xlfn._xlws.FILTER(plantings[crop_season_id]&amp;" | "&amp;#REF!,plantings[experiment_id]=A211)))</f>
        <v>#REF!</v>
      </c>
    </row>
    <row r="212" spans="2:2" x14ac:dyDescent="0.35">
      <c r="B212" t="e" cm="1">
        <f t="array" ref="B212">TRANSPOSE(_xlfn._xlws.SORT(_xlfn._xlws.FILTER(plantings[crop_season_id]&amp;" | "&amp;#REF!,plantings[experiment_id]=A212)))</f>
        <v>#REF!</v>
      </c>
    </row>
    <row r="213" spans="2:2" x14ac:dyDescent="0.35">
      <c r="B213" t="e" cm="1">
        <f t="array" ref="B213">TRANSPOSE(_xlfn._xlws.SORT(_xlfn._xlws.FILTER(plantings[crop_season_id]&amp;" | "&amp;#REF!,plantings[experiment_id]=A213)))</f>
        <v>#REF!</v>
      </c>
    </row>
    <row r="214" spans="2:2" x14ac:dyDescent="0.35">
      <c r="B214" t="e" cm="1">
        <f t="array" ref="B214">TRANSPOSE(_xlfn._xlws.SORT(_xlfn._xlws.FILTER(plantings[crop_season_id]&amp;" | "&amp;#REF!,plantings[experiment_id]=A214)))</f>
        <v>#REF!</v>
      </c>
    </row>
    <row r="215" spans="2:2" x14ac:dyDescent="0.35">
      <c r="B215" t="e" cm="1">
        <f t="array" ref="B215">TRANSPOSE(_xlfn._xlws.SORT(_xlfn._xlws.FILTER(plantings[crop_season_id]&amp;" | "&amp;#REF!,plantings[experiment_id]=A215)))</f>
        <v>#REF!</v>
      </c>
    </row>
    <row r="216" spans="2:2" x14ac:dyDescent="0.35">
      <c r="B216" t="e" cm="1">
        <f t="array" ref="B216">TRANSPOSE(_xlfn._xlws.SORT(_xlfn._xlws.FILTER(plantings[crop_season_id]&amp;" | "&amp;#REF!,plantings[experiment_id]=A216)))</f>
        <v>#REF!</v>
      </c>
    </row>
    <row r="217" spans="2:2" x14ac:dyDescent="0.35">
      <c r="B217" t="e" cm="1">
        <f t="array" ref="B217">TRANSPOSE(_xlfn._xlws.SORT(_xlfn._xlws.FILTER(plantings[crop_season_id]&amp;" | "&amp;#REF!,plantings[experiment_id]=A217)))</f>
        <v>#REF!</v>
      </c>
    </row>
    <row r="218" spans="2:2" x14ac:dyDescent="0.35">
      <c r="B218" t="e" cm="1">
        <f t="array" ref="B218">TRANSPOSE(_xlfn._xlws.SORT(_xlfn._xlws.FILTER(plantings[crop_season_id]&amp;" | "&amp;#REF!,plantings[experiment_id]=A218)))</f>
        <v>#REF!</v>
      </c>
    </row>
    <row r="219" spans="2:2" x14ac:dyDescent="0.35">
      <c r="B219" t="e" cm="1">
        <f t="array" ref="B219">TRANSPOSE(_xlfn._xlws.SORT(_xlfn._xlws.FILTER(plantings[crop_season_id]&amp;" | "&amp;#REF!,plantings[experiment_id]=A219)))</f>
        <v>#REF!</v>
      </c>
    </row>
    <row r="220" spans="2:2" x14ac:dyDescent="0.35">
      <c r="B220" t="e" cm="1">
        <f t="array" ref="B220">TRANSPOSE(_xlfn._xlws.SORT(_xlfn._xlws.FILTER(plantings[crop_season_id]&amp;" | "&amp;#REF!,plantings[experiment_id]=A220)))</f>
        <v>#REF!</v>
      </c>
    </row>
    <row r="221" spans="2:2" x14ac:dyDescent="0.35">
      <c r="B221" t="e" cm="1">
        <f t="array" ref="B221">TRANSPOSE(_xlfn._xlws.SORT(_xlfn._xlws.FILTER(plantings[crop_season_id]&amp;" | "&amp;#REF!,plantings[experiment_id]=A221)))</f>
        <v>#REF!</v>
      </c>
    </row>
    <row r="222" spans="2:2" x14ac:dyDescent="0.35">
      <c r="B222" t="e" cm="1">
        <f t="array" ref="B222">TRANSPOSE(_xlfn._xlws.SORT(_xlfn._xlws.FILTER(plantings[crop_season_id]&amp;" | "&amp;#REF!,plantings[experiment_id]=A222)))</f>
        <v>#REF!</v>
      </c>
    </row>
    <row r="223" spans="2:2" x14ac:dyDescent="0.35">
      <c r="B223" t="e" cm="1">
        <f t="array" ref="B223">TRANSPOSE(_xlfn._xlws.SORT(_xlfn._xlws.FILTER(plantings[crop_season_id]&amp;" | "&amp;#REF!,plantings[experiment_id]=A223)))</f>
        <v>#REF!</v>
      </c>
    </row>
    <row r="224" spans="2:2" x14ac:dyDescent="0.35">
      <c r="B224" t="e" cm="1">
        <f t="array" ref="B224">TRANSPOSE(_xlfn._xlws.SORT(_xlfn._xlws.FILTER(plantings[crop_season_id]&amp;" | "&amp;#REF!,plantings[experiment_id]=A224)))</f>
        <v>#REF!</v>
      </c>
    </row>
    <row r="225" spans="2:2" x14ac:dyDescent="0.35">
      <c r="B225" t="e" cm="1">
        <f t="array" ref="B225">TRANSPOSE(_xlfn._xlws.SORT(_xlfn._xlws.FILTER(plantings[crop_season_id]&amp;" | "&amp;#REF!,plantings[experiment_id]=A225)))</f>
        <v>#REF!</v>
      </c>
    </row>
    <row r="226" spans="2:2" x14ac:dyDescent="0.35">
      <c r="B226" t="e" cm="1">
        <f t="array" ref="B226">TRANSPOSE(_xlfn._xlws.SORT(_xlfn._xlws.FILTER(plantings[crop_season_id]&amp;" | "&amp;#REF!,plantings[experiment_id]=A226)))</f>
        <v>#REF!</v>
      </c>
    </row>
    <row r="227" spans="2:2" x14ac:dyDescent="0.35">
      <c r="B227" t="e" cm="1">
        <f t="array" ref="B227">TRANSPOSE(_xlfn._xlws.SORT(_xlfn._xlws.FILTER(plantings[crop_season_id]&amp;" | "&amp;#REF!,plantings[experiment_id]=A227)))</f>
        <v>#REF!</v>
      </c>
    </row>
    <row r="228" spans="2:2" x14ac:dyDescent="0.35">
      <c r="B228" t="e" cm="1">
        <f t="array" ref="B228">TRANSPOSE(_xlfn._xlws.SORT(_xlfn._xlws.FILTER(plantings[crop_season_id]&amp;" | "&amp;#REF!,plantings[experiment_id]=A228)))</f>
        <v>#REF!</v>
      </c>
    </row>
    <row r="229" spans="2:2" x14ac:dyDescent="0.35">
      <c r="B229" t="e" cm="1">
        <f t="array" ref="B229">TRANSPOSE(_xlfn._xlws.SORT(_xlfn._xlws.FILTER(plantings[crop_season_id]&amp;" | "&amp;#REF!,plantings[experiment_id]=A229)))</f>
        <v>#REF!</v>
      </c>
    </row>
    <row r="230" spans="2:2" x14ac:dyDescent="0.35">
      <c r="B230" t="e" cm="1">
        <f t="array" ref="B230">TRANSPOSE(_xlfn._xlws.SORT(_xlfn._xlws.FILTER(plantings[crop_season_id]&amp;" | "&amp;#REF!,plantings[experiment_id]=A230)))</f>
        <v>#REF!</v>
      </c>
    </row>
    <row r="231" spans="2:2" x14ac:dyDescent="0.35">
      <c r="B231" t="e" cm="1">
        <f t="array" ref="B231">TRANSPOSE(_xlfn._xlws.SORT(_xlfn._xlws.FILTER(plantings[crop_season_id]&amp;" | "&amp;#REF!,plantings[experiment_id]=A231)))</f>
        <v>#REF!</v>
      </c>
    </row>
    <row r="232" spans="2:2" x14ac:dyDescent="0.35">
      <c r="B232" t="e" cm="1">
        <f t="array" ref="B232">TRANSPOSE(_xlfn._xlws.SORT(_xlfn._xlws.FILTER(plantings[crop_season_id]&amp;" | "&amp;#REF!,plantings[experiment_id]=A232)))</f>
        <v>#REF!</v>
      </c>
    </row>
    <row r="233" spans="2:2" x14ac:dyDescent="0.35">
      <c r="B233" t="e" cm="1">
        <f t="array" ref="B233">TRANSPOSE(_xlfn._xlws.SORT(_xlfn._xlws.FILTER(plantings[crop_season_id]&amp;" | "&amp;#REF!,plantings[experiment_id]=A233)))</f>
        <v>#REF!</v>
      </c>
    </row>
    <row r="234" spans="2:2" x14ac:dyDescent="0.35">
      <c r="B234" t="e" cm="1">
        <f t="array" ref="B234">TRANSPOSE(_xlfn._xlws.SORT(_xlfn._xlws.FILTER(plantings[crop_season_id]&amp;" | "&amp;#REF!,plantings[experiment_id]=A234)))</f>
        <v>#REF!</v>
      </c>
    </row>
    <row r="235" spans="2:2" x14ac:dyDescent="0.35">
      <c r="B235" t="e" cm="1">
        <f t="array" ref="B235">TRANSPOSE(_xlfn._xlws.SORT(_xlfn._xlws.FILTER(plantings[crop_season_id]&amp;" | "&amp;#REF!,plantings[experiment_id]=A235)))</f>
        <v>#REF!</v>
      </c>
    </row>
    <row r="236" spans="2:2" x14ac:dyDescent="0.35">
      <c r="B236" t="e" cm="1">
        <f t="array" ref="B236">TRANSPOSE(_xlfn._xlws.SORT(_xlfn._xlws.FILTER(plantings[crop_season_id]&amp;" | "&amp;#REF!,plantings[experiment_id]=A236)))</f>
        <v>#REF!</v>
      </c>
    </row>
    <row r="237" spans="2:2" x14ac:dyDescent="0.35">
      <c r="B237" t="e" cm="1">
        <f t="array" ref="B237">TRANSPOSE(_xlfn._xlws.SORT(_xlfn._xlws.FILTER(plantings[crop_season_id]&amp;" | "&amp;#REF!,plantings[experiment_id]=A237)))</f>
        <v>#REF!</v>
      </c>
    </row>
    <row r="238" spans="2:2" x14ac:dyDescent="0.35">
      <c r="B238" t="e" cm="1">
        <f t="array" ref="B238">TRANSPOSE(_xlfn._xlws.SORT(_xlfn._xlws.FILTER(plantings[crop_season_id]&amp;" | "&amp;#REF!,plantings[experiment_id]=A238)))</f>
        <v>#REF!</v>
      </c>
    </row>
    <row r="239" spans="2:2" x14ac:dyDescent="0.35">
      <c r="B239" t="e" cm="1">
        <f t="array" ref="B239">TRANSPOSE(_xlfn._xlws.SORT(_xlfn._xlws.FILTER(plantings[crop_season_id]&amp;" | "&amp;#REF!,plantings[experiment_id]=A239)))</f>
        <v>#REF!</v>
      </c>
    </row>
    <row r="240" spans="2:2" x14ac:dyDescent="0.35">
      <c r="B240" t="e" cm="1">
        <f t="array" ref="B240">TRANSPOSE(_xlfn._xlws.SORT(_xlfn._xlws.FILTER(plantings[crop_season_id]&amp;" | "&amp;#REF!,plantings[experiment_id]=A240)))</f>
        <v>#REF!</v>
      </c>
    </row>
    <row r="241" spans="2:2" x14ac:dyDescent="0.35">
      <c r="B241" t="e" cm="1">
        <f t="array" ref="B241">TRANSPOSE(_xlfn._xlws.SORT(_xlfn._xlws.FILTER(plantings[crop_season_id]&amp;" | "&amp;#REF!,plantings[experiment_id]=A241)))</f>
        <v>#REF!</v>
      </c>
    </row>
    <row r="242" spans="2:2" x14ac:dyDescent="0.35">
      <c r="B242" t="e" cm="1">
        <f t="array" ref="B242">TRANSPOSE(_xlfn._xlws.SORT(_xlfn._xlws.FILTER(plantings[crop_season_id]&amp;" | "&amp;#REF!,plantings[experiment_id]=A242)))</f>
        <v>#REF!</v>
      </c>
    </row>
    <row r="243" spans="2:2" x14ac:dyDescent="0.35">
      <c r="B243" t="e" cm="1">
        <f t="array" ref="B243">TRANSPOSE(_xlfn._xlws.SORT(_xlfn._xlws.FILTER(plantings[crop_season_id]&amp;" | "&amp;#REF!,plantings[experiment_id]=A243)))</f>
        <v>#REF!</v>
      </c>
    </row>
    <row r="244" spans="2:2" x14ac:dyDescent="0.35">
      <c r="B244" t="e" cm="1">
        <f t="array" ref="B244">TRANSPOSE(_xlfn._xlws.SORT(_xlfn._xlws.FILTER(plantings[crop_season_id]&amp;" | "&amp;#REF!,plantings[experiment_id]=A244)))</f>
        <v>#REF!</v>
      </c>
    </row>
    <row r="245" spans="2:2" x14ac:dyDescent="0.35">
      <c r="B245" t="e" cm="1">
        <f t="array" ref="B245">TRANSPOSE(_xlfn._xlws.SORT(_xlfn._xlws.FILTER(plantings[crop_season_id]&amp;" | "&amp;#REF!,plantings[experiment_id]=A245)))</f>
        <v>#REF!</v>
      </c>
    </row>
    <row r="246" spans="2:2" x14ac:dyDescent="0.35">
      <c r="B246" t="e" cm="1">
        <f t="array" ref="B246">TRANSPOSE(_xlfn._xlws.SORT(_xlfn._xlws.FILTER(plantings[crop_season_id]&amp;" | "&amp;#REF!,plantings[experiment_id]=A246)))</f>
        <v>#REF!</v>
      </c>
    </row>
    <row r="247" spans="2:2" x14ac:dyDescent="0.35">
      <c r="B247" t="e" cm="1">
        <f t="array" ref="B247">TRANSPOSE(_xlfn._xlws.SORT(_xlfn._xlws.FILTER(plantings[crop_season_id]&amp;" | "&amp;#REF!,plantings[experiment_id]=A247)))</f>
        <v>#REF!</v>
      </c>
    </row>
    <row r="248" spans="2:2" x14ac:dyDescent="0.35">
      <c r="B248" t="e" cm="1">
        <f t="array" ref="B248">TRANSPOSE(_xlfn._xlws.SORT(_xlfn._xlws.FILTER(plantings[crop_season_id]&amp;" | "&amp;#REF!,plantings[experiment_id]=A248)))</f>
        <v>#REF!</v>
      </c>
    </row>
    <row r="249" spans="2:2" x14ac:dyDescent="0.35">
      <c r="B249" t="e" cm="1">
        <f t="array" ref="B249">TRANSPOSE(_xlfn._xlws.SORT(_xlfn._xlws.FILTER(plantings[crop_season_id]&amp;" | "&amp;#REF!,plantings[experiment_id]=A249)))</f>
        <v>#REF!</v>
      </c>
    </row>
    <row r="250" spans="2:2" x14ac:dyDescent="0.35">
      <c r="B250" t="e" cm="1">
        <f t="array" ref="B250">TRANSPOSE(_xlfn._xlws.SORT(_xlfn._xlws.FILTER(plantings[crop_season_id]&amp;" | "&amp;#REF!,plantings[experiment_id]=A250)))</f>
        <v>#REF!</v>
      </c>
    </row>
    <row r="251" spans="2:2" x14ac:dyDescent="0.35">
      <c r="B251" t="e" cm="1">
        <f t="array" ref="B251">TRANSPOSE(_xlfn._xlws.SORT(_xlfn._xlws.FILTER(plantings[crop_season_id]&amp;" | "&amp;#REF!,plantings[experiment_id]=A251)))</f>
        <v>#REF!</v>
      </c>
    </row>
    <row r="252" spans="2:2" x14ac:dyDescent="0.35">
      <c r="B252" t="e" cm="1">
        <f t="array" ref="B252">TRANSPOSE(_xlfn._xlws.SORT(_xlfn._xlws.FILTER(plantings[crop_season_id]&amp;" | "&amp;#REF!,plantings[experiment_id]=A252)))</f>
        <v>#REF!</v>
      </c>
    </row>
    <row r="253" spans="2:2" x14ac:dyDescent="0.35">
      <c r="B253" t="e" cm="1">
        <f t="array" ref="B253">TRANSPOSE(_xlfn._xlws.SORT(_xlfn._xlws.FILTER(plantings[crop_season_id]&amp;" | "&amp;#REF!,plantings[experiment_id]=A253)))</f>
        <v>#REF!</v>
      </c>
    </row>
    <row r="254" spans="2:2" x14ac:dyDescent="0.35">
      <c r="B254" t="e" cm="1">
        <f t="array" ref="B254">TRANSPOSE(_xlfn._xlws.SORT(_xlfn._xlws.FILTER(plantings[crop_season_id]&amp;" | "&amp;#REF!,plantings[experiment_id]=A254)))</f>
        <v>#REF!</v>
      </c>
    </row>
    <row r="255" spans="2:2" x14ac:dyDescent="0.35">
      <c r="B255" t="e" cm="1">
        <f t="array" ref="B255">TRANSPOSE(_xlfn._xlws.SORT(_xlfn._xlws.FILTER(plantings[crop_season_id]&amp;" | "&amp;#REF!,plantings[experiment_id]=A255)))</f>
        <v>#REF!</v>
      </c>
    </row>
    <row r="256" spans="2:2" x14ac:dyDescent="0.35">
      <c r="B256" t="e" cm="1">
        <f t="array" ref="B256">TRANSPOSE(_xlfn._xlws.SORT(_xlfn._xlws.FILTER(plantings[crop_season_id]&amp;" | "&amp;#REF!,plantings[experiment_id]=A256)))</f>
        <v>#REF!</v>
      </c>
    </row>
    <row r="257" spans="2:2" x14ac:dyDescent="0.35">
      <c r="B257" t="e" cm="1">
        <f t="array" ref="B257">TRANSPOSE(_xlfn._xlws.SORT(_xlfn._xlws.FILTER(plantings[crop_season_id]&amp;" | "&amp;#REF!,plantings[experiment_id]=A257)))</f>
        <v>#REF!</v>
      </c>
    </row>
    <row r="258" spans="2:2" x14ac:dyDescent="0.35">
      <c r="B258" t="e" cm="1">
        <f t="array" ref="B258">TRANSPOSE(_xlfn._xlws.SORT(_xlfn._xlws.FILTER(plantings[crop_season_id]&amp;" | "&amp;#REF!,plantings[experiment_id]=A258)))</f>
        <v>#REF!</v>
      </c>
    </row>
    <row r="259" spans="2:2" x14ac:dyDescent="0.35">
      <c r="B259" t="e" cm="1">
        <f t="array" ref="B259">TRANSPOSE(_xlfn._xlws.SORT(_xlfn._xlws.FILTER(plantings[crop_season_id]&amp;" | "&amp;#REF!,plantings[experiment_id]=A259)))</f>
        <v>#REF!</v>
      </c>
    </row>
    <row r="260" spans="2:2" x14ac:dyDescent="0.35">
      <c r="B260" t="e" cm="1">
        <f t="array" ref="B260">TRANSPOSE(_xlfn._xlws.SORT(_xlfn._xlws.FILTER(plantings[crop_season_id]&amp;" | "&amp;#REF!,plantings[experiment_id]=A260)))</f>
        <v>#REF!</v>
      </c>
    </row>
    <row r="261" spans="2:2" x14ac:dyDescent="0.35">
      <c r="B261" t="e" cm="1">
        <f t="array" ref="B261">TRANSPOSE(_xlfn._xlws.SORT(_xlfn._xlws.FILTER(plantings[crop_season_id]&amp;" | "&amp;#REF!,plantings[experiment_id]=A261)))</f>
        <v>#REF!</v>
      </c>
    </row>
    <row r="262" spans="2:2" x14ac:dyDescent="0.35">
      <c r="B262" t="e" cm="1">
        <f t="array" ref="B262">TRANSPOSE(_xlfn._xlws.SORT(_xlfn._xlws.FILTER(plantings[crop_season_id]&amp;" | "&amp;#REF!,plantings[experiment_id]=A262)))</f>
        <v>#REF!</v>
      </c>
    </row>
    <row r="263" spans="2:2" x14ac:dyDescent="0.35">
      <c r="B263" t="e" cm="1">
        <f t="array" ref="B263">TRANSPOSE(_xlfn._xlws.SORT(_xlfn._xlws.FILTER(plantings[crop_season_id]&amp;" | "&amp;#REF!,plantings[experiment_id]=A263)))</f>
        <v>#REF!</v>
      </c>
    </row>
    <row r="264" spans="2:2" x14ac:dyDescent="0.35">
      <c r="B264" t="e" cm="1">
        <f t="array" ref="B264">TRANSPOSE(_xlfn._xlws.SORT(_xlfn._xlws.FILTER(plantings[crop_season_id]&amp;" | "&amp;#REF!,plantings[experiment_id]=A264)))</f>
        <v>#REF!</v>
      </c>
    </row>
    <row r="265" spans="2:2" x14ac:dyDescent="0.35">
      <c r="B265" t="e" cm="1">
        <f t="array" ref="B265">TRANSPOSE(_xlfn._xlws.SORT(_xlfn._xlws.FILTER(plantings[crop_season_id]&amp;" | "&amp;#REF!,plantings[experiment_id]=A265)))</f>
        <v>#REF!</v>
      </c>
    </row>
    <row r="266" spans="2:2" x14ac:dyDescent="0.35">
      <c r="B266" t="e" cm="1">
        <f t="array" ref="B266">TRANSPOSE(_xlfn._xlws.SORT(_xlfn._xlws.FILTER(plantings[crop_season_id]&amp;" | "&amp;#REF!,plantings[experiment_id]=A266)))</f>
        <v>#REF!</v>
      </c>
    </row>
    <row r="267" spans="2:2" x14ac:dyDescent="0.35">
      <c r="B267" t="e" cm="1">
        <f t="array" ref="B267">TRANSPOSE(_xlfn._xlws.SORT(_xlfn._xlws.FILTER(plantings[crop_season_id]&amp;" | "&amp;#REF!,plantings[experiment_id]=A267)))</f>
        <v>#REF!</v>
      </c>
    </row>
    <row r="268" spans="2:2" x14ac:dyDescent="0.35">
      <c r="B268" t="e" cm="1">
        <f t="array" ref="B268">TRANSPOSE(_xlfn._xlws.SORT(_xlfn._xlws.FILTER(plantings[crop_season_id]&amp;" | "&amp;#REF!,plantings[experiment_id]=A268)))</f>
        <v>#REF!</v>
      </c>
    </row>
    <row r="269" spans="2:2" x14ac:dyDescent="0.35">
      <c r="B269" t="e" cm="1">
        <f t="array" ref="B269">TRANSPOSE(_xlfn._xlws.SORT(_xlfn._xlws.FILTER(plantings[crop_season_id]&amp;" | "&amp;#REF!,plantings[experiment_id]=A269)))</f>
        <v>#REF!</v>
      </c>
    </row>
    <row r="270" spans="2:2" x14ac:dyDescent="0.35">
      <c r="B270" t="e" cm="1">
        <f t="array" ref="B270">TRANSPOSE(_xlfn._xlws.SORT(_xlfn._xlws.FILTER(plantings[crop_season_id]&amp;" | "&amp;#REF!,plantings[experiment_id]=A270)))</f>
        <v>#REF!</v>
      </c>
    </row>
    <row r="271" spans="2:2" x14ac:dyDescent="0.35">
      <c r="B271" t="e" cm="1">
        <f t="array" ref="B271">TRANSPOSE(_xlfn._xlws.SORT(_xlfn._xlws.FILTER(plantings[crop_season_id]&amp;" | "&amp;#REF!,plantings[experiment_id]=A271)))</f>
        <v>#REF!</v>
      </c>
    </row>
    <row r="272" spans="2:2" x14ac:dyDescent="0.35">
      <c r="B272" t="e" cm="1">
        <f t="array" ref="B272">TRANSPOSE(_xlfn._xlws.SORT(_xlfn._xlws.FILTER(plantings[crop_season_id]&amp;" | "&amp;#REF!,plantings[experiment_id]=A272)))</f>
        <v>#REF!</v>
      </c>
    </row>
    <row r="273" spans="2:2" x14ac:dyDescent="0.35">
      <c r="B273" t="e" cm="1">
        <f t="array" ref="B273">TRANSPOSE(_xlfn._xlws.SORT(_xlfn._xlws.FILTER(plantings[crop_season_id]&amp;" | "&amp;#REF!,plantings[experiment_id]=A273)))</f>
        <v>#REF!</v>
      </c>
    </row>
    <row r="274" spans="2:2" x14ac:dyDescent="0.35">
      <c r="B274" t="e" cm="1">
        <f t="array" ref="B274">TRANSPOSE(_xlfn._xlws.SORT(_xlfn._xlws.FILTER(plantings[crop_season_id]&amp;" | "&amp;#REF!,plantings[experiment_id]=A274)))</f>
        <v>#REF!</v>
      </c>
    </row>
    <row r="275" spans="2:2" x14ac:dyDescent="0.35">
      <c r="B275" t="e" cm="1">
        <f t="array" ref="B275">TRANSPOSE(_xlfn._xlws.SORT(_xlfn._xlws.FILTER(plantings[crop_season_id]&amp;" | "&amp;#REF!,plantings[experiment_id]=A275)))</f>
        <v>#REF!</v>
      </c>
    </row>
    <row r="276" spans="2:2" x14ac:dyDescent="0.35">
      <c r="B276" t="e" cm="1">
        <f t="array" ref="B276">TRANSPOSE(_xlfn._xlws.SORT(_xlfn._xlws.FILTER(plantings[crop_season_id]&amp;" | "&amp;#REF!,plantings[experiment_id]=A276)))</f>
        <v>#REF!</v>
      </c>
    </row>
    <row r="277" spans="2:2" x14ac:dyDescent="0.35">
      <c r="B277" t="e" cm="1">
        <f t="array" ref="B277">TRANSPOSE(_xlfn._xlws.SORT(_xlfn._xlws.FILTER(plantings[crop_season_id]&amp;" | "&amp;#REF!,plantings[experiment_id]=A277)))</f>
        <v>#REF!</v>
      </c>
    </row>
    <row r="278" spans="2:2" x14ac:dyDescent="0.35">
      <c r="B278" t="e" cm="1">
        <f t="array" ref="B278">TRANSPOSE(_xlfn._xlws.SORT(_xlfn._xlws.FILTER(plantings[crop_season_id]&amp;" | "&amp;#REF!,plantings[experiment_id]=A278)))</f>
        <v>#REF!</v>
      </c>
    </row>
    <row r="279" spans="2:2" x14ac:dyDescent="0.35">
      <c r="B279" t="e" cm="1">
        <f t="array" ref="B279">TRANSPOSE(_xlfn._xlws.SORT(_xlfn._xlws.FILTER(plantings[crop_season_id]&amp;" | "&amp;#REF!,plantings[experiment_id]=A279)))</f>
        <v>#REF!</v>
      </c>
    </row>
    <row r="280" spans="2:2" x14ac:dyDescent="0.35">
      <c r="B280" t="e" cm="1">
        <f t="array" ref="B280">TRANSPOSE(_xlfn._xlws.SORT(_xlfn._xlws.FILTER(plantings[crop_season_id]&amp;" | "&amp;#REF!,plantings[experiment_id]=A280)))</f>
        <v>#REF!</v>
      </c>
    </row>
    <row r="281" spans="2:2" x14ac:dyDescent="0.35">
      <c r="B281" t="e" cm="1">
        <f t="array" ref="B281">TRANSPOSE(_xlfn._xlws.SORT(_xlfn._xlws.FILTER(plantings[crop_season_id]&amp;" | "&amp;#REF!,plantings[experiment_id]=A281)))</f>
        <v>#REF!</v>
      </c>
    </row>
    <row r="282" spans="2:2" x14ac:dyDescent="0.35">
      <c r="B282" t="e" cm="1">
        <f t="array" ref="B282">TRANSPOSE(_xlfn._xlws.SORT(_xlfn._xlws.FILTER(plantings[crop_season_id]&amp;" | "&amp;#REF!,plantings[experiment_id]=A282)))</f>
        <v>#REF!</v>
      </c>
    </row>
    <row r="283" spans="2:2" x14ac:dyDescent="0.35">
      <c r="B283" t="e" cm="1">
        <f t="array" ref="B283">TRANSPOSE(_xlfn._xlws.SORT(_xlfn._xlws.FILTER(plantings[crop_season_id]&amp;" | "&amp;#REF!,plantings[experiment_id]=A283)))</f>
        <v>#REF!</v>
      </c>
    </row>
    <row r="284" spans="2:2" x14ac:dyDescent="0.35">
      <c r="B284" t="e" cm="1">
        <f t="array" ref="B284">TRANSPOSE(_xlfn._xlws.SORT(_xlfn._xlws.FILTER(plantings[crop_season_id]&amp;" | "&amp;#REF!,plantings[experiment_id]=A284)))</f>
        <v>#REF!</v>
      </c>
    </row>
    <row r="285" spans="2:2" x14ac:dyDescent="0.35">
      <c r="B285" t="e" cm="1">
        <f t="array" ref="B285">TRANSPOSE(_xlfn._xlws.SORT(_xlfn._xlws.FILTER(plantings[crop_season_id]&amp;" | "&amp;#REF!,plantings[experiment_id]=A285)))</f>
        <v>#REF!</v>
      </c>
    </row>
    <row r="286" spans="2:2" x14ac:dyDescent="0.35">
      <c r="B286" t="e" cm="1">
        <f t="array" ref="B286">TRANSPOSE(_xlfn._xlws.SORT(_xlfn._xlws.FILTER(plantings[crop_season_id]&amp;" | "&amp;#REF!,plantings[experiment_id]=A286)))</f>
        <v>#REF!</v>
      </c>
    </row>
    <row r="287" spans="2:2" x14ac:dyDescent="0.35">
      <c r="B287" t="e" cm="1">
        <f t="array" ref="B287">TRANSPOSE(_xlfn._xlws.SORT(_xlfn._xlws.FILTER(plantings[crop_season_id]&amp;" | "&amp;#REF!,plantings[experiment_id]=A287)))</f>
        <v>#REF!</v>
      </c>
    </row>
    <row r="288" spans="2:2" x14ac:dyDescent="0.35">
      <c r="B288" t="e" cm="1">
        <f t="array" ref="B288">TRANSPOSE(_xlfn._xlws.SORT(_xlfn._xlws.FILTER(plantings[crop_season_id]&amp;" | "&amp;#REF!,plantings[experiment_id]=A288)))</f>
        <v>#REF!</v>
      </c>
    </row>
    <row r="289" spans="2:2" x14ac:dyDescent="0.35">
      <c r="B289" t="e" cm="1">
        <f t="array" ref="B289">TRANSPOSE(_xlfn._xlws.SORT(_xlfn._xlws.FILTER(plantings[crop_season_id]&amp;" | "&amp;#REF!,plantings[experiment_id]=A289)))</f>
        <v>#REF!</v>
      </c>
    </row>
    <row r="290" spans="2:2" x14ac:dyDescent="0.35">
      <c r="B290" t="e" cm="1">
        <f t="array" ref="B290">TRANSPOSE(_xlfn._xlws.SORT(_xlfn._xlws.FILTER(plantings[crop_season_id]&amp;" | "&amp;#REF!,plantings[experiment_id]=A290)))</f>
        <v>#REF!</v>
      </c>
    </row>
    <row r="291" spans="2:2" x14ac:dyDescent="0.35">
      <c r="B291" t="e" cm="1">
        <f t="array" ref="B291">TRANSPOSE(_xlfn._xlws.SORT(_xlfn._xlws.FILTER(plantings[crop_season_id]&amp;" | "&amp;#REF!,plantings[experiment_id]=A291)))</f>
        <v>#REF!</v>
      </c>
    </row>
    <row r="292" spans="2:2" x14ac:dyDescent="0.35">
      <c r="B292" t="e" cm="1">
        <f t="array" ref="B292">TRANSPOSE(_xlfn._xlws.SORT(_xlfn._xlws.FILTER(plantings[crop_season_id]&amp;" | "&amp;#REF!,plantings[experiment_id]=A292)))</f>
        <v>#REF!</v>
      </c>
    </row>
    <row r="293" spans="2:2" x14ac:dyDescent="0.35">
      <c r="B293" t="e" cm="1">
        <f t="array" ref="B293">TRANSPOSE(_xlfn._xlws.SORT(_xlfn._xlws.FILTER(plantings[crop_season_id]&amp;" | "&amp;#REF!,plantings[experiment_id]=A293)))</f>
        <v>#REF!</v>
      </c>
    </row>
    <row r="294" spans="2:2" x14ac:dyDescent="0.35">
      <c r="B294" t="e" cm="1">
        <f t="array" ref="B294">TRANSPOSE(_xlfn._xlws.SORT(_xlfn._xlws.FILTER(plantings[crop_season_id]&amp;" | "&amp;#REF!,plantings[experiment_id]=A294)))</f>
        <v>#REF!</v>
      </c>
    </row>
    <row r="295" spans="2:2" x14ac:dyDescent="0.35">
      <c r="B295" t="e" cm="1">
        <f t="array" ref="B295">TRANSPOSE(_xlfn._xlws.SORT(_xlfn._xlws.FILTER(plantings[crop_season_id]&amp;" | "&amp;#REF!,plantings[experiment_id]=A295)))</f>
        <v>#REF!</v>
      </c>
    </row>
    <row r="296" spans="2:2" x14ac:dyDescent="0.35">
      <c r="B296" t="e" cm="1">
        <f t="array" ref="B296">TRANSPOSE(_xlfn._xlws.SORT(_xlfn._xlws.FILTER(plantings[crop_season_id]&amp;" | "&amp;#REF!,plantings[experiment_id]=A296)))</f>
        <v>#REF!</v>
      </c>
    </row>
    <row r="297" spans="2:2" x14ac:dyDescent="0.35">
      <c r="B297" t="e" cm="1">
        <f t="array" ref="B297">TRANSPOSE(_xlfn._xlws.SORT(_xlfn._xlws.FILTER(plantings[crop_season_id]&amp;" | "&amp;#REF!,plantings[experiment_id]=A297)))</f>
        <v>#REF!</v>
      </c>
    </row>
    <row r="298" spans="2:2" x14ac:dyDescent="0.35">
      <c r="B298" t="e" cm="1">
        <f t="array" ref="B298">TRANSPOSE(_xlfn._xlws.SORT(_xlfn._xlws.FILTER(plantings[crop_season_id]&amp;" | "&amp;#REF!,plantings[experiment_id]=A298)))</f>
        <v>#REF!</v>
      </c>
    </row>
    <row r="299" spans="2:2" x14ac:dyDescent="0.35">
      <c r="B299" t="e" cm="1">
        <f t="array" ref="B299">TRANSPOSE(_xlfn._xlws.SORT(_xlfn._xlws.FILTER(plantings[crop_season_id]&amp;" | "&amp;#REF!,plantings[experiment_id]=A299)))</f>
        <v>#REF!</v>
      </c>
    </row>
    <row r="300" spans="2:2" x14ac:dyDescent="0.35">
      <c r="B300" t="e" cm="1">
        <f t="array" ref="B300">TRANSPOSE(_xlfn._xlws.SORT(_xlfn._xlws.FILTER(plantings[crop_season_id]&amp;" | "&amp;#REF!,plantings[experiment_id]=A300)))</f>
        <v>#REF!</v>
      </c>
    </row>
    <row r="301" spans="2:2" x14ac:dyDescent="0.35">
      <c r="B301" t="e" cm="1">
        <f t="array" ref="B301">TRANSPOSE(_xlfn._xlws.SORT(_xlfn._xlws.FILTER(plantings[crop_season_id]&amp;" | "&amp;#REF!,plantings[experiment_id]=A301)))</f>
        <v>#REF!</v>
      </c>
    </row>
    <row r="302" spans="2:2" x14ac:dyDescent="0.35">
      <c r="B302" t="e" cm="1">
        <f t="array" ref="B302">TRANSPOSE(_xlfn._xlws.SORT(_xlfn._xlws.FILTER(plantings[crop_season_id]&amp;" | "&amp;#REF!,plantings[experiment_id]=A302)))</f>
        <v>#REF!</v>
      </c>
    </row>
    <row r="303" spans="2:2" x14ac:dyDescent="0.35">
      <c r="B303" t="e" cm="1">
        <f t="array" ref="B303">TRANSPOSE(_xlfn._xlws.SORT(_xlfn._xlws.FILTER(plantings[crop_season_id]&amp;" | "&amp;#REF!,plantings[experiment_id]=A303)))</f>
        <v>#REF!</v>
      </c>
    </row>
    <row r="304" spans="2:2" x14ac:dyDescent="0.35">
      <c r="B304" t="e" cm="1">
        <f t="array" ref="B304">TRANSPOSE(_xlfn._xlws.SORT(_xlfn._xlws.FILTER(plantings[crop_season_id]&amp;" | "&amp;#REF!,plantings[experiment_id]=A304)))</f>
        <v>#REF!</v>
      </c>
    </row>
    <row r="305" spans="2:2" x14ac:dyDescent="0.35">
      <c r="B305" t="e" cm="1">
        <f t="array" ref="B305">TRANSPOSE(_xlfn._xlws.SORT(_xlfn._xlws.FILTER(plantings[crop_season_id]&amp;" | "&amp;#REF!,plantings[experiment_id]=A305)))</f>
        <v>#REF!</v>
      </c>
    </row>
    <row r="306" spans="2:2" x14ac:dyDescent="0.35">
      <c r="B306" t="e" cm="1">
        <f t="array" ref="B306">TRANSPOSE(_xlfn._xlws.SORT(_xlfn._xlws.FILTER(plantings[crop_season_id]&amp;" | "&amp;#REF!,plantings[experiment_id]=A306)))</f>
        <v>#REF!</v>
      </c>
    </row>
    <row r="307" spans="2:2" x14ac:dyDescent="0.35">
      <c r="B307" t="e" cm="1">
        <f t="array" ref="B307">TRANSPOSE(_xlfn._xlws.SORT(_xlfn._xlws.FILTER(plantings[crop_season_id]&amp;" | "&amp;#REF!,plantings[experiment_id]=A307)))</f>
        <v>#REF!</v>
      </c>
    </row>
    <row r="308" spans="2:2" x14ac:dyDescent="0.35">
      <c r="B308" t="e" cm="1">
        <f t="array" ref="B308">TRANSPOSE(_xlfn._xlws.SORT(_xlfn._xlws.FILTER(plantings[crop_season_id]&amp;" | "&amp;#REF!,plantings[experiment_id]=A308)))</f>
        <v>#REF!</v>
      </c>
    </row>
    <row r="309" spans="2:2" x14ac:dyDescent="0.35">
      <c r="B309" t="e" cm="1">
        <f t="array" ref="B309">TRANSPOSE(_xlfn._xlws.SORT(_xlfn._xlws.FILTER(plantings[crop_season_id]&amp;" | "&amp;#REF!,plantings[experiment_id]=A309)))</f>
        <v>#REF!</v>
      </c>
    </row>
    <row r="310" spans="2:2" x14ac:dyDescent="0.35">
      <c r="B310" t="e" cm="1">
        <f t="array" ref="B310">TRANSPOSE(_xlfn._xlws.SORT(_xlfn._xlws.FILTER(plantings[crop_season_id]&amp;" | "&amp;#REF!,plantings[experiment_id]=A310)))</f>
        <v>#REF!</v>
      </c>
    </row>
    <row r="311" spans="2:2" x14ac:dyDescent="0.35">
      <c r="B311" t="e" cm="1">
        <f t="array" ref="B311">TRANSPOSE(_xlfn._xlws.SORT(_xlfn._xlws.FILTER(plantings[crop_season_id]&amp;" | "&amp;#REF!,plantings[experiment_id]=A311)))</f>
        <v>#REF!</v>
      </c>
    </row>
    <row r="312" spans="2:2" x14ac:dyDescent="0.35">
      <c r="B312" t="e" cm="1">
        <f t="array" ref="B312">TRANSPOSE(_xlfn._xlws.SORT(_xlfn._xlws.FILTER(plantings[crop_season_id]&amp;" | "&amp;#REF!,plantings[experiment_id]=A312)))</f>
        <v>#REF!</v>
      </c>
    </row>
    <row r="313" spans="2:2" x14ac:dyDescent="0.35">
      <c r="B313" t="e" cm="1">
        <f t="array" ref="B313">TRANSPOSE(_xlfn._xlws.SORT(_xlfn._xlws.FILTER(plantings[crop_season_id]&amp;" | "&amp;#REF!,plantings[experiment_id]=A313)))</f>
        <v>#REF!</v>
      </c>
    </row>
    <row r="314" spans="2:2" x14ac:dyDescent="0.35">
      <c r="B314" t="e" cm="1">
        <f t="array" ref="B314">TRANSPOSE(_xlfn._xlws.SORT(_xlfn._xlws.FILTER(plantings[crop_season_id]&amp;" | "&amp;#REF!,plantings[experiment_id]=A314)))</f>
        <v>#REF!</v>
      </c>
    </row>
    <row r="315" spans="2:2" x14ac:dyDescent="0.35">
      <c r="B315" t="e" cm="1">
        <f t="array" ref="B315">TRANSPOSE(_xlfn._xlws.SORT(_xlfn._xlws.FILTER(plantings[crop_season_id]&amp;" | "&amp;#REF!,plantings[experiment_id]=A315)))</f>
        <v>#REF!</v>
      </c>
    </row>
    <row r="316" spans="2:2" x14ac:dyDescent="0.35">
      <c r="B316" t="e" cm="1">
        <f t="array" ref="B316">TRANSPOSE(_xlfn._xlws.SORT(_xlfn._xlws.FILTER(plantings[crop_season_id]&amp;" | "&amp;#REF!,plantings[experiment_id]=A316)))</f>
        <v>#REF!</v>
      </c>
    </row>
    <row r="317" spans="2:2" x14ac:dyDescent="0.35">
      <c r="B317" t="e" cm="1">
        <f t="array" ref="B317">TRANSPOSE(_xlfn._xlws.SORT(_xlfn._xlws.FILTER(plantings[crop_season_id]&amp;" | "&amp;#REF!,plantings[experiment_id]=A317)))</f>
        <v>#REF!</v>
      </c>
    </row>
    <row r="318" spans="2:2" x14ac:dyDescent="0.35">
      <c r="B318" t="e" cm="1">
        <f t="array" ref="B318">TRANSPOSE(_xlfn._xlws.SORT(_xlfn._xlws.FILTER(plantings[crop_season_id]&amp;" | "&amp;#REF!,plantings[experiment_id]=A318)))</f>
        <v>#REF!</v>
      </c>
    </row>
    <row r="319" spans="2:2" x14ac:dyDescent="0.35">
      <c r="B319" t="e" cm="1">
        <f t="array" ref="B319">TRANSPOSE(_xlfn._xlws.SORT(_xlfn._xlws.FILTER(plantings[crop_season_id]&amp;" | "&amp;#REF!,plantings[experiment_id]=A319)))</f>
        <v>#REF!</v>
      </c>
    </row>
    <row r="320" spans="2:2" x14ac:dyDescent="0.35">
      <c r="B320" t="e" cm="1">
        <f t="array" ref="B320">TRANSPOSE(_xlfn._xlws.SORT(_xlfn._xlws.FILTER(plantings[crop_season_id]&amp;" | "&amp;#REF!,plantings[experiment_id]=A320)))</f>
        <v>#REF!</v>
      </c>
    </row>
    <row r="321" spans="2:2" x14ac:dyDescent="0.35">
      <c r="B321" t="e" cm="1">
        <f t="array" ref="B321">TRANSPOSE(_xlfn._xlws.SORT(_xlfn._xlws.FILTER(plantings[crop_season_id]&amp;" | "&amp;#REF!,plantings[experiment_id]=A321)))</f>
        <v>#REF!</v>
      </c>
    </row>
    <row r="322" spans="2:2" x14ac:dyDescent="0.35">
      <c r="B322" t="e" cm="1">
        <f t="array" ref="B322">TRANSPOSE(_xlfn._xlws.SORT(_xlfn._xlws.FILTER(plantings[crop_season_id]&amp;" | "&amp;#REF!,plantings[experiment_id]=A322)))</f>
        <v>#REF!</v>
      </c>
    </row>
    <row r="323" spans="2:2" x14ac:dyDescent="0.35">
      <c r="B323" t="e" cm="1">
        <f t="array" ref="B323">TRANSPOSE(_xlfn._xlws.SORT(_xlfn._xlws.FILTER(plantings[crop_season_id]&amp;" | "&amp;#REF!,plantings[experiment_id]=A323)))</f>
        <v>#REF!</v>
      </c>
    </row>
    <row r="324" spans="2:2" x14ac:dyDescent="0.35">
      <c r="B324" t="e" cm="1">
        <f t="array" ref="B324">TRANSPOSE(_xlfn._xlws.SORT(_xlfn._xlws.FILTER(plantings[crop_season_id]&amp;" | "&amp;#REF!,plantings[experiment_id]=A324)))</f>
        <v>#REF!</v>
      </c>
    </row>
    <row r="325" spans="2:2" x14ac:dyDescent="0.35">
      <c r="B325" t="e" cm="1">
        <f t="array" ref="B325">TRANSPOSE(_xlfn._xlws.SORT(_xlfn._xlws.FILTER(plantings[crop_season_id]&amp;" | "&amp;#REF!,plantings[experiment_id]=A325)))</f>
        <v>#REF!</v>
      </c>
    </row>
    <row r="326" spans="2:2" x14ac:dyDescent="0.35">
      <c r="B326" t="e" cm="1">
        <f t="array" ref="B326">TRANSPOSE(_xlfn._xlws.SORT(_xlfn._xlws.FILTER(plantings[crop_season_id]&amp;" | "&amp;#REF!,plantings[experiment_id]=A326)))</f>
        <v>#REF!</v>
      </c>
    </row>
    <row r="327" spans="2:2" x14ac:dyDescent="0.35">
      <c r="B327" t="e" cm="1">
        <f t="array" ref="B327">TRANSPOSE(_xlfn._xlws.SORT(_xlfn._xlws.FILTER(plantings[crop_season_id]&amp;" | "&amp;#REF!,plantings[experiment_id]=A327)))</f>
        <v>#REF!</v>
      </c>
    </row>
    <row r="328" spans="2:2" x14ac:dyDescent="0.35">
      <c r="B328" t="e" cm="1">
        <f t="array" ref="B328">TRANSPOSE(_xlfn._xlws.SORT(_xlfn._xlws.FILTER(plantings[crop_season_id]&amp;" | "&amp;#REF!,plantings[experiment_id]=A328)))</f>
        <v>#REF!</v>
      </c>
    </row>
    <row r="329" spans="2:2" x14ac:dyDescent="0.35">
      <c r="B329" t="e" cm="1">
        <f t="array" ref="B329">TRANSPOSE(_xlfn._xlws.SORT(_xlfn._xlws.FILTER(plantings[crop_season_id]&amp;" | "&amp;#REF!,plantings[experiment_id]=A329)))</f>
        <v>#REF!</v>
      </c>
    </row>
    <row r="330" spans="2:2" x14ac:dyDescent="0.35">
      <c r="B330" t="e" cm="1">
        <f t="array" ref="B330">TRANSPOSE(_xlfn._xlws.SORT(_xlfn._xlws.FILTER(plantings[crop_season_id]&amp;" | "&amp;#REF!,plantings[experiment_id]=A330)))</f>
        <v>#REF!</v>
      </c>
    </row>
    <row r="331" spans="2:2" x14ac:dyDescent="0.35">
      <c r="B331" t="e" cm="1">
        <f t="array" ref="B331">TRANSPOSE(_xlfn._xlws.SORT(_xlfn._xlws.FILTER(plantings[crop_season_id]&amp;" | "&amp;#REF!,plantings[experiment_id]=A331)))</f>
        <v>#REF!</v>
      </c>
    </row>
    <row r="332" spans="2:2" x14ac:dyDescent="0.35">
      <c r="B332" t="e" cm="1">
        <f t="array" ref="B332">TRANSPOSE(_xlfn._xlws.SORT(_xlfn._xlws.FILTER(plantings[crop_season_id]&amp;" | "&amp;#REF!,plantings[experiment_id]=A332)))</f>
        <v>#REF!</v>
      </c>
    </row>
    <row r="333" spans="2:2" x14ac:dyDescent="0.35">
      <c r="B333" t="e" cm="1">
        <f t="array" ref="B333">TRANSPOSE(_xlfn._xlws.SORT(_xlfn._xlws.FILTER(plantings[crop_season_id]&amp;" | "&amp;#REF!,plantings[experiment_id]=A333)))</f>
        <v>#REF!</v>
      </c>
    </row>
    <row r="334" spans="2:2" x14ac:dyDescent="0.35">
      <c r="B334" t="e" cm="1">
        <f t="array" ref="B334">TRANSPOSE(_xlfn._xlws.SORT(_xlfn._xlws.FILTER(plantings[crop_season_id]&amp;" | "&amp;#REF!,plantings[experiment_id]=A334)))</f>
        <v>#REF!</v>
      </c>
    </row>
    <row r="335" spans="2:2" x14ac:dyDescent="0.35">
      <c r="B335" t="e" cm="1">
        <f t="array" ref="B335">TRANSPOSE(_xlfn._xlws.SORT(_xlfn._xlws.FILTER(plantings[crop_season_id]&amp;" | "&amp;#REF!,plantings[experiment_id]=A335)))</f>
        <v>#REF!</v>
      </c>
    </row>
    <row r="336" spans="2:2" x14ac:dyDescent="0.35">
      <c r="B336" t="e" cm="1">
        <f t="array" ref="B336">TRANSPOSE(_xlfn._xlws.SORT(_xlfn._xlws.FILTER(plantings[crop_season_id]&amp;" | "&amp;#REF!,plantings[experiment_id]=A336)))</f>
        <v>#REF!</v>
      </c>
    </row>
    <row r="337" spans="2:2" x14ac:dyDescent="0.35">
      <c r="B337" t="e" cm="1">
        <f t="array" ref="B337">TRANSPOSE(_xlfn._xlws.SORT(_xlfn._xlws.FILTER(plantings[crop_season_id]&amp;" | "&amp;#REF!,plantings[experiment_id]=A337)))</f>
        <v>#REF!</v>
      </c>
    </row>
    <row r="338" spans="2:2" x14ac:dyDescent="0.35">
      <c r="B338" t="e" cm="1">
        <f t="array" ref="B338">TRANSPOSE(_xlfn._xlws.SORT(_xlfn._xlws.FILTER(plantings[crop_season_id]&amp;" | "&amp;#REF!,plantings[experiment_id]=A338)))</f>
        <v>#REF!</v>
      </c>
    </row>
    <row r="339" spans="2:2" x14ac:dyDescent="0.35">
      <c r="B339" t="e" cm="1">
        <f t="array" ref="B339">TRANSPOSE(_xlfn._xlws.SORT(_xlfn._xlws.FILTER(plantings[crop_season_id]&amp;" | "&amp;#REF!,plantings[experiment_id]=A339)))</f>
        <v>#REF!</v>
      </c>
    </row>
    <row r="340" spans="2:2" x14ac:dyDescent="0.35">
      <c r="B340" t="e" cm="1">
        <f t="array" ref="B340">TRANSPOSE(_xlfn._xlws.SORT(_xlfn._xlws.FILTER(plantings[crop_season_id]&amp;" | "&amp;#REF!,plantings[experiment_id]=A340)))</f>
        <v>#REF!</v>
      </c>
    </row>
    <row r="341" spans="2:2" x14ac:dyDescent="0.35">
      <c r="B341" t="e" cm="1">
        <f t="array" ref="B341">TRANSPOSE(_xlfn._xlws.SORT(_xlfn._xlws.FILTER(plantings[crop_season_id]&amp;" | "&amp;#REF!,plantings[experiment_id]=A341)))</f>
        <v>#REF!</v>
      </c>
    </row>
    <row r="342" spans="2:2" x14ac:dyDescent="0.35">
      <c r="B342" t="e" cm="1">
        <f t="array" ref="B342">TRANSPOSE(_xlfn._xlws.SORT(_xlfn._xlws.FILTER(plantings[crop_season_id]&amp;" | "&amp;#REF!,plantings[experiment_id]=A342)))</f>
        <v>#REF!</v>
      </c>
    </row>
    <row r="343" spans="2:2" x14ac:dyDescent="0.35">
      <c r="B343" t="e" cm="1">
        <f t="array" ref="B343">TRANSPOSE(_xlfn._xlws.SORT(_xlfn._xlws.FILTER(plantings[crop_season_id]&amp;" | "&amp;#REF!,plantings[experiment_id]=A343)))</f>
        <v>#REF!</v>
      </c>
    </row>
    <row r="344" spans="2:2" x14ac:dyDescent="0.35">
      <c r="B344" t="e" cm="1">
        <f t="array" ref="B344">TRANSPOSE(_xlfn._xlws.SORT(_xlfn._xlws.FILTER(plantings[crop_season_id]&amp;" | "&amp;#REF!,plantings[experiment_id]=A344)))</f>
        <v>#REF!</v>
      </c>
    </row>
    <row r="345" spans="2:2" x14ac:dyDescent="0.35">
      <c r="B345" t="e" cm="1">
        <f t="array" ref="B345">TRANSPOSE(_xlfn._xlws.SORT(_xlfn._xlws.FILTER(plantings[crop_season_id]&amp;" | "&amp;#REF!,plantings[experiment_id]=A345)))</f>
        <v>#REF!</v>
      </c>
    </row>
    <row r="346" spans="2:2" x14ac:dyDescent="0.35">
      <c r="B346" t="e" cm="1">
        <f t="array" ref="B346">TRANSPOSE(_xlfn._xlws.SORT(_xlfn._xlws.FILTER(plantings[crop_season_id]&amp;" | "&amp;#REF!,plantings[experiment_id]=A346)))</f>
        <v>#REF!</v>
      </c>
    </row>
    <row r="347" spans="2:2" x14ac:dyDescent="0.35">
      <c r="B347" t="e" cm="1">
        <f t="array" ref="B347">TRANSPOSE(_xlfn._xlws.SORT(_xlfn._xlws.FILTER(plantings[crop_season_id]&amp;" | "&amp;#REF!,plantings[experiment_id]=A347)))</f>
        <v>#REF!</v>
      </c>
    </row>
    <row r="348" spans="2:2" x14ac:dyDescent="0.35">
      <c r="B348" t="e" cm="1">
        <f t="array" ref="B348">TRANSPOSE(_xlfn._xlws.SORT(_xlfn._xlws.FILTER(plantings[crop_season_id]&amp;" | "&amp;#REF!,plantings[experiment_id]=A348)))</f>
        <v>#REF!</v>
      </c>
    </row>
    <row r="349" spans="2:2" x14ac:dyDescent="0.35">
      <c r="B349" t="e" cm="1">
        <f t="array" ref="B349">TRANSPOSE(_xlfn._xlws.SORT(_xlfn._xlws.FILTER(plantings[crop_season_id]&amp;" | "&amp;#REF!,plantings[experiment_id]=A349)))</f>
        <v>#REF!</v>
      </c>
    </row>
    <row r="350" spans="2:2" x14ac:dyDescent="0.35">
      <c r="B350" t="e" cm="1">
        <f t="array" ref="B350">TRANSPOSE(_xlfn._xlws.SORT(_xlfn._xlws.FILTER(plantings[crop_season_id]&amp;" | "&amp;#REF!,plantings[experiment_id]=A350)))</f>
        <v>#REF!</v>
      </c>
    </row>
    <row r="351" spans="2:2" x14ac:dyDescent="0.35">
      <c r="B351" t="e" cm="1">
        <f t="array" ref="B351">TRANSPOSE(_xlfn._xlws.SORT(_xlfn._xlws.FILTER(plantings[crop_season_id]&amp;" | "&amp;#REF!,plantings[experiment_id]=A351)))</f>
        <v>#REF!</v>
      </c>
    </row>
    <row r="352" spans="2:2" x14ac:dyDescent="0.35">
      <c r="B352" t="e" cm="1">
        <f t="array" ref="B352">TRANSPOSE(_xlfn._xlws.SORT(_xlfn._xlws.FILTER(plantings[crop_season_id]&amp;" | "&amp;#REF!,plantings[experiment_id]=A352)))</f>
        <v>#REF!</v>
      </c>
    </row>
    <row r="353" spans="2:2" x14ac:dyDescent="0.35">
      <c r="B353" t="e" cm="1">
        <f t="array" ref="B353">TRANSPOSE(_xlfn._xlws.SORT(_xlfn._xlws.FILTER(plantings[crop_season_id]&amp;" | "&amp;#REF!,plantings[experiment_id]=A353)))</f>
        <v>#REF!</v>
      </c>
    </row>
    <row r="354" spans="2:2" x14ac:dyDescent="0.35">
      <c r="B354" t="e" cm="1">
        <f t="array" ref="B354">TRANSPOSE(_xlfn._xlws.SORT(_xlfn._xlws.FILTER(plantings[crop_season_id]&amp;" | "&amp;#REF!,plantings[experiment_id]=A354)))</f>
        <v>#REF!</v>
      </c>
    </row>
    <row r="355" spans="2:2" x14ac:dyDescent="0.35">
      <c r="B355" t="e" cm="1">
        <f t="array" ref="B355">TRANSPOSE(_xlfn._xlws.SORT(_xlfn._xlws.FILTER(plantings[crop_season_id]&amp;" | "&amp;#REF!,plantings[experiment_id]=A355)))</f>
        <v>#REF!</v>
      </c>
    </row>
    <row r="356" spans="2:2" x14ac:dyDescent="0.35">
      <c r="B356" t="e" cm="1">
        <f t="array" ref="B356">TRANSPOSE(_xlfn._xlws.SORT(_xlfn._xlws.FILTER(plantings[crop_season_id]&amp;" | "&amp;#REF!,plantings[experiment_id]=A356)))</f>
        <v>#REF!</v>
      </c>
    </row>
    <row r="357" spans="2:2" x14ac:dyDescent="0.35">
      <c r="B357" t="e" cm="1">
        <f t="array" ref="B357">TRANSPOSE(_xlfn._xlws.SORT(_xlfn._xlws.FILTER(plantings[crop_season_id]&amp;" | "&amp;#REF!,plantings[experiment_id]=A357)))</f>
        <v>#REF!</v>
      </c>
    </row>
    <row r="358" spans="2:2" x14ac:dyDescent="0.35">
      <c r="B358" t="e" cm="1">
        <f t="array" ref="B358">TRANSPOSE(_xlfn._xlws.SORT(_xlfn._xlws.FILTER(plantings[crop_season_id]&amp;" | "&amp;#REF!,plantings[experiment_id]=A358)))</f>
        <v>#REF!</v>
      </c>
    </row>
    <row r="359" spans="2:2" x14ac:dyDescent="0.35">
      <c r="B359" t="e" cm="1">
        <f t="array" ref="B359">TRANSPOSE(_xlfn._xlws.SORT(_xlfn._xlws.FILTER(plantings[crop_season_id]&amp;" | "&amp;#REF!,plantings[experiment_id]=A359)))</f>
        <v>#REF!</v>
      </c>
    </row>
    <row r="360" spans="2:2" x14ac:dyDescent="0.35">
      <c r="B360" t="e" cm="1">
        <f t="array" ref="B360">TRANSPOSE(_xlfn._xlws.SORT(_xlfn._xlws.FILTER(plantings[crop_season_id]&amp;" | "&amp;#REF!,plantings[experiment_id]=A360)))</f>
        <v>#REF!</v>
      </c>
    </row>
    <row r="361" spans="2:2" x14ac:dyDescent="0.35">
      <c r="B361" t="e" cm="1">
        <f t="array" ref="B361">TRANSPOSE(_xlfn._xlws.SORT(_xlfn._xlws.FILTER(plantings[crop_season_id]&amp;" | "&amp;#REF!,plantings[experiment_id]=A361)))</f>
        <v>#REF!</v>
      </c>
    </row>
    <row r="362" spans="2:2" x14ac:dyDescent="0.35">
      <c r="B362" t="e" cm="1">
        <f t="array" ref="B362">TRANSPOSE(_xlfn._xlws.SORT(_xlfn._xlws.FILTER(plantings[crop_season_id]&amp;" | "&amp;#REF!,plantings[experiment_id]=A362)))</f>
        <v>#REF!</v>
      </c>
    </row>
    <row r="363" spans="2:2" x14ac:dyDescent="0.35">
      <c r="B363" t="e" cm="1">
        <f t="array" ref="B363">TRANSPOSE(_xlfn._xlws.SORT(_xlfn._xlws.FILTER(plantings[crop_season_id]&amp;" | "&amp;#REF!,plantings[experiment_id]=A363)))</f>
        <v>#REF!</v>
      </c>
    </row>
    <row r="364" spans="2:2" x14ac:dyDescent="0.35">
      <c r="B364" t="e" cm="1">
        <f t="array" ref="B364">TRANSPOSE(_xlfn._xlws.SORT(_xlfn._xlws.FILTER(plantings[crop_season_id]&amp;" | "&amp;#REF!,plantings[experiment_id]=A364)))</f>
        <v>#REF!</v>
      </c>
    </row>
    <row r="365" spans="2:2" x14ac:dyDescent="0.35">
      <c r="B365" t="e" cm="1">
        <f t="array" ref="B365">TRANSPOSE(_xlfn._xlws.SORT(_xlfn._xlws.FILTER(plantings[crop_season_id]&amp;" | "&amp;#REF!,plantings[experiment_id]=A365)))</f>
        <v>#REF!</v>
      </c>
    </row>
    <row r="366" spans="2:2" x14ac:dyDescent="0.35">
      <c r="B366" t="e" cm="1">
        <f t="array" ref="B366">TRANSPOSE(_xlfn._xlws.SORT(_xlfn._xlws.FILTER(plantings[crop_season_id]&amp;" | "&amp;#REF!,plantings[experiment_id]=A366)))</f>
        <v>#REF!</v>
      </c>
    </row>
    <row r="367" spans="2:2" x14ac:dyDescent="0.35">
      <c r="B367" t="e" cm="1">
        <f t="array" ref="B367">TRANSPOSE(_xlfn._xlws.SORT(_xlfn._xlws.FILTER(plantings[crop_season_id]&amp;" | "&amp;#REF!,plantings[experiment_id]=A367)))</f>
        <v>#REF!</v>
      </c>
    </row>
    <row r="368" spans="2:2" x14ac:dyDescent="0.35">
      <c r="B368" t="e" cm="1">
        <f t="array" ref="B368">TRANSPOSE(_xlfn._xlws.SORT(_xlfn._xlws.FILTER(plantings[crop_season_id]&amp;" | "&amp;#REF!,plantings[experiment_id]=A368)))</f>
        <v>#REF!</v>
      </c>
    </row>
    <row r="369" spans="2:2" x14ac:dyDescent="0.35">
      <c r="B369" t="e" cm="1">
        <f t="array" ref="B369">TRANSPOSE(_xlfn._xlws.SORT(_xlfn._xlws.FILTER(plantings[crop_season_id]&amp;" | "&amp;#REF!,plantings[experiment_id]=A369)))</f>
        <v>#REF!</v>
      </c>
    </row>
    <row r="370" spans="2:2" x14ac:dyDescent="0.35">
      <c r="B370" t="e" cm="1">
        <f t="array" ref="B370">TRANSPOSE(_xlfn._xlws.SORT(_xlfn._xlws.FILTER(plantings[crop_season_id]&amp;" | "&amp;#REF!,plantings[experiment_id]=A370)))</f>
        <v>#REF!</v>
      </c>
    </row>
    <row r="371" spans="2:2" x14ac:dyDescent="0.35">
      <c r="B371" t="e" cm="1">
        <f t="array" ref="B371">TRANSPOSE(_xlfn._xlws.SORT(_xlfn._xlws.FILTER(plantings[crop_season_id]&amp;" | "&amp;#REF!,plantings[experiment_id]=A371)))</f>
        <v>#REF!</v>
      </c>
    </row>
    <row r="372" spans="2:2" x14ac:dyDescent="0.35">
      <c r="B372" t="e" cm="1">
        <f t="array" ref="B372">TRANSPOSE(_xlfn._xlws.SORT(_xlfn._xlws.FILTER(plantings[crop_season_id]&amp;" | "&amp;#REF!,plantings[experiment_id]=A372)))</f>
        <v>#REF!</v>
      </c>
    </row>
    <row r="373" spans="2:2" x14ac:dyDescent="0.35">
      <c r="B373" t="e" cm="1">
        <f t="array" ref="B373">TRANSPOSE(_xlfn._xlws.SORT(_xlfn._xlws.FILTER(plantings[crop_season_id]&amp;" | "&amp;#REF!,plantings[experiment_id]=A373)))</f>
        <v>#REF!</v>
      </c>
    </row>
    <row r="374" spans="2:2" x14ac:dyDescent="0.35">
      <c r="B374" t="e" cm="1">
        <f t="array" ref="B374">TRANSPOSE(_xlfn._xlws.SORT(_xlfn._xlws.FILTER(plantings[crop_season_id]&amp;" | "&amp;#REF!,plantings[experiment_id]=A374)))</f>
        <v>#REF!</v>
      </c>
    </row>
    <row r="375" spans="2:2" x14ac:dyDescent="0.35">
      <c r="B375" t="e" cm="1">
        <f t="array" ref="B375">TRANSPOSE(_xlfn._xlws.SORT(_xlfn._xlws.FILTER(plantings[crop_season_id]&amp;" | "&amp;#REF!,plantings[experiment_id]=A375)))</f>
        <v>#REF!</v>
      </c>
    </row>
    <row r="376" spans="2:2" x14ac:dyDescent="0.35">
      <c r="B376" t="e" cm="1">
        <f t="array" ref="B376">TRANSPOSE(_xlfn._xlws.SORT(_xlfn._xlws.FILTER(plantings[crop_season_id]&amp;" | "&amp;#REF!,plantings[experiment_id]=A376)))</f>
        <v>#REF!</v>
      </c>
    </row>
    <row r="377" spans="2:2" x14ac:dyDescent="0.35">
      <c r="B377" t="e" cm="1">
        <f t="array" ref="B377">TRANSPOSE(_xlfn._xlws.SORT(_xlfn._xlws.FILTER(plantings[crop_season_id]&amp;" | "&amp;#REF!,plantings[experiment_id]=A377)))</f>
        <v>#REF!</v>
      </c>
    </row>
    <row r="378" spans="2:2" x14ac:dyDescent="0.35">
      <c r="B378" t="e" cm="1">
        <f t="array" ref="B378">TRANSPOSE(_xlfn._xlws.SORT(_xlfn._xlws.FILTER(plantings[crop_season_id]&amp;" | "&amp;#REF!,plantings[experiment_id]=A378)))</f>
        <v>#REF!</v>
      </c>
    </row>
    <row r="379" spans="2:2" x14ac:dyDescent="0.35">
      <c r="B379" t="e" cm="1">
        <f t="array" ref="B379">TRANSPOSE(_xlfn._xlws.SORT(_xlfn._xlws.FILTER(plantings[crop_season_id]&amp;" | "&amp;#REF!,plantings[experiment_id]=A379)))</f>
        <v>#REF!</v>
      </c>
    </row>
    <row r="380" spans="2:2" x14ac:dyDescent="0.35">
      <c r="B380" t="e" cm="1">
        <f t="array" ref="B380">TRANSPOSE(_xlfn._xlws.SORT(_xlfn._xlws.FILTER(plantings[crop_season_id]&amp;" | "&amp;#REF!,plantings[experiment_id]=A380)))</f>
        <v>#REF!</v>
      </c>
    </row>
    <row r="381" spans="2:2" x14ac:dyDescent="0.35">
      <c r="B381" t="e" cm="1">
        <f t="array" ref="B381">TRANSPOSE(_xlfn._xlws.SORT(_xlfn._xlws.FILTER(plantings[crop_season_id]&amp;" | "&amp;#REF!,plantings[experiment_id]=A381)))</f>
        <v>#REF!</v>
      </c>
    </row>
    <row r="382" spans="2:2" x14ac:dyDescent="0.35">
      <c r="B382" t="e" cm="1">
        <f t="array" ref="B382">TRANSPOSE(_xlfn._xlws.SORT(_xlfn._xlws.FILTER(plantings[crop_season_id]&amp;" | "&amp;#REF!,plantings[experiment_id]=A382)))</f>
        <v>#REF!</v>
      </c>
    </row>
    <row r="383" spans="2:2" x14ac:dyDescent="0.35">
      <c r="B383" t="e" cm="1">
        <f t="array" ref="B383">TRANSPOSE(_xlfn._xlws.SORT(_xlfn._xlws.FILTER(plantings[crop_season_id]&amp;" | "&amp;#REF!,plantings[experiment_id]=A383)))</f>
        <v>#REF!</v>
      </c>
    </row>
    <row r="384" spans="2:2" x14ac:dyDescent="0.35">
      <c r="B384" t="e" cm="1">
        <f t="array" ref="B384">TRANSPOSE(_xlfn._xlws.SORT(_xlfn._xlws.FILTER(plantings[crop_season_id]&amp;" | "&amp;#REF!,plantings[experiment_id]=A384)))</f>
        <v>#REF!</v>
      </c>
    </row>
    <row r="385" spans="2:2" x14ac:dyDescent="0.35">
      <c r="B385" t="e" cm="1">
        <f t="array" ref="B385">TRANSPOSE(_xlfn._xlws.SORT(_xlfn._xlws.FILTER(plantings[crop_season_id]&amp;" | "&amp;#REF!,plantings[experiment_id]=A385)))</f>
        <v>#REF!</v>
      </c>
    </row>
    <row r="386" spans="2:2" x14ac:dyDescent="0.35">
      <c r="B386" t="e" cm="1">
        <f t="array" ref="B386">TRANSPOSE(_xlfn._xlws.SORT(_xlfn._xlws.FILTER(plantings[crop_season_id]&amp;" | "&amp;#REF!,plantings[experiment_id]=A386)))</f>
        <v>#REF!</v>
      </c>
    </row>
    <row r="387" spans="2:2" x14ac:dyDescent="0.35">
      <c r="B387" t="e" cm="1">
        <f t="array" ref="B387">TRANSPOSE(_xlfn._xlws.SORT(_xlfn._xlws.FILTER(plantings[crop_season_id]&amp;" | "&amp;#REF!,plantings[experiment_id]=A387)))</f>
        <v>#REF!</v>
      </c>
    </row>
    <row r="388" spans="2:2" x14ac:dyDescent="0.35">
      <c r="B388" t="e" cm="1">
        <f t="array" ref="B388">TRANSPOSE(_xlfn._xlws.SORT(_xlfn._xlws.FILTER(plantings[crop_season_id]&amp;" | "&amp;#REF!,plantings[experiment_id]=A388)))</f>
        <v>#REF!</v>
      </c>
    </row>
    <row r="389" spans="2:2" x14ac:dyDescent="0.35">
      <c r="B389" t="e" cm="1">
        <f t="array" ref="B389">TRANSPOSE(_xlfn._xlws.SORT(_xlfn._xlws.FILTER(plantings[crop_season_id]&amp;" | "&amp;#REF!,plantings[experiment_id]=A389)))</f>
        <v>#REF!</v>
      </c>
    </row>
    <row r="390" spans="2:2" x14ac:dyDescent="0.35">
      <c r="B390" t="e" cm="1">
        <f t="array" ref="B390">TRANSPOSE(_xlfn._xlws.SORT(_xlfn._xlws.FILTER(plantings[crop_season_id]&amp;" | "&amp;#REF!,plantings[experiment_id]=A390)))</f>
        <v>#REF!</v>
      </c>
    </row>
    <row r="391" spans="2:2" x14ac:dyDescent="0.35">
      <c r="B391" t="e" cm="1">
        <f t="array" ref="B391">TRANSPOSE(_xlfn._xlws.SORT(_xlfn._xlws.FILTER(plantings[crop_season_id]&amp;" | "&amp;#REF!,plantings[experiment_id]=A391)))</f>
        <v>#REF!</v>
      </c>
    </row>
    <row r="392" spans="2:2" x14ac:dyDescent="0.35">
      <c r="B392" t="e" cm="1">
        <f t="array" ref="B392">TRANSPOSE(_xlfn._xlws.SORT(_xlfn._xlws.FILTER(plantings[crop_season_id]&amp;" | "&amp;#REF!,plantings[experiment_id]=A392)))</f>
        <v>#REF!</v>
      </c>
    </row>
    <row r="393" spans="2:2" x14ac:dyDescent="0.35">
      <c r="B393" t="e" cm="1">
        <f t="array" ref="B393">TRANSPOSE(_xlfn._xlws.SORT(_xlfn._xlws.FILTER(plantings[crop_season_id]&amp;" | "&amp;#REF!,plantings[experiment_id]=A393)))</f>
        <v>#REF!</v>
      </c>
    </row>
    <row r="394" spans="2:2" x14ac:dyDescent="0.35">
      <c r="B394" t="e" cm="1">
        <f t="array" ref="B394">TRANSPOSE(_xlfn._xlws.SORT(_xlfn._xlws.FILTER(plantings[crop_season_id]&amp;" | "&amp;#REF!,plantings[experiment_id]=A394)))</f>
        <v>#REF!</v>
      </c>
    </row>
    <row r="395" spans="2:2" x14ac:dyDescent="0.35">
      <c r="B395" t="e" cm="1">
        <f t="array" ref="B395">TRANSPOSE(_xlfn._xlws.SORT(_xlfn._xlws.FILTER(plantings[crop_season_id]&amp;" | "&amp;#REF!,plantings[experiment_id]=A395)))</f>
        <v>#REF!</v>
      </c>
    </row>
    <row r="396" spans="2:2" x14ac:dyDescent="0.35">
      <c r="B396" t="e" cm="1">
        <f t="array" ref="B396">TRANSPOSE(_xlfn._xlws.SORT(_xlfn._xlws.FILTER(plantings[crop_season_id]&amp;" | "&amp;#REF!,plantings[experiment_id]=A396)))</f>
        <v>#REF!</v>
      </c>
    </row>
    <row r="397" spans="2:2" x14ac:dyDescent="0.35">
      <c r="B397" t="e" cm="1">
        <f t="array" ref="B397">TRANSPOSE(_xlfn._xlws.SORT(_xlfn._xlws.FILTER(plantings[crop_season_id]&amp;" | "&amp;#REF!,plantings[experiment_id]=A397)))</f>
        <v>#REF!</v>
      </c>
    </row>
    <row r="398" spans="2:2" x14ac:dyDescent="0.35">
      <c r="B398" t="e" cm="1">
        <f t="array" ref="B398">TRANSPOSE(_xlfn._xlws.SORT(_xlfn._xlws.FILTER(plantings[crop_season_id]&amp;" | "&amp;#REF!,plantings[experiment_id]=A398)))</f>
        <v>#REF!</v>
      </c>
    </row>
    <row r="399" spans="2:2" x14ac:dyDescent="0.35">
      <c r="B399" t="e" cm="1">
        <f t="array" ref="B399">TRANSPOSE(_xlfn._xlws.SORT(_xlfn._xlws.FILTER(plantings[crop_season_id]&amp;" | "&amp;#REF!,plantings[experiment_id]=A399)))</f>
        <v>#REF!</v>
      </c>
    </row>
    <row r="400" spans="2:2" x14ac:dyDescent="0.35">
      <c r="B400" t="e" cm="1">
        <f t="array" ref="B400">TRANSPOSE(_xlfn._xlws.SORT(_xlfn._xlws.FILTER(plantings[crop_season_id]&amp;" | "&amp;#REF!,plantings[experiment_id]=A400)))</f>
        <v>#REF!</v>
      </c>
    </row>
    <row r="401" spans="2:2" x14ac:dyDescent="0.35">
      <c r="B401" t="e" cm="1">
        <f t="array" ref="B401">TRANSPOSE(_xlfn._xlws.SORT(_xlfn._xlws.FILTER(plantings[crop_season_id]&amp;" | "&amp;#REF!,plantings[experiment_id]=A401)))</f>
        <v>#REF!</v>
      </c>
    </row>
    <row r="402" spans="2:2" x14ac:dyDescent="0.35">
      <c r="B402" t="e" cm="1">
        <f t="array" ref="B402">TRANSPOSE(_xlfn._xlws.SORT(_xlfn._xlws.FILTER(plantings[crop_season_id]&amp;" | "&amp;#REF!,plantings[experiment_id]=A402)))</f>
        <v>#REF!</v>
      </c>
    </row>
    <row r="403" spans="2:2" x14ac:dyDescent="0.35">
      <c r="B403" t="e" cm="1">
        <f t="array" ref="B403">TRANSPOSE(_xlfn._xlws.SORT(_xlfn._xlws.FILTER(plantings[crop_season_id]&amp;" | "&amp;#REF!,plantings[experiment_id]=A403)))</f>
        <v>#REF!</v>
      </c>
    </row>
    <row r="404" spans="2:2" x14ac:dyDescent="0.35">
      <c r="B404" t="e" cm="1">
        <f t="array" ref="B404">TRANSPOSE(_xlfn._xlws.SORT(_xlfn._xlws.FILTER(plantings[crop_season_id]&amp;" | "&amp;#REF!,plantings[experiment_id]=A404)))</f>
        <v>#REF!</v>
      </c>
    </row>
    <row r="405" spans="2:2" x14ac:dyDescent="0.35">
      <c r="B405" t="e" cm="1">
        <f t="array" ref="B405">TRANSPOSE(_xlfn._xlws.SORT(_xlfn._xlws.FILTER(plantings[crop_season_id]&amp;" | "&amp;#REF!,plantings[experiment_id]=A405)))</f>
        <v>#REF!</v>
      </c>
    </row>
    <row r="406" spans="2:2" x14ac:dyDescent="0.35">
      <c r="B406" t="e" cm="1">
        <f t="array" ref="B406">TRANSPOSE(_xlfn._xlws.SORT(_xlfn._xlws.FILTER(plantings[crop_season_id]&amp;" | "&amp;#REF!,plantings[experiment_id]=A406)))</f>
        <v>#REF!</v>
      </c>
    </row>
    <row r="407" spans="2:2" x14ac:dyDescent="0.35">
      <c r="B407" t="e" cm="1">
        <f t="array" ref="B407">TRANSPOSE(_xlfn._xlws.SORT(_xlfn._xlws.FILTER(plantings[crop_season_id]&amp;" | "&amp;#REF!,plantings[experiment_id]=A407)))</f>
        <v>#REF!</v>
      </c>
    </row>
    <row r="408" spans="2:2" x14ac:dyDescent="0.35">
      <c r="B408" t="e" cm="1">
        <f t="array" ref="B408">TRANSPOSE(_xlfn._xlws.SORT(_xlfn._xlws.FILTER(plantings[crop_season_id]&amp;" | "&amp;#REF!,plantings[experiment_id]=A408)))</f>
        <v>#REF!</v>
      </c>
    </row>
    <row r="409" spans="2:2" x14ac:dyDescent="0.35">
      <c r="B409" t="e" cm="1">
        <f t="array" ref="B409">TRANSPOSE(_xlfn._xlws.SORT(_xlfn._xlws.FILTER(plantings[crop_season_id]&amp;" | "&amp;#REF!,plantings[experiment_id]=A409)))</f>
        <v>#REF!</v>
      </c>
    </row>
    <row r="410" spans="2:2" x14ac:dyDescent="0.35">
      <c r="B410" t="e" cm="1">
        <f t="array" ref="B410">TRANSPOSE(_xlfn._xlws.SORT(_xlfn._xlws.FILTER(plantings[crop_season_id]&amp;" | "&amp;#REF!,plantings[experiment_id]=A410)))</f>
        <v>#REF!</v>
      </c>
    </row>
    <row r="411" spans="2:2" x14ac:dyDescent="0.35">
      <c r="B411" t="e" cm="1">
        <f t="array" ref="B411">TRANSPOSE(_xlfn._xlws.SORT(_xlfn._xlws.FILTER(plantings[crop_season_id]&amp;" | "&amp;#REF!,plantings[experiment_id]=A411)))</f>
        <v>#REF!</v>
      </c>
    </row>
    <row r="412" spans="2:2" x14ac:dyDescent="0.35">
      <c r="B412" t="e" cm="1">
        <f t="array" ref="B412">TRANSPOSE(_xlfn._xlws.SORT(_xlfn._xlws.FILTER(plantings[crop_season_id]&amp;" | "&amp;#REF!,plantings[experiment_id]=A412)))</f>
        <v>#REF!</v>
      </c>
    </row>
    <row r="413" spans="2:2" x14ac:dyDescent="0.35">
      <c r="B413" t="e" cm="1">
        <f t="array" ref="B413">TRANSPOSE(_xlfn._xlws.SORT(_xlfn._xlws.FILTER(plantings[crop_season_id]&amp;" | "&amp;#REF!,plantings[experiment_id]=A413)))</f>
        <v>#REF!</v>
      </c>
    </row>
    <row r="414" spans="2:2" x14ac:dyDescent="0.35">
      <c r="B414" t="e" cm="1">
        <f t="array" ref="B414">TRANSPOSE(_xlfn._xlws.SORT(_xlfn._xlws.FILTER(plantings[crop_season_id]&amp;" | "&amp;#REF!,plantings[experiment_id]=A414)))</f>
        <v>#REF!</v>
      </c>
    </row>
    <row r="415" spans="2:2" x14ac:dyDescent="0.35">
      <c r="B415" t="e" cm="1">
        <f t="array" ref="B415">TRANSPOSE(_xlfn._xlws.SORT(_xlfn._xlws.FILTER(plantings[crop_season_id]&amp;" | "&amp;#REF!,plantings[experiment_id]=A415)))</f>
        <v>#REF!</v>
      </c>
    </row>
    <row r="416" spans="2:2" x14ac:dyDescent="0.35">
      <c r="B416" t="e" cm="1">
        <f t="array" ref="B416">TRANSPOSE(_xlfn._xlws.SORT(_xlfn._xlws.FILTER(plantings[crop_season_id]&amp;" | "&amp;#REF!,plantings[experiment_id]=A416)))</f>
        <v>#REF!</v>
      </c>
    </row>
    <row r="417" spans="2:2" x14ac:dyDescent="0.35">
      <c r="B417" t="e" cm="1">
        <f t="array" ref="B417">TRANSPOSE(_xlfn._xlws.SORT(_xlfn._xlws.FILTER(plantings[crop_season_id]&amp;" | "&amp;#REF!,plantings[experiment_id]=A417)))</f>
        <v>#REF!</v>
      </c>
    </row>
    <row r="418" spans="2:2" x14ac:dyDescent="0.35">
      <c r="B418" t="e" cm="1">
        <f t="array" ref="B418">TRANSPOSE(_xlfn._xlws.SORT(_xlfn._xlws.FILTER(plantings[crop_season_id]&amp;" | "&amp;#REF!,plantings[experiment_id]=A418)))</f>
        <v>#REF!</v>
      </c>
    </row>
    <row r="419" spans="2:2" x14ac:dyDescent="0.35">
      <c r="B419" t="e" cm="1">
        <f t="array" ref="B419">TRANSPOSE(_xlfn._xlws.SORT(_xlfn._xlws.FILTER(plantings[crop_season_id]&amp;" | "&amp;#REF!,plantings[experiment_id]=A419)))</f>
        <v>#REF!</v>
      </c>
    </row>
    <row r="420" spans="2:2" x14ac:dyDescent="0.35">
      <c r="B420" t="e" cm="1">
        <f t="array" ref="B420">TRANSPOSE(_xlfn._xlws.SORT(_xlfn._xlws.FILTER(plantings[crop_season_id]&amp;" | "&amp;#REF!,plantings[experiment_id]=A420)))</f>
        <v>#REF!</v>
      </c>
    </row>
    <row r="421" spans="2:2" x14ac:dyDescent="0.35">
      <c r="B421" t="e" cm="1">
        <f t="array" ref="B421">TRANSPOSE(_xlfn._xlws.SORT(_xlfn._xlws.FILTER(plantings[crop_season_id]&amp;" | "&amp;#REF!,plantings[experiment_id]=A421)))</f>
        <v>#REF!</v>
      </c>
    </row>
    <row r="422" spans="2:2" x14ac:dyDescent="0.35">
      <c r="B422" t="e" cm="1">
        <f t="array" ref="B422">TRANSPOSE(_xlfn._xlws.SORT(_xlfn._xlws.FILTER(plantings[crop_season_id]&amp;" | "&amp;#REF!,plantings[experiment_id]=A422)))</f>
        <v>#REF!</v>
      </c>
    </row>
    <row r="423" spans="2:2" x14ac:dyDescent="0.35">
      <c r="B423" t="e" cm="1">
        <f t="array" ref="B423">TRANSPOSE(_xlfn._xlws.SORT(_xlfn._xlws.FILTER(plantings[crop_season_id]&amp;" | "&amp;#REF!,plantings[experiment_id]=A423)))</f>
        <v>#REF!</v>
      </c>
    </row>
    <row r="424" spans="2:2" x14ac:dyDescent="0.35">
      <c r="B424" t="e" cm="1">
        <f t="array" ref="B424">TRANSPOSE(_xlfn._xlws.SORT(_xlfn._xlws.FILTER(plantings[crop_season_id]&amp;" | "&amp;#REF!,plantings[experiment_id]=A424)))</f>
        <v>#REF!</v>
      </c>
    </row>
    <row r="425" spans="2:2" x14ac:dyDescent="0.35">
      <c r="B425" t="e" cm="1">
        <f t="array" ref="B425">TRANSPOSE(_xlfn._xlws.SORT(_xlfn._xlws.FILTER(plantings[crop_season_id]&amp;" | "&amp;#REF!,plantings[experiment_id]=A425)))</f>
        <v>#REF!</v>
      </c>
    </row>
    <row r="426" spans="2:2" x14ac:dyDescent="0.35">
      <c r="B426" t="e" cm="1">
        <f t="array" ref="B426">TRANSPOSE(_xlfn._xlws.SORT(_xlfn._xlws.FILTER(plantings[crop_season_id]&amp;" | "&amp;#REF!,plantings[experiment_id]=A426)))</f>
        <v>#REF!</v>
      </c>
    </row>
    <row r="427" spans="2:2" x14ac:dyDescent="0.35">
      <c r="B427" t="e" cm="1">
        <f t="array" ref="B427">TRANSPOSE(_xlfn._xlws.SORT(_xlfn._xlws.FILTER(plantings[crop_season_id]&amp;" | "&amp;#REF!,plantings[experiment_id]=A427)))</f>
        <v>#REF!</v>
      </c>
    </row>
    <row r="428" spans="2:2" x14ac:dyDescent="0.35">
      <c r="B428" t="e" cm="1">
        <f t="array" ref="B428">TRANSPOSE(_xlfn._xlws.SORT(_xlfn._xlws.FILTER(plantings[crop_season_id]&amp;" | "&amp;#REF!,plantings[experiment_id]=A428)))</f>
        <v>#REF!</v>
      </c>
    </row>
    <row r="429" spans="2:2" x14ac:dyDescent="0.35">
      <c r="B429" t="e" cm="1">
        <f t="array" ref="B429">TRANSPOSE(_xlfn._xlws.SORT(_xlfn._xlws.FILTER(plantings[crop_season_id]&amp;" | "&amp;#REF!,plantings[experiment_id]=A429)))</f>
        <v>#REF!</v>
      </c>
    </row>
    <row r="430" spans="2:2" x14ac:dyDescent="0.35">
      <c r="B430" t="e" cm="1">
        <f t="array" ref="B430">TRANSPOSE(_xlfn._xlws.SORT(_xlfn._xlws.FILTER(plantings[crop_season_id]&amp;" | "&amp;#REF!,plantings[experiment_id]=A430)))</f>
        <v>#REF!</v>
      </c>
    </row>
    <row r="431" spans="2:2" x14ac:dyDescent="0.35">
      <c r="B431" t="e" cm="1">
        <f t="array" ref="B431">TRANSPOSE(_xlfn._xlws.SORT(_xlfn._xlws.FILTER(plantings[crop_season_id]&amp;" | "&amp;#REF!,plantings[experiment_id]=A431)))</f>
        <v>#REF!</v>
      </c>
    </row>
    <row r="432" spans="2:2" x14ac:dyDescent="0.35">
      <c r="B432" t="e" cm="1">
        <f t="array" ref="B432">TRANSPOSE(_xlfn._xlws.SORT(_xlfn._xlws.FILTER(plantings[crop_season_id]&amp;" | "&amp;#REF!,plantings[experiment_id]=A432)))</f>
        <v>#REF!</v>
      </c>
    </row>
    <row r="433" spans="2:2" x14ac:dyDescent="0.35">
      <c r="B433" t="e" cm="1">
        <f t="array" ref="B433">TRANSPOSE(_xlfn._xlws.SORT(_xlfn._xlws.FILTER(plantings[crop_season_id]&amp;" | "&amp;#REF!,plantings[experiment_id]=A433)))</f>
        <v>#REF!</v>
      </c>
    </row>
    <row r="434" spans="2:2" x14ac:dyDescent="0.35">
      <c r="B434" t="e" cm="1">
        <f t="array" ref="B434">TRANSPOSE(_xlfn._xlws.SORT(_xlfn._xlws.FILTER(plantings[crop_season_id]&amp;" | "&amp;#REF!,plantings[experiment_id]=A434)))</f>
        <v>#REF!</v>
      </c>
    </row>
    <row r="435" spans="2:2" x14ac:dyDescent="0.35">
      <c r="B435" t="e" cm="1">
        <f t="array" ref="B435">TRANSPOSE(_xlfn._xlws.SORT(_xlfn._xlws.FILTER(plantings[crop_season_id]&amp;" | "&amp;#REF!,plantings[experiment_id]=A435)))</f>
        <v>#REF!</v>
      </c>
    </row>
    <row r="436" spans="2:2" x14ac:dyDescent="0.35">
      <c r="B436" t="e" cm="1">
        <f t="array" ref="B436">TRANSPOSE(_xlfn._xlws.SORT(_xlfn._xlws.FILTER(plantings[crop_season_id]&amp;" | "&amp;#REF!,plantings[experiment_id]=A436)))</f>
        <v>#REF!</v>
      </c>
    </row>
    <row r="437" spans="2:2" x14ac:dyDescent="0.35">
      <c r="B437" t="e" cm="1">
        <f t="array" ref="B437">TRANSPOSE(_xlfn._xlws.SORT(_xlfn._xlws.FILTER(plantings[crop_season_id]&amp;" | "&amp;#REF!,plantings[experiment_id]=A437)))</f>
        <v>#REF!</v>
      </c>
    </row>
    <row r="438" spans="2:2" x14ac:dyDescent="0.35">
      <c r="B438" t="e" cm="1">
        <f t="array" ref="B438">TRANSPOSE(_xlfn._xlws.SORT(_xlfn._xlws.FILTER(plantings[crop_season_id]&amp;" | "&amp;#REF!,plantings[experiment_id]=A438)))</f>
        <v>#REF!</v>
      </c>
    </row>
    <row r="439" spans="2:2" x14ac:dyDescent="0.35">
      <c r="B439" t="e" cm="1">
        <f t="array" ref="B439">TRANSPOSE(_xlfn._xlws.SORT(_xlfn._xlws.FILTER(plantings[crop_season_id]&amp;" | "&amp;#REF!,plantings[experiment_id]=A439)))</f>
        <v>#REF!</v>
      </c>
    </row>
    <row r="440" spans="2:2" x14ac:dyDescent="0.35">
      <c r="B440" t="e" cm="1">
        <f t="array" ref="B440">TRANSPOSE(_xlfn._xlws.SORT(_xlfn._xlws.FILTER(plantings[crop_season_id]&amp;" | "&amp;#REF!,plantings[experiment_id]=A440)))</f>
        <v>#REF!</v>
      </c>
    </row>
    <row r="441" spans="2:2" x14ac:dyDescent="0.35">
      <c r="B441" t="e" cm="1">
        <f t="array" ref="B441">TRANSPOSE(_xlfn._xlws.SORT(_xlfn._xlws.FILTER(plantings[crop_season_id]&amp;" | "&amp;#REF!,plantings[experiment_id]=A441)))</f>
        <v>#REF!</v>
      </c>
    </row>
    <row r="442" spans="2:2" x14ac:dyDescent="0.35">
      <c r="B442" t="e" cm="1">
        <f t="array" ref="B442">TRANSPOSE(_xlfn._xlws.SORT(_xlfn._xlws.FILTER(plantings[crop_season_id]&amp;" | "&amp;#REF!,plantings[experiment_id]=A442)))</f>
        <v>#REF!</v>
      </c>
    </row>
    <row r="443" spans="2:2" x14ac:dyDescent="0.35">
      <c r="B443" t="e" cm="1">
        <f t="array" ref="B443">TRANSPOSE(_xlfn._xlws.SORT(_xlfn._xlws.FILTER(plantings[crop_season_id]&amp;" | "&amp;#REF!,plantings[experiment_id]=A443)))</f>
        <v>#REF!</v>
      </c>
    </row>
    <row r="444" spans="2:2" x14ac:dyDescent="0.35">
      <c r="B444" t="e" cm="1">
        <f t="array" ref="B444">TRANSPOSE(_xlfn._xlws.SORT(_xlfn._xlws.FILTER(plantings[crop_season_id]&amp;" | "&amp;#REF!,plantings[experiment_id]=A444)))</f>
        <v>#REF!</v>
      </c>
    </row>
    <row r="445" spans="2:2" x14ac:dyDescent="0.35">
      <c r="B445" t="e" cm="1">
        <f t="array" ref="B445">TRANSPOSE(_xlfn._xlws.SORT(_xlfn._xlws.FILTER(plantings[crop_season_id]&amp;" | "&amp;#REF!,plantings[experiment_id]=A445)))</f>
        <v>#REF!</v>
      </c>
    </row>
    <row r="446" spans="2:2" x14ac:dyDescent="0.35">
      <c r="B446" t="e" cm="1">
        <f t="array" ref="B446">TRANSPOSE(_xlfn._xlws.SORT(_xlfn._xlws.FILTER(plantings[crop_season_id]&amp;" | "&amp;#REF!,plantings[experiment_id]=A446)))</f>
        <v>#REF!</v>
      </c>
    </row>
    <row r="447" spans="2:2" x14ac:dyDescent="0.35">
      <c r="B447" t="e" cm="1">
        <f t="array" ref="B447">TRANSPOSE(_xlfn._xlws.SORT(_xlfn._xlws.FILTER(plantings[crop_season_id]&amp;" | "&amp;#REF!,plantings[experiment_id]=A447)))</f>
        <v>#REF!</v>
      </c>
    </row>
    <row r="448" spans="2:2" x14ac:dyDescent="0.35">
      <c r="B448" t="e" cm="1">
        <f t="array" ref="B448">TRANSPOSE(_xlfn._xlws.SORT(_xlfn._xlws.FILTER(plantings[crop_season_id]&amp;" | "&amp;#REF!,plantings[experiment_id]=A448)))</f>
        <v>#REF!</v>
      </c>
    </row>
    <row r="449" spans="2:2" x14ac:dyDescent="0.35">
      <c r="B449" t="e" cm="1">
        <f t="array" ref="B449">TRANSPOSE(_xlfn._xlws.SORT(_xlfn._xlws.FILTER(plantings[crop_season_id]&amp;" | "&amp;#REF!,plantings[experiment_id]=A449)))</f>
        <v>#REF!</v>
      </c>
    </row>
    <row r="450" spans="2:2" x14ac:dyDescent="0.35">
      <c r="B450" t="e" cm="1">
        <f t="array" ref="B450">TRANSPOSE(_xlfn._xlws.SORT(_xlfn._xlws.FILTER(plantings[crop_season_id]&amp;" | "&amp;#REF!,plantings[experiment_id]=A450)))</f>
        <v>#REF!</v>
      </c>
    </row>
    <row r="451" spans="2:2" x14ac:dyDescent="0.35">
      <c r="B451" t="e" cm="1">
        <f t="array" ref="B451">TRANSPOSE(_xlfn._xlws.SORT(_xlfn._xlws.FILTER(plantings[crop_season_id]&amp;" | "&amp;#REF!,plantings[experiment_id]=A451)))</f>
        <v>#REF!</v>
      </c>
    </row>
    <row r="452" spans="2:2" x14ac:dyDescent="0.35">
      <c r="B452" t="e" cm="1">
        <f t="array" ref="B452">TRANSPOSE(_xlfn._xlws.SORT(_xlfn._xlws.FILTER(plantings[crop_season_id]&amp;" | "&amp;#REF!,plantings[experiment_id]=A452)))</f>
        <v>#REF!</v>
      </c>
    </row>
    <row r="453" spans="2:2" x14ac:dyDescent="0.35">
      <c r="B453" t="e" cm="1">
        <f t="array" ref="B453">TRANSPOSE(_xlfn._xlws.SORT(_xlfn._xlws.FILTER(plantings[crop_season_id]&amp;" | "&amp;#REF!,plantings[experiment_id]=A453)))</f>
        <v>#REF!</v>
      </c>
    </row>
    <row r="454" spans="2:2" x14ac:dyDescent="0.35">
      <c r="B454" t="e" cm="1">
        <f t="array" ref="B454">TRANSPOSE(_xlfn._xlws.SORT(_xlfn._xlws.FILTER(plantings[crop_season_id]&amp;" | "&amp;#REF!,plantings[experiment_id]=A454)))</f>
        <v>#REF!</v>
      </c>
    </row>
    <row r="455" spans="2:2" x14ac:dyDescent="0.35">
      <c r="B455" t="e" cm="1">
        <f t="array" ref="B455">TRANSPOSE(_xlfn._xlws.SORT(_xlfn._xlws.FILTER(plantings[crop_season_id]&amp;" | "&amp;#REF!,plantings[experiment_id]=A455)))</f>
        <v>#REF!</v>
      </c>
    </row>
    <row r="456" spans="2:2" x14ac:dyDescent="0.35">
      <c r="B456" t="e" cm="1">
        <f t="array" ref="B456">TRANSPOSE(_xlfn._xlws.SORT(_xlfn._xlws.FILTER(plantings[crop_season_id]&amp;" | "&amp;#REF!,plantings[experiment_id]=A456)))</f>
        <v>#REF!</v>
      </c>
    </row>
    <row r="457" spans="2:2" x14ac:dyDescent="0.35">
      <c r="B457" t="e" cm="1">
        <f t="array" ref="B457">TRANSPOSE(_xlfn._xlws.SORT(_xlfn._xlws.FILTER(plantings[crop_season_id]&amp;" | "&amp;#REF!,plantings[experiment_id]=A457)))</f>
        <v>#REF!</v>
      </c>
    </row>
    <row r="458" spans="2:2" x14ac:dyDescent="0.35">
      <c r="B458" t="e" cm="1">
        <f t="array" ref="B458">TRANSPOSE(_xlfn._xlws.SORT(_xlfn._xlws.FILTER(plantings[crop_season_id]&amp;" | "&amp;#REF!,plantings[experiment_id]=A458)))</f>
        <v>#REF!</v>
      </c>
    </row>
    <row r="459" spans="2:2" x14ac:dyDescent="0.35">
      <c r="B459" t="e" cm="1">
        <f t="array" ref="B459">TRANSPOSE(_xlfn._xlws.SORT(_xlfn._xlws.FILTER(plantings[crop_season_id]&amp;" | "&amp;#REF!,plantings[experiment_id]=A459)))</f>
        <v>#REF!</v>
      </c>
    </row>
    <row r="460" spans="2:2" x14ac:dyDescent="0.35">
      <c r="B460" t="e" cm="1">
        <f t="array" ref="B460">TRANSPOSE(_xlfn._xlws.SORT(_xlfn._xlws.FILTER(plantings[crop_season_id]&amp;" | "&amp;#REF!,plantings[experiment_id]=A460)))</f>
        <v>#REF!</v>
      </c>
    </row>
    <row r="461" spans="2:2" x14ac:dyDescent="0.35">
      <c r="B461" t="e" cm="1">
        <f t="array" ref="B461">TRANSPOSE(_xlfn._xlws.SORT(_xlfn._xlws.FILTER(plantings[crop_season_id]&amp;" | "&amp;#REF!,plantings[experiment_id]=A461)))</f>
        <v>#REF!</v>
      </c>
    </row>
    <row r="462" spans="2:2" x14ac:dyDescent="0.35">
      <c r="B462" t="e" cm="1">
        <f t="array" ref="B462">TRANSPOSE(_xlfn._xlws.SORT(_xlfn._xlws.FILTER(plantings[crop_season_id]&amp;" | "&amp;#REF!,plantings[experiment_id]=A462)))</f>
        <v>#REF!</v>
      </c>
    </row>
    <row r="463" spans="2:2" x14ac:dyDescent="0.35">
      <c r="B463" t="e" cm="1">
        <f t="array" ref="B463">TRANSPOSE(_xlfn._xlws.SORT(_xlfn._xlws.FILTER(plantings[crop_season_id]&amp;" | "&amp;#REF!,plantings[experiment_id]=A463)))</f>
        <v>#REF!</v>
      </c>
    </row>
    <row r="464" spans="2:2" x14ac:dyDescent="0.35">
      <c r="B464" t="e" cm="1">
        <f t="array" ref="B464">TRANSPOSE(_xlfn._xlws.SORT(_xlfn._xlws.FILTER(plantings[crop_season_id]&amp;" | "&amp;#REF!,plantings[experiment_id]=A464)))</f>
        <v>#REF!</v>
      </c>
    </row>
    <row r="465" spans="2:2" x14ac:dyDescent="0.35">
      <c r="B465" t="e" cm="1">
        <f t="array" ref="B465">TRANSPOSE(_xlfn._xlws.SORT(_xlfn._xlws.FILTER(plantings[crop_season_id]&amp;" | "&amp;#REF!,plantings[experiment_id]=A465)))</f>
        <v>#REF!</v>
      </c>
    </row>
    <row r="466" spans="2:2" x14ac:dyDescent="0.35">
      <c r="B466" t="e" cm="1">
        <f t="array" ref="B466">TRANSPOSE(_xlfn._xlws.SORT(_xlfn._xlws.FILTER(plantings[crop_season_id]&amp;" | "&amp;#REF!,plantings[experiment_id]=A466)))</f>
        <v>#REF!</v>
      </c>
    </row>
    <row r="467" spans="2:2" x14ac:dyDescent="0.35">
      <c r="B467" t="e" cm="1">
        <f t="array" ref="B467">TRANSPOSE(_xlfn._xlws.SORT(_xlfn._xlws.FILTER(plantings[crop_season_id]&amp;" | "&amp;#REF!,plantings[experiment_id]=A467)))</f>
        <v>#REF!</v>
      </c>
    </row>
    <row r="468" spans="2:2" x14ac:dyDescent="0.35">
      <c r="B468" t="e" cm="1">
        <f t="array" ref="B468">TRANSPOSE(_xlfn._xlws.SORT(_xlfn._xlws.FILTER(plantings[crop_season_id]&amp;" | "&amp;#REF!,plantings[experiment_id]=A468)))</f>
        <v>#REF!</v>
      </c>
    </row>
    <row r="469" spans="2:2" x14ac:dyDescent="0.35">
      <c r="B469" t="e" cm="1">
        <f t="array" ref="B469">TRANSPOSE(_xlfn._xlws.SORT(_xlfn._xlws.FILTER(plantings[crop_season_id]&amp;" | "&amp;#REF!,plantings[experiment_id]=A469)))</f>
        <v>#REF!</v>
      </c>
    </row>
    <row r="470" spans="2:2" x14ac:dyDescent="0.35">
      <c r="B470" t="e" cm="1">
        <f t="array" ref="B470">TRANSPOSE(_xlfn._xlws.SORT(_xlfn._xlws.FILTER(plantings[crop_season_id]&amp;" | "&amp;#REF!,plantings[experiment_id]=A470)))</f>
        <v>#REF!</v>
      </c>
    </row>
    <row r="471" spans="2:2" x14ac:dyDescent="0.35">
      <c r="B471" t="e" cm="1">
        <f t="array" ref="B471">TRANSPOSE(_xlfn._xlws.SORT(_xlfn._xlws.FILTER(plantings[crop_season_id]&amp;" | "&amp;#REF!,plantings[experiment_id]=A471)))</f>
        <v>#REF!</v>
      </c>
    </row>
    <row r="472" spans="2:2" x14ac:dyDescent="0.35">
      <c r="B472" t="e" cm="1">
        <f t="array" ref="B472">TRANSPOSE(_xlfn._xlws.SORT(_xlfn._xlws.FILTER(plantings[crop_season_id]&amp;" | "&amp;#REF!,plantings[experiment_id]=A472)))</f>
        <v>#REF!</v>
      </c>
    </row>
    <row r="473" spans="2:2" x14ac:dyDescent="0.35">
      <c r="B473" t="e" cm="1">
        <f t="array" ref="B473">TRANSPOSE(_xlfn._xlws.SORT(_xlfn._xlws.FILTER(plantings[crop_season_id]&amp;" | "&amp;#REF!,plantings[experiment_id]=A473)))</f>
        <v>#REF!</v>
      </c>
    </row>
    <row r="474" spans="2:2" x14ac:dyDescent="0.35">
      <c r="B474" t="e" cm="1">
        <f t="array" ref="B474">TRANSPOSE(_xlfn._xlws.SORT(_xlfn._xlws.FILTER(plantings[crop_season_id]&amp;" | "&amp;#REF!,plantings[experiment_id]=A474)))</f>
        <v>#REF!</v>
      </c>
    </row>
    <row r="475" spans="2:2" x14ac:dyDescent="0.35">
      <c r="B475" t="e" cm="1">
        <f t="array" ref="B475">TRANSPOSE(_xlfn._xlws.SORT(_xlfn._xlws.FILTER(plantings[crop_season_id]&amp;" | "&amp;#REF!,plantings[experiment_id]=A475)))</f>
        <v>#REF!</v>
      </c>
    </row>
    <row r="476" spans="2:2" x14ac:dyDescent="0.35">
      <c r="B476" t="e" cm="1">
        <f t="array" ref="B476">TRANSPOSE(_xlfn._xlws.SORT(_xlfn._xlws.FILTER(plantings[crop_season_id]&amp;" | "&amp;#REF!,plantings[experiment_id]=A476)))</f>
        <v>#REF!</v>
      </c>
    </row>
    <row r="477" spans="2:2" x14ac:dyDescent="0.35">
      <c r="B477" t="e" cm="1">
        <f t="array" ref="B477">TRANSPOSE(_xlfn._xlws.SORT(_xlfn._xlws.FILTER(plantings[crop_season_id]&amp;" | "&amp;#REF!,plantings[experiment_id]=A477)))</f>
        <v>#REF!</v>
      </c>
    </row>
    <row r="478" spans="2:2" x14ac:dyDescent="0.35">
      <c r="B478" t="e" cm="1">
        <f t="array" ref="B478">TRANSPOSE(_xlfn._xlws.SORT(_xlfn._xlws.FILTER(plantings[crop_season_id]&amp;" | "&amp;#REF!,plantings[experiment_id]=A478)))</f>
        <v>#REF!</v>
      </c>
    </row>
    <row r="479" spans="2:2" x14ac:dyDescent="0.35">
      <c r="B479" t="e" cm="1">
        <f t="array" ref="B479">TRANSPOSE(_xlfn._xlws.SORT(_xlfn._xlws.FILTER(plantings[crop_season_id]&amp;" | "&amp;#REF!,plantings[experiment_id]=A479)))</f>
        <v>#REF!</v>
      </c>
    </row>
    <row r="480" spans="2:2" x14ac:dyDescent="0.35">
      <c r="B480" t="e" cm="1">
        <f t="array" ref="B480">TRANSPOSE(_xlfn._xlws.SORT(_xlfn._xlws.FILTER(plantings[crop_season_id]&amp;" | "&amp;#REF!,plantings[experiment_id]=A480)))</f>
        <v>#REF!</v>
      </c>
    </row>
    <row r="481" spans="2:2" x14ac:dyDescent="0.35">
      <c r="B481" t="e" cm="1">
        <f t="array" ref="B481">TRANSPOSE(_xlfn._xlws.SORT(_xlfn._xlws.FILTER(plantings[crop_season_id]&amp;" | "&amp;#REF!,plantings[experiment_id]=A481)))</f>
        <v>#REF!</v>
      </c>
    </row>
    <row r="482" spans="2:2" x14ac:dyDescent="0.35">
      <c r="B482" t="e" cm="1">
        <f t="array" ref="B482">TRANSPOSE(_xlfn._xlws.SORT(_xlfn._xlws.FILTER(plantings[crop_season_id]&amp;" | "&amp;#REF!,plantings[experiment_id]=A482)))</f>
        <v>#REF!</v>
      </c>
    </row>
    <row r="483" spans="2:2" x14ac:dyDescent="0.35">
      <c r="B483" t="e" cm="1">
        <f t="array" ref="B483">TRANSPOSE(_xlfn._xlws.SORT(_xlfn._xlws.FILTER(plantings[crop_season_id]&amp;" | "&amp;#REF!,plantings[experiment_id]=A483)))</f>
        <v>#REF!</v>
      </c>
    </row>
    <row r="484" spans="2:2" x14ac:dyDescent="0.35">
      <c r="B484" t="e" cm="1">
        <f t="array" ref="B484">TRANSPOSE(_xlfn._xlws.SORT(_xlfn._xlws.FILTER(plantings[crop_season_id]&amp;" | "&amp;#REF!,plantings[experiment_id]=A484)))</f>
        <v>#REF!</v>
      </c>
    </row>
    <row r="485" spans="2:2" x14ac:dyDescent="0.35">
      <c r="B485" t="e" cm="1">
        <f t="array" ref="B485">TRANSPOSE(_xlfn._xlws.SORT(_xlfn._xlws.FILTER(plantings[crop_season_id]&amp;" | "&amp;#REF!,plantings[experiment_id]=A485)))</f>
        <v>#REF!</v>
      </c>
    </row>
    <row r="486" spans="2:2" x14ac:dyDescent="0.35">
      <c r="B486" t="e" cm="1">
        <f t="array" ref="B486">TRANSPOSE(_xlfn._xlws.SORT(_xlfn._xlws.FILTER(plantings[crop_season_id]&amp;" | "&amp;#REF!,plantings[experiment_id]=A486)))</f>
        <v>#REF!</v>
      </c>
    </row>
    <row r="487" spans="2:2" x14ac:dyDescent="0.35">
      <c r="B487" t="e" cm="1">
        <f t="array" ref="B487">TRANSPOSE(_xlfn._xlws.SORT(_xlfn._xlws.FILTER(plantings[crop_season_id]&amp;" | "&amp;#REF!,plantings[experiment_id]=A487)))</f>
        <v>#REF!</v>
      </c>
    </row>
    <row r="488" spans="2:2" x14ac:dyDescent="0.35">
      <c r="B488" t="e" cm="1">
        <f t="array" ref="B488">TRANSPOSE(_xlfn._xlws.SORT(_xlfn._xlws.FILTER(plantings[crop_season_id]&amp;" | "&amp;#REF!,plantings[experiment_id]=A488)))</f>
        <v>#REF!</v>
      </c>
    </row>
    <row r="489" spans="2:2" x14ac:dyDescent="0.35">
      <c r="B489" t="e" cm="1">
        <f t="array" ref="B489">TRANSPOSE(_xlfn._xlws.SORT(_xlfn._xlws.FILTER(plantings[crop_season_id]&amp;" | "&amp;#REF!,plantings[experiment_id]=A489)))</f>
        <v>#REF!</v>
      </c>
    </row>
    <row r="490" spans="2:2" x14ac:dyDescent="0.35">
      <c r="B490" t="e" cm="1">
        <f t="array" ref="B490">TRANSPOSE(_xlfn._xlws.SORT(_xlfn._xlws.FILTER(plantings[crop_season_id]&amp;" | "&amp;#REF!,plantings[experiment_id]=A490)))</f>
        <v>#REF!</v>
      </c>
    </row>
    <row r="491" spans="2:2" x14ac:dyDescent="0.35">
      <c r="B491" t="e" cm="1">
        <f t="array" ref="B491">TRANSPOSE(_xlfn._xlws.SORT(_xlfn._xlws.FILTER(plantings[crop_season_id]&amp;" | "&amp;#REF!,plantings[experiment_id]=A491)))</f>
        <v>#REF!</v>
      </c>
    </row>
    <row r="492" spans="2:2" x14ac:dyDescent="0.35">
      <c r="B492" t="e" cm="1">
        <f t="array" ref="B492">TRANSPOSE(_xlfn._xlws.SORT(_xlfn._xlws.FILTER(plantings[crop_season_id]&amp;" | "&amp;#REF!,plantings[experiment_id]=A492)))</f>
        <v>#REF!</v>
      </c>
    </row>
    <row r="493" spans="2:2" x14ac:dyDescent="0.35">
      <c r="B493" t="e" cm="1">
        <f t="array" ref="B493">TRANSPOSE(_xlfn._xlws.SORT(_xlfn._xlws.FILTER(plantings[crop_season_id]&amp;" | "&amp;#REF!,plantings[experiment_id]=A493)))</f>
        <v>#REF!</v>
      </c>
    </row>
    <row r="494" spans="2:2" x14ac:dyDescent="0.35">
      <c r="B494" t="e" cm="1">
        <f t="array" ref="B494">TRANSPOSE(_xlfn._xlws.SORT(_xlfn._xlws.FILTER(plantings[crop_season_id]&amp;" | "&amp;#REF!,plantings[experiment_id]=A494)))</f>
        <v>#REF!</v>
      </c>
    </row>
    <row r="495" spans="2:2" x14ac:dyDescent="0.35">
      <c r="B495" t="e" cm="1">
        <f t="array" ref="B495">TRANSPOSE(_xlfn._xlws.SORT(_xlfn._xlws.FILTER(plantings[crop_season_id]&amp;" | "&amp;#REF!,plantings[experiment_id]=A495)))</f>
        <v>#REF!</v>
      </c>
    </row>
    <row r="496" spans="2:2" x14ac:dyDescent="0.35">
      <c r="B496" t="e" cm="1">
        <f t="array" ref="B496">TRANSPOSE(_xlfn._xlws.SORT(_xlfn._xlws.FILTER(plantings[crop_season_id]&amp;" | "&amp;#REF!,plantings[experiment_id]=A496)))</f>
        <v>#REF!</v>
      </c>
    </row>
    <row r="497" spans="2:2" x14ac:dyDescent="0.35">
      <c r="B497" t="e" cm="1">
        <f t="array" ref="B497">TRANSPOSE(_xlfn._xlws.SORT(_xlfn._xlws.FILTER(plantings[crop_season_id]&amp;" | "&amp;#REF!,plantings[experiment_id]=A497)))</f>
        <v>#REF!</v>
      </c>
    </row>
    <row r="498" spans="2:2" x14ac:dyDescent="0.35">
      <c r="B498" t="e" cm="1">
        <f t="array" ref="B498">TRANSPOSE(_xlfn._xlws.SORT(_xlfn._xlws.FILTER(plantings[crop_season_id]&amp;" | "&amp;#REF!,plantings[experiment_id]=A498)))</f>
        <v>#REF!</v>
      </c>
    </row>
    <row r="499" spans="2:2" x14ac:dyDescent="0.35">
      <c r="B499" t="e" cm="1">
        <f t="array" ref="B499">TRANSPOSE(_xlfn._xlws.SORT(_xlfn._xlws.FILTER(plantings[crop_season_id]&amp;" | "&amp;#REF!,plantings[experiment_id]=A499)))</f>
        <v>#REF!</v>
      </c>
    </row>
    <row r="500" spans="2:2" s="96" customFormat="1" x14ac:dyDescent="0.35">
      <c r="B500" s="96" t="e" cm="1">
        <f t="array" ref="B500">TRANSPOSE(_xlfn._xlws.SORT(_xlfn._xlws.FILTER(plantings[crop_season_id]&amp;" | "&amp;#REF!,plantings[experiment_id]=A500)))</f>
        <v>#REF!</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1" width="10.54296875" customWidth="1"/>
    <col min="2" max="2" width="3.1796875" style="9" customWidth="1"/>
    <col min="3" max="200" width="3.1796875" customWidth="1"/>
    <col min="16383" max="16383" width="8.7265625" customWidth="1"/>
  </cols>
  <sheetData>
    <row r="1" spans="1:9" s="110" customFormat="1" x14ac:dyDescent="0.35">
      <c r="A1" s="109" t="s">
        <v>8950</v>
      </c>
      <c r="B1" s="236"/>
      <c r="I1" s="111"/>
    </row>
    <row r="2" spans="1:9" x14ac:dyDescent="0.35">
      <c r="A2" t="str" cm="1">
        <f t="array" ref="A2">_xlfn._xlws.SORT(_xlfn.UNIQUE(_xlfn._xlws.FILTER(irrigation[experiment_id], irrigation[experiment_id] &lt;&gt; "")))</f>
        <v>TEST EXP 3</v>
      </c>
      <c r="B2" s="9" cm="1">
        <f t="array" ref="B2">TRANSPOSE(_xlfn._xlws.SORT(_xlfn._xlws.FILTER(irrigation[irrigation_level],irrigation[experiment_id]=A2)))</f>
        <v>1</v>
      </c>
    </row>
    <row r="3" spans="1:9" x14ac:dyDescent="0.35">
      <c r="B3" s="9" cm="1">
        <f t="array" ref="B3">TRANSPOSE(_xlfn._xlws.SORT(_xlfn._xlws.FILTER(irrigation[irrigation_level],irrigation[experiment_id]=A3)))</f>
        <v>0</v>
      </c>
    </row>
    <row r="4" spans="1:9" x14ac:dyDescent="0.35">
      <c r="B4" s="9" cm="1">
        <f t="array" ref="B4">TRANSPOSE(_xlfn._xlws.SORT(_xlfn._xlws.FILTER(irrigation[irrigation_level],irrigation[experiment_id]=A4)))</f>
        <v>0</v>
      </c>
    </row>
    <row r="5" spans="1:9" x14ac:dyDescent="0.35">
      <c r="B5" s="9" cm="1">
        <f t="array" ref="B5">TRANSPOSE(_xlfn._xlws.SORT(_xlfn._xlws.FILTER(irrigation[irrigation_level],irrigation[experiment_id]=A5)))</f>
        <v>0</v>
      </c>
    </row>
    <row r="6" spans="1:9" x14ac:dyDescent="0.35">
      <c r="B6" s="9" cm="1">
        <f t="array" ref="B6">TRANSPOSE(_xlfn._xlws.SORT(_xlfn._xlws.FILTER(irrigation[irrigation_level],irrigation[experiment_id]=A6)))</f>
        <v>0</v>
      </c>
    </row>
    <row r="7" spans="1:9" x14ac:dyDescent="0.35">
      <c r="B7" s="9" cm="1">
        <f t="array" ref="B7">TRANSPOSE(_xlfn._xlws.SORT(_xlfn._xlws.FILTER(irrigation[irrigation_level],irrigation[experiment_id]=A7)))</f>
        <v>0</v>
      </c>
    </row>
    <row r="8" spans="1:9" x14ac:dyDescent="0.35">
      <c r="B8" s="9" cm="1">
        <f t="array" ref="B8">TRANSPOSE(_xlfn._xlws.SORT(_xlfn._xlws.FILTER(irrigation[irrigation_level],irrigation[experiment_id]=A8)))</f>
        <v>0</v>
      </c>
    </row>
    <row r="9" spans="1:9" x14ac:dyDescent="0.35">
      <c r="B9" s="9" cm="1">
        <f t="array" ref="B9">TRANSPOSE(_xlfn._xlws.SORT(_xlfn._xlws.FILTER(irrigation[irrigation_level],irrigation[experiment_id]=A9)))</f>
        <v>0</v>
      </c>
    </row>
    <row r="10" spans="1:9" x14ac:dyDescent="0.35">
      <c r="B10" s="9" cm="1">
        <f t="array" ref="B10">TRANSPOSE(_xlfn._xlws.SORT(_xlfn._xlws.FILTER(irrigation[irrigation_level],irrigation[experiment_id]=A10)))</f>
        <v>0</v>
      </c>
    </row>
    <row r="11" spans="1:9" x14ac:dyDescent="0.35">
      <c r="B11" s="9" cm="1">
        <f t="array" ref="B11">TRANSPOSE(_xlfn._xlws.SORT(_xlfn._xlws.FILTER(irrigation[irrigation_level],irrigation[experiment_id]=A11)))</f>
        <v>0</v>
      </c>
    </row>
    <row r="12" spans="1:9" x14ac:dyDescent="0.35">
      <c r="B12" s="9" cm="1">
        <f t="array" ref="B12">TRANSPOSE(_xlfn._xlws.SORT(_xlfn._xlws.FILTER(irrigation[irrigation_level],irrigation[experiment_id]=A12)))</f>
        <v>0</v>
      </c>
    </row>
    <row r="13" spans="1:9" x14ac:dyDescent="0.35">
      <c r="B13" s="9" cm="1">
        <f t="array" ref="B13">TRANSPOSE(_xlfn._xlws.SORT(_xlfn._xlws.FILTER(irrigation[irrigation_level],irrigation[experiment_id]=A13)))</f>
        <v>0</v>
      </c>
    </row>
    <row r="14" spans="1:9" x14ac:dyDescent="0.35">
      <c r="B14" s="9" cm="1">
        <f t="array" ref="B14">TRANSPOSE(_xlfn._xlws.SORT(_xlfn._xlws.FILTER(irrigation[irrigation_level],irrigation[experiment_id]=A14)))</f>
        <v>0</v>
      </c>
    </row>
    <row r="15" spans="1:9" x14ac:dyDescent="0.35">
      <c r="B15" s="9" cm="1">
        <f t="array" ref="B15">TRANSPOSE(_xlfn._xlws.SORT(_xlfn._xlws.FILTER(irrigation[irrigation_level],irrigation[experiment_id]=A15)))</f>
        <v>0</v>
      </c>
    </row>
    <row r="16" spans="1:9" x14ac:dyDescent="0.35">
      <c r="B16" s="9" cm="1">
        <f t="array" ref="B16">TRANSPOSE(_xlfn._xlws.SORT(_xlfn._xlws.FILTER(irrigation[irrigation_level],irrigation[experiment_id]=A16)))</f>
        <v>0</v>
      </c>
    </row>
    <row r="17" spans="2:2" x14ac:dyDescent="0.35">
      <c r="B17" s="9" cm="1">
        <f t="array" ref="B17">TRANSPOSE(_xlfn._xlws.SORT(_xlfn._xlws.FILTER(irrigation[irrigation_level],irrigation[experiment_id]=A17)))</f>
        <v>0</v>
      </c>
    </row>
    <row r="18" spans="2:2" x14ac:dyDescent="0.35">
      <c r="B18" s="9" cm="1">
        <f t="array" ref="B18">TRANSPOSE(_xlfn._xlws.SORT(_xlfn._xlws.FILTER(irrigation[irrigation_level],irrigation[experiment_id]=A18)))</f>
        <v>0</v>
      </c>
    </row>
    <row r="19" spans="2:2" x14ac:dyDescent="0.35">
      <c r="B19" s="9" cm="1">
        <f t="array" ref="B19">TRANSPOSE(_xlfn._xlws.SORT(_xlfn._xlws.FILTER(irrigation[irrigation_level],irrigation[experiment_id]=A19)))</f>
        <v>0</v>
      </c>
    </row>
    <row r="20" spans="2:2" x14ac:dyDescent="0.35">
      <c r="B20" s="9" cm="1">
        <f t="array" ref="B20">TRANSPOSE(_xlfn._xlws.SORT(_xlfn._xlws.FILTER(irrigation[irrigation_level],irrigation[experiment_id]=A20)))</f>
        <v>0</v>
      </c>
    </row>
    <row r="21" spans="2:2" x14ac:dyDescent="0.35">
      <c r="B21" s="9" cm="1">
        <f t="array" ref="B21">TRANSPOSE(_xlfn._xlws.SORT(_xlfn._xlws.FILTER(irrigation[irrigation_level],irrigation[experiment_id]=A21)))</f>
        <v>0</v>
      </c>
    </row>
    <row r="22" spans="2:2" x14ac:dyDescent="0.35">
      <c r="B22" s="9" cm="1">
        <f t="array" ref="B22">TRANSPOSE(_xlfn._xlws.SORT(_xlfn._xlws.FILTER(irrigation[irrigation_level],irrigation[experiment_id]=A22)))</f>
        <v>0</v>
      </c>
    </row>
    <row r="23" spans="2:2" x14ac:dyDescent="0.35">
      <c r="B23" s="9" cm="1">
        <f t="array" ref="B23">TRANSPOSE(_xlfn._xlws.SORT(_xlfn._xlws.FILTER(irrigation[irrigation_level],irrigation[experiment_id]=A23)))</f>
        <v>0</v>
      </c>
    </row>
    <row r="24" spans="2:2" x14ac:dyDescent="0.35">
      <c r="B24" s="9" cm="1">
        <f t="array" ref="B24">TRANSPOSE(_xlfn._xlws.SORT(_xlfn._xlws.FILTER(irrigation[irrigation_level],irrigation[experiment_id]=A24)))</f>
        <v>0</v>
      </c>
    </row>
    <row r="25" spans="2:2" x14ac:dyDescent="0.35">
      <c r="B25" s="9" cm="1">
        <f t="array" ref="B25">TRANSPOSE(_xlfn._xlws.SORT(_xlfn._xlws.FILTER(irrigation[irrigation_level],irrigation[experiment_id]=A25)))</f>
        <v>0</v>
      </c>
    </row>
    <row r="26" spans="2:2" x14ac:dyDescent="0.35">
      <c r="B26" s="9" cm="1">
        <f t="array" ref="B26">TRANSPOSE(_xlfn._xlws.SORT(_xlfn._xlws.FILTER(irrigation[irrigation_level],irrigation[experiment_id]=A26)))</f>
        <v>0</v>
      </c>
    </row>
    <row r="27" spans="2:2" x14ac:dyDescent="0.35">
      <c r="B27" s="9" cm="1">
        <f t="array" ref="B27">TRANSPOSE(_xlfn._xlws.SORT(_xlfn._xlws.FILTER(irrigation[irrigation_level],irrigation[experiment_id]=A27)))</f>
        <v>0</v>
      </c>
    </row>
    <row r="28" spans="2:2" x14ac:dyDescent="0.35">
      <c r="B28" s="9" cm="1">
        <f t="array" ref="B28">TRANSPOSE(_xlfn._xlws.SORT(_xlfn._xlws.FILTER(irrigation[irrigation_level],irrigation[experiment_id]=A28)))</f>
        <v>0</v>
      </c>
    </row>
    <row r="29" spans="2:2" x14ac:dyDescent="0.35">
      <c r="B29" s="9" cm="1">
        <f t="array" ref="B29">TRANSPOSE(_xlfn._xlws.SORT(_xlfn._xlws.FILTER(irrigation[irrigation_level],irrigation[experiment_id]=A29)))</f>
        <v>0</v>
      </c>
    </row>
    <row r="30" spans="2:2" x14ac:dyDescent="0.35">
      <c r="B30" s="9" cm="1">
        <f t="array" ref="B30">TRANSPOSE(_xlfn._xlws.SORT(_xlfn._xlws.FILTER(irrigation[irrigation_level],irrigation[experiment_id]=A30)))</f>
        <v>0</v>
      </c>
    </row>
    <row r="31" spans="2:2" x14ac:dyDescent="0.35">
      <c r="B31" s="9" cm="1">
        <f t="array" ref="B31">TRANSPOSE(_xlfn._xlws.SORT(_xlfn._xlws.FILTER(irrigation[irrigation_level],irrigation[experiment_id]=A31)))</f>
        <v>0</v>
      </c>
    </row>
    <row r="32" spans="2:2" x14ac:dyDescent="0.35">
      <c r="B32" s="9" cm="1">
        <f t="array" ref="B32">TRANSPOSE(_xlfn._xlws.SORT(_xlfn._xlws.FILTER(irrigation[irrigation_level],irrigation[experiment_id]=A32)))</f>
        <v>0</v>
      </c>
    </row>
    <row r="33" spans="2:2" x14ac:dyDescent="0.35">
      <c r="B33" s="9" cm="1">
        <f t="array" ref="B33">TRANSPOSE(_xlfn._xlws.SORT(_xlfn._xlws.FILTER(irrigation[irrigation_level],irrigation[experiment_id]=A33)))</f>
        <v>0</v>
      </c>
    </row>
    <row r="34" spans="2:2" x14ac:dyDescent="0.35">
      <c r="B34" s="9" cm="1">
        <f t="array" ref="B34">TRANSPOSE(_xlfn._xlws.SORT(_xlfn._xlws.FILTER(irrigation[irrigation_level],irrigation[experiment_id]=A34)))</f>
        <v>0</v>
      </c>
    </row>
    <row r="35" spans="2:2" x14ac:dyDescent="0.35">
      <c r="B35" s="9" cm="1">
        <f t="array" ref="B35">TRANSPOSE(_xlfn._xlws.SORT(_xlfn._xlws.FILTER(irrigation[irrigation_level],irrigation[experiment_id]=A35)))</f>
        <v>0</v>
      </c>
    </row>
    <row r="36" spans="2:2" x14ac:dyDescent="0.35">
      <c r="B36" s="9" cm="1">
        <f t="array" ref="B36">TRANSPOSE(_xlfn._xlws.SORT(_xlfn._xlws.FILTER(irrigation[irrigation_level],irrigation[experiment_id]=A36)))</f>
        <v>0</v>
      </c>
    </row>
    <row r="37" spans="2:2" x14ac:dyDescent="0.35">
      <c r="B37" s="9" cm="1">
        <f t="array" ref="B37">TRANSPOSE(_xlfn._xlws.SORT(_xlfn._xlws.FILTER(irrigation[irrigation_level],irrigation[experiment_id]=A37)))</f>
        <v>0</v>
      </c>
    </row>
    <row r="38" spans="2:2" x14ac:dyDescent="0.35">
      <c r="B38" s="9" cm="1">
        <f t="array" ref="B38">TRANSPOSE(_xlfn._xlws.SORT(_xlfn._xlws.FILTER(irrigation[irrigation_level],irrigation[experiment_id]=A38)))</f>
        <v>0</v>
      </c>
    </row>
    <row r="39" spans="2:2" x14ac:dyDescent="0.35">
      <c r="B39" s="9" cm="1">
        <f t="array" ref="B39">TRANSPOSE(_xlfn._xlws.SORT(_xlfn._xlws.FILTER(irrigation[irrigation_level],irrigation[experiment_id]=A39)))</f>
        <v>0</v>
      </c>
    </row>
    <row r="40" spans="2:2" x14ac:dyDescent="0.35">
      <c r="B40" s="9" cm="1">
        <f t="array" ref="B40">TRANSPOSE(_xlfn._xlws.SORT(_xlfn._xlws.FILTER(irrigation[irrigation_level],irrigation[experiment_id]=A40)))</f>
        <v>0</v>
      </c>
    </row>
    <row r="41" spans="2:2" x14ac:dyDescent="0.35">
      <c r="B41" s="9" cm="1">
        <f t="array" ref="B41">TRANSPOSE(_xlfn._xlws.SORT(_xlfn._xlws.FILTER(irrigation[irrigation_level],irrigation[experiment_id]=A41)))</f>
        <v>0</v>
      </c>
    </row>
    <row r="42" spans="2:2" x14ac:dyDescent="0.35">
      <c r="B42" s="9" cm="1">
        <f t="array" ref="B42">TRANSPOSE(_xlfn._xlws.SORT(_xlfn._xlws.FILTER(irrigation[irrigation_level],irrigation[experiment_id]=A42)))</f>
        <v>0</v>
      </c>
    </row>
    <row r="43" spans="2:2" x14ac:dyDescent="0.35">
      <c r="B43" s="9" cm="1">
        <f t="array" ref="B43">TRANSPOSE(_xlfn._xlws.SORT(_xlfn._xlws.FILTER(irrigation[irrigation_level],irrigation[experiment_id]=A43)))</f>
        <v>0</v>
      </c>
    </row>
    <row r="44" spans="2:2" x14ac:dyDescent="0.35">
      <c r="B44" s="9" cm="1">
        <f t="array" ref="B44">TRANSPOSE(_xlfn._xlws.SORT(_xlfn._xlws.FILTER(irrigation[irrigation_level],irrigation[experiment_id]=A44)))</f>
        <v>0</v>
      </c>
    </row>
    <row r="45" spans="2:2" x14ac:dyDescent="0.35">
      <c r="B45" s="9" cm="1">
        <f t="array" ref="B45">TRANSPOSE(_xlfn._xlws.SORT(_xlfn._xlws.FILTER(irrigation[irrigation_level],irrigation[experiment_id]=A45)))</f>
        <v>0</v>
      </c>
    </row>
    <row r="46" spans="2:2" x14ac:dyDescent="0.35">
      <c r="B46" s="9" cm="1">
        <f t="array" ref="B46">TRANSPOSE(_xlfn._xlws.SORT(_xlfn._xlws.FILTER(irrigation[irrigation_level],irrigation[experiment_id]=A46)))</f>
        <v>0</v>
      </c>
    </row>
    <row r="47" spans="2:2" x14ac:dyDescent="0.35">
      <c r="B47" s="9" cm="1">
        <f t="array" ref="B47">TRANSPOSE(_xlfn._xlws.SORT(_xlfn._xlws.FILTER(irrigation[irrigation_level],irrigation[experiment_id]=A47)))</f>
        <v>0</v>
      </c>
    </row>
    <row r="48" spans="2:2" x14ac:dyDescent="0.35">
      <c r="B48" s="9" cm="1">
        <f t="array" ref="B48">TRANSPOSE(_xlfn._xlws.SORT(_xlfn._xlws.FILTER(irrigation[irrigation_level],irrigation[experiment_id]=A48)))</f>
        <v>0</v>
      </c>
    </row>
    <row r="49" spans="2:2" x14ac:dyDescent="0.35">
      <c r="B49" s="9" cm="1">
        <f t="array" ref="B49">TRANSPOSE(_xlfn._xlws.SORT(_xlfn._xlws.FILTER(irrigation[irrigation_level],irrigation[experiment_id]=A49)))</f>
        <v>0</v>
      </c>
    </row>
    <row r="50" spans="2:2" x14ac:dyDescent="0.35">
      <c r="B50" s="9" cm="1">
        <f t="array" ref="B50">TRANSPOSE(_xlfn._xlws.SORT(_xlfn._xlws.FILTER(irrigation[irrigation_level],irrigation[experiment_id]=A50)))</f>
        <v>0</v>
      </c>
    </row>
    <row r="51" spans="2:2" x14ac:dyDescent="0.35">
      <c r="B51" s="9" cm="1">
        <f t="array" ref="B51">TRANSPOSE(_xlfn._xlws.SORT(_xlfn._xlws.FILTER(irrigation[irrigation_level],irrigation[experiment_id]=A51)))</f>
        <v>0</v>
      </c>
    </row>
    <row r="52" spans="2:2" x14ac:dyDescent="0.35">
      <c r="B52" s="9" cm="1">
        <f t="array" ref="B52">TRANSPOSE(_xlfn._xlws.SORT(_xlfn._xlws.FILTER(irrigation[irrigation_level],irrigation[experiment_id]=A52)))</f>
        <v>0</v>
      </c>
    </row>
    <row r="53" spans="2:2" x14ac:dyDescent="0.35">
      <c r="B53" s="9" cm="1">
        <f t="array" ref="B53">TRANSPOSE(_xlfn._xlws.SORT(_xlfn._xlws.FILTER(irrigation[irrigation_level],irrigation[experiment_id]=A53)))</f>
        <v>0</v>
      </c>
    </row>
    <row r="54" spans="2:2" x14ac:dyDescent="0.35">
      <c r="B54" s="9" cm="1">
        <f t="array" ref="B54">TRANSPOSE(_xlfn._xlws.SORT(_xlfn._xlws.FILTER(irrigation[irrigation_level],irrigation[experiment_id]=A54)))</f>
        <v>0</v>
      </c>
    </row>
    <row r="55" spans="2:2" x14ac:dyDescent="0.35">
      <c r="B55" s="9" cm="1">
        <f t="array" ref="B55">TRANSPOSE(_xlfn._xlws.SORT(_xlfn._xlws.FILTER(irrigation[irrigation_level],irrigation[experiment_id]=A55)))</f>
        <v>0</v>
      </c>
    </row>
    <row r="56" spans="2:2" x14ac:dyDescent="0.35">
      <c r="B56" s="9" cm="1">
        <f t="array" ref="B56">TRANSPOSE(_xlfn._xlws.SORT(_xlfn._xlws.FILTER(irrigation[irrigation_level],irrigation[experiment_id]=A56)))</f>
        <v>0</v>
      </c>
    </row>
    <row r="57" spans="2:2" x14ac:dyDescent="0.35">
      <c r="B57" s="9" cm="1">
        <f t="array" ref="B57">TRANSPOSE(_xlfn._xlws.SORT(_xlfn._xlws.FILTER(irrigation[irrigation_level],irrigation[experiment_id]=A57)))</f>
        <v>0</v>
      </c>
    </row>
    <row r="58" spans="2:2" x14ac:dyDescent="0.35">
      <c r="B58" s="9" cm="1">
        <f t="array" ref="B58">TRANSPOSE(_xlfn._xlws.SORT(_xlfn._xlws.FILTER(irrigation[irrigation_level],irrigation[experiment_id]=A58)))</f>
        <v>0</v>
      </c>
    </row>
    <row r="59" spans="2:2" x14ac:dyDescent="0.35">
      <c r="B59" s="9" cm="1">
        <f t="array" ref="B59">TRANSPOSE(_xlfn._xlws.SORT(_xlfn._xlws.FILTER(irrigation[irrigation_level],irrigation[experiment_id]=A59)))</f>
        <v>0</v>
      </c>
    </row>
    <row r="60" spans="2:2" x14ac:dyDescent="0.35">
      <c r="B60" s="9" cm="1">
        <f t="array" ref="B60">TRANSPOSE(_xlfn._xlws.SORT(_xlfn._xlws.FILTER(irrigation[irrigation_level],irrigation[experiment_id]=A60)))</f>
        <v>0</v>
      </c>
    </row>
    <row r="61" spans="2:2" x14ac:dyDescent="0.35">
      <c r="B61" s="9" cm="1">
        <f t="array" ref="B61">TRANSPOSE(_xlfn._xlws.SORT(_xlfn._xlws.FILTER(irrigation[irrigation_level],irrigation[experiment_id]=A61)))</f>
        <v>0</v>
      </c>
    </row>
    <row r="62" spans="2:2" x14ac:dyDescent="0.35">
      <c r="B62" s="9" cm="1">
        <f t="array" ref="B62">TRANSPOSE(_xlfn._xlws.SORT(_xlfn._xlws.FILTER(irrigation[irrigation_level],irrigation[experiment_id]=A62)))</f>
        <v>0</v>
      </c>
    </row>
    <row r="63" spans="2:2" x14ac:dyDescent="0.35">
      <c r="B63" s="9" cm="1">
        <f t="array" ref="B63">TRANSPOSE(_xlfn._xlws.SORT(_xlfn._xlws.FILTER(irrigation[irrigation_level],irrigation[experiment_id]=A63)))</f>
        <v>0</v>
      </c>
    </row>
    <row r="64" spans="2:2" x14ac:dyDescent="0.35">
      <c r="B64" s="9" cm="1">
        <f t="array" ref="B64">TRANSPOSE(_xlfn._xlws.SORT(_xlfn._xlws.FILTER(irrigation[irrigation_level],irrigation[experiment_id]=A64)))</f>
        <v>0</v>
      </c>
    </row>
    <row r="65" spans="2:2" x14ac:dyDescent="0.35">
      <c r="B65" s="9" cm="1">
        <f t="array" ref="B65">TRANSPOSE(_xlfn._xlws.SORT(_xlfn._xlws.FILTER(irrigation[irrigation_level],irrigation[experiment_id]=A65)))</f>
        <v>0</v>
      </c>
    </row>
    <row r="66" spans="2:2" x14ac:dyDescent="0.35">
      <c r="B66" s="9" cm="1">
        <f t="array" ref="B66">TRANSPOSE(_xlfn._xlws.SORT(_xlfn._xlws.FILTER(irrigation[irrigation_level],irrigation[experiment_id]=A66)))</f>
        <v>0</v>
      </c>
    </row>
    <row r="67" spans="2:2" x14ac:dyDescent="0.35">
      <c r="B67" s="9" cm="1">
        <f t="array" ref="B67">TRANSPOSE(_xlfn._xlws.SORT(_xlfn._xlws.FILTER(irrigation[irrigation_level],irrigation[experiment_id]=A67)))</f>
        <v>0</v>
      </c>
    </row>
    <row r="68" spans="2:2" x14ac:dyDescent="0.35">
      <c r="B68" s="9" cm="1">
        <f t="array" ref="B68">TRANSPOSE(_xlfn._xlws.SORT(_xlfn._xlws.FILTER(irrigation[irrigation_level],irrigation[experiment_id]=A68)))</f>
        <v>0</v>
      </c>
    </row>
    <row r="69" spans="2:2" x14ac:dyDescent="0.35">
      <c r="B69" s="9" cm="1">
        <f t="array" ref="B69">TRANSPOSE(_xlfn._xlws.SORT(_xlfn._xlws.FILTER(irrigation[irrigation_level],irrigation[experiment_id]=A69)))</f>
        <v>0</v>
      </c>
    </row>
    <row r="70" spans="2:2" x14ac:dyDescent="0.35">
      <c r="B70" s="9" cm="1">
        <f t="array" ref="B70">TRANSPOSE(_xlfn._xlws.SORT(_xlfn._xlws.FILTER(irrigation[irrigation_level],irrigation[experiment_id]=A70)))</f>
        <v>0</v>
      </c>
    </row>
    <row r="71" spans="2:2" x14ac:dyDescent="0.35">
      <c r="B71" s="9" cm="1">
        <f t="array" ref="B71">TRANSPOSE(_xlfn._xlws.SORT(_xlfn._xlws.FILTER(irrigation[irrigation_level],irrigation[experiment_id]=A71)))</f>
        <v>0</v>
      </c>
    </row>
    <row r="72" spans="2:2" x14ac:dyDescent="0.35">
      <c r="B72" s="9" cm="1">
        <f t="array" ref="B72">TRANSPOSE(_xlfn._xlws.SORT(_xlfn._xlws.FILTER(irrigation[irrigation_level],irrigation[experiment_id]=A72)))</f>
        <v>0</v>
      </c>
    </row>
    <row r="73" spans="2:2" x14ac:dyDescent="0.35">
      <c r="B73" s="9" cm="1">
        <f t="array" ref="B73">TRANSPOSE(_xlfn._xlws.SORT(_xlfn._xlws.FILTER(irrigation[irrigation_level],irrigation[experiment_id]=A73)))</f>
        <v>0</v>
      </c>
    </row>
    <row r="74" spans="2:2" x14ac:dyDescent="0.35">
      <c r="B74" s="9" cm="1">
        <f t="array" ref="B74">TRANSPOSE(_xlfn._xlws.SORT(_xlfn._xlws.FILTER(irrigation[irrigation_level],irrigation[experiment_id]=A74)))</f>
        <v>0</v>
      </c>
    </row>
    <row r="75" spans="2:2" x14ac:dyDescent="0.35">
      <c r="B75" s="9" cm="1">
        <f t="array" ref="B75">TRANSPOSE(_xlfn._xlws.SORT(_xlfn._xlws.FILTER(irrigation[irrigation_level],irrigation[experiment_id]=A75)))</f>
        <v>0</v>
      </c>
    </row>
    <row r="76" spans="2:2" x14ac:dyDescent="0.35">
      <c r="B76" s="9" cm="1">
        <f t="array" ref="B76">TRANSPOSE(_xlfn._xlws.SORT(_xlfn._xlws.FILTER(irrigation[irrigation_level],irrigation[experiment_id]=A76)))</f>
        <v>0</v>
      </c>
    </row>
    <row r="77" spans="2:2" x14ac:dyDescent="0.35">
      <c r="B77" s="9" cm="1">
        <f t="array" ref="B77">TRANSPOSE(_xlfn._xlws.SORT(_xlfn._xlws.FILTER(irrigation[irrigation_level],irrigation[experiment_id]=A77)))</f>
        <v>0</v>
      </c>
    </row>
    <row r="78" spans="2:2" x14ac:dyDescent="0.35">
      <c r="B78" s="9" cm="1">
        <f t="array" ref="B78">TRANSPOSE(_xlfn._xlws.SORT(_xlfn._xlws.FILTER(irrigation[irrigation_level],irrigation[experiment_id]=A78)))</f>
        <v>0</v>
      </c>
    </row>
    <row r="79" spans="2:2" x14ac:dyDescent="0.35">
      <c r="B79" s="9" cm="1">
        <f t="array" ref="B79">TRANSPOSE(_xlfn._xlws.SORT(_xlfn._xlws.FILTER(irrigation[irrigation_level],irrigation[experiment_id]=A79)))</f>
        <v>0</v>
      </c>
    </row>
    <row r="80" spans="2:2" x14ac:dyDescent="0.35">
      <c r="B80" s="9" cm="1">
        <f t="array" ref="B80">TRANSPOSE(_xlfn._xlws.SORT(_xlfn._xlws.FILTER(irrigation[irrigation_level],irrigation[experiment_id]=A80)))</f>
        <v>0</v>
      </c>
    </row>
    <row r="81" spans="2:2" x14ac:dyDescent="0.35">
      <c r="B81" s="9" cm="1">
        <f t="array" ref="B81">TRANSPOSE(_xlfn._xlws.SORT(_xlfn._xlws.FILTER(irrigation[irrigation_level],irrigation[experiment_id]=A81)))</f>
        <v>0</v>
      </c>
    </row>
    <row r="82" spans="2:2" x14ac:dyDescent="0.35">
      <c r="B82" s="9" cm="1">
        <f t="array" ref="B82">TRANSPOSE(_xlfn._xlws.SORT(_xlfn._xlws.FILTER(irrigation[irrigation_level],irrigation[experiment_id]=A82)))</f>
        <v>0</v>
      </c>
    </row>
    <row r="83" spans="2:2" x14ac:dyDescent="0.35">
      <c r="B83" s="9" cm="1">
        <f t="array" ref="B83">TRANSPOSE(_xlfn._xlws.SORT(_xlfn._xlws.FILTER(irrigation[irrigation_level],irrigation[experiment_id]=A83)))</f>
        <v>0</v>
      </c>
    </row>
    <row r="84" spans="2:2" x14ac:dyDescent="0.35">
      <c r="B84" s="9" cm="1">
        <f t="array" ref="B84">TRANSPOSE(_xlfn._xlws.SORT(_xlfn._xlws.FILTER(irrigation[irrigation_level],irrigation[experiment_id]=A84)))</f>
        <v>0</v>
      </c>
    </row>
    <row r="85" spans="2:2" x14ac:dyDescent="0.35">
      <c r="B85" s="9" cm="1">
        <f t="array" ref="B85">TRANSPOSE(_xlfn._xlws.SORT(_xlfn._xlws.FILTER(irrigation[irrigation_level],irrigation[experiment_id]=A85)))</f>
        <v>0</v>
      </c>
    </row>
    <row r="86" spans="2:2" x14ac:dyDescent="0.35">
      <c r="B86" s="9" cm="1">
        <f t="array" ref="B86">TRANSPOSE(_xlfn._xlws.SORT(_xlfn._xlws.FILTER(irrigation[irrigation_level],irrigation[experiment_id]=A86)))</f>
        <v>0</v>
      </c>
    </row>
    <row r="87" spans="2:2" x14ac:dyDescent="0.35">
      <c r="B87" s="9" cm="1">
        <f t="array" ref="B87">TRANSPOSE(_xlfn._xlws.SORT(_xlfn._xlws.FILTER(irrigation[irrigation_level],irrigation[experiment_id]=A87)))</f>
        <v>0</v>
      </c>
    </row>
    <row r="88" spans="2:2" x14ac:dyDescent="0.35">
      <c r="B88" s="9" cm="1">
        <f t="array" ref="B88">TRANSPOSE(_xlfn._xlws.SORT(_xlfn._xlws.FILTER(irrigation[irrigation_level],irrigation[experiment_id]=A88)))</f>
        <v>0</v>
      </c>
    </row>
    <row r="89" spans="2:2" x14ac:dyDescent="0.35">
      <c r="B89" s="9" cm="1">
        <f t="array" ref="B89">TRANSPOSE(_xlfn._xlws.SORT(_xlfn._xlws.FILTER(irrigation[irrigation_level],irrigation[experiment_id]=A89)))</f>
        <v>0</v>
      </c>
    </row>
    <row r="90" spans="2:2" x14ac:dyDescent="0.35">
      <c r="B90" s="9" cm="1">
        <f t="array" ref="B90">TRANSPOSE(_xlfn._xlws.SORT(_xlfn._xlws.FILTER(irrigation[irrigation_level],irrigation[experiment_id]=A90)))</f>
        <v>0</v>
      </c>
    </row>
    <row r="91" spans="2:2" x14ac:dyDescent="0.35">
      <c r="B91" s="9" cm="1">
        <f t="array" ref="B91">TRANSPOSE(_xlfn._xlws.SORT(_xlfn._xlws.FILTER(irrigation[irrigation_level],irrigation[experiment_id]=A91)))</f>
        <v>0</v>
      </c>
    </row>
    <row r="92" spans="2:2" x14ac:dyDescent="0.35">
      <c r="B92" s="9" cm="1">
        <f t="array" ref="B92">TRANSPOSE(_xlfn._xlws.SORT(_xlfn._xlws.FILTER(irrigation[irrigation_level],irrigation[experiment_id]=A92)))</f>
        <v>0</v>
      </c>
    </row>
    <row r="93" spans="2:2" x14ac:dyDescent="0.35">
      <c r="B93" s="9" cm="1">
        <f t="array" ref="B93">TRANSPOSE(_xlfn._xlws.SORT(_xlfn._xlws.FILTER(irrigation[irrigation_level],irrigation[experiment_id]=A93)))</f>
        <v>0</v>
      </c>
    </row>
    <row r="94" spans="2:2" x14ac:dyDescent="0.35">
      <c r="B94" s="9" cm="1">
        <f t="array" ref="B94">TRANSPOSE(_xlfn._xlws.SORT(_xlfn._xlws.FILTER(irrigation[irrigation_level],irrigation[experiment_id]=A94)))</f>
        <v>0</v>
      </c>
    </row>
    <row r="95" spans="2:2" x14ac:dyDescent="0.35">
      <c r="B95" s="9" cm="1">
        <f t="array" ref="B95">TRANSPOSE(_xlfn._xlws.SORT(_xlfn._xlws.FILTER(irrigation[irrigation_level],irrigation[experiment_id]=A95)))</f>
        <v>0</v>
      </c>
    </row>
    <row r="96" spans="2:2" x14ac:dyDescent="0.35">
      <c r="B96" s="9" cm="1">
        <f t="array" ref="B96">TRANSPOSE(_xlfn._xlws.SORT(_xlfn._xlws.FILTER(irrigation[irrigation_level],irrigation[experiment_id]=A96)))</f>
        <v>0</v>
      </c>
    </row>
    <row r="97" spans="2:2" x14ac:dyDescent="0.35">
      <c r="B97" s="9" cm="1">
        <f t="array" ref="B97">TRANSPOSE(_xlfn._xlws.SORT(_xlfn._xlws.FILTER(irrigation[irrigation_level],irrigation[experiment_id]=A97)))</f>
        <v>0</v>
      </c>
    </row>
    <row r="98" spans="2:2" x14ac:dyDescent="0.35">
      <c r="B98" s="9" cm="1">
        <f t="array" ref="B98">TRANSPOSE(_xlfn._xlws.SORT(_xlfn._xlws.FILTER(irrigation[irrigation_level],irrigation[experiment_id]=A98)))</f>
        <v>0</v>
      </c>
    </row>
    <row r="99" spans="2:2" x14ac:dyDescent="0.35">
      <c r="B99" s="9" cm="1">
        <f t="array" ref="B99">TRANSPOSE(_xlfn._xlws.SORT(_xlfn._xlws.FILTER(irrigation[irrigation_level],irrigation[experiment_id]=A99)))</f>
        <v>0</v>
      </c>
    </row>
    <row r="100" spans="2:2" x14ac:dyDescent="0.35">
      <c r="B100" s="9" cm="1">
        <f t="array" ref="B100">TRANSPOSE(_xlfn._xlws.SORT(_xlfn._xlws.FILTER(irrigation[irrigation_level],irrigation[experiment_id]=A100)))</f>
        <v>0</v>
      </c>
    </row>
    <row r="101" spans="2:2" x14ac:dyDescent="0.35">
      <c r="B101" s="9" cm="1">
        <f t="array" ref="B101">TRANSPOSE(_xlfn._xlws.SORT(_xlfn._xlws.FILTER(irrigation[irrigation_level],irrigation[experiment_id]=A101)))</f>
        <v>0</v>
      </c>
    </row>
    <row r="102" spans="2:2" x14ac:dyDescent="0.35">
      <c r="B102" s="9" cm="1">
        <f t="array" ref="B102">TRANSPOSE(_xlfn._xlws.SORT(_xlfn._xlws.FILTER(irrigation[irrigation_level],irrigation[experiment_id]=A102)))</f>
        <v>0</v>
      </c>
    </row>
    <row r="103" spans="2:2" x14ac:dyDescent="0.35">
      <c r="B103" s="9" cm="1">
        <f t="array" ref="B103">TRANSPOSE(_xlfn._xlws.SORT(_xlfn._xlws.FILTER(irrigation[irrigation_level],irrigation[experiment_id]=A103)))</f>
        <v>0</v>
      </c>
    </row>
    <row r="104" spans="2:2" x14ac:dyDescent="0.35">
      <c r="B104" s="9" cm="1">
        <f t="array" ref="B104">TRANSPOSE(_xlfn._xlws.SORT(_xlfn._xlws.FILTER(irrigation[irrigation_level],irrigation[experiment_id]=A104)))</f>
        <v>0</v>
      </c>
    </row>
    <row r="105" spans="2:2" x14ac:dyDescent="0.35">
      <c r="B105" s="9" cm="1">
        <f t="array" ref="B105">TRANSPOSE(_xlfn._xlws.SORT(_xlfn._xlws.FILTER(irrigation[irrigation_level],irrigation[experiment_id]=A105)))</f>
        <v>0</v>
      </c>
    </row>
    <row r="106" spans="2:2" x14ac:dyDescent="0.35">
      <c r="B106" s="9" cm="1">
        <f t="array" ref="B106">TRANSPOSE(_xlfn._xlws.SORT(_xlfn._xlws.FILTER(irrigation[irrigation_level],irrigation[experiment_id]=A106)))</f>
        <v>0</v>
      </c>
    </row>
    <row r="107" spans="2:2" x14ac:dyDescent="0.35">
      <c r="B107" s="9" cm="1">
        <f t="array" ref="B107">TRANSPOSE(_xlfn._xlws.SORT(_xlfn._xlws.FILTER(irrigation[irrigation_level],irrigation[experiment_id]=A107)))</f>
        <v>0</v>
      </c>
    </row>
    <row r="108" spans="2:2" x14ac:dyDescent="0.35">
      <c r="B108" s="9" cm="1">
        <f t="array" ref="B108">TRANSPOSE(_xlfn._xlws.SORT(_xlfn._xlws.FILTER(irrigation[irrigation_level],irrigation[experiment_id]=A108)))</f>
        <v>0</v>
      </c>
    </row>
    <row r="109" spans="2:2" x14ac:dyDescent="0.35">
      <c r="B109" s="9" cm="1">
        <f t="array" ref="B109">TRANSPOSE(_xlfn._xlws.SORT(_xlfn._xlws.FILTER(irrigation[irrigation_level],irrigation[experiment_id]=A109)))</f>
        <v>0</v>
      </c>
    </row>
    <row r="110" spans="2:2" x14ac:dyDescent="0.35">
      <c r="B110" s="9" cm="1">
        <f t="array" ref="B110">TRANSPOSE(_xlfn._xlws.SORT(_xlfn._xlws.FILTER(irrigation[irrigation_level],irrigation[experiment_id]=A110)))</f>
        <v>0</v>
      </c>
    </row>
    <row r="111" spans="2:2" x14ac:dyDescent="0.35">
      <c r="B111" s="9" cm="1">
        <f t="array" ref="B111">TRANSPOSE(_xlfn._xlws.SORT(_xlfn._xlws.FILTER(irrigation[irrigation_level],irrigation[experiment_id]=A111)))</f>
        <v>0</v>
      </c>
    </row>
    <row r="112" spans="2:2" x14ac:dyDescent="0.35">
      <c r="B112" s="9" cm="1">
        <f t="array" ref="B112">TRANSPOSE(_xlfn._xlws.SORT(_xlfn._xlws.FILTER(irrigation[irrigation_level],irrigation[experiment_id]=A112)))</f>
        <v>0</v>
      </c>
    </row>
    <row r="113" spans="2:2" x14ac:dyDescent="0.35">
      <c r="B113" s="9" cm="1">
        <f t="array" ref="B113">TRANSPOSE(_xlfn._xlws.SORT(_xlfn._xlws.FILTER(irrigation[irrigation_level],irrigation[experiment_id]=A113)))</f>
        <v>0</v>
      </c>
    </row>
    <row r="114" spans="2:2" x14ac:dyDescent="0.35">
      <c r="B114" s="9" cm="1">
        <f t="array" ref="B114">TRANSPOSE(_xlfn._xlws.SORT(_xlfn._xlws.FILTER(irrigation[irrigation_level],irrigation[experiment_id]=A114)))</f>
        <v>0</v>
      </c>
    </row>
    <row r="115" spans="2:2" x14ac:dyDescent="0.35">
      <c r="B115" s="9" cm="1">
        <f t="array" ref="B115">TRANSPOSE(_xlfn._xlws.SORT(_xlfn._xlws.FILTER(irrigation[irrigation_level],irrigation[experiment_id]=A115)))</f>
        <v>0</v>
      </c>
    </row>
    <row r="116" spans="2:2" x14ac:dyDescent="0.35">
      <c r="B116" s="9" cm="1">
        <f t="array" ref="B116">TRANSPOSE(_xlfn._xlws.SORT(_xlfn._xlws.FILTER(irrigation[irrigation_level],irrigation[experiment_id]=A116)))</f>
        <v>0</v>
      </c>
    </row>
    <row r="117" spans="2:2" x14ac:dyDescent="0.35">
      <c r="B117" s="9" cm="1">
        <f t="array" ref="B117">TRANSPOSE(_xlfn._xlws.SORT(_xlfn._xlws.FILTER(irrigation[irrigation_level],irrigation[experiment_id]=A117)))</f>
        <v>0</v>
      </c>
    </row>
    <row r="118" spans="2:2" x14ac:dyDescent="0.35">
      <c r="B118" s="9" cm="1">
        <f t="array" ref="B118">TRANSPOSE(_xlfn._xlws.SORT(_xlfn._xlws.FILTER(irrigation[irrigation_level],irrigation[experiment_id]=A118)))</f>
        <v>0</v>
      </c>
    </row>
    <row r="119" spans="2:2" x14ac:dyDescent="0.35">
      <c r="B119" s="9" cm="1">
        <f t="array" ref="B119">TRANSPOSE(_xlfn._xlws.SORT(_xlfn._xlws.FILTER(irrigation[irrigation_level],irrigation[experiment_id]=A119)))</f>
        <v>0</v>
      </c>
    </row>
    <row r="120" spans="2:2" x14ac:dyDescent="0.35">
      <c r="B120" s="9" cm="1">
        <f t="array" ref="B120">TRANSPOSE(_xlfn._xlws.SORT(_xlfn._xlws.FILTER(irrigation[irrigation_level],irrigation[experiment_id]=A120)))</f>
        <v>0</v>
      </c>
    </row>
    <row r="121" spans="2:2" x14ac:dyDescent="0.35">
      <c r="B121" s="9" cm="1">
        <f t="array" ref="B121">TRANSPOSE(_xlfn._xlws.SORT(_xlfn._xlws.FILTER(irrigation[irrigation_level],irrigation[experiment_id]=A121)))</f>
        <v>0</v>
      </c>
    </row>
    <row r="122" spans="2:2" x14ac:dyDescent="0.35">
      <c r="B122" s="9" cm="1">
        <f t="array" ref="B122">TRANSPOSE(_xlfn._xlws.SORT(_xlfn._xlws.FILTER(irrigation[irrigation_level],irrigation[experiment_id]=A122)))</f>
        <v>0</v>
      </c>
    </row>
    <row r="123" spans="2:2" x14ac:dyDescent="0.35">
      <c r="B123" s="9" cm="1">
        <f t="array" ref="B123">TRANSPOSE(_xlfn._xlws.SORT(_xlfn._xlws.FILTER(irrigation[irrigation_level],irrigation[experiment_id]=A123)))</f>
        <v>0</v>
      </c>
    </row>
    <row r="124" spans="2:2" x14ac:dyDescent="0.35">
      <c r="B124" s="9" cm="1">
        <f t="array" ref="B124">TRANSPOSE(_xlfn._xlws.SORT(_xlfn._xlws.FILTER(irrigation[irrigation_level],irrigation[experiment_id]=A124)))</f>
        <v>0</v>
      </c>
    </row>
    <row r="125" spans="2:2" x14ac:dyDescent="0.35">
      <c r="B125" s="9" cm="1">
        <f t="array" ref="B125">TRANSPOSE(_xlfn._xlws.SORT(_xlfn._xlws.FILTER(irrigation[irrigation_level],irrigation[experiment_id]=A125)))</f>
        <v>0</v>
      </c>
    </row>
    <row r="126" spans="2:2" x14ac:dyDescent="0.35">
      <c r="B126" s="9" cm="1">
        <f t="array" ref="B126">TRANSPOSE(_xlfn._xlws.SORT(_xlfn._xlws.FILTER(irrigation[irrigation_level],irrigation[experiment_id]=A126)))</f>
        <v>0</v>
      </c>
    </row>
    <row r="127" spans="2:2" x14ac:dyDescent="0.35">
      <c r="B127" s="9" cm="1">
        <f t="array" ref="B127">TRANSPOSE(_xlfn._xlws.SORT(_xlfn._xlws.FILTER(irrigation[irrigation_level],irrigation[experiment_id]=A127)))</f>
        <v>0</v>
      </c>
    </row>
    <row r="128" spans="2:2" x14ac:dyDescent="0.35">
      <c r="B128" s="9" cm="1">
        <f t="array" ref="B128">TRANSPOSE(_xlfn._xlws.SORT(_xlfn._xlws.FILTER(irrigation[irrigation_level],irrigation[experiment_id]=A128)))</f>
        <v>0</v>
      </c>
    </row>
    <row r="129" spans="2:2" x14ac:dyDescent="0.35">
      <c r="B129" s="9" cm="1">
        <f t="array" ref="B129">TRANSPOSE(_xlfn._xlws.SORT(_xlfn._xlws.FILTER(irrigation[irrigation_level],irrigation[experiment_id]=A129)))</f>
        <v>0</v>
      </c>
    </row>
    <row r="130" spans="2:2" x14ac:dyDescent="0.35">
      <c r="B130" s="9" cm="1">
        <f t="array" ref="B130">TRANSPOSE(_xlfn._xlws.SORT(_xlfn._xlws.FILTER(irrigation[irrigation_level],irrigation[experiment_id]=A130)))</f>
        <v>0</v>
      </c>
    </row>
    <row r="131" spans="2:2" x14ac:dyDescent="0.35">
      <c r="B131" s="9" cm="1">
        <f t="array" ref="B131">TRANSPOSE(_xlfn._xlws.SORT(_xlfn._xlws.FILTER(irrigation[irrigation_level],irrigation[experiment_id]=A131)))</f>
        <v>0</v>
      </c>
    </row>
    <row r="132" spans="2:2" x14ac:dyDescent="0.35">
      <c r="B132" s="9" cm="1">
        <f t="array" ref="B132">TRANSPOSE(_xlfn._xlws.SORT(_xlfn._xlws.FILTER(irrigation[irrigation_level],irrigation[experiment_id]=A132)))</f>
        <v>0</v>
      </c>
    </row>
    <row r="133" spans="2:2" x14ac:dyDescent="0.35">
      <c r="B133" s="9" cm="1">
        <f t="array" ref="B133">TRANSPOSE(_xlfn._xlws.SORT(_xlfn._xlws.FILTER(irrigation[irrigation_level],irrigation[experiment_id]=A133)))</f>
        <v>0</v>
      </c>
    </row>
    <row r="134" spans="2:2" x14ac:dyDescent="0.35">
      <c r="B134" s="9" cm="1">
        <f t="array" ref="B134">TRANSPOSE(_xlfn._xlws.SORT(_xlfn._xlws.FILTER(irrigation[irrigation_level],irrigation[experiment_id]=A134)))</f>
        <v>0</v>
      </c>
    </row>
    <row r="135" spans="2:2" x14ac:dyDescent="0.35">
      <c r="B135" s="9" cm="1">
        <f t="array" ref="B135">TRANSPOSE(_xlfn._xlws.SORT(_xlfn._xlws.FILTER(irrigation[irrigation_level],irrigation[experiment_id]=A135)))</f>
        <v>0</v>
      </c>
    </row>
    <row r="136" spans="2:2" x14ac:dyDescent="0.35">
      <c r="B136" s="9" cm="1">
        <f t="array" ref="B136">TRANSPOSE(_xlfn._xlws.SORT(_xlfn._xlws.FILTER(irrigation[irrigation_level],irrigation[experiment_id]=A136)))</f>
        <v>0</v>
      </c>
    </row>
    <row r="137" spans="2:2" x14ac:dyDescent="0.35">
      <c r="B137" s="9" cm="1">
        <f t="array" ref="B137">TRANSPOSE(_xlfn._xlws.SORT(_xlfn._xlws.FILTER(irrigation[irrigation_level],irrigation[experiment_id]=A137)))</f>
        <v>0</v>
      </c>
    </row>
    <row r="138" spans="2:2" x14ac:dyDescent="0.35">
      <c r="B138" s="9" cm="1">
        <f t="array" ref="B138">TRANSPOSE(_xlfn._xlws.SORT(_xlfn._xlws.FILTER(irrigation[irrigation_level],irrigation[experiment_id]=A138)))</f>
        <v>0</v>
      </c>
    </row>
    <row r="139" spans="2:2" x14ac:dyDescent="0.35">
      <c r="B139" s="9" cm="1">
        <f t="array" ref="B139">TRANSPOSE(_xlfn._xlws.SORT(_xlfn._xlws.FILTER(irrigation[irrigation_level],irrigation[experiment_id]=A139)))</f>
        <v>0</v>
      </c>
    </row>
    <row r="140" spans="2:2" x14ac:dyDescent="0.35">
      <c r="B140" s="9" cm="1">
        <f t="array" ref="B140">TRANSPOSE(_xlfn._xlws.SORT(_xlfn._xlws.FILTER(irrigation[irrigation_level],irrigation[experiment_id]=A140)))</f>
        <v>0</v>
      </c>
    </row>
    <row r="141" spans="2:2" x14ac:dyDescent="0.35">
      <c r="B141" s="9" cm="1">
        <f t="array" ref="B141">TRANSPOSE(_xlfn._xlws.SORT(_xlfn._xlws.FILTER(irrigation[irrigation_level],irrigation[experiment_id]=A141)))</f>
        <v>0</v>
      </c>
    </row>
    <row r="142" spans="2:2" x14ac:dyDescent="0.35">
      <c r="B142" s="9" cm="1">
        <f t="array" ref="B142">TRANSPOSE(_xlfn._xlws.SORT(_xlfn._xlws.FILTER(irrigation[irrigation_level],irrigation[experiment_id]=A142)))</f>
        <v>0</v>
      </c>
    </row>
    <row r="143" spans="2:2" x14ac:dyDescent="0.35">
      <c r="B143" s="9" cm="1">
        <f t="array" ref="B143">TRANSPOSE(_xlfn._xlws.SORT(_xlfn._xlws.FILTER(irrigation[irrigation_level],irrigation[experiment_id]=A143)))</f>
        <v>0</v>
      </c>
    </row>
    <row r="144" spans="2:2" x14ac:dyDescent="0.35">
      <c r="B144" s="9" cm="1">
        <f t="array" ref="B144">TRANSPOSE(_xlfn._xlws.SORT(_xlfn._xlws.FILTER(irrigation[irrigation_level],irrigation[experiment_id]=A144)))</f>
        <v>0</v>
      </c>
    </row>
    <row r="145" spans="2:2" x14ac:dyDescent="0.35">
      <c r="B145" s="9" cm="1">
        <f t="array" ref="B145">TRANSPOSE(_xlfn._xlws.SORT(_xlfn._xlws.FILTER(irrigation[irrigation_level],irrigation[experiment_id]=A145)))</f>
        <v>0</v>
      </c>
    </row>
    <row r="146" spans="2:2" x14ac:dyDescent="0.35">
      <c r="B146" s="9" cm="1">
        <f t="array" ref="B146">TRANSPOSE(_xlfn._xlws.SORT(_xlfn._xlws.FILTER(irrigation[irrigation_level],irrigation[experiment_id]=A146)))</f>
        <v>0</v>
      </c>
    </row>
    <row r="147" spans="2:2" x14ac:dyDescent="0.35">
      <c r="B147" s="9" cm="1">
        <f t="array" ref="B147">TRANSPOSE(_xlfn._xlws.SORT(_xlfn._xlws.FILTER(irrigation[irrigation_level],irrigation[experiment_id]=A147)))</f>
        <v>0</v>
      </c>
    </row>
    <row r="148" spans="2:2" x14ac:dyDescent="0.35">
      <c r="B148" s="9" cm="1">
        <f t="array" ref="B148">TRANSPOSE(_xlfn._xlws.SORT(_xlfn._xlws.FILTER(irrigation[irrigation_level],irrigation[experiment_id]=A148)))</f>
        <v>0</v>
      </c>
    </row>
    <row r="149" spans="2:2" x14ac:dyDescent="0.35">
      <c r="B149" s="9" cm="1">
        <f t="array" ref="B149">TRANSPOSE(_xlfn._xlws.SORT(_xlfn._xlws.FILTER(irrigation[irrigation_level],irrigation[experiment_id]=A149)))</f>
        <v>0</v>
      </c>
    </row>
    <row r="150" spans="2:2" x14ac:dyDescent="0.35">
      <c r="B150" s="9" cm="1">
        <f t="array" ref="B150">TRANSPOSE(_xlfn._xlws.SORT(_xlfn._xlws.FILTER(irrigation[irrigation_level],irrigation[experiment_id]=A150)))</f>
        <v>0</v>
      </c>
    </row>
    <row r="151" spans="2:2" x14ac:dyDescent="0.35">
      <c r="B151" s="9" cm="1">
        <f t="array" ref="B151">TRANSPOSE(_xlfn._xlws.SORT(_xlfn._xlws.FILTER(irrigation[irrigation_level],irrigation[experiment_id]=A151)))</f>
        <v>0</v>
      </c>
    </row>
    <row r="152" spans="2:2" x14ac:dyDescent="0.35">
      <c r="B152" s="9" cm="1">
        <f t="array" ref="B152">TRANSPOSE(_xlfn._xlws.SORT(_xlfn._xlws.FILTER(irrigation[irrigation_level],irrigation[experiment_id]=A152)))</f>
        <v>0</v>
      </c>
    </row>
    <row r="153" spans="2:2" x14ac:dyDescent="0.35">
      <c r="B153" s="9" cm="1">
        <f t="array" ref="B153">TRANSPOSE(_xlfn._xlws.SORT(_xlfn._xlws.FILTER(irrigation[irrigation_level],irrigation[experiment_id]=A153)))</f>
        <v>0</v>
      </c>
    </row>
    <row r="154" spans="2:2" x14ac:dyDescent="0.35">
      <c r="B154" s="9" cm="1">
        <f t="array" ref="B154">TRANSPOSE(_xlfn._xlws.SORT(_xlfn._xlws.FILTER(irrigation[irrigation_level],irrigation[experiment_id]=A154)))</f>
        <v>0</v>
      </c>
    </row>
    <row r="155" spans="2:2" x14ac:dyDescent="0.35">
      <c r="B155" s="9" cm="1">
        <f t="array" ref="B155">TRANSPOSE(_xlfn._xlws.SORT(_xlfn._xlws.FILTER(irrigation[irrigation_level],irrigation[experiment_id]=A155)))</f>
        <v>0</v>
      </c>
    </row>
    <row r="156" spans="2:2" x14ac:dyDescent="0.35">
      <c r="B156" s="9" cm="1">
        <f t="array" ref="B156">TRANSPOSE(_xlfn._xlws.SORT(_xlfn._xlws.FILTER(irrigation[irrigation_level],irrigation[experiment_id]=A156)))</f>
        <v>0</v>
      </c>
    </row>
    <row r="157" spans="2:2" x14ac:dyDescent="0.35">
      <c r="B157" s="9" cm="1">
        <f t="array" ref="B157">TRANSPOSE(_xlfn._xlws.SORT(_xlfn._xlws.FILTER(irrigation[irrigation_level],irrigation[experiment_id]=A157)))</f>
        <v>0</v>
      </c>
    </row>
    <row r="158" spans="2:2" x14ac:dyDescent="0.35">
      <c r="B158" s="9" cm="1">
        <f t="array" ref="B158">TRANSPOSE(_xlfn._xlws.SORT(_xlfn._xlws.FILTER(irrigation[irrigation_level],irrigation[experiment_id]=A158)))</f>
        <v>0</v>
      </c>
    </row>
    <row r="159" spans="2:2" x14ac:dyDescent="0.35">
      <c r="B159" s="9" cm="1">
        <f t="array" ref="B159">TRANSPOSE(_xlfn._xlws.SORT(_xlfn._xlws.FILTER(irrigation[irrigation_level],irrigation[experiment_id]=A159)))</f>
        <v>0</v>
      </c>
    </row>
    <row r="160" spans="2:2" x14ac:dyDescent="0.35">
      <c r="B160" s="9" cm="1">
        <f t="array" ref="B160">TRANSPOSE(_xlfn._xlws.SORT(_xlfn._xlws.FILTER(irrigation[irrigation_level],irrigation[experiment_id]=A160)))</f>
        <v>0</v>
      </c>
    </row>
    <row r="161" spans="2:2" x14ac:dyDescent="0.35">
      <c r="B161" s="9" cm="1">
        <f t="array" ref="B161">TRANSPOSE(_xlfn._xlws.SORT(_xlfn._xlws.FILTER(irrigation[irrigation_level],irrigation[experiment_id]=A161)))</f>
        <v>0</v>
      </c>
    </row>
    <row r="162" spans="2:2" x14ac:dyDescent="0.35">
      <c r="B162" s="9" cm="1">
        <f t="array" ref="B162">TRANSPOSE(_xlfn._xlws.SORT(_xlfn._xlws.FILTER(irrigation[irrigation_level],irrigation[experiment_id]=A162)))</f>
        <v>0</v>
      </c>
    </row>
    <row r="163" spans="2:2" x14ac:dyDescent="0.35">
      <c r="B163" s="9" cm="1">
        <f t="array" ref="B163">TRANSPOSE(_xlfn._xlws.SORT(_xlfn._xlws.FILTER(irrigation[irrigation_level],irrigation[experiment_id]=A163)))</f>
        <v>0</v>
      </c>
    </row>
    <row r="164" spans="2:2" x14ac:dyDescent="0.35">
      <c r="B164" s="9" cm="1">
        <f t="array" ref="B164">TRANSPOSE(_xlfn._xlws.SORT(_xlfn._xlws.FILTER(irrigation[irrigation_level],irrigation[experiment_id]=A164)))</f>
        <v>0</v>
      </c>
    </row>
    <row r="165" spans="2:2" x14ac:dyDescent="0.35">
      <c r="B165" s="9" cm="1">
        <f t="array" ref="B165">TRANSPOSE(_xlfn._xlws.SORT(_xlfn._xlws.FILTER(irrigation[irrigation_level],irrigation[experiment_id]=A165)))</f>
        <v>0</v>
      </c>
    </row>
    <row r="166" spans="2:2" x14ac:dyDescent="0.35">
      <c r="B166" s="9" cm="1">
        <f t="array" ref="B166">TRANSPOSE(_xlfn._xlws.SORT(_xlfn._xlws.FILTER(irrigation[irrigation_level],irrigation[experiment_id]=A166)))</f>
        <v>0</v>
      </c>
    </row>
    <row r="167" spans="2:2" x14ac:dyDescent="0.35">
      <c r="B167" s="9" cm="1">
        <f t="array" ref="B167">TRANSPOSE(_xlfn._xlws.SORT(_xlfn._xlws.FILTER(irrigation[irrigation_level],irrigation[experiment_id]=A167)))</f>
        <v>0</v>
      </c>
    </row>
    <row r="168" spans="2:2" x14ac:dyDescent="0.35">
      <c r="B168" s="9" cm="1">
        <f t="array" ref="B168">TRANSPOSE(_xlfn._xlws.SORT(_xlfn._xlws.FILTER(irrigation[irrigation_level],irrigation[experiment_id]=A168)))</f>
        <v>0</v>
      </c>
    </row>
    <row r="169" spans="2:2" x14ac:dyDescent="0.35">
      <c r="B169" s="9" cm="1">
        <f t="array" ref="B169">TRANSPOSE(_xlfn._xlws.SORT(_xlfn._xlws.FILTER(irrigation[irrigation_level],irrigation[experiment_id]=A169)))</f>
        <v>0</v>
      </c>
    </row>
    <row r="170" spans="2:2" x14ac:dyDescent="0.35">
      <c r="B170" s="9" cm="1">
        <f t="array" ref="B170">TRANSPOSE(_xlfn._xlws.SORT(_xlfn._xlws.FILTER(irrigation[irrigation_level],irrigation[experiment_id]=A170)))</f>
        <v>0</v>
      </c>
    </row>
    <row r="171" spans="2:2" x14ac:dyDescent="0.35">
      <c r="B171" s="9" cm="1">
        <f t="array" ref="B171">TRANSPOSE(_xlfn._xlws.SORT(_xlfn._xlws.FILTER(irrigation[irrigation_level],irrigation[experiment_id]=A171)))</f>
        <v>0</v>
      </c>
    </row>
    <row r="172" spans="2:2" x14ac:dyDescent="0.35">
      <c r="B172" s="9" cm="1">
        <f t="array" ref="B172">TRANSPOSE(_xlfn._xlws.SORT(_xlfn._xlws.FILTER(irrigation[irrigation_level],irrigation[experiment_id]=A172)))</f>
        <v>0</v>
      </c>
    </row>
    <row r="173" spans="2:2" x14ac:dyDescent="0.35">
      <c r="B173" s="9" cm="1">
        <f t="array" ref="B173">TRANSPOSE(_xlfn._xlws.SORT(_xlfn._xlws.FILTER(irrigation[irrigation_level],irrigation[experiment_id]=A173)))</f>
        <v>0</v>
      </c>
    </row>
    <row r="174" spans="2:2" x14ac:dyDescent="0.35">
      <c r="B174" s="9" cm="1">
        <f t="array" ref="B174">TRANSPOSE(_xlfn._xlws.SORT(_xlfn._xlws.FILTER(irrigation[irrigation_level],irrigation[experiment_id]=A174)))</f>
        <v>0</v>
      </c>
    </row>
    <row r="175" spans="2:2" x14ac:dyDescent="0.35">
      <c r="B175" s="9" cm="1">
        <f t="array" ref="B175">TRANSPOSE(_xlfn._xlws.SORT(_xlfn._xlws.FILTER(irrigation[irrigation_level],irrigation[experiment_id]=A175)))</f>
        <v>0</v>
      </c>
    </row>
    <row r="176" spans="2:2" x14ac:dyDescent="0.35">
      <c r="B176" s="9" cm="1">
        <f t="array" ref="B176">TRANSPOSE(_xlfn._xlws.SORT(_xlfn._xlws.FILTER(irrigation[irrigation_level],irrigation[experiment_id]=A176)))</f>
        <v>0</v>
      </c>
    </row>
    <row r="177" spans="2:2" x14ac:dyDescent="0.35">
      <c r="B177" s="9" cm="1">
        <f t="array" ref="B177">TRANSPOSE(_xlfn._xlws.SORT(_xlfn._xlws.FILTER(irrigation[irrigation_level],irrigation[experiment_id]=A177)))</f>
        <v>0</v>
      </c>
    </row>
    <row r="178" spans="2:2" x14ac:dyDescent="0.35">
      <c r="B178" s="9" cm="1">
        <f t="array" ref="B178">TRANSPOSE(_xlfn._xlws.SORT(_xlfn._xlws.FILTER(irrigation[irrigation_level],irrigation[experiment_id]=A178)))</f>
        <v>0</v>
      </c>
    </row>
    <row r="179" spans="2:2" x14ac:dyDescent="0.35">
      <c r="B179" s="9" cm="1">
        <f t="array" ref="B179">TRANSPOSE(_xlfn._xlws.SORT(_xlfn._xlws.FILTER(irrigation[irrigation_level],irrigation[experiment_id]=A179)))</f>
        <v>0</v>
      </c>
    </row>
    <row r="180" spans="2:2" x14ac:dyDescent="0.35">
      <c r="B180" s="9" cm="1">
        <f t="array" ref="B180">TRANSPOSE(_xlfn._xlws.SORT(_xlfn._xlws.FILTER(irrigation[irrigation_level],irrigation[experiment_id]=A180)))</f>
        <v>0</v>
      </c>
    </row>
    <row r="181" spans="2:2" x14ac:dyDescent="0.35">
      <c r="B181" s="9" cm="1">
        <f t="array" ref="B181">TRANSPOSE(_xlfn._xlws.SORT(_xlfn._xlws.FILTER(irrigation[irrigation_level],irrigation[experiment_id]=A181)))</f>
        <v>0</v>
      </c>
    </row>
    <row r="182" spans="2:2" x14ac:dyDescent="0.35">
      <c r="B182" s="9" cm="1">
        <f t="array" ref="B182">TRANSPOSE(_xlfn._xlws.SORT(_xlfn._xlws.FILTER(irrigation[irrigation_level],irrigation[experiment_id]=A182)))</f>
        <v>0</v>
      </c>
    </row>
    <row r="183" spans="2:2" x14ac:dyDescent="0.35">
      <c r="B183" s="9" cm="1">
        <f t="array" ref="B183">TRANSPOSE(_xlfn._xlws.SORT(_xlfn._xlws.FILTER(irrigation[irrigation_level],irrigation[experiment_id]=A183)))</f>
        <v>0</v>
      </c>
    </row>
    <row r="184" spans="2:2" x14ac:dyDescent="0.35">
      <c r="B184" s="9" cm="1">
        <f t="array" ref="B184">TRANSPOSE(_xlfn._xlws.SORT(_xlfn._xlws.FILTER(irrigation[irrigation_level],irrigation[experiment_id]=A184)))</f>
        <v>0</v>
      </c>
    </row>
    <row r="185" spans="2:2" x14ac:dyDescent="0.35">
      <c r="B185" s="9" cm="1">
        <f t="array" ref="B185">TRANSPOSE(_xlfn._xlws.SORT(_xlfn._xlws.FILTER(irrigation[irrigation_level],irrigation[experiment_id]=A185)))</f>
        <v>0</v>
      </c>
    </row>
    <row r="186" spans="2:2" x14ac:dyDescent="0.35">
      <c r="B186" s="9" cm="1">
        <f t="array" ref="B186">TRANSPOSE(_xlfn._xlws.SORT(_xlfn._xlws.FILTER(irrigation[irrigation_level],irrigation[experiment_id]=A186)))</f>
        <v>0</v>
      </c>
    </row>
    <row r="187" spans="2:2" x14ac:dyDescent="0.35">
      <c r="B187" s="9" cm="1">
        <f t="array" ref="B187">TRANSPOSE(_xlfn._xlws.SORT(_xlfn._xlws.FILTER(irrigation[irrigation_level],irrigation[experiment_id]=A187)))</f>
        <v>0</v>
      </c>
    </row>
    <row r="188" spans="2:2" x14ac:dyDescent="0.35">
      <c r="B188" s="9" cm="1">
        <f t="array" ref="B188">TRANSPOSE(_xlfn._xlws.SORT(_xlfn._xlws.FILTER(irrigation[irrigation_level],irrigation[experiment_id]=A188)))</f>
        <v>0</v>
      </c>
    </row>
    <row r="189" spans="2:2" x14ac:dyDescent="0.35">
      <c r="B189" s="9" cm="1">
        <f t="array" ref="B189">TRANSPOSE(_xlfn._xlws.SORT(_xlfn._xlws.FILTER(irrigation[irrigation_level],irrigation[experiment_id]=A189)))</f>
        <v>0</v>
      </c>
    </row>
    <row r="190" spans="2:2" x14ac:dyDescent="0.35">
      <c r="B190" s="9" cm="1">
        <f t="array" ref="B190">TRANSPOSE(_xlfn._xlws.SORT(_xlfn._xlws.FILTER(irrigation[irrigation_level],irrigation[experiment_id]=A190)))</f>
        <v>0</v>
      </c>
    </row>
    <row r="191" spans="2:2" x14ac:dyDescent="0.35">
      <c r="B191" s="9" cm="1">
        <f t="array" ref="B191">TRANSPOSE(_xlfn._xlws.SORT(_xlfn._xlws.FILTER(irrigation[irrigation_level],irrigation[experiment_id]=A191)))</f>
        <v>0</v>
      </c>
    </row>
    <row r="192" spans="2:2" x14ac:dyDescent="0.35">
      <c r="B192" s="9" cm="1">
        <f t="array" ref="B192">TRANSPOSE(_xlfn._xlws.SORT(_xlfn._xlws.FILTER(irrigation[irrigation_level],irrigation[experiment_id]=A192)))</f>
        <v>0</v>
      </c>
    </row>
    <row r="193" spans="2:2" x14ac:dyDescent="0.35">
      <c r="B193" s="9" cm="1">
        <f t="array" ref="B193">TRANSPOSE(_xlfn._xlws.SORT(_xlfn._xlws.FILTER(irrigation[irrigation_level],irrigation[experiment_id]=A193)))</f>
        <v>0</v>
      </c>
    </row>
    <row r="194" spans="2:2" x14ac:dyDescent="0.35">
      <c r="B194" s="9" cm="1">
        <f t="array" ref="B194">TRANSPOSE(_xlfn._xlws.SORT(_xlfn._xlws.FILTER(irrigation[irrigation_level],irrigation[experiment_id]=A194)))</f>
        <v>0</v>
      </c>
    </row>
    <row r="195" spans="2:2" x14ac:dyDescent="0.35">
      <c r="B195" s="9" cm="1">
        <f t="array" ref="B195">TRANSPOSE(_xlfn._xlws.SORT(_xlfn._xlws.FILTER(irrigation[irrigation_level],irrigation[experiment_id]=A195)))</f>
        <v>0</v>
      </c>
    </row>
    <row r="196" spans="2:2" x14ac:dyDescent="0.35">
      <c r="B196" s="9" cm="1">
        <f t="array" ref="B196">TRANSPOSE(_xlfn._xlws.SORT(_xlfn._xlws.FILTER(irrigation[irrigation_level],irrigation[experiment_id]=A196)))</f>
        <v>0</v>
      </c>
    </row>
    <row r="197" spans="2:2" x14ac:dyDescent="0.35">
      <c r="B197" s="9" cm="1">
        <f t="array" ref="B197">TRANSPOSE(_xlfn._xlws.SORT(_xlfn._xlws.FILTER(irrigation[irrigation_level],irrigation[experiment_id]=A197)))</f>
        <v>0</v>
      </c>
    </row>
    <row r="198" spans="2:2" x14ac:dyDescent="0.35">
      <c r="B198" s="9" cm="1">
        <f t="array" ref="B198">TRANSPOSE(_xlfn._xlws.SORT(_xlfn._xlws.FILTER(irrigation[irrigation_level],irrigation[experiment_id]=A198)))</f>
        <v>0</v>
      </c>
    </row>
    <row r="199" spans="2:2" x14ac:dyDescent="0.35">
      <c r="B199" s="9" cm="1">
        <f t="array" ref="B199">TRANSPOSE(_xlfn._xlws.SORT(_xlfn._xlws.FILTER(irrigation[irrigation_level],irrigation[experiment_id]=A199)))</f>
        <v>0</v>
      </c>
    </row>
    <row r="200" spans="2:2" x14ac:dyDescent="0.35">
      <c r="B200" s="9" cm="1">
        <f t="array" ref="B200">TRANSPOSE(_xlfn._xlws.SORT(_xlfn._xlws.FILTER(irrigation[irrigation_level],irrigation[experiment_id]=A200)))</f>
        <v>0</v>
      </c>
    </row>
    <row r="201" spans="2:2" x14ac:dyDescent="0.35">
      <c r="B201" s="9" cm="1">
        <f t="array" ref="B201">TRANSPOSE(_xlfn._xlws.SORT(_xlfn._xlws.FILTER(irrigation[irrigation_level],irrigation[experiment_id]=A201)))</f>
        <v>0</v>
      </c>
    </row>
    <row r="202" spans="2:2" x14ac:dyDescent="0.35">
      <c r="B202" s="9" cm="1">
        <f t="array" ref="B202">TRANSPOSE(_xlfn._xlws.SORT(_xlfn._xlws.FILTER(irrigation[irrigation_level],irrigation[experiment_id]=A202)))</f>
        <v>0</v>
      </c>
    </row>
    <row r="203" spans="2:2" x14ac:dyDescent="0.35">
      <c r="B203" s="9" cm="1">
        <f t="array" ref="B203">TRANSPOSE(_xlfn._xlws.SORT(_xlfn._xlws.FILTER(irrigation[irrigation_level],irrigation[experiment_id]=A203)))</f>
        <v>0</v>
      </c>
    </row>
    <row r="204" spans="2:2" x14ac:dyDescent="0.35">
      <c r="B204" s="9" cm="1">
        <f t="array" ref="B204">TRANSPOSE(_xlfn._xlws.SORT(_xlfn._xlws.FILTER(irrigation[irrigation_level],irrigation[experiment_id]=A204)))</f>
        <v>0</v>
      </c>
    </row>
    <row r="205" spans="2:2" x14ac:dyDescent="0.35">
      <c r="B205" s="9" cm="1">
        <f t="array" ref="B205">TRANSPOSE(_xlfn._xlws.SORT(_xlfn._xlws.FILTER(irrigation[irrigation_level],irrigation[experiment_id]=A205)))</f>
        <v>0</v>
      </c>
    </row>
    <row r="206" spans="2:2" x14ac:dyDescent="0.35">
      <c r="B206" s="9" cm="1">
        <f t="array" ref="B206">TRANSPOSE(_xlfn._xlws.SORT(_xlfn._xlws.FILTER(irrigation[irrigation_level],irrigation[experiment_id]=A206)))</f>
        <v>0</v>
      </c>
    </row>
    <row r="207" spans="2:2" x14ac:dyDescent="0.35">
      <c r="B207" s="9" cm="1">
        <f t="array" ref="B207">TRANSPOSE(_xlfn._xlws.SORT(_xlfn._xlws.FILTER(irrigation[irrigation_level],irrigation[experiment_id]=A207)))</f>
        <v>0</v>
      </c>
    </row>
    <row r="208" spans="2:2" x14ac:dyDescent="0.35">
      <c r="B208" s="9" cm="1">
        <f t="array" ref="B208">TRANSPOSE(_xlfn._xlws.SORT(_xlfn._xlws.FILTER(irrigation[irrigation_level],irrigation[experiment_id]=A208)))</f>
        <v>0</v>
      </c>
    </row>
    <row r="209" spans="2:2" x14ac:dyDescent="0.35">
      <c r="B209" s="9" cm="1">
        <f t="array" ref="B209">TRANSPOSE(_xlfn._xlws.SORT(_xlfn._xlws.FILTER(irrigation[irrigation_level],irrigation[experiment_id]=A209)))</f>
        <v>0</v>
      </c>
    </row>
    <row r="210" spans="2:2" x14ac:dyDescent="0.35">
      <c r="B210" s="9" cm="1">
        <f t="array" ref="B210">TRANSPOSE(_xlfn._xlws.SORT(_xlfn._xlws.FILTER(irrigation[irrigation_level],irrigation[experiment_id]=A210)))</f>
        <v>0</v>
      </c>
    </row>
    <row r="211" spans="2:2" x14ac:dyDescent="0.35">
      <c r="B211" s="9" cm="1">
        <f t="array" ref="B211">TRANSPOSE(_xlfn._xlws.SORT(_xlfn._xlws.FILTER(irrigation[irrigation_level],irrigation[experiment_id]=A211)))</f>
        <v>0</v>
      </c>
    </row>
    <row r="212" spans="2:2" x14ac:dyDescent="0.35">
      <c r="B212" s="9" cm="1">
        <f t="array" ref="B212">TRANSPOSE(_xlfn._xlws.SORT(_xlfn._xlws.FILTER(irrigation[irrigation_level],irrigation[experiment_id]=A212)))</f>
        <v>0</v>
      </c>
    </row>
    <row r="213" spans="2:2" x14ac:dyDescent="0.35">
      <c r="B213" s="9" cm="1">
        <f t="array" ref="B213">TRANSPOSE(_xlfn._xlws.SORT(_xlfn._xlws.FILTER(irrigation[irrigation_level],irrigation[experiment_id]=A213)))</f>
        <v>0</v>
      </c>
    </row>
    <row r="214" spans="2:2" x14ac:dyDescent="0.35">
      <c r="B214" s="9" cm="1">
        <f t="array" ref="B214">TRANSPOSE(_xlfn._xlws.SORT(_xlfn._xlws.FILTER(irrigation[irrigation_level],irrigation[experiment_id]=A214)))</f>
        <v>0</v>
      </c>
    </row>
    <row r="215" spans="2:2" x14ac:dyDescent="0.35">
      <c r="B215" s="9" cm="1">
        <f t="array" ref="B215">TRANSPOSE(_xlfn._xlws.SORT(_xlfn._xlws.FILTER(irrigation[irrigation_level],irrigation[experiment_id]=A215)))</f>
        <v>0</v>
      </c>
    </row>
    <row r="216" spans="2:2" x14ac:dyDescent="0.35">
      <c r="B216" s="9" cm="1">
        <f t="array" ref="B216">TRANSPOSE(_xlfn._xlws.SORT(_xlfn._xlws.FILTER(irrigation[irrigation_level],irrigation[experiment_id]=A216)))</f>
        <v>0</v>
      </c>
    </row>
    <row r="217" spans="2:2" x14ac:dyDescent="0.35">
      <c r="B217" s="9" cm="1">
        <f t="array" ref="B217">TRANSPOSE(_xlfn._xlws.SORT(_xlfn._xlws.FILTER(irrigation[irrigation_level],irrigation[experiment_id]=A217)))</f>
        <v>0</v>
      </c>
    </row>
    <row r="218" spans="2:2" x14ac:dyDescent="0.35">
      <c r="B218" s="9" cm="1">
        <f t="array" ref="B218">TRANSPOSE(_xlfn._xlws.SORT(_xlfn._xlws.FILTER(irrigation[irrigation_level],irrigation[experiment_id]=A218)))</f>
        <v>0</v>
      </c>
    </row>
    <row r="219" spans="2:2" x14ac:dyDescent="0.35">
      <c r="B219" s="9" cm="1">
        <f t="array" ref="B219">TRANSPOSE(_xlfn._xlws.SORT(_xlfn._xlws.FILTER(irrigation[irrigation_level],irrigation[experiment_id]=A219)))</f>
        <v>0</v>
      </c>
    </row>
    <row r="220" spans="2:2" x14ac:dyDescent="0.35">
      <c r="B220" s="9" cm="1">
        <f t="array" ref="B220">TRANSPOSE(_xlfn._xlws.SORT(_xlfn._xlws.FILTER(irrigation[irrigation_level],irrigation[experiment_id]=A220)))</f>
        <v>0</v>
      </c>
    </row>
    <row r="221" spans="2:2" x14ac:dyDescent="0.35">
      <c r="B221" s="9" cm="1">
        <f t="array" ref="B221">TRANSPOSE(_xlfn._xlws.SORT(_xlfn._xlws.FILTER(irrigation[irrigation_level],irrigation[experiment_id]=A221)))</f>
        <v>0</v>
      </c>
    </row>
    <row r="222" spans="2:2" x14ac:dyDescent="0.35">
      <c r="B222" s="9" cm="1">
        <f t="array" ref="B222">TRANSPOSE(_xlfn._xlws.SORT(_xlfn._xlws.FILTER(irrigation[irrigation_level],irrigation[experiment_id]=A222)))</f>
        <v>0</v>
      </c>
    </row>
    <row r="223" spans="2:2" x14ac:dyDescent="0.35">
      <c r="B223" s="9" cm="1">
        <f t="array" ref="B223">TRANSPOSE(_xlfn._xlws.SORT(_xlfn._xlws.FILTER(irrigation[irrigation_level],irrigation[experiment_id]=A223)))</f>
        <v>0</v>
      </c>
    </row>
    <row r="224" spans="2:2" x14ac:dyDescent="0.35">
      <c r="B224" s="9" cm="1">
        <f t="array" ref="B224">TRANSPOSE(_xlfn._xlws.SORT(_xlfn._xlws.FILTER(irrigation[irrigation_level],irrigation[experiment_id]=A224)))</f>
        <v>0</v>
      </c>
    </row>
    <row r="225" spans="2:2" x14ac:dyDescent="0.35">
      <c r="B225" s="9" cm="1">
        <f t="array" ref="B225">TRANSPOSE(_xlfn._xlws.SORT(_xlfn._xlws.FILTER(irrigation[irrigation_level],irrigation[experiment_id]=A225)))</f>
        <v>0</v>
      </c>
    </row>
    <row r="226" spans="2:2" x14ac:dyDescent="0.35">
      <c r="B226" s="9" cm="1">
        <f t="array" ref="B226">TRANSPOSE(_xlfn._xlws.SORT(_xlfn._xlws.FILTER(irrigation[irrigation_level],irrigation[experiment_id]=A226)))</f>
        <v>0</v>
      </c>
    </row>
    <row r="227" spans="2:2" x14ac:dyDescent="0.35">
      <c r="B227" s="9" cm="1">
        <f t="array" ref="B227">TRANSPOSE(_xlfn._xlws.SORT(_xlfn._xlws.FILTER(irrigation[irrigation_level],irrigation[experiment_id]=A227)))</f>
        <v>0</v>
      </c>
    </row>
    <row r="228" spans="2:2" x14ac:dyDescent="0.35">
      <c r="B228" s="9" cm="1">
        <f t="array" ref="B228">TRANSPOSE(_xlfn._xlws.SORT(_xlfn._xlws.FILTER(irrigation[irrigation_level],irrigation[experiment_id]=A228)))</f>
        <v>0</v>
      </c>
    </row>
    <row r="229" spans="2:2" x14ac:dyDescent="0.35">
      <c r="B229" s="9" cm="1">
        <f t="array" ref="B229">TRANSPOSE(_xlfn._xlws.SORT(_xlfn._xlws.FILTER(irrigation[irrigation_level],irrigation[experiment_id]=A229)))</f>
        <v>0</v>
      </c>
    </row>
    <row r="230" spans="2:2" x14ac:dyDescent="0.35">
      <c r="B230" s="9" cm="1">
        <f t="array" ref="B230">TRANSPOSE(_xlfn._xlws.SORT(_xlfn._xlws.FILTER(irrigation[irrigation_level],irrigation[experiment_id]=A230)))</f>
        <v>0</v>
      </c>
    </row>
    <row r="231" spans="2:2" x14ac:dyDescent="0.35">
      <c r="B231" s="9" cm="1">
        <f t="array" ref="B231">TRANSPOSE(_xlfn._xlws.SORT(_xlfn._xlws.FILTER(irrigation[irrigation_level],irrigation[experiment_id]=A231)))</f>
        <v>0</v>
      </c>
    </row>
    <row r="232" spans="2:2" x14ac:dyDescent="0.35">
      <c r="B232" s="9" cm="1">
        <f t="array" ref="B232">TRANSPOSE(_xlfn._xlws.SORT(_xlfn._xlws.FILTER(irrigation[irrigation_level],irrigation[experiment_id]=A232)))</f>
        <v>0</v>
      </c>
    </row>
    <row r="233" spans="2:2" x14ac:dyDescent="0.35">
      <c r="B233" s="9" cm="1">
        <f t="array" ref="B233">TRANSPOSE(_xlfn._xlws.SORT(_xlfn._xlws.FILTER(irrigation[irrigation_level],irrigation[experiment_id]=A233)))</f>
        <v>0</v>
      </c>
    </row>
    <row r="234" spans="2:2" x14ac:dyDescent="0.35">
      <c r="B234" s="9" cm="1">
        <f t="array" ref="B234">TRANSPOSE(_xlfn._xlws.SORT(_xlfn._xlws.FILTER(irrigation[irrigation_level],irrigation[experiment_id]=A234)))</f>
        <v>0</v>
      </c>
    </row>
    <row r="235" spans="2:2" x14ac:dyDescent="0.35">
      <c r="B235" s="9" cm="1">
        <f t="array" ref="B235">TRANSPOSE(_xlfn._xlws.SORT(_xlfn._xlws.FILTER(irrigation[irrigation_level],irrigation[experiment_id]=A235)))</f>
        <v>0</v>
      </c>
    </row>
    <row r="236" spans="2:2" x14ac:dyDescent="0.35">
      <c r="B236" s="9" cm="1">
        <f t="array" ref="B236">TRANSPOSE(_xlfn._xlws.SORT(_xlfn._xlws.FILTER(irrigation[irrigation_level],irrigation[experiment_id]=A236)))</f>
        <v>0</v>
      </c>
    </row>
    <row r="237" spans="2:2" x14ac:dyDescent="0.35">
      <c r="B237" s="9" cm="1">
        <f t="array" ref="B237">TRANSPOSE(_xlfn._xlws.SORT(_xlfn._xlws.FILTER(irrigation[irrigation_level],irrigation[experiment_id]=A237)))</f>
        <v>0</v>
      </c>
    </row>
    <row r="238" spans="2:2" x14ac:dyDescent="0.35">
      <c r="B238" s="9" cm="1">
        <f t="array" ref="B238">TRANSPOSE(_xlfn._xlws.SORT(_xlfn._xlws.FILTER(irrigation[irrigation_level],irrigation[experiment_id]=A238)))</f>
        <v>0</v>
      </c>
    </row>
    <row r="239" spans="2:2" x14ac:dyDescent="0.35">
      <c r="B239" s="9" cm="1">
        <f t="array" ref="B239">TRANSPOSE(_xlfn._xlws.SORT(_xlfn._xlws.FILTER(irrigation[irrigation_level],irrigation[experiment_id]=A239)))</f>
        <v>0</v>
      </c>
    </row>
    <row r="240" spans="2:2" x14ac:dyDescent="0.35">
      <c r="B240" s="9" cm="1">
        <f t="array" ref="B240">TRANSPOSE(_xlfn._xlws.SORT(_xlfn._xlws.FILTER(irrigation[irrigation_level],irrigation[experiment_id]=A240)))</f>
        <v>0</v>
      </c>
    </row>
    <row r="241" spans="2:2" x14ac:dyDescent="0.35">
      <c r="B241" s="9" cm="1">
        <f t="array" ref="B241">TRANSPOSE(_xlfn._xlws.SORT(_xlfn._xlws.FILTER(irrigation[irrigation_level],irrigation[experiment_id]=A241)))</f>
        <v>0</v>
      </c>
    </row>
    <row r="242" spans="2:2" x14ac:dyDescent="0.35">
      <c r="B242" s="9" cm="1">
        <f t="array" ref="B242">TRANSPOSE(_xlfn._xlws.SORT(_xlfn._xlws.FILTER(irrigation[irrigation_level],irrigation[experiment_id]=A242)))</f>
        <v>0</v>
      </c>
    </row>
    <row r="243" spans="2:2" x14ac:dyDescent="0.35">
      <c r="B243" s="9" cm="1">
        <f t="array" ref="B243">TRANSPOSE(_xlfn._xlws.SORT(_xlfn._xlws.FILTER(irrigation[irrigation_level],irrigation[experiment_id]=A243)))</f>
        <v>0</v>
      </c>
    </row>
    <row r="244" spans="2:2" x14ac:dyDescent="0.35">
      <c r="B244" s="9" cm="1">
        <f t="array" ref="B244">TRANSPOSE(_xlfn._xlws.SORT(_xlfn._xlws.FILTER(irrigation[irrigation_level],irrigation[experiment_id]=A244)))</f>
        <v>0</v>
      </c>
    </row>
    <row r="245" spans="2:2" x14ac:dyDescent="0.35">
      <c r="B245" s="9" cm="1">
        <f t="array" ref="B245">TRANSPOSE(_xlfn._xlws.SORT(_xlfn._xlws.FILTER(irrigation[irrigation_level],irrigation[experiment_id]=A245)))</f>
        <v>0</v>
      </c>
    </row>
    <row r="246" spans="2:2" x14ac:dyDescent="0.35">
      <c r="B246" s="9" cm="1">
        <f t="array" ref="B246">TRANSPOSE(_xlfn._xlws.SORT(_xlfn._xlws.FILTER(irrigation[irrigation_level],irrigation[experiment_id]=A246)))</f>
        <v>0</v>
      </c>
    </row>
    <row r="247" spans="2:2" x14ac:dyDescent="0.35">
      <c r="B247" s="9" cm="1">
        <f t="array" ref="B247">TRANSPOSE(_xlfn._xlws.SORT(_xlfn._xlws.FILTER(irrigation[irrigation_level],irrigation[experiment_id]=A247)))</f>
        <v>0</v>
      </c>
    </row>
    <row r="248" spans="2:2" x14ac:dyDescent="0.35">
      <c r="B248" s="9" cm="1">
        <f t="array" ref="B248">TRANSPOSE(_xlfn._xlws.SORT(_xlfn._xlws.FILTER(irrigation[irrigation_level],irrigation[experiment_id]=A248)))</f>
        <v>0</v>
      </c>
    </row>
    <row r="249" spans="2:2" x14ac:dyDescent="0.35">
      <c r="B249" s="9" cm="1">
        <f t="array" ref="B249">TRANSPOSE(_xlfn._xlws.SORT(_xlfn._xlws.FILTER(irrigation[irrigation_level],irrigation[experiment_id]=A249)))</f>
        <v>0</v>
      </c>
    </row>
    <row r="250" spans="2:2" x14ac:dyDescent="0.35">
      <c r="B250" s="9" cm="1">
        <f t="array" ref="B250">TRANSPOSE(_xlfn._xlws.SORT(_xlfn._xlws.FILTER(irrigation[irrigation_level],irrigation[experiment_id]=A250)))</f>
        <v>0</v>
      </c>
    </row>
    <row r="251" spans="2:2" x14ac:dyDescent="0.35">
      <c r="B251" s="9" cm="1">
        <f t="array" ref="B251">TRANSPOSE(_xlfn._xlws.SORT(_xlfn._xlws.FILTER(irrigation[irrigation_level],irrigation[experiment_id]=A251)))</f>
        <v>0</v>
      </c>
    </row>
    <row r="252" spans="2:2" x14ac:dyDescent="0.35">
      <c r="B252" s="9" cm="1">
        <f t="array" ref="B252">TRANSPOSE(_xlfn._xlws.SORT(_xlfn._xlws.FILTER(irrigation[irrigation_level],irrigation[experiment_id]=A252)))</f>
        <v>0</v>
      </c>
    </row>
    <row r="253" spans="2:2" x14ac:dyDescent="0.35">
      <c r="B253" s="9" cm="1">
        <f t="array" ref="B253">TRANSPOSE(_xlfn._xlws.SORT(_xlfn._xlws.FILTER(irrigation[irrigation_level],irrigation[experiment_id]=A253)))</f>
        <v>0</v>
      </c>
    </row>
    <row r="254" spans="2:2" x14ac:dyDescent="0.35">
      <c r="B254" s="9" cm="1">
        <f t="array" ref="B254">TRANSPOSE(_xlfn._xlws.SORT(_xlfn._xlws.FILTER(irrigation[irrigation_level],irrigation[experiment_id]=A254)))</f>
        <v>0</v>
      </c>
    </row>
    <row r="255" spans="2:2" x14ac:dyDescent="0.35">
      <c r="B255" s="9" cm="1">
        <f t="array" ref="B255">TRANSPOSE(_xlfn._xlws.SORT(_xlfn._xlws.FILTER(irrigation[irrigation_level],irrigation[experiment_id]=A255)))</f>
        <v>0</v>
      </c>
    </row>
    <row r="256" spans="2:2" x14ac:dyDescent="0.35">
      <c r="B256" s="9" cm="1">
        <f t="array" ref="B256">TRANSPOSE(_xlfn._xlws.SORT(_xlfn._xlws.FILTER(irrigation[irrigation_level],irrigation[experiment_id]=A256)))</f>
        <v>0</v>
      </c>
    </row>
    <row r="257" spans="2:2" x14ac:dyDescent="0.35">
      <c r="B257" s="9" cm="1">
        <f t="array" ref="B257">TRANSPOSE(_xlfn._xlws.SORT(_xlfn._xlws.FILTER(irrigation[irrigation_level],irrigation[experiment_id]=A257)))</f>
        <v>0</v>
      </c>
    </row>
    <row r="258" spans="2:2" x14ac:dyDescent="0.35">
      <c r="B258" s="9" cm="1">
        <f t="array" ref="B258">TRANSPOSE(_xlfn._xlws.SORT(_xlfn._xlws.FILTER(irrigation[irrigation_level],irrigation[experiment_id]=A258)))</f>
        <v>0</v>
      </c>
    </row>
    <row r="259" spans="2:2" x14ac:dyDescent="0.35">
      <c r="B259" s="9" cm="1">
        <f t="array" ref="B259">TRANSPOSE(_xlfn._xlws.SORT(_xlfn._xlws.FILTER(irrigation[irrigation_level],irrigation[experiment_id]=A259)))</f>
        <v>0</v>
      </c>
    </row>
    <row r="260" spans="2:2" x14ac:dyDescent="0.35">
      <c r="B260" s="9" cm="1">
        <f t="array" ref="B260">TRANSPOSE(_xlfn._xlws.SORT(_xlfn._xlws.FILTER(irrigation[irrigation_level],irrigation[experiment_id]=A260)))</f>
        <v>0</v>
      </c>
    </row>
    <row r="261" spans="2:2" x14ac:dyDescent="0.35">
      <c r="B261" s="9" cm="1">
        <f t="array" ref="B261">TRANSPOSE(_xlfn._xlws.SORT(_xlfn._xlws.FILTER(irrigation[irrigation_level],irrigation[experiment_id]=A261)))</f>
        <v>0</v>
      </c>
    </row>
    <row r="262" spans="2:2" x14ac:dyDescent="0.35">
      <c r="B262" s="9" cm="1">
        <f t="array" ref="B262">TRANSPOSE(_xlfn._xlws.SORT(_xlfn._xlws.FILTER(irrigation[irrigation_level],irrigation[experiment_id]=A262)))</f>
        <v>0</v>
      </c>
    </row>
    <row r="263" spans="2:2" x14ac:dyDescent="0.35">
      <c r="B263" s="9" cm="1">
        <f t="array" ref="B263">TRANSPOSE(_xlfn._xlws.SORT(_xlfn._xlws.FILTER(irrigation[irrigation_level],irrigation[experiment_id]=A263)))</f>
        <v>0</v>
      </c>
    </row>
    <row r="264" spans="2:2" x14ac:dyDescent="0.35">
      <c r="B264" s="9" cm="1">
        <f t="array" ref="B264">TRANSPOSE(_xlfn._xlws.SORT(_xlfn._xlws.FILTER(irrigation[irrigation_level],irrigation[experiment_id]=A264)))</f>
        <v>0</v>
      </c>
    </row>
    <row r="265" spans="2:2" x14ac:dyDescent="0.35">
      <c r="B265" s="9" cm="1">
        <f t="array" ref="B265">TRANSPOSE(_xlfn._xlws.SORT(_xlfn._xlws.FILTER(irrigation[irrigation_level],irrigation[experiment_id]=A265)))</f>
        <v>0</v>
      </c>
    </row>
    <row r="266" spans="2:2" x14ac:dyDescent="0.35">
      <c r="B266" s="9" cm="1">
        <f t="array" ref="B266">TRANSPOSE(_xlfn._xlws.SORT(_xlfn._xlws.FILTER(irrigation[irrigation_level],irrigation[experiment_id]=A266)))</f>
        <v>0</v>
      </c>
    </row>
    <row r="267" spans="2:2" x14ac:dyDescent="0.35">
      <c r="B267" s="9" cm="1">
        <f t="array" ref="B267">TRANSPOSE(_xlfn._xlws.SORT(_xlfn._xlws.FILTER(irrigation[irrigation_level],irrigation[experiment_id]=A267)))</f>
        <v>0</v>
      </c>
    </row>
    <row r="268" spans="2:2" x14ac:dyDescent="0.35">
      <c r="B268" s="9" cm="1">
        <f t="array" ref="B268">TRANSPOSE(_xlfn._xlws.SORT(_xlfn._xlws.FILTER(irrigation[irrigation_level],irrigation[experiment_id]=A268)))</f>
        <v>0</v>
      </c>
    </row>
    <row r="269" spans="2:2" x14ac:dyDescent="0.35">
      <c r="B269" s="9" cm="1">
        <f t="array" ref="B269">TRANSPOSE(_xlfn._xlws.SORT(_xlfn._xlws.FILTER(irrigation[irrigation_level],irrigation[experiment_id]=A269)))</f>
        <v>0</v>
      </c>
    </row>
    <row r="270" spans="2:2" x14ac:dyDescent="0.35">
      <c r="B270" s="9" cm="1">
        <f t="array" ref="B270">TRANSPOSE(_xlfn._xlws.SORT(_xlfn._xlws.FILTER(irrigation[irrigation_level],irrigation[experiment_id]=A270)))</f>
        <v>0</v>
      </c>
    </row>
    <row r="271" spans="2:2" x14ac:dyDescent="0.35">
      <c r="B271" s="9" cm="1">
        <f t="array" ref="B271">TRANSPOSE(_xlfn._xlws.SORT(_xlfn._xlws.FILTER(irrigation[irrigation_level],irrigation[experiment_id]=A271)))</f>
        <v>0</v>
      </c>
    </row>
    <row r="272" spans="2:2" x14ac:dyDescent="0.35">
      <c r="B272" s="9" cm="1">
        <f t="array" ref="B272">TRANSPOSE(_xlfn._xlws.SORT(_xlfn._xlws.FILTER(irrigation[irrigation_level],irrigation[experiment_id]=A272)))</f>
        <v>0</v>
      </c>
    </row>
    <row r="273" spans="2:2" x14ac:dyDescent="0.35">
      <c r="B273" s="9" cm="1">
        <f t="array" ref="B273">TRANSPOSE(_xlfn._xlws.SORT(_xlfn._xlws.FILTER(irrigation[irrigation_level],irrigation[experiment_id]=A273)))</f>
        <v>0</v>
      </c>
    </row>
    <row r="274" spans="2:2" x14ac:dyDescent="0.35">
      <c r="B274" s="9" cm="1">
        <f t="array" ref="B274">TRANSPOSE(_xlfn._xlws.SORT(_xlfn._xlws.FILTER(irrigation[irrigation_level],irrigation[experiment_id]=A274)))</f>
        <v>0</v>
      </c>
    </row>
    <row r="275" spans="2:2" x14ac:dyDescent="0.35">
      <c r="B275" s="9" cm="1">
        <f t="array" ref="B275">TRANSPOSE(_xlfn._xlws.SORT(_xlfn._xlws.FILTER(irrigation[irrigation_level],irrigation[experiment_id]=A275)))</f>
        <v>0</v>
      </c>
    </row>
    <row r="276" spans="2:2" x14ac:dyDescent="0.35">
      <c r="B276" s="9" cm="1">
        <f t="array" ref="B276">TRANSPOSE(_xlfn._xlws.SORT(_xlfn._xlws.FILTER(irrigation[irrigation_level],irrigation[experiment_id]=A276)))</f>
        <v>0</v>
      </c>
    </row>
    <row r="277" spans="2:2" x14ac:dyDescent="0.35">
      <c r="B277" s="9" cm="1">
        <f t="array" ref="B277">TRANSPOSE(_xlfn._xlws.SORT(_xlfn._xlws.FILTER(irrigation[irrigation_level],irrigation[experiment_id]=A277)))</f>
        <v>0</v>
      </c>
    </row>
    <row r="278" spans="2:2" x14ac:dyDescent="0.35">
      <c r="B278" s="9" cm="1">
        <f t="array" ref="B278">TRANSPOSE(_xlfn._xlws.SORT(_xlfn._xlws.FILTER(irrigation[irrigation_level],irrigation[experiment_id]=A278)))</f>
        <v>0</v>
      </c>
    </row>
    <row r="279" spans="2:2" x14ac:dyDescent="0.35">
      <c r="B279" s="9" cm="1">
        <f t="array" ref="B279">TRANSPOSE(_xlfn._xlws.SORT(_xlfn._xlws.FILTER(irrigation[irrigation_level],irrigation[experiment_id]=A279)))</f>
        <v>0</v>
      </c>
    </row>
    <row r="280" spans="2:2" x14ac:dyDescent="0.35">
      <c r="B280" s="9" cm="1">
        <f t="array" ref="B280">TRANSPOSE(_xlfn._xlws.SORT(_xlfn._xlws.FILTER(irrigation[irrigation_level],irrigation[experiment_id]=A280)))</f>
        <v>0</v>
      </c>
    </row>
    <row r="281" spans="2:2" x14ac:dyDescent="0.35">
      <c r="B281" s="9" cm="1">
        <f t="array" ref="B281">TRANSPOSE(_xlfn._xlws.SORT(_xlfn._xlws.FILTER(irrigation[irrigation_level],irrigation[experiment_id]=A281)))</f>
        <v>0</v>
      </c>
    </row>
    <row r="282" spans="2:2" x14ac:dyDescent="0.35">
      <c r="B282" s="9" cm="1">
        <f t="array" ref="B282">TRANSPOSE(_xlfn._xlws.SORT(_xlfn._xlws.FILTER(irrigation[irrigation_level],irrigation[experiment_id]=A282)))</f>
        <v>0</v>
      </c>
    </row>
    <row r="283" spans="2:2" x14ac:dyDescent="0.35">
      <c r="B283" s="9" cm="1">
        <f t="array" ref="B283">TRANSPOSE(_xlfn._xlws.SORT(_xlfn._xlws.FILTER(irrigation[irrigation_level],irrigation[experiment_id]=A283)))</f>
        <v>0</v>
      </c>
    </row>
    <row r="284" spans="2:2" x14ac:dyDescent="0.35">
      <c r="B284" s="9" cm="1">
        <f t="array" ref="B284">TRANSPOSE(_xlfn._xlws.SORT(_xlfn._xlws.FILTER(irrigation[irrigation_level],irrigation[experiment_id]=A284)))</f>
        <v>0</v>
      </c>
    </row>
    <row r="285" spans="2:2" x14ac:dyDescent="0.35">
      <c r="B285" s="9" cm="1">
        <f t="array" ref="B285">TRANSPOSE(_xlfn._xlws.SORT(_xlfn._xlws.FILTER(irrigation[irrigation_level],irrigation[experiment_id]=A285)))</f>
        <v>0</v>
      </c>
    </row>
    <row r="286" spans="2:2" x14ac:dyDescent="0.35">
      <c r="B286" s="9" cm="1">
        <f t="array" ref="B286">TRANSPOSE(_xlfn._xlws.SORT(_xlfn._xlws.FILTER(irrigation[irrigation_level],irrigation[experiment_id]=A286)))</f>
        <v>0</v>
      </c>
    </row>
    <row r="287" spans="2:2" x14ac:dyDescent="0.35">
      <c r="B287" s="9" cm="1">
        <f t="array" ref="B287">TRANSPOSE(_xlfn._xlws.SORT(_xlfn._xlws.FILTER(irrigation[irrigation_level],irrigation[experiment_id]=A287)))</f>
        <v>0</v>
      </c>
    </row>
    <row r="288" spans="2:2" x14ac:dyDescent="0.35">
      <c r="B288" s="9" cm="1">
        <f t="array" ref="B288">TRANSPOSE(_xlfn._xlws.SORT(_xlfn._xlws.FILTER(irrigation[irrigation_level],irrigation[experiment_id]=A288)))</f>
        <v>0</v>
      </c>
    </row>
    <row r="289" spans="2:2" x14ac:dyDescent="0.35">
      <c r="B289" s="9" cm="1">
        <f t="array" ref="B289">TRANSPOSE(_xlfn._xlws.SORT(_xlfn._xlws.FILTER(irrigation[irrigation_level],irrigation[experiment_id]=A289)))</f>
        <v>0</v>
      </c>
    </row>
    <row r="290" spans="2:2" x14ac:dyDescent="0.35">
      <c r="B290" s="9" cm="1">
        <f t="array" ref="B290">TRANSPOSE(_xlfn._xlws.SORT(_xlfn._xlws.FILTER(irrigation[irrigation_level],irrigation[experiment_id]=A290)))</f>
        <v>0</v>
      </c>
    </row>
    <row r="291" spans="2:2" x14ac:dyDescent="0.35">
      <c r="B291" s="9" cm="1">
        <f t="array" ref="B291">TRANSPOSE(_xlfn._xlws.SORT(_xlfn._xlws.FILTER(irrigation[irrigation_level],irrigation[experiment_id]=A291)))</f>
        <v>0</v>
      </c>
    </row>
    <row r="292" spans="2:2" x14ac:dyDescent="0.35">
      <c r="B292" s="9" cm="1">
        <f t="array" ref="B292">TRANSPOSE(_xlfn._xlws.SORT(_xlfn._xlws.FILTER(irrigation[irrigation_level],irrigation[experiment_id]=A292)))</f>
        <v>0</v>
      </c>
    </row>
    <row r="293" spans="2:2" x14ac:dyDescent="0.35">
      <c r="B293" s="9" cm="1">
        <f t="array" ref="B293">TRANSPOSE(_xlfn._xlws.SORT(_xlfn._xlws.FILTER(irrigation[irrigation_level],irrigation[experiment_id]=A293)))</f>
        <v>0</v>
      </c>
    </row>
    <row r="294" spans="2:2" x14ac:dyDescent="0.35">
      <c r="B294" s="9" cm="1">
        <f t="array" ref="B294">TRANSPOSE(_xlfn._xlws.SORT(_xlfn._xlws.FILTER(irrigation[irrigation_level],irrigation[experiment_id]=A294)))</f>
        <v>0</v>
      </c>
    </row>
    <row r="295" spans="2:2" x14ac:dyDescent="0.35">
      <c r="B295" s="9" cm="1">
        <f t="array" ref="B295">TRANSPOSE(_xlfn._xlws.SORT(_xlfn._xlws.FILTER(irrigation[irrigation_level],irrigation[experiment_id]=A295)))</f>
        <v>0</v>
      </c>
    </row>
    <row r="296" spans="2:2" x14ac:dyDescent="0.35">
      <c r="B296" s="9" cm="1">
        <f t="array" ref="B296">TRANSPOSE(_xlfn._xlws.SORT(_xlfn._xlws.FILTER(irrigation[irrigation_level],irrigation[experiment_id]=A296)))</f>
        <v>0</v>
      </c>
    </row>
    <row r="297" spans="2:2" x14ac:dyDescent="0.35">
      <c r="B297" s="9" cm="1">
        <f t="array" ref="B297">TRANSPOSE(_xlfn._xlws.SORT(_xlfn._xlws.FILTER(irrigation[irrigation_level],irrigation[experiment_id]=A297)))</f>
        <v>0</v>
      </c>
    </row>
    <row r="298" spans="2:2" x14ac:dyDescent="0.35">
      <c r="B298" s="9" cm="1">
        <f t="array" ref="B298">TRANSPOSE(_xlfn._xlws.SORT(_xlfn._xlws.FILTER(irrigation[irrigation_level],irrigation[experiment_id]=A298)))</f>
        <v>0</v>
      </c>
    </row>
    <row r="299" spans="2:2" x14ac:dyDescent="0.35">
      <c r="B299" s="9" cm="1">
        <f t="array" ref="B299">TRANSPOSE(_xlfn._xlws.SORT(_xlfn._xlws.FILTER(irrigation[irrigation_level],irrigation[experiment_id]=A299)))</f>
        <v>0</v>
      </c>
    </row>
    <row r="300" spans="2:2" x14ac:dyDescent="0.35">
      <c r="B300" s="9" cm="1">
        <f t="array" ref="B300">TRANSPOSE(_xlfn._xlws.SORT(_xlfn._xlws.FILTER(irrigation[irrigation_level],irrigation[experiment_id]=A300)))</f>
        <v>0</v>
      </c>
    </row>
    <row r="301" spans="2:2" x14ac:dyDescent="0.35">
      <c r="B301" s="9" cm="1">
        <f t="array" ref="B301">TRANSPOSE(_xlfn._xlws.SORT(_xlfn._xlws.FILTER(irrigation[irrigation_level],irrigation[experiment_id]=A301)))</f>
        <v>0</v>
      </c>
    </row>
    <row r="302" spans="2:2" x14ac:dyDescent="0.35">
      <c r="B302" s="9" cm="1">
        <f t="array" ref="B302">TRANSPOSE(_xlfn._xlws.SORT(_xlfn._xlws.FILTER(irrigation[irrigation_level],irrigation[experiment_id]=A302)))</f>
        <v>0</v>
      </c>
    </row>
    <row r="303" spans="2:2" x14ac:dyDescent="0.35">
      <c r="B303" s="9" cm="1">
        <f t="array" ref="B303">TRANSPOSE(_xlfn._xlws.SORT(_xlfn._xlws.FILTER(irrigation[irrigation_level],irrigation[experiment_id]=A303)))</f>
        <v>0</v>
      </c>
    </row>
    <row r="304" spans="2:2" x14ac:dyDescent="0.35">
      <c r="B304" s="9" cm="1">
        <f t="array" ref="B304">TRANSPOSE(_xlfn._xlws.SORT(_xlfn._xlws.FILTER(irrigation[irrigation_level],irrigation[experiment_id]=A304)))</f>
        <v>0</v>
      </c>
    </row>
    <row r="305" spans="2:2" x14ac:dyDescent="0.35">
      <c r="B305" s="9" cm="1">
        <f t="array" ref="B305">TRANSPOSE(_xlfn._xlws.SORT(_xlfn._xlws.FILTER(irrigation[irrigation_level],irrigation[experiment_id]=A305)))</f>
        <v>0</v>
      </c>
    </row>
    <row r="306" spans="2:2" x14ac:dyDescent="0.35">
      <c r="B306" s="9" cm="1">
        <f t="array" ref="B306">TRANSPOSE(_xlfn._xlws.SORT(_xlfn._xlws.FILTER(irrigation[irrigation_level],irrigation[experiment_id]=A306)))</f>
        <v>0</v>
      </c>
    </row>
    <row r="307" spans="2:2" x14ac:dyDescent="0.35">
      <c r="B307" s="9" cm="1">
        <f t="array" ref="B307">TRANSPOSE(_xlfn._xlws.SORT(_xlfn._xlws.FILTER(irrigation[irrigation_level],irrigation[experiment_id]=A307)))</f>
        <v>0</v>
      </c>
    </row>
    <row r="308" spans="2:2" x14ac:dyDescent="0.35">
      <c r="B308" s="9" cm="1">
        <f t="array" ref="B308">TRANSPOSE(_xlfn._xlws.SORT(_xlfn._xlws.FILTER(irrigation[irrigation_level],irrigation[experiment_id]=A308)))</f>
        <v>0</v>
      </c>
    </row>
    <row r="309" spans="2:2" x14ac:dyDescent="0.35">
      <c r="B309" s="9" cm="1">
        <f t="array" ref="B309">TRANSPOSE(_xlfn._xlws.SORT(_xlfn._xlws.FILTER(irrigation[irrigation_level],irrigation[experiment_id]=A309)))</f>
        <v>0</v>
      </c>
    </row>
    <row r="310" spans="2:2" x14ac:dyDescent="0.35">
      <c r="B310" s="9" cm="1">
        <f t="array" ref="B310">TRANSPOSE(_xlfn._xlws.SORT(_xlfn._xlws.FILTER(irrigation[irrigation_level],irrigation[experiment_id]=A310)))</f>
        <v>0</v>
      </c>
    </row>
    <row r="311" spans="2:2" x14ac:dyDescent="0.35">
      <c r="B311" s="9" cm="1">
        <f t="array" ref="B311">TRANSPOSE(_xlfn._xlws.SORT(_xlfn._xlws.FILTER(irrigation[irrigation_level],irrigation[experiment_id]=A311)))</f>
        <v>0</v>
      </c>
    </row>
    <row r="312" spans="2:2" x14ac:dyDescent="0.35">
      <c r="B312" s="9" cm="1">
        <f t="array" ref="B312">TRANSPOSE(_xlfn._xlws.SORT(_xlfn._xlws.FILTER(irrigation[irrigation_level],irrigation[experiment_id]=A312)))</f>
        <v>0</v>
      </c>
    </row>
    <row r="313" spans="2:2" x14ac:dyDescent="0.35">
      <c r="B313" s="9" cm="1">
        <f t="array" ref="B313">TRANSPOSE(_xlfn._xlws.SORT(_xlfn._xlws.FILTER(irrigation[irrigation_level],irrigation[experiment_id]=A313)))</f>
        <v>0</v>
      </c>
    </row>
    <row r="314" spans="2:2" x14ac:dyDescent="0.35">
      <c r="B314" s="9" cm="1">
        <f t="array" ref="B314">TRANSPOSE(_xlfn._xlws.SORT(_xlfn._xlws.FILTER(irrigation[irrigation_level],irrigation[experiment_id]=A314)))</f>
        <v>0</v>
      </c>
    </row>
    <row r="315" spans="2:2" x14ac:dyDescent="0.35">
      <c r="B315" s="9" cm="1">
        <f t="array" ref="B315">TRANSPOSE(_xlfn._xlws.SORT(_xlfn._xlws.FILTER(irrigation[irrigation_level],irrigation[experiment_id]=A315)))</f>
        <v>0</v>
      </c>
    </row>
    <row r="316" spans="2:2" x14ac:dyDescent="0.35">
      <c r="B316" s="9" cm="1">
        <f t="array" ref="B316">TRANSPOSE(_xlfn._xlws.SORT(_xlfn._xlws.FILTER(irrigation[irrigation_level],irrigation[experiment_id]=A316)))</f>
        <v>0</v>
      </c>
    </row>
    <row r="317" spans="2:2" x14ac:dyDescent="0.35">
      <c r="B317" s="9" cm="1">
        <f t="array" ref="B317">TRANSPOSE(_xlfn._xlws.SORT(_xlfn._xlws.FILTER(irrigation[irrigation_level],irrigation[experiment_id]=A317)))</f>
        <v>0</v>
      </c>
    </row>
    <row r="318" spans="2:2" x14ac:dyDescent="0.35">
      <c r="B318" s="9" cm="1">
        <f t="array" ref="B318">TRANSPOSE(_xlfn._xlws.SORT(_xlfn._xlws.FILTER(irrigation[irrigation_level],irrigation[experiment_id]=A318)))</f>
        <v>0</v>
      </c>
    </row>
    <row r="319" spans="2:2" x14ac:dyDescent="0.35">
      <c r="B319" s="9" cm="1">
        <f t="array" ref="B319">TRANSPOSE(_xlfn._xlws.SORT(_xlfn._xlws.FILTER(irrigation[irrigation_level],irrigation[experiment_id]=A319)))</f>
        <v>0</v>
      </c>
    </row>
    <row r="320" spans="2:2" x14ac:dyDescent="0.35">
      <c r="B320" s="9" cm="1">
        <f t="array" ref="B320">TRANSPOSE(_xlfn._xlws.SORT(_xlfn._xlws.FILTER(irrigation[irrigation_level],irrigation[experiment_id]=A320)))</f>
        <v>0</v>
      </c>
    </row>
    <row r="321" spans="2:2" x14ac:dyDescent="0.35">
      <c r="B321" s="9" cm="1">
        <f t="array" ref="B321">TRANSPOSE(_xlfn._xlws.SORT(_xlfn._xlws.FILTER(irrigation[irrigation_level],irrigation[experiment_id]=A321)))</f>
        <v>0</v>
      </c>
    </row>
    <row r="322" spans="2:2" x14ac:dyDescent="0.35">
      <c r="B322" s="9" cm="1">
        <f t="array" ref="B322">TRANSPOSE(_xlfn._xlws.SORT(_xlfn._xlws.FILTER(irrigation[irrigation_level],irrigation[experiment_id]=A322)))</f>
        <v>0</v>
      </c>
    </row>
    <row r="323" spans="2:2" x14ac:dyDescent="0.35">
      <c r="B323" s="9" cm="1">
        <f t="array" ref="B323">TRANSPOSE(_xlfn._xlws.SORT(_xlfn._xlws.FILTER(irrigation[irrigation_level],irrigation[experiment_id]=A323)))</f>
        <v>0</v>
      </c>
    </row>
    <row r="324" spans="2:2" x14ac:dyDescent="0.35">
      <c r="B324" s="9" cm="1">
        <f t="array" ref="B324">TRANSPOSE(_xlfn._xlws.SORT(_xlfn._xlws.FILTER(irrigation[irrigation_level],irrigation[experiment_id]=A324)))</f>
        <v>0</v>
      </c>
    </row>
    <row r="325" spans="2:2" x14ac:dyDescent="0.35">
      <c r="B325" s="9" cm="1">
        <f t="array" ref="B325">TRANSPOSE(_xlfn._xlws.SORT(_xlfn._xlws.FILTER(irrigation[irrigation_level],irrigation[experiment_id]=A325)))</f>
        <v>0</v>
      </c>
    </row>
    <row r="326" spans="2:2" x14ac:dyDescent="0.35">
      <c r="B326" s="9" cm="1">
        <f t="array" ref="B326">TRANSPOSE(_xlfn._xlws.SORT(_xlfn._xlws.FILTER(irrigation[irrigation_level],irrigation[experiment_id]=A326)))</f>
        <v>0</v>
      </c>
    </row>
    <row r="327" spans="2:2" x14ac:dyDescent="0.35">
      <c r="B327" s="9" cm="1">
        <f t="array" ref="B327">TRANSPOSE(_xlfn._xlws.SORT(_xlfn._xlws.FILTER(irrigation[irrigation_level],irrigation[experiment_id]=A327)))</f>
        <v>0</v>
      </c>
    </row>
    <row r="328" spans="2:2" x14ac:dyDescent="0.35">
      <c r="B328" s="9" cm="1">
        <f t="array" ref="B328">TRANSPOSE(_xlfn._xlws.SORT(_xlfn._xlws.FILTER(irrigation[irrigation_level],irrigation[experiment_id]=A328)))</f>
        <v>0</v>
      </c>
    </row>
    <row r="329" spans="2:2" x14ac:dyDescent="0.35">
      <c r="B329" s="9" cm="1">
        <f t="array" ref="B329">TRANSPOSE(_xlfn._xlws.SORT(_xlfn._xlws.FILTER(irrigation[irrigation_level],irrigation[experiment_id]=A329)))</f>
        <v>0</v>
      </c>
    </row>
    <row r="330" spans="2:2" x14ac:dyDescent="0.35">
      <c r="B330" s="9" cm="1">
        <f t="array" ref="B330">TRANSPOSE(_xlfn._xlws.SORT(_xlfn._xlws.FILTER(irrigation[irrigation_level],irrigation[experiment_id]=A330)))</f>
        <v>0</v>
      </c>
    </row>
    <row r="331" spans="2:2" x14ac:dyDescent="0.35">
      <c r="B331" s="9" cm="1">
        <f t="array" ref="B331">TRANSPOSE(_xlfn._xlws.SORT(_xlfn._xlws.FILTER(irrigation[irrigation_level],irrigation[experiment_id]=A331)))</f>
        <v>0</v>
      </c>
    </row>
    <row r="332" spans="2:2" x14ac:dyDescent="0.35">
      <c r="B332" s="9" cm="1">
        <f t="array" ref="B332">TRANSPOSE(_xlfn._xlws.SORT(_xlfn._xlws.FILTER(irrigation[irrigation_level],irrigation[experiment_id]=A332)))</f>
        <v>0</v>
      </c>
    </row>
    <row r="333" spans="2:2" x14ac:dyDescent="0.35">
      <c r="B333" s="9" cm="1">
        <f t="array" ref="B333">TRANSPOSE(_xlfn._xlws.SORT(_xlfn._xlws.FILTER(irrigation[irrigation_level],irrigation[experiment_id]=A333)))</f>
        <v>0</v>
      </c>
    </row>
    <row r="334" spans="2:2" x14ac:dyDescent="0.35">
      <c r="B334" s="9" cm="1">
        <f t="array" ref="B334">TRANSPOSE(_xlfn._xlws.SORT(_xlfn._xlws.FILTER(irrigation[irrigation_level],irrigation[experiment_id]=A334)))</f>
        <v>0</v>
      </c>
    </row>
    <row r="335" spans="2:2" x14ac:dyDescent="0.35">
      <c r="B335" s="9" cm="1">
        <f t="array" ref="B335">TRANSPOSE(_xlfn._xlws.SORT(_xlfn._xlws.FILTER(irrigation[irrigation_level],irrigation[experiment_id]=A335)))</f>
        <v>0</v>
      </c>
    </row>
    <row r="336" spans="2:2" x14ac:dyDescent="0.35">
      <c r="B336" s="9" cm="1">
        <f t="array" ref="B336">TRANSPOSE(_xlfn._xlws.SORT(_xlfn._xlws.FILTER(irrigation[irrigation_level],irrigation[experiment_id]=A336)))</f>
        <v>0</v>
      </c>
    </row>
    <row r="337" spans="2:2" x14ac:dyDescent="0.35">
      <c r="B337" s="9" cm="1">
        <f t="array" ref="B337">TRANSPOSE(_xlfn._xlws.SORT(_xlfn._xlws.FILTER(irrigation[irrigation_level],irrigation[experiment_id]=A337)))</f>
        <v>0</v>
      </c>
    </row>
    <row r="338" spans="2:2" x14ac:dyDescent="0.35">
      <c r="B338" s="9" cm="1">
        <f t="array" ref="B338">TRANSPOSE(_xlfn._xlws.SORT(_xlfn._xlws.FILTER(irrigation[irrigation_level],irrigation[experiment_id]=A338)))</f>
        <v>0</v>
      </c>
    </row>
    <row r="339" spans="2:2" x14ac:dyDescent="0.35">
      <c r="B339" s="9" cm="1">
        <f t="array" ref="B339">TRANSPOSE(_xlfn._xlws.SORT(_xlfn._xlws.FILTER(irrigation[irrigation_level],irrigation[experiment_id]=A339)))</f>
        <v>0</v>
      </c>
    </row>
    <row r="340" spans="2:2" x14ac:dyDescent="0.35">
      <c r="B340" s="9" cm="1">
        <f t="array" ref="B340">TRANSPOSE(_xlfn._xlws.SORT(_xlfn._xlws.FILTER(irrigation[irrigation_level],irrigation[experiment_id]=A340)))</f>
        <v>0</v>
      </c>
    </row>
    <row r="341" spans="2:2" x14ac:dyDescent="0.35">
      <c r="B341" s="9" cm="1">
        <f t="array" ref="B341">TRANSPOSE(_xlfn._xlws.SORT(_xlfn._xlws.FILTER(irrigation[irrigation_level],irrigation[experiment_id]=A341)))</f>
        <v>0</v>
      </c>
    </row>
    <row r="342" spans="2:2" x14ac:dyDescent="0.35">
      <c r="B342" s="9" cm="1">
        <f t="array" ref="B342">TRANSPOSE(_xlfn._xlws.SORT(_xlfn._xlws.FILTER(irrigation[irrigation_level],irrigation[experiment_id]=A342)))</f>
        <v>0</v>
      </c>
    </row>
    <row r="343" spans="2:2" x14ac:dyDescent="0.35">
      <c r="B343" s="9" cm="1">
        <f t="array" ref="B343">TRANSPOSE(_xlfn._xlws.SORT(_xlfn._xlws.FILTER(irrigation[irrigation_level],irrigation[experiment_id]=A343)))</f>
        <v>0</v>
      </c>
    </row>
    <row r="344" spans="2:2" x14ac:dyDescent="0.35">
      <c r="B344" s="9" cm="1">
        <f t="array" ref="B344">TRANSPOSE(_xlfn._xlws.SORT(_xlfn._xlws.FILTER(irrigation[irrigation_level],irrigation[experiment_id]=A344)))</f>
        <v>0</v>
      </c>
    </row>
    <row r="345" spans="2:2" x14ac:dyDescent="0.35">
      <c r="B345" s="9" cm="1">
        <f t="array" ref="B345">TRANSPOSE(_xlfn._xlws.SORT(_xlfn._xlws.FILTER(irrigation[irrigation_level],irrigation[experiment_id]=A345)))</f>
        <v>0</v>
      </c>
    </row>
    <row r="346" spans="2:2" x14ac:dyDescent="0.35">
      <c r="B346" s="9" cm="1">
        <f t="array" ref="B346">TRANSPOSE(_xlfn._xlws.SORT(_xlfn._xlws.FILTER(irrigation[irrigation_level],irrigation[experiment_id]=A346)))</f>
        <v>0</v>
      </c>
    </row>
    <row r="347" spans="2:2" x14ac:dyDescent="0.35">
      <c r="B347" s="9" cm="1">
        <f t="array" ref="B347">TRANSPOSE(_xlfn._xlws.SORT(_xlfn._xlws.FILTER(irrigation[irrigation_level],irrigation[experiment_id]=A347)))</f>
        <v>0</v>
      </c>
    </row>
    <row r="348" spans="2:2" x14ac:dyDescent="0.35">
      <c r="B348" s="9" cm="1">
        <f t="array" ref="B348">TRANSPOSE(_xlfn._xlws.SORT(_xlfn._xlws.FILTER(irrigation[irrigation_level],irrigation[experiment_id]=A348)))</f>
        <v>0</v>
      </c>
    </row>
    <row r="349" spans="2:2" x14ac:dyDescent="0.35">
      <c r="B349" s="9" cm="1">
        <f t="array" ref="B349">TRANSPOSE(_xlfn._xlws.SORT(_xlfn._xlws.FILTER(irrigation[irrigation_level],irrigation[experiment_id]=A349)))</f>
        <v>0</v>
      </c>
    </row>
    <row r="350" spans="2:2" x14ac:dyDescent="0.35">
      <c r="B350" s="9" cm="1">
        <f t="array" ref="B350">TRANSPOSE(_xlfn._xlws.SORT(_xlfn._xlws.FILTER(irrigation[irrigation_level],irrigation[experiment_id]=A350)))</f>
        <v>0</v>
      </c>
    </row>
    <row r="351" spans="2:2" x14ac:dyDescent="0.35">
      <c r="B351" s="9" cm="1">
        <f t="array" ref="B351">TRANSPOSE(_xlfn._xlws.SORT(_xlfn._xlws.FILTER(irrigation[irrigation_level],irrigation[experiment_id]=A351)))</f>
        <v>0</v>
      </c>
    </row>
    <row r="352" spans="2:2" x14ac:dyDescent="0.35">
      <c r="B352" s="9" cm="1">
        <f t="array" ref="B352">TRANSPOSE(_xlfn._xlws.SORT(_xlfn._xlws.FILTER(irrigation[irrigation_level],irrigation[experiment_id]=A352)))</f>
        <v>0</v>
      </c>
    </row>
    <row r="353" spans="2:2" x14ac:dyDescent="0.35">
      <c r="B353" s="9" cm="1">
        <f t="array" ref="B353">TRANSPOSE(_xlfn._xlws.SORT(_xlfn._xlws.FILTER(irrigation[irrigation_level],irrigation[experiment_id]=A353)))</f>
        <v>0</v>
      </c>
    </row>
    <row r="354" spans="2:2" x14ac:dyDescent="0.35">
      <c r="B354" s="9" cm="1">
        <f t="array" ref="B354">TRANSPOSE(_xlfn._xlws.SORT(_xlfn._xlws.FILTER(irrigation[irrigation_level],irrigation[experiment_id]=A354)))</f>
        <v>0</v>
      </c>
    </row>
    <row r="355" spans="2:2" x14ac:dyDescent="0.35">
      <c r="B355" s="9" cm="1">
        <f t="array" ref="B355">TRANSPOSE(_xlfn._xlws.SORT(_xlfn._xlws.FILTER(irrigation[irrigation_level],irrigation[experiment_id]=A355)))</f>
        <v>0</v>
      </c>
    </row>
    <row r="356" spans="2:2" x14ac:dyDescent="0.35">
      <c r="B356" s="9" cm="1">
        <f t="array" ref="B356">TRANSPOSE(_xlfn._xlws.SORT(_xlfn._xlws.FILTER(irrigation[irrigation_level],irrigation[experiment_id]=A356)))</f>
        <v>0</v>
      </c>
    </row>
    <row r="357" spans="2:2" x14ac:dyDescent="0.35">
      <c r="B357" s="9" cm="1">
        <f t="array" ref="B357">TRANSPOSE(_xlfn._xlws.SORT(_xlfn._xlws.FILTER(irrigation[irrigation_level],irrigation[experiment_id]=A357)))</f>
        <v>0</v>
      </c>
    </row>
    <row r="358" spans="2:2" x14ac:dyDescent="0.35">
      <c r="B358" s="9" cm="1">
        <f t="array" ref="B358">TRANSPOSE(_xlfn._xlws.SORT(_xlfn._xlws.FILTER(irrigation[irrigation_level],irrigation[experiment_id]=A358)))</f>
        <v>0</v>
      </c>
    </row>
    <row r="359" spans="2:2" x14ac:dyDescent="0.35">
      <c r="B359" s="9" cm="1">
        <f t="array" ref="B359">TRANSPOSE(_xlfn._xlws.SORT(_xlfn._xlws.FILTER(irrigation[irrigation_level],irrigation[experiment_id]=A359)))</f>
        <v>0</v>
      </c>
    </row>
    <row r="360" spans="2:2" x14ac:dyDescent="0.35">
      <c r="B360" s="9" cm="1">
        <f t="array" ref="B360">TRANSPOSE(_xlfn._xlws.SORT(_xlfn._xlws.FILTER(irrigation[irrigation_level],irrigation[experiment_id]=A360)))</f>
        <v>0</v>
      </c>
    </row>
    <row r="361" spans="2:2" x14ac:dyDescent="0.35">
      <c r="B361" s="9" cm="1">
        <f t="array" ref="B361">TRANSPOSE(_xlfn._xlws.SORT(_xlfn._xlws.FILTER(irrigation[irrigation_level],irrigation[experiment_id]=A361)))</f>
        <v>0</v>
      </c>
    </row>
    <row r="362" spans="2:2" x14ac:dyDescent="0.35">
      <c r="B362" s="9" cm="1">
        <f t="array" ref="B362">TRANSPOSE(_xlfn._xlws.SORT(_xlfn._xlws.FILTER(irrigation[irrigation_level],irrigation[experiment_id]=A362)))</f>
        <v>0</v>
      </c>
    </row>
    <row r="363" spans="2:2" x14ac:dyDescent="0.35">
      <c r="B363" s="9" cm="1">
        <f t="array" ref="B363">TRANSPOSE(_xlfn._xlws.SORT(_xlfn._xlws.FILTER(irrigation[irrigation_level],irrigation[experiment_id]=A363)))</f>
        <v>0</v>
      </c>
    </row>
    <row r="364" spans="2:2" x14ac:dyDescent="0.35">
      <c r="B364" s="9" cm="1">
        <f t="array" ref="B364">TRANSPOSE(_xlfn._xlws.SORT(_xlfn._xlws.FILTER(irrigation[irrigation_level],irrigation[experiment_id]=A364)))</f>
        <v>0</v>
      </c>
    </row>
    <row r="365" spans="2:2" x14ac:dyDescent="0.35">
      <c r="B365" s="9" cm="1">
        <f t="array" ref="B365">TRANSPOSE(_xlfn._xlws.SORT(_xlfn._xlws.FILTER(irrigation[irrigation_level],irrigation[experiment_id]=A365)))</f>
        <v>0</v>
      </c>
    </row>
    <row r="366" spans="2:2" x14ac:dyDescent="0.35">
      <c r="B366" s="9" cm="1">
        <f t="array" ref="B366">TRANSPOSE(_xlfn._xlws.SORT(_xlfn._xlws.FILTER(irrigation[irrigation_level],irrigation[experiment_id]=A366)))</f>
        <v>0</v>
      </c>
    </row>
    <row r="367" spans="2:2" x14ac:dyDescent="0.35">
      <c r="B367" s="9" cm="1">
        <f t="array" ref="B367">TRANSPOSE(_xlfn._xlws.SORT(_xlfn._xlws.FILTER(irrigation[irrigation_level],irrigation[experiment_id]=A367)))</f>
        <v>0</v>
      </c>
    </row>
    <row r="368" spans="2:2" x14ac:dyDescent="0.35">
      <c r="B368" s="9" cm="1">
        <f t="array" ref="B368">TRANSPOSE(_xlfn._xlws.SORT(_xlfn._xlws.FILTER(irrigation[irrigation_level],irrigation[experiment_id]=A368)))</f>
        <v>0</v>
      </c>
    </row>
    <row r="369" spans="2:2" x14ac:dyDescent="0.35">
      <c r="B369" s="9" cm="1">
        <f t="array" ref="B369">TRANSPOSE(_xlfn._xlws.SORT(_xlfn._xlws.FILTER(irrigation[irrigation_level],irrigation[experiment_id]=A369)))</f>
        <v>0</v>
      </c>
    </row>
    <row r="370" spans="2:2" x14ac:dyDescent="0.35">
      <c r="B370" s="9" cm="1">
        <f t="array" ref="B370">TRANSPOSE(_xlfn._xlws.SORT(_xlfn._xlws.FILTER(irrigation[irrigation_level],irrigation[experiment_id]=A370)))</f>
        <v>0</v>
      </c>
    </row>
    <row r="371" spans="2:2" x14ac:dyDescent="0.35">
      <c r="B371" s="9" cm="1">
        <f t="array" ref="B371">TRANSPOSE(_xlfn._xlws.SORT(_xlfn._xlws.FILTER(irrigation[irrigation_level],irrigation[experiment_id]=A371)))</f>
        <v>0</v>
      </c>
    </row>
    <row r="372" spans="2:2" x14ac:dyDescent="0.35">
      <c r="B372" s="9" cm="1">
        <f t="array" ref="B372">TRANSPOSE(_xlfn._xlws.SORT(_xlfn._xlws.FILTER(irrigation[irrigation_level],irrigation[experiment_id]=A372)))</f>
        <v>0</v>
      </c>
    </row>
    <row r="373" spans="2:2" x14ac:dyDescent="0.35">
      <c r="B373" s="9" cm="1">
        <f t="array" ref="B373">TRANSPOSE(_xlfn._xlws.SORT(_xlfn._xlws.FILTER(irrigation[irrigation_level],irrigation[experiment_id]=A373)))</f>
        <v>0</v>
      </c>
    </row>
    <row r="374" spans="2:2" x14ac:dyDescent="0.35">
      <c r="B374" s="9" cm="1">
        <f t="array" ref="B374">TRANSPOSE(_xlfn._xlws.SORT(_xlfn._xlws.FILTER(irrigation[irrigation_level],irrigation[experiment_id]=A374)))</f>
        <v>0</v>
      </c>
    </row>
    <row r="375" spans="2:2" x14ac:dyDescent="0.35">
      <c r="B375" s="9" cm="1">
        <f t="array" ref="B375">TRANSPOSE(_xlfn._xlws.SORT(_xlfn._xlws.FILTER(irrigation[irrigation_level],irrigation[experiment_id]=A375)))</f>
        <v>0</v>
      </c>
    </row>
    <row r="376" spans="2:2" x14ac:dyDescent="0.35">
      <c r="B376" s="9" cm="1">
        <f t="array" ref="B376">TRANSPOSE(_xlfn._xlws.SORT(_xlfn._xlws.FILTER(irrigation[irrigation_level],irrigation[experiment_id]=A376)))</f>
        <v>0</v>
      </c>
    </row>
    <row r="377" spans="2:2" x14ac:dyDescent="0.35">
      <c r="B377" s="9" cm="1">
        <f t="array" ref="B377">TRANSPOSE(_xlfn._xlws.SORT(_xlfn._xlws.FILTER(irrigation[irrigation_level],irrigation[experiment_id]=A377)))</f>
        <v>0</v>
      </c>
    </row>
    <row r="378" spans="2:2" x14ac:dyDescent="0.35">
      <c r="B378" s="9" cm="1">
        <f t="array" ref="B378">TRANSPOSE(_xlfn._xlws.SORT(_xlfn._xlws.FILTER(irrigation[irrigation_level],irrigation[experiment_id]=A378)))</f>
        <v>0</v>
      </c>
    </row>
    <row r="379" spans="2:2" x14ac:dyDescent="0.35">
      <c r="B379" s="9" cm="1">
        <f t="array" ref="B379">TRANSPOSE(_xlfn._xlws.SORT(_xlfn._xlws.FILTER(irrigation[irrigation_level],irrigation[experiment_id]=A379)))</f>
        <v>0</v>
      </c>
    </row>
    <row r="380" spans="2:2" x14ac:dyDescent="0.35">
      <c r="B380" s="9" cm="1">
        <f t="array" ref="B380">TRANSPOSE(_xlfn._xlws.SORT(_xlfn._xlws.FILTER(irrigation[irrigation_level],irrigation[experiment_id]=A380)))</f>
        <v>0</v>
      </c>
    </row>
    <row r="381" spans="2:2" x14ac:dyDescent="0.35">
      <c r="B381" s="9" cm="1">
        <f t="array" ref="B381">TRANSPOSE(_xlfn._xlws.SORT(_xlfn._xlws.FILTER(irrigation[irrigation_level],irrigation[experiment_id]=A381)))</f>
        <v>0</v>
      </c>
    </row>
    <row r="382" spans="2:2" x14ac:dyDescent="0.35">
      <c r="B382" s="9" cm="1">
        <f t="array" ref="B382">TRANSPOSE(_xlfn._xlws.SORT(_xlfn._xlws.FILTER(irrigation[irrigation_level],irrigation[experiment_id]=A382)))</f>
        <v>0</v>
      </c>
    </row>
    <row r="383" spans="2:2" x14ac:dyDescent="0.35">
      <c r="B383" s="9" cm="1">
        <f t="array" ref="B383">TRANSPOSE(_xlfn._xlws.SORT(_xlfn._xlws.FILTER(irrigation[irrigation_level],irrigation[experiment_id]=A383)))</f>
        <v>0</v>
      </c>
    </row>
    <row r="384" spans="2:2" x14ac:dyDescent="0.35">
      <c r="B384" s="9" cm="1">
        <f t="array" ref="B384">TRANSPOSE(_xlfn._xlws.SORT(_xlfn._xlws.FILTER(irrigation[irrigation_level],irrigation[experiment_id]=A384)))</f>
        <v>0</v>
      </c>
    </row>
    <row r="385" spans="2:2" x14ac:dyDescent="0.35">
      <c r="B385" s="9" cm="1">
        <f t="array" ref="B385">TRANSPOSE(_xlfn._xlws.SORT(_xlfn._xlws.FILTER(irrigation[irrigation_level],irrigation[experiment_id]=A385)))</f>
        <v>0</v>
      </c>
    </row>
    <row r="386" spans="2:2" x14ac:dyDescent="0.35">
      <c r="B386" s="9" cm="1">
        <f t="array" ref="B386">TRANSPOSE(_xlfn._xlws.SORT(_xlfn._xlws.FILTER(irrigation[irrigation_level],irrigation[experiment_id]=A386)))</f>
        <v>0</v>
      </c>
    </row>
    <row r="387" spans="2:2" x14ac:dyDescent="0.35">
      <c r="B387" s="9" cm="1">
        <f t="array" ref="B387">TRANSPOSE(_xlfn._xlws.SORT(_xlfn._xlws.FILTER(irrigation[irrigation_level],irrigation[experiment_id]=A387)))</f>
        <v>0</v>
      </c>
    </row>
    <row r="388" spans="2:2" x14ac:dyDescent="0.35">
      <c r="B388" s="9" cm="1">
        <f t="array" ref="B388">TRANSPOSE(_xlfn._xlws.SORT(_xlfn._xlws.FILTER(irrigation[irrigation_level],irrigation[experiment_id]=A388)))</f>
        <v>0</v>
      </c>
    </row>
    <row r="389" spans="2:2" x14ac:dyDescent="0.35">
      <c r="B389" s="9" cm="1">
        <f t="array" ref="B389">TRANSPOSE(_xlfn._xlws.SORT(_xlfn._xlws.FILTER(irrigation[irrigation_level],irrigation[experiment_id]=A389)))</f>
        <v>0</v>
      </c>
    </row>
    <row r="390" spans="2:2" x14ac:dyDescent="0.35">
      <c r="B390" s="9" cm="1">
        <f t="array" ref="B390">TRANSPOSE(_xlfn._xlws.SORT(_xlfn._xlws.FILTER(irrigation[irrigation_level],irrigation[experiment_id]=A390)))</f>
        <v>0</v>
      </c>
    </row>
    <row r="391" spans="2:2" x14ac:dyDescent="0.35">
      <c r="B391" s="9" cm="1">
        <f t="array" ref="B391">TRANSPOSE(_xlfn._xlws.SORT(_xlfn._xlws.FILTER(irrigation[irrigation_level],irrigation[experiment_id]=A391)))</f>
        <v>0</v>
      </c>
    </row>
    <row r="392" spans="2:2" x14ac:dyDescent="0.35">
      <c r="B392" s="9" cm="1">
        <f t="array" ref="B392">TRANSPOSE(_xlfn._xlws.SORT(_xlfn._xlws.FILTER(irrigation[irrigation_level],irrigation[experiment_id]=A392)))</f>
        <v>0</v>
      </c>
    </row>
    <row r="393" spans="2:2" x14ac:dyDescent="0.35">
      <c r="B393" s="9" cm="1">
        <f t="array" ref="B393">TRANSPOSE(_xlfn._xlws.SORT(_xlfn._xlws.FILTER(irrigation[irrigation_level],irrigation[experiment_id]=A393)))</f>
        <v>0</v>
      </c>
    </row>
    <row r="394" spans="2:2" x14ac:dyDescent="0.35">
      <c r="B394" s="9" cm="1">
        <f t="array" ref="B394">TRANSPOSE(_xlfn._xlws.SORT(_xlfn._xlws.FILTER(irrigation[irrigation_level],irrigation[experiment_id]=A394)))</f>
        <v>0</v>
      </c>
    </row>
    <row r="395" spans="2:2" x14ac:dyDescent="0.35">
      <c r="B395" s="9" cm="1">
        <f t="array" ref="B395">TRANSPOSE(_xlfn._xlws.SORT(_xlfn._xlws.FILTER(irrigation[irrigation_level],irrigation[experiment_id]=A395)))</f>
        <v>0</v>
      </c>
    </row>
    <row r="396" spans="2:2" x14ac:dyDescent="0.35">
      <c r="B396" s="9" cm="1">
        <f t="array" ref="B396">TRANSPOSE(_xlfn._xlws.SORT(_xlfn._xlws.FILTER(irrigation[irrigation_level],irrigation[experiment_id]=A396)))</f>
        <v>0</v>
      </c>
    </row>
    <row r="397" spans="2:2" x14ac:dyDescent="0.35">
      <c r="B397" s="9" cm="1">
        <f t="array" ref="B397">TRANSPOSE(_xlfn._xlws.SORT(_xlfn._xlws.FILTER(irrigation[irrigation_level],irrigation[experiment_id]=A397)))</f>
        <v>0</v>
      </c>
    </row>
    <row r="398" spans="2:2" x14ac:dyDescent="0.35">
      <c r="B398" s="9" cm="1">
        <f t="array" ref="B398">TRANSPOSE(_xlfn._xlws.SORT(_xlfn._xlws.FILTER(irrigation[irrigation_level],irrigation[experiment_id]=A398)))</f>
        <v>0</v>
      </c>
    </row>
    <row r="399" spans="2:2" x14ac:dyDescent="0.35">
      <c r="B399" s="9" cm="1">
        <f t="array" ref="B399">TRANSPOSE(_xlfn._xlws.SORT(_xlfn._xlws.FILTER(irrigation[irrigation_level],irrigation[experiment_id]=A399)))</f>
        <v>0</v>
      </c>
    </row>
    <row r="400" spans="2:2" x14ac:dyDescent="0.35">
      <c r="B400" s="9" cm="1">
        <f t="array" ref="B400">TRANSPOSE(_xlfn._xlws.SORT(_xlfn._xlws.FILTER(irrigation[irrigation_level],irrigation[experiment_id]=A400)))</f>
        <v>0</v>
      </c>
    </row>
    <row r="401" spans="2:2" x14ac:dyDescent="0.35">
      <c r="B401" s="9" cm="1">
        <f t="array" ref="B401">TRANSPOSE(_xlfn._xlws.SORT(_xlfn._xlws.FILTER(irrigation[irrigation_level],irrigation[experiment_id]=A401)))</f>
        <v>0</v>
      </c>
    </row>
    <row r="402" spans="2:2" x14ac:dyDescent="0.35">
      <c r="B402" s="9" cm="1">
        <f t="array" ref="B402">TRANSPOSE(_xlfn._xlws.SORT(_xlfn._xlws.FILTER(irrigation[irrigation_level],irrigation[experiment_id]=A402)))</f>
        <v>0</v>
      </c>
    </row>
    <row r="403" spans="2:2" x14ac:dyDescent="0.35">
      <c r="B403" s="9" cm="1">
        <f t="array" ref="B403">TRANSPOSE(_xlfn._xlws.SORT(_xlfn._xlws.FILTER(irrigation[irrigation_level],irrigation[experiment_id]=A403)))</f>
        <v>0</v>
      </c>
    </row>
    <row r="404" spans="2:2" x14ac:dyDescent="0.35">
      <c r="B404" s="9" cm="1">
        <f t="array" ref="B404">TRANSPOSE(_xlfn._xlws.SORT(_xlfn._xlws.FILTER(irrigation[irrigation_level],irrigation[experiment_id]=A404)))</f>
        <v>0</v>
      </c>
    </row>
    <row r="405" spans="2:2" x14ac:dyDescent="0.35">
      <c r="B405" s="9" cm="1">
        <f t="array" ref="B405">TRANSPOSE(_xlfn._xlws.SORT(_xlfn._xlws.FILTER(irrigation[irrigation_level],irrigation[experiment_id]=A405)))</f>
        <v>0</v>
      </c>
    </row>
    <row r="406" spans="2:2" x14ac:dyDescent="0.35">
      <c r="B406" s="9" cm="1">
        <f t="array" ref="B406">TRANSPOSE(_xlfn._xlws.SORT(_xlfn._xlws.FILTER(irrigation[irrigation_level],irrigation[experiment_id]=A406)))</f>
        <v>0</v>
      </c>
    </row>
    <row r="407" spans="2:2" x14ac:dyDescent="0.35">
      <c r="B407" s="9" cm="1">
        <f t="array" ref="B407">TRANSPOSE(_xlfn._xlws.SORT(_xlfn._xlws.FILTER(irrigation[irrigation_level],irrigation[experiment_id]=A407)))</f>
        <v>0</v>
      </c>
    </row>
    <row r="408" spans="2:2" x14ac:dyDescent="0.35">
      <c r="B408" s="9" cm="1">
        <f t="array" ref="B408">TRANSPOSE(_xlfn._xlws.SORT(_xlfn._xlws.FILTER(irrigation[irrigation_level],irrigation[experiment_id]=A408)))</f>
        <v>0</v>
      </c>
    </row>
    <row r="409" spans="2:2" x14ac:dyDescent="0.35">
      <c r="B409" s="9" cm="1">
        <f t="array" ref="B409">TRANSPOSE(_xlfn._xlws.SORT(_xlfn._xlws.FILTER(irrigation[irrigation_level],irrigation[experiment_id]=A409)))</f>
        <v>0</v>
      </c>
    </row>
    <row r="410" spans="2:2" x14ac:dyDescent="0.35">
      <c r="B410" s="9" cm="1">
        <f t="array" ref="B410">TRANSPOSE(_xlfn._xlws.SORT(_xlfn._xlws.FILTER(irrigation[irrigation_level],irrigation[experiment_id]=A410)))</f>
        <v>0</v>
      </c>
    </row>
    <row r="411" spans="2:2" x14ac:dyDescent="0.35">
      <c r="B411" s="9" cm="1">
        <f t="array" ref="B411">TRANSPOSE(_xlfn._xlws.SORT(_xlfn._xlws.FILTER(irrigation[irrigation_level],irrigation[experiment_id]=A411)))</f>
        <v>0</v>
      </c>
    </row>
    <row r="412" spans="2:2" x14ac:dyDescent="0.35">
      <c r="B412" s="9" cm="1">
        <f t="array" ref="B412">TRANSPOSE(_xlfn._xlws.SORT(_xlfn._xlws.FILTER(irrigation[irrigation_level],irrigation[experiment_id]=A412)))</f>
        <v>0</v>
      </c>
    </row>
    <row r="413" spans="2:2" x14ac:dyDescent="0.35">
      <c r="B413" s="9" cm="1">
        <f t="array" ref="B413">TRANSPOSE(_xlfn._xlws.SORT(_xlfn._xlws.FILTER(irrigation[irrigation_level],irrigation[experiment_id]=A413)))</f>
        <v>0</v>
      </c>
    </row>
    <row r="414" spans="2:2" x14ac:dyDescent="0.35">
      <c r="B414" s="9" cm="1">
        <f t="array" ref="B414">TRANSPOSE(_xlfn._xlws.SORT(_xlfn._xlws.FILTER(irrigation[irrigation_level],irrigation[experiment_id]=A414)))</f>
        <v>0</v>
      </c>
    </row>
    <row r="415" spans="2:2" x14ac:dyDescent="0.35">
      <c r="B415" s="9" cm="1">
        <f t="array" ref="B415">TRANSPOSE(_xlfn._xlws.SORT(_xlfn._xlws.FILTER(irrigation[irrigation_level],irrigation[experiment_id]=A415)))</f>
        <v>0</v>
      </c>
    </row>
    <row r="416" spans="2:2" x14ac:dyDescent="0.35">
      <c r="B416" s="9" cm="1">
        <f t="array" ref="B416">TRANSPOSE(_xlfn._xlws.SORT(_xlfn._xlws.FILTER(irrigation[irrigation_level],irrigation[experiment_id]=A416)))</f>
        <v>0</v>
      </c>
    </row>
    <row r="417" spans="2:2" x14ac:dyDescent="0.35">
      <c r="B417" s="9" cm="1">
        <f t="array" ref="B417">TRANSPOSE(_xlfn._xlws.SORT(_xlfn._xlws.FILTER(irrigation[irrigation_level],irrigation[experiment_id]=A417)))</f>
        <v>0</v>
      </c>
    </row>
    <row r="418" spans="2:2" x14ac:dyDescent="0.35">
      <c r="B418" s="9" cm="1">
        <f t="array" ref="B418">TRANSPOSE(_xlfn._xlws.SORT(_xlfn._xlws.FILTER(irrigation[irrigation_level],irrigation[experiment_id]=A418)))</f>
        <v>0</v>
      </c>
    </row>
    <row r="419" spans="2:2" x14ac:dyDescent="0.35">
      <c r="B419" s="9" cm="1">
        <f t="array" ref="B419">TRANSPOSE(_xlfn._xlws.SORT(_xlfn._xlws.FILTER(irrigation[irrigation_level],irrigation[experiment_id]=A419)))</f>
        <v>0</v>
      </c>
    </row>
    <row r="420" spans="2:2" x14ac:dyDescent="0.35">
      <c r="B420" s="9" cm="1">
        <f t="array" ref="B420">TRANSPOSE(_xlfn._xlws.SORT(_xlfn._xlws.FILTER(irrigation[irrigation_level],irrigation[experiment_id]=A420)))</f>
        <v>0</v>
      </c>
    </row>
    <row r="421" spans="2:2" x14ac:dyDescent="0.35">
      <c r="B421" s="9" cm="1">
        <f t="array" ref="B421">TRANSPOSE(_xlfn._xlws.SORT(_xlfn._xlws.FILTER(irrigation[irrigation_level],irrigation[experiment_id]=A421)))</f>
        <v>0</v>
      </c>
    </row>
    <row r="422" spans="2:2" x14ac:dyDescent="0.35">
      <c r="B422" s="9" cm="1">
        <f t="array" ref="B422">TRANSPOSE(_xlfn._xlws.SORT(_xlfn._xlws.FILTER(irrigation[irrigation_level],irrigation[experiment_id]=A422)))</f>
        <v>0</v>
      </c>
    </row>
    <row r="423" spans="2:2" x14ac:dyDescent="0.35">
      <c r="B423" s="9" cm="1">
        <f t="array" ref="B423">TRANSPOSE(_xlfn._xlws.SORT(_xlfn._xlws.FILTER(irrigation[irrigation_level],irrigation[experiment_id]=A423)))</f>
        <v>0</v>
      </c>
    </row>
    <row r="424" spans="2:2" x14ac:dyDescent="0.35">
      <c r="B424" s="9" cm="1">
        <f t="array" ref="B424">TRANSPOSE(_xlfn._xlws.SORT(_xlfn._xlws.FILTER(irrigation[irrigation_level],irrigation[experiment_id]=A424)))</f>
        <v>0</v>
      </c>
    </row>
    <row r="425" spans="2:2" x14ac:dyDescent="0.35">
      <c r="B425" s="9" cm="1">
        <f t="array" ref="B425">TRANSPOSE(_xlfn._xlws.SORT(_xlfn._xlws.FILTER(irrigation[irrigation_level],irrigation[experiment_id]=A425)))</f>
        <v>0</v>
      </c>
    </row>
    <row r="426" spans="2:2" x14ac:dyDescent="0.35">
      <c r="B426" s="9" cm="1">
        <f t="array" ref="B426">TRANSPOSE(_xlfn._xlws.SORT(_xlfn._xlws.FILTER(irrigation[irrigation_level],irrigation[experiment_id]=A426)))</f>
        <v>0</v>
      </c>
    </row>
    <row r="427" spans="2:2" x14ac:dyDescent="0.35">
      <c r="B427" s="9" cm="1">
        <f t="array" ref="B427">TRANSPOSE(_xlfn._xlws.SORT(_xlfn._xlws.FILTER(irrigation[irrigation_level],irrigation[experiment_id]=A427)))</f>
        <v>0</v>
      </c>
    </row>
    <row r="428" spans="2:2" x14ac:dyDescent="0.35">
      <c r="B428" s="9" cm="1">
        <f t="array" ref="B428">TRANSPOSE(_xlfn._xlws.SORT(_xlfn._xlws.FILTER(irrigation[irrigation_level],irrigation[experiment_id]=A428)))</f>
        <v>0</v>
      </c>
    </row>
    <row r="429" spans="2:2" x14ac:dyDescent="0.35">
      <c r="B429" s="9" cm="1">
        <f t="array" ref="B429">TRANSPOSE(_xlfn._xlws.SORT(_xlfn._xlws.FILTER(irrigation[irrigation_level],irrigation[experiment_id]=A429)))</f>
        <v>0</v>
      </c>
    </row>
    <row r="430" spans="2:2" x14ac:dyDescent="0.35">
      <c r="B430" s="9" cm="1">
        <f t="array" ref="B430">TRANSPOSE(_xlfn._xlws.SORT(_xlfn._xlws.FILTER(irrigation[irrigation_level],irrigation[experiment_id]=A430)))</f>
        <v>0</v>
      </c>
    </row>
    <row r="431" spans="2:2" x14ac:dyDescent="0.35">
      <c r="B431" s="9" cm="1">
        <f t="array" ref="B431">TRANSPOSE(_xlfn._xlws.SORT(_xlfn._xlws.FILTER(irrigation[irrigation_level],irrigation[experiment_id]=A431)))</f>
        <v>0</v>
      </c>
    </row>
    <row r="432" spans="2:2" x14ac:dyDescent="0.35">
      <c r="B432" s="9" cm="1">
        <f t="array" ref="B432">TRANSPOSE(_xlfn._xlws.SORT(_xlfn._xlws.FILTER(irrigation[irrigation_level],irrigation[experiment_id]=A432)))</f>
        <v>0</v>
      </c>
    </row>
    <row r="433" spans="2:2" x14ac:dyDescent="0.35">
      <c r="B433" s="9" cm="1">
        <f t="array" ref="B433">TRANSPOSE(_xlfn._xlws.SORT(_xlfn._xlws.FILTER(irrigation[irrigation_level],irrigation[experiment_id]=A433)))</f>
        <v>0</v>
      </c>
    </row>
    <row r="434" spans="2:2" x14ac:dyDescent="0.35">
      <c r="B434" s="9" cm="1">
        <f t="array" ref="B434">TRANSPOSE(_xlfn._xlws.SORT(_xlfn._xlws.FILTER(irrigation[irrigation_level],irrigation[experiment_id]=A434)))</f>
        <v>0</v>
      </c>
    </row>
    <row r="435" spans="2:2" x14ac:dyDescent="0.35">
      <c r="B435" s="9" cm="1">
        <f t="array" ref="B435">TRANSPOSE(_xlfn._xlws.SORT(_xlfn._xlws.FILTER(irrigation[irrigation_level],irrigation[experiment_id]=A435)))</f>
        <v>0</v>
      </c>
    </row>
    <row r="436" spans="2:2" x14ac:dyDescent="0.35">
      <c r="B436" s="9" cm="1">
        <f t="array" ref="B436">TRANSPOSE(_xlfn._xlws.SORT(_xlfn._xlws.FILTER(irrigation[irrigation_level],irrigation[experiment_id]=A436)))</f>
        <v>0</v>
      </c>
    </row>
    <row r="437" spans="2:2" x14ac:dyDescent="0.35">
      <c r="B437" s="9" cm="1">
        <f t="array" ref="B437">TRANSPOSE(_xlfn._xlws.SORT(_xlfn._xlws.FILTER(irrigation[irrigation_level],irrigation[experiment_id]=A437)))</f>
        <v>0</v>
      </c>
    </row>
    <row r="438" spans="2:2" x14ac:dyDescent="0.35">
      <c r="B438" s="9" cm="1">
        <f t="array" ref="B438">TRANSPOSE(_xlfn._xlws.SORT(_xlfn._xlws.FILTER(irrigation[irrigation_level],irrigation[experiment_id]=A438)))</f>
        <v>0</v>
      </c>
    </row>
    <row r="439" spans="2:2" x14ac:dyDescent="0.35">
      <c r="B439" s="9" cm="1">
        <f t="array" ref="B439">TRANSPOSE(_xlfn._xlws.SORT(_xlfn._xlws.FILTER(irrigation[irrigation_level],irrigation[experiment_id]=A439)))</f>
        <v>0</v>
      </c>
    </row>
    <row r="440" spans="2:2" x14ac:dyDescent="0.35">
      <c r="B440" s="9" cm="1">
        <f t="array" ref="B440">TRANSPOSE(_xlfn._xlws.SORT(_xlfn._xlws.FILTER(irrigation[irrigation_level],irrigation[experiment_id]=A440)))</f>
        <v>0</v>
      </c>
    </row>
    <row r="441" spans="2:2" x14ac:dyDescent="0.35">
      <c r="B441" s="9" cm="1">
        <f t="array" ref="B441">TRANSPOSE(_xlfn._xlws.SORT(_xlfn._xlws.FILTER(irrigation[irrigation_level],irrigation[experiment_id]=A441)))</f>
        <v>0</v>
      </c>
    </row>
    <row r="442" spans="2:2" x14ac:dyDescent="0.35">
      <c r="B442" s="9" cm="1">
        <f t="array" ref="B442">TRANSPOSE(_xlfn._xlws.SORT(_xlfn._xlws.FILTER(irrigation[irrigation_level],irrigation[experiment_id]=A442)))</f>
        <v>0</v>
      </c>
    </row>
    <row r="443" spans="2:2" x14ac:dyDescent="0.35">
      <c r="B443" s="9" cm="1">
        <f t="array" ref="B443">TRANSPOSE(_xlfn._xlws.SORT(_xlfn._xlws.FILTER(irrigation[irrigation_level],irrigation[experiment_id]=A443)))</f>
        <v>0</v>
      </c>
    </row>
    <row r="444" spans="2:2" x14ac:dyDescent="0.35">
      <c r="B444" s="9" cm="1">
        <f t="array" ref="B444">TRANSPOSE(_xlfn._xlws.SORT(_xlfn._xlws.FILTER(irrigation[irrigation_level],irrigation[experiment_id]=A444)))</f>
        <v>0</v>
      </c>
    </row>
    <row r="445" spans="2:2" x14ac:dyDescent="0.35">
      <c r="B445" s="9" cm="1">
        <f t="array" ref="B445">TRANSPOSE(_xlfn._xlws.SORT(_xlfn._xlws.FILTER(irrigation[irrigation_level],irrigation[experiment_id]=A445)))</f>
        <v>0</v>
      </c>
    </row>
    <row r="446" spans="2:2" x14ac:dyDescent="0.35">
      <c r="B446" s="9" cm="1">
        <f t="array" ref="B446">TRANSPOSE(_xlfn._xlws.SORT(_xlfn._xlws.FILTER(irrigation[irrigation_level],irrigation[experiment_id]=A446)))</f>
        <v>0</v>
      </c>
    </row>
    <row r="447" spans="2:2" x14ac:dyDescent="0.35">
      <c r="B447" s="9" cm="1">
        <f t="array" ref="B447">TRANSPOSE(_xlfn._xlws.SORT(_xlfn._xlws.FILTER(irrigation[irrigation_level],irrigation[experiment_id]=A447)))</f>
        <v>0</v>
      </c>
    </row>
    <row r="448" spans="2:2" x14ac:dyDescent="0.35">
      <c r="B448" s="9" cm="1">
        <f t="array" ref="B448">TRANSPOSE(_xlfn._xlws.SORT(_xlfn._xlws.FILTER(irrigation[irrigation_level],irrigation[experiment_id]=A448)))</f>
        <v>0</v>
      </c>
    </row>
    <row r="449" spans="2:2" x14ac:dyDescent="0.35">
      <c r="B449" s="9" cm="1">
        <f t="array" ref="B449">TRANSPOSE(_xlfn._xlws.SORT(_xlfn._xlws.FILTER(irrigation[irrigation_level],irrigation[experiment_id]=A449)))</f>
        <v>0</v>
      </c>
    </row>
    <row r="450" spans="2:2" x14ac:dyDescent="0.35">
      <c r="B450" s="9" cm="1">
        <f t="array" ref="B450">TRANSPOSE(_xlfn._xlws.SORT(_xlfn._xlws.FILTER(irrigation[irrigation_level],irrigation[experiment_id]=A450)))</f>
        <v>0</v>
      </c>
    </row>
    <row r="451" spans="2:2" x14ac:dyDescent="0.35">
      <c r="B451" s="9" cm="1">
        <f t="array" ref="B451">TRANSPOSE(_xlfn._xlws.SORT(_xlfn._xlws.FILTER(irrigation[irrigation_level],irrigation[experiment_id]=A451)))</f>
        <v>0</v>
      </c>
    </row>
    <row r="452" spans="2:2" x14ac:dyDescent="0.35">
      <c r="B452" s="9" cm="1">
        <f t="array" ref="B452">TRANSPOSE(_xlfn._xlws.SORT(_xlfn._xlws.FILTER(irrigation[irrigation_level],irrigation[experiment_id]=A452)))</f>
        <v>0</v>
      </c>
    </row>
    <row r="453" spans="2:2" x14ac:dyDescent="0.35">
      <c r="B453" s="9" cm="1">
        <f t="array" ref="B453">TRANSPOSE(_xlfn._xlws.SORT(_xlfn._xlws.FILTER(irrigation[irrigation_level],irrigation[experiment_id]=A453)))</f>
        <v>0</v>
      </c>
    </row>
    <row r="454" spans="2:2" x14ac:dyDescent="0.35">
      <c r="B454" s="9" cm="1">
        <f t="array" ref="B454">TRANSPOSE(_xlfn._xlws.SORT(_xlfn._xlws.FILTER(irrigation[irrigation_level],irrigation[experiment_id]=A454)))</f>
        <v>0</v>
      </c>
    </row>
    <row r="455" spans="2:2" x14ac:dyDescent="0.35">
      <c r="B455" s="9" cm="1">
        <f t="array" ref="B455">TRANSPOSE(_xlfn._xlws.SORT(_xlfn._xlws.FILTER(irrigation[irrigation_level],irrigation[experiment_id]=A455)))</f>
        <v>0</v>
      </c>
    </row>
    <row r="456" spans="2:2" x14ac:dyDescent="0.35">
      <c r="B456" s="9" cm="1">
        <f t="array" ref="B456">TRANSPOSE(_xlfn._xlws.SORT(_xlfn._xlws.FILTER(irrigation[irrigation_level],irrigation[experiment_id]=A456)))</f>
        <v>0</v>
      </c>
    </row>
    <row r="457" spans="2:2" x14ac:dyDescent="0.35">
      <c r="B457" s="9" cm="1">
        <f t="array" ref="B457">TRANSPOSE(_xlfn._xlws.SORT(_xlfn._xlws.FILTER(irrigation[irrigation_level],irrigation[experiment_id]=A457)))</f>
        <v>0</v>
      </c>
    </row>
    <row r="458" spans="2:2" x14ac:dyDescent="0.35">
      <c r="B458" s="9" cm="1">
        <f t="array" ref="B458">TRANSPOSE(_xlfn._xlws.SORT(_xlfn._xlws.FILTER(irrigation[irrigation_level],irrigation[experiment_id]=A458)))</f>
        <v>0</v>
      </c>
    </row>
    <row r="459" spans="2:2" x14ac:dyDescent="0.35">
      <c r="B459" s="9" cm="1">
        <f t="array" ref="B459">TRANSPOSE(_xlfn._xlws.SORT(_xlfn._xlws.FILTER(irrigation[irrigation_level],irrigation[experiment_id]=A459)))</f>
        <v>0</v>
      </c>
    </row>
    <row r="460" spans="2:2" x14ac:dyDescent="0.35">
      <c r="B460" s="9" cm="1">
        <f t="array" ref="B460">TRANSPOSE(_xlfn._xlws.SORT(_xlfn._xlws.FILTER(irrigation[irrigation_level],irrigation[experiment_id]=A460)))</f>
        <v>0</v>
      </c>
    </row>
    <row r="461" spans="2:2" x14ac:dyDescent="0.35">
      <c r="B461" s="9" cm="1">
        <f t="array" ref="B461">TRANSPOSE(_xlfn._xlws.SORT(_xlfn._xlws.FILTER(irrigation[irrigation_level],irrigation[experiment_id]=A461)))</f>
        <v>0</v>
      </c>
    </row>
    <row r="462" spans="2:2" x14ac:dyDescent="0.35">
      <c r="B462" s="9" cm="1">
        <f t="array" ref="B462">TRANSPOSE(_xlfn._xlws.SORT(_xlfn._xlws.FILTER(irrigation[irrigation_level],irrigation[experiment_id]=A462)))</f>
        <v>0</v>
      </c>
    </row>
    <row r="463" spans="2:2" x14ac:dyDescent="0.35">
      <c r="B463" s="9" cm="1">
        <f t="array" ref="B463">TRANSPOSE(_xlfn._xlws.SORT(_xlfn._xlws.FILTER(irrigation[irrigation_level],irrigation[experiment_id]=A463)))</f>
        <v>0</v>
      </c>
    </row>
    <row r="464" spans="2:2" x14ac:dyDescent="0.35">
      <c r="B464" s="9" cm="1">
        <f t="array" ref="B464">TRANSPOSE(_xlfn._xlws.SORT(_xlfn._xlws.FILTER(irrigation[irrigation_level],irrigation[experiment_id]=A464)))</f>
        <v>0</v>
      </c>
    </row>
    <row r="465" spans="2:2" x14ac:dyDescent="0.35">
      <c r="B465" s="9" cm="1">
        <f t="array" ref="B465">TRANSPOSE(_xlfn._xlws.SORT(_xlfn._xlws.FILTER(irrigation[irrigation_level],irrigation[experiment_id]=A465)))</f>
        <v>0</v>
      </c>
    </row>
    <row r="466" spans="2:2" x14ac:dyDescent="0.35">
      <c r="B466" s="9" cm="1">
        <f t="array" ref="B466">TRANSPOSE(_xlfn._xlws.SORT(_xlfn._xlws.FILTER(irrigation[irrigation_level],irrigation[experiment_id]=A466)))</f>
        <v>0</v>
      </c>
    </row>
    <row r="467" spans="2:2" x14ac:dyDescent="0.35">
      <c r="B467" s="9" cm="1">
        <f t="array" ref="B467">TRANSPOSE(_xlfn._xlws.SORT(_xlfn._xlws.FILTER(irrigation[irrigation_level],irrigation[experiment_id]=A467)))</f>
        <v>0</v>
      </c>
    </row>
    <row r="468" spans="2:2" x14ac:dyDescent="0.35">
      <c r="B468" s="9" cm="1">
        <f t="array" ref="B468">TRANSPOSE(_xlfn._xlws.SORT(_xlfn._xlws.FILTER(irrigation[irrigation_level],irrigation[experiment_id]=A468)))</f>
        <v>0</v>
      </c>
    </row>
    <row r="469" spans="2:2" x14ac:dyDescent="0.35">
      <c r="B469" s="9" cm="1">
        <f t="array" ref="B469">TRANSPOSE(_xlfn._xlws.SORT(_xlfn._xlws.FILTER(irrigation[irrigation_level],irrigation[experiment_id]=A469)))</f>
        <v>0</v>
      </c>
    </row>
    <row r="470" spans="2:2" x14ac:dyDescent="0.35">
      <c r="B470" s="9" cm="1">
        <f t="array" ref="B470">TRANSPOSE(_xlfn._xlws.SORT(_xlfn._xlws.FILTER(irrigation[irrigation_level],irrigation[experiment_id]=A470)))</f>
        <v>0</v>
      </c>
    </row>
    <row r="471" spans="2:2" x14ac:dyDescent="0.35">
      <c r="B471" s="9" cm="1">
        <f t="array" ref="B471">TRANSPOSE(_xlfn._xlws.SORT(_xlfn._xlws.FILTER(irrigation[irrigation_level],irrigation[experiment_id]=A471)))</f>
        <v>0</v>
      </c>
    </row>
    <row r="472" spans="2:2" x14ac:dyDescent="0.35">
      <c r="B472" s="9" cm="1">
        <f t="array" ref="B472">TRANSPOSE(_xlfn._xlws.SORT(_xlfn._xlws.FILTER(irrigation[irrigation_level],irrigation[experiment_id]=A472)))</f>
        <v>0</v>
      </c>
    </row>
    <row r="473" spans="2:2" x14ac:dyDescent="0.35">
      <c r="B473" s="9" cm="1">
        <f t="array" ref="B473">TRANSPOSE(_xlfn._xlws.SORT(_xlfn._xlws.FILTER(irrigation[irrigation_level],irrigation[experiment_id]=A473)))</f>
        <v>0</v>
      </c>
    </row>
    <row r="474" spans="2:2" x14ac:dyDescent="0.35">
      <c r="B474" s="9" cm="1">
        <f t="array" ref="B474">TRANSPOSE(_xlfn._xlws.SORT(_xlfn._xlws.FILTER(irrigation[irrigation_level],irrigation[experiment_id]=A474)))</f>
        <v>0</v>
      </c>
    </row>
    <row r="475" spans="2:2" x14ac:dyDescent="0.35">
      <c r="B475" s="9" cm="1">
        <f t="array" ref="B475">TRANSPOSE(_xlfn._xlws.SORT(_xlfn._xlws.FILTER(irrigation[irrigation_level],irrigation[experiment_id]=A475)))</f>
        <v>0</v>
      </c>
    </row>
    <row r="476" spans="2:2" x14ac:dyDescent="0.35">
      <c r="B476" s="9" cm="1">
        <f t="array" ref="B476">TRANSPOSE(_xlfn._xlws.SORT(_xlfn._xlws.FILTER(irrigation[irrigation_level],irrigation[experiment_id]=A476)))</f>
        <v>0</v>
      </c>
    </row>
    <row r="477" spans="2:2" x14ac:dyDescent="0.35">
      <c r="B477" s="9" cm="1">
        <f t="array" ref="B477">TRANSPOSE(_xlfn._xlws.SORT(_xlfn._xlws.FILTER(irrigation[irrigation_level],irrigation[experiment_id]=A477)))</f>
        <v>0</v>
      </c>
    </row>
    <row r="478" spans="2:2" x14ac:dyDescent="0.35">
      <c r="B478" s="9" cm="1">
        <f t="array" ref="B478">TRANSPOSE(_xlfn._xlws.SORT(_xlfn._xlws.FILTER(irrigation[irrigation_level],irrigation[experiment_id]=A478)))</f>
        <v>0</v>
      </c>
    </row>
    <row r="479" spans="2:2" x14ac:dyDescent="0.35">
      <c r="B479" s="9" cm="1">
        <f t="array" ref="B479">TRANSPOSE(_xlfn._xlws.SORT(_xlfn._xlws.FILTER(irrigation[irrigation_level],irrigation[experiment_id]=A479)))</f>
        <v>0</v>
      </c>
    </row>
    <row r="480" spans="2:2" x14ac:dyDescent="0.35">
      <c r="B480" s="9" cm="1">
        <f t="array" ref="B480">TRANSPOSE(_xlfn._xlws.SORT(_xlfn._xlws.FILTER(irrigation[irrigation_level],irrigation[experiment_id]=A480)))</f>
        <v>0</v>
      </c>
    </row>
    <row r="481" spans="2:2" x14ac:dyDescent="0.35">
      <c r="B481" s="9" cm="1">
        <f t="array" ref="B481">TRANSPOSE(_xlfn._xlws.SORT(_xlfn._xlws.FILTER(irrigation[irrigation_level],irrigation[experiment_id]=A481)))</f>
        <v>0</v>
      </c>
    </row>
    <row r="482" spans="2:2" x14ac:dyDescent="0.35">
      <c r="B482" s="9" cm="1">
        <f t="array" ref="B482">TRANSPOSE(_xlfn._xlws.SORT(_xlfn._xlws.FILTER(irrigation[irrigation_level],irrigation[experiment_id]=A482)))</f>
        <v>0</v>
      </c>
    </row>
    <row r="483" spans="2:2" x14ac:dyDescent="0.35">
      <c r="B483" s="9" cm="1">
        <f t="array" ref="B483">TRANSPOSE(_xlfn._xlws.SORT(_xlfn._xlws.FILTER(irrigation[irrigation_level],irrigation[experiment_id]=A483)))</f>
        <v>0</v>
      </c>
    </row>
    <row r="484" spans="2:2" x14ac:dyDescent="0.35">
      <c r="B484" s="9" cm="1">
        <f t="array" ref="B484">TRANSPOSE(_xlfn._xlws.SORT(_xlfn._xlws.FILTER(irrigation[irrigation_level],irrigation[experiment_id]=A484)))</f>
        <v>0</v>
      </c>
    </row>
    <row r="485" spans="2:2" x14ac:dyDescent="0.35">
      <c r="B485" s="9" cm="1">
        <f t="array" ref="B485">TRANSPOSE(_xlfn._xlws.SORT(_xlfn._xlws.FILTER(irrigation[irrigation_level],irrigation[experiment_id]=A485)))</f>
        <v>0</v>
      </c>
    </row>
    <row r="486" spans="2:2" x14ac:dyDescent="0.35">
      <c r="B486" s="9" cm="1">
        <f t="array" ref="B486">TRANSPOSE(_xlfn._xlws.SORT(_xlfn._xlws.FILTER(irrigation[irrigation_level],irrigation[experiment_id]=A486)))</f>
        <v>0</v>
      </c>
    </row>
    <row r="487" spans="2:2" x14ac:dyDescent="0.35">
      <c r="B487" s="9" cm="1">
        <f t="array" ref="B487">TRANSPOSE(_xlfn._xlws.SORT(_xlfn._xlws.FILTER(irrigation[irrigation_level],irrigation[experiment_id]=A487)))</f>
        <v>0</v>
      </c>
    </row>
    <row r="488" spans="2:2" x14ac:dyDescent="0.35">
      <c r="B488" s="9" cm="1">
        <f t="array" ref="B488">TRANSPOSE(_xlfn._xlws.SORT(_xlfn._xlws.FILTER(irrigation[irrigation_level],irrigation[experiment_id]=A488)))</f>
        <v>0</v>
      </c>
    </row>
    <row r="489" spans="2:2" x14ac:dyDescent="0.35">
      <c r="B489" s="9" cm="1">
        <f t="array" ref="B489">TRANSPOSE(_xlfn._xlws.SORT(_xlfn._xlws.FILTER(irrigation[irrigation_level],irrigation[experiment_id]=A489)))</f>
        <v>0</v>
      </c>
    </row>
    <row r="490" spans="2:2" x14ac:dyDescent="0.35">
      <c r="B490" s="9" cm="1">
        <f t="array" ref="B490">TRANSPOSE(_xlfn._xlws.SORT(_xlfn._xlws.FILTER(irrigation[irrigation_level],irrigation[experiment_id]=A490)))</f>
        <v>0</v>
      </c>
    </row>
    <row r="491" spans="2:2" x14ac:dyDescent="0.35">
      <c r="B491" s="9" cm="1">
        <f t="array" ref="B491">TRANSPOSE(_xlfn._xlws.SORT(_xlfn._xlws.FILTER(irrigation[irrigation_level],irrigation[experiment_id]=A491)))</f>
        <v>0</v>
      </c>
    </row>
    <row r="492" spans="2:2" x14ac:dyDescent="0.35">
      <c r="B492" s="9" cm="1">
        <f t="array" ref="B492">TRANSPOSE(_xlfn._xlws.SORT(_xlfn._xlws.FILTER(irrigation[irrigation_level],irrigation[experiment_id]=A492)))</f>
        <v>0</v>
      </c>
    </row>
    <row r="493" spans="2:2" x14ac:dyDescent="0.35">
      <c r="B493" s="9" cm="1">
        <f t="array" ref="B493">TRANSPOSE(_xlfn._xlws.SORT(_xlfn._xlws.FILTER(irrigation[irrigation_level],irrigation[experiment_id]=A493)))</f>
        <v>0</v>
      </c>
    </row>
    <row r="494" spans="2:2" x14ac:dyDescent="0.35">
      <c r="B494" s="9" cm="1">
        <f t="array" ref="B494">TRANSPOSE(_xlfn._xlws.SORT(_xlfn._xlws.FILTER(irrigation[irrigation_level],irrigation[experiment_id]=A494)))</f>
        <v>0</v>
      </c>
    </row>
    <row r="495" spans="2:2" x14ac:dyDescent="0.35">
      <c r="B495" s="9" cm="1">
        <f t="array" ref="B495">TRANSPOSE(_xlfn._xlws.SORT(_xlfn._xlws.FILTER(irrigation[irrigation_level],irrigation[experiment_id]=A495)))</f>
        <v>0</v>
      </c>
    </row>
    <row r="496" spans="2:2" x14ac:dyDescent="0.35">
      <c r="B496" s="9" cm="1">
        <f t="array" ref="B496">TRANSPOSE(_xlfn._xlws.SORT(_xlfn._xlws.FILTER(irrigation[irrigation_level],irrigation[experiment_id]=A496)))</f>
        <v>0</v>
      </c>
    </row>
    <row r="497" spans="2:121" x14ac:dyDescent="0.35">
      <c r="B497" s="9" cm="1">
        <f t="array" ref="B497">TRANSPOSE(_xlfn._xlws.SORT(_xlfn._xlws.FILTER(irrigation[irrigation_level],irrigation[experiment_id]=A497)))</f>
        <v>0</v>
      </c>
    </row>
    <row r="498" spans="2:121" x14ac:dyDescent="0.35">
      <c r="B498" s="9" cm="1">
        <f t="array" ref="B498">TRANSPOSE(_xlfn._xlws.SORT(_xlfn._xlws.FILTER(irrigation[irrigation_level],irrigation[experiment_id]=A498)))</f>
        <v>0</v>
      </c>
    </row>
    <row r="499" spans="2:121" x14ac:dyDescent="0.35">
      <c r="B499" s="9" cm="1">
        <f t="array" ref="B499">TRANSPOSE(_xlfn._xlws.SORT(_xlfn._xlws.FILTER(irrigation[irrigation_level],irrigation[experiment_id]=A499)))</f>
        <v>0</v>
      </c>
    </row>
    <row r="500" spans="2:121" s="96" customFormat="1" x14ac:dyDescent="0.35">
      <c r="B500" s="160" cm="1">
        <f t="array" ref="B500">TRANSPOSE(_xlfn._xlws.SORT(_xlfn._xlws.FILTER(irrigation[irrigation_level],irrigation[experiment_id]=A500)))</f>
        <v>0</v>
      </c>
      <c r="DQ500" s="11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2044</v>
      </c>
      <c r="I1" s="111"/>
    </row>
    <row r="2" spans="1:9" x14ac:dyDescent="0.35">
      <c r="A2" t="str" cm="1">
        <f t="array" ref="A2">_xlfn._xlws.SORT(_xlfn.UNIQUE(_xlfn._xlws.FILTER(organicMaterials[experiment_id],organicMaterials[experiment_id] &lt;&gt; "")))</f>
        <v>TEST EXP 3</v>
      </c>
      <c r="B2" cm="1">
        <f t="array" ref="B2:C2">TRANSPOSE(_xlfn._xlws.SORT(_xlfn._xlws.FILTER(organicMaterials[org_materials_applic_lev],organicMaterials[experiment_id]=A2)))</f>
        <v>1</v>
      </c>
      <c r="C2">
        <v>2</v>
      </c>
    </row>
    <row r="3" spans="1:9" x14ac:dyDescent="0.35">
      <c r="B3" cm="1">
        <f t="array" ref="B3">TRANSPOSE(_xlfn._xlws.SORT(_xlfn._xlws.FILTER(organicMaterials[org_materials_applic_lev],organicMaterials[experiment_id]=A3)))</f>
        <v>0</v>
      </c>
    </row>
    <row r="4" spans="1:9" x14ac:dyDescent="0.35">
      <c r="B4" cm="1">
        <f t="array" ref="B4">TRANSPOSE(_xlfn._xlws.SORT(_xlfn._xlws.FILTER(organicMaterials[org_materials_applic_lev],organicMaterials[experiment_id]=A4)))</f>
        <v>0</v>
      </c>
    </row>
    <row r="5" spans="1:9" x14ac:dyDescent="0.35">
      <c r="B5" cm="1">
        <f t="array" ref="B5">TRANSPOSE(_xlfn._xlws.SORT(_xlfn._xlws.FILTER(organicMaterials[org_materials_applic_lev],organicMaterials[experiment_id]=A5)))</f>
        <v>0</v>
      </c>
    </row>
    <row r="6" spans="1:9" x14ac:dyDescent="0.35">
      <c r="B6" cm="1">
        <f t="array" ref="B6">TRANSPOSE(_xlfn._xlws.SORT(_xlfn._xlws.FILTER(organicMaterials[org_materials_applic_lev],organicMaterials[experiment_id]=A6)))</f>
        <v>0</v>
      </c>
    </row>
    <row r="7" spans="1:9" x14ac:dyDescent="0.35">
      <c r="B7" cm="1">
        <f t="array" ref="B7">TRANSPOSE(_xlfn._xlws.SORT(_xlfn._xlws.FILTER(organicMaterials[org_materials_applic_lev],organicMaterials[experiment_id]=A7)))</f>
        <v>0</v>
      </c>
    </row>
    <row r="8" spans="1:9" x14ac:dyDescent="0.35">
      <c r="B8" cm="1">
        <f t="array" ref="B8">TRANSPOSE(_xlfn._xlws.SORT(_xlfn._xlws.FILTER(organicMaterials[org_materials_applic_lev],organicMaterials[experiment_id]=A8)))</f>
        <v>0</v>
      </c>
    </row>
    <row r="9" spans="1:9" x14ac:dyDescent="0.35">
      <c r="B9" cm="1">
        <f t="array" ref="B9">TRANSPOSE(_xlfn._xlws.SORT(_xlfn._xlws.FILTER(organicMaterials[org_materials_applic_lev],organicMaterials[experiment_id]=A9)))</f>
        <v>0</v>
      </c>
    </row>
    <row r="10" spans="1:9" x14ac:dyDescent="0.35">
      <c r="B10" cm="1">
        <f t="array" ref="B10">TRANSPOSE(_xlfn._xlws.SORT(_xlfn._xlws.FILTER(organicMaterials[org_materials_applic_lev],organicMaterials[experiment_id]=A10)))</f>
        <v>0</v>
      </c>
    </row>
    <row r="11" spans="1:9" x14ac:dyDescent="0.35">
      <c r="B11" cm="1">
        <f t="array" ref="B11">TRANSPOSE(_xlfn._xlws.SORT(_xlfn._xlws.FILTER(organicMaterials[org_materials_applic_lev],organicMaterials[experiment_id]=A11)))</f>
        <v>0</v>
      </c>
    </row>
    <row r="12" spans="1:9" x14ac:dyDescent="0.35">
      <c r="B12" cm="1">
        <f t="array" ref="B12">TRANSPOSE(_xlfn._xlws.SORT(_xlfn._xlws.FILTER(organicMaterials[org_materials_applic_lev],organicMaterials[experiment_id]=A12)))</f>
        <v>0</v>
      </c>
    </row>
    <row r="13" spans="1:9" x14ac:dyDescent="0.35">
      <c r="B13" cm="1">
        <f t="array" ref="B13">TRANSPOSE(_xlfn._xlws.SORT(_xlfn._xlws.FILTER(organicMaterials[org_materials_applic_lev],organicMaterials[experiment_id]=A13)))</f>
        <v>0</v>
      </c>
    </row>
    <row r="14" spans="1:9" x14ac:dyDescent="0.35">
      <c r="B14" cm="1">
        <f t="array" ref="B14">TRANSPOSE(_xlfn._xlws.SORT(_xlfn._xlws.FILTER(organicMaterials[org_materials_applic_lev],organicMaterials[experiment_id]=A14)))</f>
        <v>0</v>
      </c>
    </row>
    <row r="15" spans="1:9" x14ac:dyDescent="0.35">
      <c r="B15" cm="1">
        <f t="array" ref="B15">TRANSPOSE(_xlfn._xlws.SORT(_xlfn._xlws.FILTER(organicMaterials[org_materials_applic_lev],organicMaterials[experiment_id]=A15)))</f>
        <v>0</v>
      </c>
    </row>
    <row r="16" spans="1:9" x14ac:dyDescent="0.35">
      <c r="B16" cm="1">
        <f t="array" ref="B16">TRANSPOSE(_xlfn._xlws.SORT(_xlfn._xlws.FILTER(organicMaterials[org_materials_applic_lev],organicMaterials[experiment_id]=A16)))</f>
        <v>0</v>
      </c>
    </row>
    <row r="17" spans="2:2" x14ac:dyDescent="0.35">
      <c r="B17" cm="1">
        <f t="array" ref="B17">TRANSPOSE(_xlfn._xlws.SORT(_xlfn._xlws.FILTER(organicMaterials[org_materials_applic_lev],organicMaterials[experiment_id]=A17)))</f>
        <v>0</v>
      </c>
    </row>
    <row r="18" spans="2:2" x14ac:dyDescent="0.35">
      <c r="B18" cm="1">
        <f t="array" ref="B18">TRANSPOSE(_xlfn._xlws.SORT(_xlfn._xlws.FILTER(organicMaterials[org_materials_applic_lev],organicMaterials[experiment_id]=A18)))</f>
        <v>0</v>
      </c>
    </row>
    <row r="19" spans="2:2" x14ac:dyDescent="0.35">
      <c r="B19" cm="1">
        <f t="array" ref="B19">TRANSPOSE(_xlfn._xlws.SORT(_xlfn._xlws.FILTER(organicMaterials[org_materials_applic_lev],organicMaterials[experiment_id]=A19)))</f>
        <v>0</v>
      </c>
    </row>
    <row r="20" spans="2:2" x14ac:dyDescent="0.35">
      <c r="B20" cm="1">
        <f t="array" ref="B20">TRANSPOSE(_xlfn._xlws.SORT(_xlfn._xlws.FILTER(organicMaterials[org_materials_applic_lev],organicMaterials[experiment_id]=A20)))</f>
        <v>0</v>
      </c>
    </row>
    <row r="21" spans="2:2" x14ac:dyDescent="0.35">
      <c r="B21" cm="1">
        <f t="array" ref="B21">TRANSPOSE(_xlfn._xlws.SORT(_xlfn._xlws.FILTER(organicMaterials[org_materials_applic_lev],organicMaterials[experiment_id]=A21)))</f>
        <v>0</v>
      </c>
    </row>
    <row r="22" spans="2:2" x14ac:dyDescent="0.35">
      <c r="B22" cm="1">
        <f t="array" ref="B22">TRANSPOSE(_xlfn._xlws.SORT(_xlfn._xlws.FILTER(organicMaterials[org_materials_applic_lev],organicMaterials[experiment_id]=A22)))</f>
        <v>0</v>
      </c>
    </row>
    <row r="23" spans="2:2" x14ac:dyDescent="0.35">
      <c r="B23" cm="1">
        <f t="array" ref="B23">TRANSPOSE(_xlfn._xlws.SORT(_xlfn._xlws.FILTER(organicMaterials[org_materials_applic_lev],organicMaterials[experiment_id]=A23)))</f>
        <v>0</v>
      </c>
    </row>
    <row r="24" spans="2:2" x14ac:dyDescent="0.35">
      <c r="B24" cm="1">
        <f t="array" ref="B24">TRANSPOSE(_xlfn._xlws.SORT(_xlfn._xlws.FILTER(organicMaterials[org_materials_applic_lev],organicMaterials[experiment_id]=A24)))</f>
        <v>0</v>
      </c>
    </row>
    <row r="25" spans="2:2" x14ac:dyDescent="0.35">
      <c r="B25" cm="1">
        <f t="array" ref="B25">TRANSPOSE(_xlfn._xlws.SORT(_xlfn._xlws.FILTER(organicMaterials[org_materials_applic_lev],organicMaterials[experiment_id]=A25)))</f>
        <v>0</v>
      </c>
    </row>
    <row r="26" spans="2:2" x14ac:dyDescent="0.35">
      <c r="B26" cm="1">
        <f t="array" ref="B26">TRANSPOSE(_xlfn._xlws.SORT(_xlfn._xlws.FILTER(organicMaterials[org_materials_applic_lev],organicMaterials[experiment_id]=A26)))</f>
        <v>0</v>
      </c>
    </row>
    <row r="27" spans="2:2" x14ac:dyDescent="0.35">
      <c r="B27" cm="1">
        <f t="array" ref="B27">TRANSPOSE(_xlfn._xlws.SORT(_xlfn._xlws.FILTER(organicMaterials[org_materials_applic_lev],organicMaterials[experiment_id]=A27)))</f>
        <v>0</v>
      </c>
    </row>
    <row r="28" spans="2:2" x14ac:dyDescent="0.35">
      <c r="B28" cm="1">
        <f t="array" ref="B28">TRANSPOSE(_xlfn._xlws.SORT(_xlfn._xlws.FILTER(organicMaterials[org_materials_applic_lev],organicMaterials[experiment_id]=A28)))</f>
        <v>0</v>
      </c>
    </row>
    <row r="29" spans="2:2" x14ac:dyDescent="0.35">
      <c r="B29" cm="1">
        <f t="array" ref="B29">TRANSPOSE(_xlfn._xlws.SORT(_xlfn._xlws.FILTER(organicMaterials[org_materials_applic_lev],organicMaterials[experiment_id]=A29)))</f>
        <v>0</v>
      </c>
    </row>
    <row r="30" spans="2:2" x14ac:dyDescent="0.35">
      <c r="B30" cm="1">
        <f t="array" ref="B30">TRANSPOSE(_xlfn._xlws.SORT(_xlfn._xlws.FILTER(organicMaterials[org_materials_applic_lev],organicMaterials[experiment_id]=A30)))</f>
        <v>0</v>
      </c>
    </row>
    <row r="31" spans="2:2" x14ac:dyDescent="0.35">
      <c r="B31" cm="1">
        <f t="array" ref="B31">TRANSPOSE(_xlfn._xlws.SORT(_xlfn._xlws.FILTER(organicMaterials[org_materials_applic_lev],organicMaterials[experiment_id]=A31)))</f>
        <v>0</v>
      </c>
    </row>
    <row r="32" spans="2:2" x14ac:dyDescent="0.35">
      <c r="B32" cm="1">
        <f t="array" ref="B32">TRANSPOSE(_xlfn._xlws.SORT(_xlfn._xlws.FILTER(organicMaterials[org_materials_applic_lev],organicMaterials[experiment_id]=A32)))</f>
        <v>0</v>
      </c>
    </row>
    <row r="33" spans="2:2" x14ac:dyDescent="0.35">
      <c r="B33" cm="1">
        <f t="array" ref="B33">TRANSPOSE(_xlfn._xlws.SORT(_xlfn._xlws.FILTER(organicMaterials[org_materials_applic_lev],organicMaterials[experiment_id]=A33)))</f>
        <v>0</v>
      </c>
    </row>
    <row r="34" spans="2:2" x14ac:dyDescent="0.35">
      <c r="B34" cm="1">
        <f t="array" ref="B34">TRANSPOSE(_xlfn._xlws.SORT(_xlfn._xlws.FILTER(organicMaterials[org_materials_applic_lev],organicMaterials[experiment_id]=A34)))</f>
        <v>0</v>
      </c>
    </row>
    <row r="35" spans="2:2" x14ac:dyDescent="0.35">
      <c r="B35" cm="1">
        <f t="array" ref="B35">TRANSPOSE(_xlfn._xlws.SORT(_xlfn._xlws.FILTER(organicMaterials[org_materials_applic_lev],organicMaterials[experiment_id]=A35)))</f>
        <v>0</v>
      </c>
    </row>
    <row r="36" spans="2:2" x14ac:dyDescent="0.35">
      <c r="B36" cm="1">
        <f t="array" ref="B36">TRANSPOSE(_xlfn._xlws.SORT(_xlfn._xlws.FILTER(organicMaterials[org_materials_applic_lev],organicMaterials[experiment_id]=A36)))</f>
        <v>0</v>
      </c>
    </row>
    <row r="37" spans="2:2" x14ac:dyDescent="0.35">
      <c r="B37" cm="1">
        <f t="array" ref="B37">TRANSPOSE(_xlfn._xlws.SORT(_xlfn._xlws.FILTER(organicMaterials[org_materials_applic_lev],organicMaterials[experiment_id]=A37)))</f>
        <v>0</v>
      </c>
    </row>
    <row r="38" spans="2:2" x14ac:dyDescent="0.35">
      <c r="B38" cm="1">
        <f t="array" ref="B38">TRANSPOSE(_xlfn._xlws.SORT(_xlfn._xlws.FILTER(organicMaterials[org_materials_applic_lev],organicMaterials[experiment_id]=A38)))</f>
        <v>0</v>
      </c>
    </row>
    <row r="39" spans="2:2" x14ac:dyDescent="0.35">
      <c r="B39" cm="1">
        <f t="array" ref="B39">TRANSPOSE(_xlfn._xlws.SORT(_xlfn._xlws.FILTER(organicMaterials[org_materials_applic_lev],organicMaterials[experiment_id]=A39)))</f>
        <v>0</v>
      </c>
    </row>
    <row r="40" spans="2:2" x14ac:dyDescent="0.35">
      <c r="B40" cm="1">
        <f t="array" ref="B40">TRANSPOSE(_xlfn._xlws.SORT(_xlfn._xlws.FILTER(organicMaterials[org_materials_applic_lev],organicMaterials[experiment_id]=A40)))</f>
        <v>0</v>
      </c>
    </row>
    <row r="41" spans="2:2" x14ac:dyDescent="0.35">
      <c r="B41" cm="1">
        <f t="array" ref="B41">TRANSPOSE(_xlfn._xlws.SORT(_xlfn._xlws.FILTER(organicMaterials[org_materials_applic_lev],organicMaterials[experiment_id]=A41)))</f>
        <v>0</v>
      </c>
    </row>
    <row r="42" spans="2:2" x14ac:dyDescent="0.35">
      <c r="B42" cm="1">
        <f t="array" ref="B42">TRANSPOSE(_xlfn._xlws.SORT(_xlfn._xlws.FILTER(organicMaterials[org_materials_applic_lev],organicMaterials[experiment_id]=A42)))</f>
        <v>0</v>
      </c>
    </row>
    <row r="43" spans="2:2" x14ac:dyDescent="0.35">
      <c r="B43" cm="1">
        <f t="array" ref="B43">TRANSPOSE(_xlfn._xlws.SORT(_xlfn._xlws.FILTER(organicMaterials[org_materials_applic_lev],organicMaterials[experiment_id]=A43)))</f>
        <v>0</v>
      </c>
    </row>
    <row r="44" spans="2:2" x14ac:dyDescent="0.35">
      <c r="B44" cm="1">
        <f t="array" ref="B44">TRANSPOSE(_xlfn._xlws.SORT(_xlfn._xlws.FILTER(organicMaterials[org_materials_applic_lev],organicMaterials[experiment_id]=A44)))</f>
        <v>0</v>
      </c>
    </row>
    <row r="45" spans="2:2" x14ac:dyDescent="0.35">
      <c r="B45" cm="1">
        <f t="array" ref="B45">TRANSPOSE(_xlfn._xlws.SORT(_xlfn._xlws.FILTER(organicMaterials[org_materials_applic_lev],organicMaterials[experiment_id]=A45)))</f>
        <v>0</v>
      </c>
    </row>
    <row r="46" spans="2:2" x14ac:dyDescent="0.35">
      <c r="B46" cm="1">
        <f t="array" ref="B46">TRANSPOSE(_xlfn._xlws.SORT(_xlfn._xlws.FILTER(organicMaterials[org_materials_applic_lev],organicMaterials[experiment_id]=A46)))</f>
        <v>0</v>
      </c>
    </row>
    <row r="47" spans="2:2" x14ac:dyDescent="0.35">
      <c r="B47" cm="1">
        <f t="array" ref="B47">TRANSPOSE(_xlfn._xlws.SORT(_xlfn._xlws.FILTER(organicMaterials[org_materials_applic_lev],organicMaterials[experiment_id]=A47)))</f>
        <v>0</v>
      </c>
    </row>
    <row r="48" spans="2:2" x14ac:dyDescent="0.35">
      <c r="B48" cm="1">
        <f t="array" ref="B48">TRANSPOSE(_xlfn._xlws.SORT(_xlfn._xlws.FILTER(organicMaterials[org_materials_applic_lev],organicMaterials[experiment_id]=A48)))</f>
        <v>0</v>
      </c>
    </row>
    <row r="49" spans="2:2" x14ac:dyDescent="0.35">
      <c r="B49" cm="1">
        <f t="array" ref="B49">TRANSPOSE(_xlfn._xlws.SORT(_xlfn._xlws.FILTER(organicMaterials[org_materials_applic_lev],organicMaterials[experiment_id]=A49)))</f>
        <v>0</v>
      </c>
    </row>
    <row r="50" spans="2:2" x14ac:dyDescent="0.35">
      <c r="B50" cm="1">
        <f t="array" ref="B50">TRANSPOSE(_xlfn._xlws.SORT(_xlfn._xlws.FILTER(organicMaterials[org_materials_applic_lev],organicMaterials[experiment_id]=A50)))</f>
        <v>0</v>
      </c>
    </row>
    <row r="51" spans="2:2" x14ac:dyDescent="0.35">
      <c r="B51" cm="1">
        <f t="array" ref="B51">TRANSPOSE(_xlfn._xlws.SORT(_xlfn._xlws.FILTER(organicMaterials[org_materials_applic_lev],organicMaterials[experiment_id]=A51)))</f>
        <v>0</v>
      </c>
    </row>
    <row r="52" spans="2:2" x14ac:dyDescent="0.35">
      <c r="B52" cm="1">
        <f t="array" ref="B52">TRANSPOSE(_xlfn._xlws.SORT(_xlfn._xlws.FILTER(organicMaterials[org_materials_applic_lev],organicMaterials[experiment_id]=A52)))</f>
        <v>0</v>
      </c>
    </row>
    <row r="53" spans="2:2" x14ac:dyDescent="0.35">
      <c r="B53" cm="1">
        <f t="array" ref="B53">TRANSPOSE(_xlfn._xlws.SORT(_xlfn._xlws.FILTER(organicMaterials[org_materials_applic_lev],organicMaterials[experiment_id]=A53)))</f>
        <v>0</v>
      </c>
    </row>
    <row r="54" spans="2:2" x14ac:dyDescent="0.35">
      <c r="B54" cm="1">
        <f t="array" ref="B54">TRANSPOSE(_xlfn._xlws.SORT(_xlfn._xlws.FILTER(organicMaterials[org_materials_applic_lev],organicMaterials[experiment_id]=A54)))</f>
        <v>0</v>
      </c>
    </row>
    <row r="55" spans="2:2" x14ac:dyDescent="0.35">
      <c r="B55" cm="1">
        <f t="array" ref="B55">TRANSPOSE(_xlfn._xlws.SORT(_xlfn._xlws.FILTER(organicMaterials[org_materials_applic_lev],organicMaterials[experiment_id]=A55)))</f>
        <v>0</v>
      </c>
    </row>
    <row r="56" spans="2:2" x14ac:dyDescent="0.35">
      <c r="B56" cm="1">
        <f t="array" ref="B56">TRANSPOSE(_xlfn._xlws.SORT(_xlfn._xlws.FILTER(organicMaterials[org_materials_applic_lev],organicMaterials[experiment_id]=A56)))</f>
        <v>0</v>
      </c>
    </row>
    <row r="57" spans="2:2" x14ac:dyDescent="0.35">
      <c r="B57" cm="1">
        <f t="array" ref="B57">TRANSPOSE(_xlfn._xlws.SORT(_xlfn._xlws.FILTER(organicMaterials[org_materials_applic_lev],organicMaterials[experiment_id]=A57)))</f>
        <v>0</v>
      </c>
    </row>
    <row r="58" spans="2:2" x14ac:dyDescent="0.35">
      <c r="B58" cm="1">
        <f t="array" ref="B58">TRANSPOSE(_xlfn._xlws.SORT(_xlfn._xlws.FILTER(organicMaterials[org_materials_applic_lev],organicMaterials[experiment_id]=A58)))</f>
        <v>0</v>
      </c>
    </row>
    <row r="59" spans="2:2" x14ac:dyDescent="0.35">
      <c r="B59" cm="1">
        <f t="array" ref="B59">TRANSPOSE(_xlfn._xlws.SORT(_xlfn._xlws.FILTER(organicMaterials[org_materials_applic_lev],organicMaterials[experiment_id]=A59)))</f>
        <v>0</v>
      </c>
    </row>
    <row r="60" spans="2:2" x14ac:dyDescent="0.35">
      <c r="B60" cm="1">
        <f t="array" ref="B60">TRANSPOSE(_xlfn._xlws.SORT(_xlfn._xlws.FILTER(organicMaterials[org_materials_applic_lev],organicMaterials[experiment_id]=A60)))</f>
        <v>0</v>
      </c>
    </row>
    <row r="61" spans="2:2" x14ac:dyDescent="0.35">
      <c r="B61" cm="1">
        <f t="array" ref="B61">TRANSPOSE(_xlfn._xlws.SORT(_xlfn._xlws.FILTER(organicMaterials[org_materials_applic_lev],organicMaterials[experiment_id]=A61)))</f>
        <v>0</v>
      </c>
    </row>
    <row r="62" spans="2:2" x14ac:dyDescent="0.35">
      <c r="B62" cm="1">
        <f t="array" ref="B62">TRANSPOSE(_xlfn._xlws.SORT(_xlfn._xlws.FILTER(organicMaterials[org_materials_applic_lev],organicMaterials[experiment_id]=A62)))</f>
        <v>0</v>
      </c>
    </row>
    <row r="63" spans="2:2" x14ac:dyDescent="0.35">
      <c r="B63" cm="1">
        <f t="array" ref="B63">TRANSPOSE(_xlfn._xlws.SORT(_xlfn._xlws.FILTER(organicMaterials[org_materials_applic_lev],organicMaterials[experiment_id]=A63)))</f>
        <v>0</v>
      </c>
    </row>
    <row r="64" spans="2:2" x14ac:dyDescent="0.35">
      <c r="B64" cm="1">
        <f t="array" ref="B64">TRANSPOSE(_xlfn._xlws.SORT(_xlfn._xlws.FILTER(organicMaterials[org_materials_applic_lev],organicMaterials[experiment_id]=A64)))</f>
        <v>0</v>
      </c>
    </row>
    <row r="65" spans="2:2" x14ac:dyDescent="0.35">
      <c r="B65" cm="1">
        <f t="array" ref="B65">TRANSPOSE(_xlfn._xlws.SORT(_xlfn._xlws.FILTER(organicMaterials[org_materials_applic_lev],organicMaterials[experiment_id]=A65)))</f>
        <v>0</v>
      </c>
    </row>
    <row r="66" spans="2:2" x14ac:dyDescent="0.35">
      <c r="B66" cm="1">
        <f t="array" ref="B66">TRANSPOSE(_xlfn._xlws.SORT(_xlfn._xlws.FILTER(organicMaterials[org_materials_applic_lev],organicMaterials[experiment_id]=A66)))</f>
        <v>0</v>
      </c>
    </row>
    <row r="67" spans="2:2" x14ac:dyDescent="0.35">
      <c r="B67" cm="1">
        <f t="array" ref="B67">TRANSPOSE(_xlfn._xlws.SORT(_xlfn._xlws.FILTER(organicMaterials[org_materials_applic_lev],organicMaterials[experiment_id]=A67)))</f>
        <v>0</v>
      </c>
    </row>
    <row r="68" spans="2:2" x14ac:dyDescent="0.35">
      <c r="B68" cm="1">
        <f t="array" ref="B68">TRANSPOSE(_xlfn._xlws.SORT(_xlfn._xlws.FILTER(organicMaterials[org_materials_applic_lev],organicMaterials[experiment_id]=A68)))</f>
        <v>0</v>
      </c>
    </row>
    <row r="69" spans="2:2" x14ac:dyDescent="0.35">
      <c r="B69" cm="1">
        <f t="array" ref="B69">TRANSPOSE(_xlfn._xlws.SORT(_xlfn._xlws.FILTER(organicMaterials[org_materials_applic_lev],organicMaterials[experiment_id]=A69)))</f>
        <v>0</v>
      </c>
    </row>
    <row r="70" spans="2:2" x14ac:dyDescent="0.35">
      <c r="B70" cm="1">
        <f t="array" ref="B70">TRANSPOSE(_xlfn._xlws.SORT(_xlfn._xlws.FILTER(organicMaterials[org_materials_applic_lev],organicMaterials[experiment_id]=A70)))</f>
        <v>0</v>
      </c>
    </row>
    <row r="71" spans="2:2" x14ac:dyDescent="0.35">
      <c r="B71" cm="1">
        <f t="array" ref="B71">TRANSPOSE(_xlfn._xlws.SORT(_xlfn._xlws.FILTER(organicMaterials[org_materials_applic_lev],organicMaterials[experiment_id]=A71)))</f>
        <v>0</v>
      </c>
    </row>
    <row r="72" spans="2:2" x14ac:dyDescent="0.35">
      <c r="B72" cm="1">
        <f t="array" ref="B72">TRANSPOSE(_xlfn._xlws.SORT(_xlfn._xlws.FILTER(organicMaterials[org_materials_applic_lev],organicMaterials[experiment_id]=A72)))</f>
        <v>0</v>
      </c>
    </row>
    <row r="73" spans="2:2" x14ac:dyDescent="0.35">
      <c r="B73" cm="1">
        <f t="array" ref="B73">TRANSPOSE(_xlfn._xlws.SORT(_xlfn._xlws.FILTER(organicMaterials[org_materials_applic_lev],organicMaterials[experiment_id]=A73)))</f>
        <v>0</v>
      </c>
    </row>
    <row r="74" spans="2:2" x14ac:dyDescent="0.35">
      <c r="B74" cm="1">
        <f t="array" ref="B74">TRANSPOSE(_xlfn._xlws.SORT(_xlfn._xlws.FILTER(organicMaterials[org_materials_applic_lev],organicMaterials[experiment_id]=A74)))</f>
        <v>0</v>
      </c>
    </row>
    <row r="75" spans="2:2" x14ac:dyDescent="0.35">
      <c r="B75" cm="1">
        <f t="array" ref="B75">TRANSPOSE(_xlfn._xlws.SORT(_xlfn._xlws.FILTER(organicMaterials[org_materials_applic_lev],organicMaterials[experiment_id]=A75)))</f>
        <v>0</v>
      </c>
    </row>
    <row r="76" spans="2:2" x14ac:dyDescent="0.35">
      <c r="B76" cm="1">
        <f t="array" ref="B76">TRANSPOSE(_xlfn._xlws.SORT(_xlfn._xlws.FILTER(organicMaterials[org_materials_applic_lev],organicMaterials[experiment_id]=A76)))</f>
        <v>0</v>
      </c>
    </row>
    <row r="77" spans="2:2" x14ac:dyDescent="0.35">
      <c r="B77" cm="1">
        <f t="array" ref="B77">TRANSPOSE(_xlfn._xlws.SORT(_xlfn._xlws.FILTER(organicMaterials[org_materials_applic_lev],organicMaterials[experiment_id]=A77)))</f>
        <v>0</v>
      </c>
    </row>
    <row r="78" spans="2:2" x14ac:dyDescent="0.35">
      <c r="B78" cm="1">
        <f t="array" ref="B78">TRANSPOSE(_xlfn._xlws.SORT(_xlfn._xlws.FILTER(organicMaterials[org_materials_applic_lev],organicMaterials[experiment_id]=A78)))</f>
        <v>0</v>
      </c>
    </row>
    <row r="79" spans="2:2" x14ac:dyDescent="0.35">
      <c r="B79" cm="1">
        <f t="array" ref="B79">TRANSPOSE(_xlfn._xlws.SORT(_xlfn._xlws.FILTER(organicMaterials[org_materials_applic_lev],organicMaterials[experiment_id]=A79)))</f>
        <v>0</v>
      </c>
    </row>
    <row r="80" spans="2:2" x14ac:dyDescent="0.35">
      <c r="B80" cm="1">
        <f t="array" ref="B80">TRANSPOSE(_xlfn._xlws.SORT(_xlfn._xlws.FILTER(organicMaterials[org_materials_applic_lev],organicMaterials[experiment_id]=A80)))</f>
        <v>0</v>
      </c>
    </row>
    <row r="81" spans="2:2" x14ac:dyDescent="0.35">
      <c r="B81" cm="1">
        <f t="array" ref="B81">TRANSPOSE(_xlfn._xlws.SORT(_xlfn._xlws.FILTER(organicMaterials[org_materials_applic_lev],organicMaterials[experiment_id]=A81)))</f>
        <v>0</v>
      </c>
    </row>
    <row r="82" spans="2:2" x14ac:dyDescent="0.35">
      <c r="B82" cm="1">
        <f t="array" ref="B82">TRANSPOSE(_xlfn._xlws.SORT(_xlfn._xlws.FILTER(organicMaterials[org_materials_applic_lev],organicMaterials[experiment_id]=A82)))</f>
        <v>0</v>
      </c>
    </row>
    <row r="83" spans="2:2" x14ac:dyDescent="0.35">
      <c r="B83" cm="1">
        <f t="array" ref="B83">TRANSPOSE(_xlfn._xlws.SORT(_xlfn._xlws.FILTER(organicMaterials[org_materials_applic_lev],organicMaterials[experiment_id]=A83)))</f>
        <v>0</v>
      </c>
    </row>
    <row r="84" spans="2:2" x14ac:dyDescent="0.35">
      <c r="B84" cm="1">
        <f t="array" ref="B84">TRANSPOSE(_xlfn._xlws.SORT(_xlfn._xlws.FILTER(organicMaterials[org_materials_applic_lev],organicMaterials[experiment_id]=A84)))</f>
        <v>0</v>
      </c>
    </row>
    <row r="85" spans="2:2" x14ac:dyDescent="0.35">
      <c r="B85" cm="1">
        <f t="array" ref="B85">TRANSPOSE(_xlfn._xlws.SORT(_xlfn._xlws.FILTER(organicMaterials[org_materials_applic_lev],organicMaterials[experiment_id]=A85)))</f>
        <v>0</v>
      </c>
    </row>
    <row r="86" spans="2:2" x14ac:dyDescent="0.35">
      <c r="B86" cm="1">
        <f t="array" ref="B86">TRANSPOSE(_xlfn._xlws.SORT(_xlfn._xlws.FILTER(organicMaterials[org_materials_applic_lev],organicMaterials[experiment_id]=A86)))</f>
        <v>0</v>
      </c>
    </row>
    <row r="87" spans="2:2" x14ac:dyDescent="0.35">
      <c r="B87" cm="1">
        <f t="array" ref="B87">TRANSPOSE(_xlfn._xlws.SORT(_xlfn._xlws.FILTER(organicMaterials[org_materials_applic_lev],organicMaterials[experiment_id]=A87)))</f>
        <v>0</v>
      </c>
    </row>
    <row r="88" spans="2:2" x14ac:dyDescent="0.35">
      <c r="B88" cm="1">
        <f t="array" ref="B88">TRANSPOSE(_xlfn._xlws.SORT(_xlfn._xlws.FILTER(organicMaterials[org_materials_applic_lev],organicMaterials[experiment_id]=A88)))</f>
        <v>0</v>
      </c>
    </row>
    <row r="89" spans="2:2" x14ac:dyDescent="0.35">
      <c r="B89" cm="1">
        <f t="array" ref="B89">TRANSPOSE(_xlfn._xlws.SORT(_xlfn._xlws.FILTER(organicMaterials[org_materials_applic_lev],organicMaterials[experiment_id]=A89)))</f>
        <v>0</v>
      </c>
    </row>
    <row r="90" spans="2:2" x14ac:dyDescent="0.35">
      <c r="B90" cm="1">
        <f t="array" ref="B90">TRANSPOSE(_xlfn._xlws.SORT(_xlfn._xlws.FILTER(organicMaterials[org_materials_applic_lev],organicMaterials[experiment_id]=A90)))</f>
        <v>0</v>
      </c>
    </row>
    <row r="91" spans="2:2" x14ac:dyDescent="0.35">
      <c r="B91" cm="1">
        <f t="array" ref="B91">TRANSPOSE(_xlfn._xlws.SORT(_xlfn._xlws.FILTER(organicMaterials[org_materials_applic_lev],organicMaterials[experiment_id]=A91)))</f>
        <v>0</v>
      </c>
    </row>
    <row r="92" spans="2:2" x14ac:dyDescent="0.35">
      <c r="B92" cm="1">
        <f t="array" ref="B92">TRANSPOSE(_xlfn._xlws.SORT(_xlfn._xlws.FILTER(organicMaterials[org_materials_applic_lev],organicMaterials[experiment_id]=A92)))</f>
        <v>0</v>
      </c>
    </row>
    <row r="93" spans="2:2" x14ac:dyDescent="0.35">
      <c r="B93" cm="1">
        <f t="array" ref="B93">TRANSPOSE(_xlfn._xlws.SORT(_xlfn._xlws.FILTER(organicMaterials[org_materials_applic_lev],organicMaterials[experiment_id]=A93)))</f>
        <v>0</v>
      </c>
    </row>
    <row r="94" spans="2:2" x14ac:dyDescent="0.35">
      <c r="B94" cm="1">
        <f t="array" ref="B94">TRANSPOSE(_xlfn._xlws.SORT(_xlfn._xlws.FILTER(organicMaterials[org_materials_applic_lev],organicMaterials[experiment_id]=A94)))</f>
        <v>0</v>
      </c>
    </row>
    <row r="95" spans="2:2" x14ac:dyDescent="0.35">
      <c r="B95" cm="1">
        <f t="array" ref="B95">TRANSPOSE(_xlfn._xlws.SORT(_xlfn._xlws.FILTER(organicMaterials[org_materials_applic_lev],organicMaterials[experiment_id]=A95)))</f>
        <v>0</v>
      </c>
    </row>
    <row r="96" spans="2:2" x14ac:dyDescent="0.35">
      <c r="B96" cm="1">
        <f t="array" ref="B96">TRANSPOSE(_xlfn._xlws.SORT(_xlfn._xlws.FILTER(organicMaterials[org_materials_applic_lev],organicMaterials[experiment_id]=A96)))</f>
        <v>0</v>
      </c>
    </row>
    <row r="97" spans="2:2" x14ac:dyDescent="0.35">
      <c r="B97" cm="1">
        <f t="array" ref="B97">TRANSPOSE(_xlfn._xlws.SORT(_xlfn._xlws.FILTER(organicMaterials[org_materials_applic_lev],organicMaterials[experiment_id]=A97)))</f>
        <v>0</v>
      </c>
    </row>
    <row r="98" spans="2:2" x14ac:dyDescent="0.35">
      <c r="B98" cm="1">
        <f t="array" ref="B98">TRANSPOSE(_xlfn._xlws.SORT(_xlfn._xlws.FILTER(organicMaterials[org_materials_applic_lev],organicMaterials[experiment_id]=A98)))</f>
        <v>0</v>
      </c>
    </row>
    <row r="99" spans="2:2" x14ac:dyDescent="0.35">
      <c r="B99" cm="1">
        <f t="array" ref="B99">TRANSPOSE(_xlfn._xlws.SORT(_xlfn._xlws.FILTER(organicMaterials[org_materials_applic_lev],organicMaterials[experiment_id]=A99)))</f>
        <v>0</v>
      </c>
    </row>
    <row r="100" spans="2:2" x14ac:dyDescent="0.35">
      <c r="B100" cm="1">
        <f t="array" ref="B100">TRANSPOSE(_xlfn._xlws.SORT(_xlfn._xlws.FILTER(organicMaterials[org_materials_applic_lev],organicMaterials[experiment_id]=A100)))</f>
        <v>0</v>
      </c>
    </row>
    <row r="101" spans="2:2" x14ac:dyDescent="0.35">
      <c r="B101" cm="1">
        <f t="array" ref="B101">TRANSPOSE(_xlfn._xlws.SORT(_xlfn._xlws.FILTER(organicMaterials[org_materials_applic_lev],organicMaterials[experiment_id]=A101)))</f>
        <v>0</v>
      </c>
    </row>
    <row r="102" spans="2:2" x14ac:dyDescent="0.35">
      <c r="B102" cm="1">
        <f t="array" ref="B102">TRANSPOSE(_xlfn._xlws.SORT(_xlfn._xlws.FILTER(organicMaterials[org_materials_applic_lev],organicMaterials[experiment_id]=A102)))</f>
        <v>0</v>
      </c>
    </row>
    <row r="103" spans="2:2" x14ac:dyDescent="0.35">
      <c r="B103" cm="1">
        <f t="array" ref="B103">TRANSPOSE(_xlfn._xlws.SORT(_xlfn._xlws.FILTER(organicMaterials[org_materials_applic_lev],organicMaterials[experiment_id]=A103)))</f>
        <v>0</v>
      </c>
    </row>
    <row r="104" spans="2:2" x14ac:dyDescent="0.35">
      <c r="B104" cm="1">
        <f t="array" ref="B104">TRANSPOSE(_xlfn._xlws.SORT(_xlfn._xlws.FILTER(organicMaterials[org_materials_applic_lev],organicMaterials[experiment_id]=A104)))</f>
        <v>0</v>
      </c>
    </row>
    <row r="105" spans="2:2" x14ac:dyDescent="0.35">
      <c r="B105" cm="1">
        <f t="array" ref="B105">TRANSPOSE(_xlfn._xlws.SORT(_xlfn._xlws.FILTER(organicMaterials[org_materials_applic_lev],organicMaterials[experiment_id]=A105)))</f>
        <v>0</v>
      </c>
    </row>
    <row r="106" spans="2:2" x14ac:dyDescent="0.35">
      <c r="B106" cm="1">
        <f t="array" ref="B106">TRANSPOSE(_xlfn._xlws.SORT(_xlfn._xlws.FILTER(organicMaterials[org_materials_applic_lev],organicMaterials[experiment_id]=A106)))</f>
        <v>0</v>
      </c>
    </row>
    <row r="107" spans="2:2" x14ac:dyDescent="0.35">
      <c r="B107" cm="1">
        <f t="array" ref="B107">TRANSPOSE(_xlfn._xlws.SORT(_xlfn._xlws.FILTER(organicMaterials[org_materials_applic_lev],organicMaterials[experiment_id]=A107)))</f>
        <v>0</v>
      </c>
    </row>
    <row r="108" spans="2:2" x14ac:dyDescent="0.35">
      <c r="B108" cm="1">
        <f t="array" ref="B108">TRANSPOSE(_xlfn._xlws.SORT(_xlfn._xlws.FILTER(organicMaterials[org_materials_applic_lev],organicMaterials[experiment_id]=A108)))</f>
        <v>0</v>
      </c>
    </row>
    <row r="109" spans="2:2" x14ac:dyDescent="0.35">
      <c r="B109" cm="1">
        <f t="array" ref="B109">TRANSPOSE(_xlfn._xlws.SORT(_xlfn._xlws.FILTER(organicMaterials[org_materials_applic_lev],organicMaterials[experiment_id]=A109)))</f>
        <v>0</v>
      </c>
    </row>
    <row r="110" spans="2:2" x14ac:dyDescent="0.35">
      <c r="B110" cm="1">
        <f t="array" ref="B110">TRANSPOSE(_xlfn._xlws.SORT(_xlfn._xlws.FILTER(organicMaterials[org_materials_applic_lev],organicMaterials[experiment_id]=A110)))</f>
        <v>0</v>
      </c>
    </row>
    <row r="111" spans="2:2" x14ac:dyDescent="0.35">
      <c r="B111" cm="1">
        <f t="array" ref="B111">TRANSPOSE(_xlfn._xlws.SORT(_xlfn._xlws.FILTER(organicMaterials[org_materials_applic_lev],organicMaterials[experiment_id]=A111)))</f>
        <v>0</v>
      </c>
    </row>
    <row r="112" spans="2:2" x14ac:dyDescent="0.35">
      <c r="B112" cm="1">
        <f t="array" ref="B112">TRANSPOSE(_xlfn._xlws.SORT(_xlfn._xlws.FILTER(organicMaterials[org_materials_applic_lev],organicMaterials[experiment_id]=A112)))</f>
        <v>0</v>
      </c>
    </row>
    <row r="113" spans="2:2" x14ac:dyDescent="0.35">
      <c r="B113" cm="1">
        <f t="array" ref="B113">TRANSPOSE(_xlfn._xlws.SORT(_xlfn._xlws.FILTER(organicMaterials[org_materials_applic_lev],organicMaterials[experiment_id]=A113)))</f>
        <v>0</v>
      </c>
    </row>
    <row r="114" spans="2:2" x14ac:dyDescent="0.35">
      <c r="B114" cm="1">
        <f t="array" ref="B114">TRANSPOSE(_xlfn._xlws.SORT(_xlfn._xlws.FILTER(organicMaterials[org_materials_applic_lev],organicMaterials[experiment_id]=A114)))</f>
        <v>0</v>
      </c>
    </row>
    <row r="115" spans="2:2" x14ac:dyDescent="0.35">
      <c r="B115" cm="1">
        <f t="array" ref="B115">TRANSPOSE(_xlfn._xlws.SORT(_xlfn._xlws.FILTER(organicMaterials[org_materials_applic_lev],organicMaterials[experiment_id]=A115)))</f>
        <v>0</v>
      </c>
    </row>
    <row r="116" spans="2:2" x14ac:dyDescent="0.35">
      <c r="B116" cm="1">
        <f t="array" ref="B116">TRANSPOSE(_xlfn._xlws.SORT(_xlfn._xlws.FILTER(organicMaterials[org_materials_applic_lev],organicMaterials[experiment_id]=A116)))</f>
        <v>0</v>
      </c>
    </row>
    <row r="117" spans="2:2" x14ac:dyDescent="0.35">
      <c r="B117" cm="1">
        <f t="array" ref="B117">TRANSPOSE(_xlfn._xlws.SORT(_xlfn._xlws.FILTER(organicMaterials[org_materials_applic_lev],organicMaterials[experiment_id]=A117)))</f>
        <v>0</v>
      </c>
    </row>
    <row r="118" spans="2:2" x14ac:dyDescent="0.35">
      <c r="B118" cm="1">
        <f t="array" ref="B118">TRANSPOSE(_xlfn._xlws.SORT(_xlfn._xlws.FILTER(organicMaterials[org_materials_applic_lev],organicMaterials[experiment_id]=A118)))</f>
        <v>0</v>
      </c>
    </row>
    <row r="119" spans="2:2" x14ac:dyDescent="0.35">
      <c r="B119" cm="1">
        <f t="array" ref="B119">TRANSPOSE(_xlfn._xlws.SORT(_xlfn._xlws.FILTER(organicMaterials[org_materials_applic_lev],organicMaterials[experiment_id]=A119)))</f>
        <v>0</v>
      </c>
    </row>
    <row r="120" spans="2:2" x14ac:dyDescent="0.35">
      <c r="B120" cm="1">
        <f t="array" ref="B120">TRANSPOSE(_xlfn._xlws.SORT(_xlfn._xlws.FILTER(organicMaterials[org_materials_applic_lev],organicMaterials[experiment_id]=A120)))</f>
        <v>0</v>
      </c>
    </row>
    <row r="121" spans="2:2" x14ac:dyDescent="0.35">
      <c r="B121" cm="1">
        <f t="array" ref="B121">TRANSPOSE(_xlfn._xlws.SORT(_xlfn._xlws.FILTER(organicMaterials[org_materials_applic_lev],organicMaterials[experiment_id]=A121)))</f>
        <v>0</v>
      </c>
    </row>
    <row r="122" spans="2:2" x14ac:dyDescent="0.35">
      <c r="B122" cm="1">
        <f t="array" ref="B122">TRANSPOSE(_xlfn._xlws.SORT(_xlfn._xlws.FILTER(organicMaterials[org_materials_applic_lev],organicMaterials[experiment_id]=A122)))</f>
        <v>0</v>
      </c>
    </row>
    <row r="123" spans="2:2" x14ac:dyDescent="0.35">
      <c r="B123" cm="1">
        <f t="array" ref="B123">TRANSPOSE(_xlfn._xlws.SORT(_xlfn._xlws.FILTER(organicMaterials[org_materials_applic_lev],organicMaterials[experiment_id]=A123)))</f>
        <v>0</v>
      </c>
    </row>
    <row r="124" spans="2:2" x14ac:dyDescent="0.35">
      <c r="B124" cm="1">
        <f t="array" ref="B124">TRANSPOSE(_xlfn._xlws.SORT(_xlfn._xlws.FILTER(organicMaterials[org_materials_applic_lev],organicMaterials[experiment_id]=A124)))</f>
        <v>0</v>
      </c>
    </row>
    <row r="125" spans="2:2" x14ac:dyDescent="0.35">
      <c r="B125" cm="1">
        <f t="array" ref="B125">TRANSPOSE(_xlfn._xlws.SORT(_xlfn._xlws.FILTER(organicMaterials[org_materials_applic_lev],organicMaterials[experiment_id]=A125)))</f>
        <v>0</v>
      </c>
    </row>
    <row r="126" spans="2:2" x14ac:dyDescent="0.35">
      <c r="B126" cm="1">
        <f t="array" ref="B126">TRANSPOSE(_xlfn._xlws.SORT(_xlfn._xlws.FILTER(organicMaterials[org_materials_applic_lev],organicMaterials[experiment_id]=A126)))</f>
        <v>0</v>
      </c>
    </row>
    <row r="127" spans="2:2" x14ac:dyDescent="0.35">
      <c r="B127" cm="1">
        <f t="array" ref="B127">TRANSPOSE(_xlfn._xlws.SORT(_xlfn._xlws.FILTER(organicMaterials[org_materials_applic_lev],organicMaterials[experiment_id]=A127)))</f>
        <v>0</v>
      </c>
    </row>
    <row r="128" spans="2:2" x14ac:dyDescent="0.35">
      <c r="B128" cm="1">
        <f t="array" ref="B128">TRANSPOSE(_xlfn._xlws.SORT(_xlfn._xlws.FILTER(organicMaterials[org_materials_applic_lev],organicMaterials[experiment_id]=A128)))</f>
        <v>0</v>
      </c>
    </row>
    <row r="129" spans="2:2" x14ac:dyDescent="0.35">
      <c r="B129" cm="1">
        <f t="array" ref="B129">TRANSPOSE(_xlfn._xlws.SORT(_xlfn._xlws.FILTER(organicMaterials[org_materials_applic_lev],organicMaterials[experiment_id]=A129)))</f>
        <v>0</v>
      </c>
    </row>
    <row r="130" spans="2:2" x14ac:dyDescent="0.35">
      <c r="B130" cm="1">
        <f t="array" ref="B130">TRANSPOSE(_xlfn._xlws.SORT(_xlfn._xlws.FILTER(organicMaterials[org_materials_applic_lev],organicMaterials[experiment_id]=A130)))</f>
        <v>0</v>
      </c>
    </row>
    <row r="131" spans="2:2" x14ac:dyDescent="0.35">
      <c r="B131" cm="1">
        <f t="array" ref="B131">TRANSPOSE(_xlfn._xlws.SORT(_xlfn._xlws.FILTER(organicMaterials[org_materials_applic_lev],organicMaterials[experiment_id]=A131)))</f>
        <v>0</v>
      </c>
    </row>
    <row r="132" spans="2:2" x14ac:dyDescent="0.35">
      <c r="B132" cm="1">
        <f t="array" ref="B132">TRANSPOSE(_xlfn._xlws.SORT(_xlfn._xlws.FILTER(organicMaterials[org_materials_applic_lev],organicMaterials[experiment_id]=A132)))</f>
        <v>0</v>
      </c>
    </row>
    <row r="133" spans="2:2" x14ac:dyDescent="0.35">
      <c r="B133" cm="1">
        <f t="array" ref="B133">TRANSPOSE(_xlfn._xlws.SORT(_xlfn._xlws.FILTER(organicMaterials[org_materials_applic_lev],organicMaterials[experiment_id]=A133)))</f>
        <v>0</v>
      </c>
    </row>
    <row r="134" spans="2:2" x14ac:dyDescent="0.35">
      <c r="B134" cm="1">
        <f t="array" ref="B134">TRANSPOSE(_xlfn._xlws.SORT(_xlfn._xlws.FILTER(organicMaterials[org_materials_applic_lev],organicMaterials[experiment_id]=A134)))</f>
        <v>0</v>
      </c>
    </row>
    <row r="135" spans="2:2" x14ac:dyDescent="0.35">
      <c r="B135" cm="1">
        <f t="array" ref="B135">TRANSPOSE(_xlfn._xlws.SORT(_xlfn._xlws.FILTER(organicMaterials[org_materials_applic_lev],organicMaterials[experiment_id]=A135)))</f>
        <v>0</v>
      </c>
    </row>
    <row r="136" spans="2:2" x14ac:dyDescent="0.35">
      <c r="B136" cm="1">
        <f t="array" ref="B136">TRANSPOSE(_xlfn._xlws.SORT(_xlfn._xlws.FILTER(organicMaterials[org_materials_applic_lev],organicMaterials[experiment_id]=A136)))</f>
        <v>0</v>
      </c>
    </row>
    <row r="137" spans="2:2" x14ac:dyDescent="0.35">
      <c r="B137" cm="1">
        <f t="array" ref="B137">TRANSPOSE(_xlfn._xlws.SORT(_xlfn._xlws.FILTER(organicMaterials[org_materials_applic_lev],organicMaterials[experiment_id]=A137)))</f>
        <v>0</v>
      </c>
    </row>
    <row r="138" spans="2:2" x14ac:dyDescent="0.35">
      <c r="B138" cm="1">
        <f t="array" ref="B138">TRANSPOSE(_xlfn._xlws.SORT(_xlfn._xlws.FILTER(organicMaterials[org_materials_applic_lev],organicMaterials[experiment_id]=A138)))</f>
        <v>0</v>
      </c>
    </row>
    <row r="139" spans="2:2" x14ac:dyDescent="0.35">
      <c r="B139" cm="1">
        <f t="array" ref="B139">TRANSPOSE(_xlfn._xlws.SORT(_xlfn._xlws.FILTER(organicMaterials[org_materials_applic_lev],organicMaterials[experiment_id]=A139)))</f>
        <v>0</v>
      </c>
    </row>
    <row r="140" spans="2:2" x14ac:dyDescent="0.35">
      <c r="B140" cm="1">
        <f t="array" ref="B140">TRANSPOSE(_xlfn._xlws.SORT(_xlfn._xlws.FILTER(organicMaterials[org_materials_applic_lev],organicMaterials[experiment_id]=A140)))</f>
        <v>0</v>
      </c>
    </row>
    <row r="141" spans="2:2" x14ac:dyDescent="0.35">
      <c r="B141" cm="1">
        <f t="array" ref="B141">TRANSPOSE(_xlfn._xlws.SORT(_xlfn._xlws.FILTER(organicMaterials[org_materials_applic_lev],organicMaterials[experiment_id]=A141)))</f>
        <v>0</v>
      </c>
    </row>
    <row r="142" spans="2:2" x14ac:dyDescent="0.35">
      <c r="B142" cm="1">
        <f t="array" ref="B142">TRANSPOSE(_xlfn._xlws.SORT(_xlfn._xlws.FILTER(organicMaterials[org_materials_applic_lev],organicMaterials[experiment_id]=A142)))</f>
        <v>0</v>
      </c>
    </row>
    <row r="143" spans="2:2" x14ac:dyDescent="0.35">
      <c r="B143" cm="1">
        <f t="array" ref="B143">TRANSPOSE(_xlfn._xlws.SORT(_xlfn._xlws.FILTER(organicMaterials[org_materials_applic_lev],organicMaterials[experiment_id]=A143)))</f>
        <v>0</v>
      </c>
    </row>
    <row r="144" spans="2:2" x14ac:dyDescent="0.35">
      <c r="B144" cm="1">
        <f t="array" ref="B144">TRANSPOSE(_xlfn._xlws.SORT(_xlfn._xlws.FILTER(organicMaterials[org_materials_applic_lev],organicMaterials[experiment_id]=A144)))</f>
        <v>0</v>
      </c>
    </row>
    <row r="145" spans="2:2" x14ac:dyDescent="0.35">
      <c r="B145" cm="1">
        <f t="array" ref="B145">TRANSPOSE(_xlfn._xlws.SORT(_xlfn._xlws.FILTER(organicMaterials[org_materials_applic_lev],organicMaterials[experiment_id]=A145)))</f>
        <v>0</v>
      </c>
    </row>
    <row r="146" spans="2:2" x14ac:dyDescent="0.35">
      <c r="B146" cm="1">
        <f t="array" ref="B146">TRANSPOSE(_xlfn._xlws.SORT(_xlfn._xlws.FILTER(organicMaterials[org_materials_applic_lev],organicMaterials[experiment_id]=A146)))</f>
        <v>0</v>
      </c>
    </row>
    <row r="147" spans="2:2" x14ac:dyDescent="0.35">
      <c r="B147" cm="1">
        <f t="array" ref="B147">TRANSPOSE(_xlfn._xlws.SORT(_xlfn._xlws.FILTER(organicMaterials[org_materials_applic_lev],organicMaterials[experiment_id]=A147)))</f>
        <v>0</v>
      </c>
    </row>
    <row r="148" spans="2:2" x14ac:dyDescent="0.35">
      <c r="B148" cm="1">
        <f t="array" ref="B148">TRANSPOSE(_xlfn._xlws.SORT(_xlfn._xlws.FILTER(organicMaterials[org_materials_applic_lev],organicMaterials[experiment_id]=A148)))</f>
        <v>0</v>
      </c>
    </row>
    <row r="149" spans="2:2" x14ac:dyDescent="0.35">
      <c r="B149" cm="1">
        <f t="array" ref="B149">TRANSPOSE(_xlfn._xlws.SORT(_xlfn._xlws.FILTER(organicMaterials[org_materials_applic_lev],organicMaterials[experiment_id]=A149)))</f>
        <v>0</v>
      </c>
    </row>
    <row r="150" spans="2:2" x14ac:dyDescent="0.35">
      <c r="B150" cm="1">
        <f t="array" ref="B150">TRANSPOSE(_xlfn._xlws.SORT(_xlfn._xlws.FILTER(organicMaterials[org_materials_applic_lev],organicMaterials[experiment_id]=A150)))</f>
        <v>0</v>
      </c>
    </row>
    <row r="151" spans="2:2" x14ac:dyDescent="0.35">
      <c r="B151" cm="1">
        <f t="array" ref="B151">TRANSPOSE(_xlfn._xlws.SORT(_xlfn._xlws.FILTER(organicMaterials[org_materials_applic_lev],organicMaterials[experiment_id]=A151)))</f>
        <v>0</v>
      </c>
    </row>
    <row r="152" spans="2:2" x14ac:dyDescent="0.35">
      <c r="B152" cm="1">
        <f t="array" ref="B152">TRANSPOSE(_xlfn._xlws.SORT(_xlfn._xlws.FILTER(organicMaterials[org_materials_applic_lev],organicMaterials[experiment_id]=A152)))</f>
        <v>0</v>
      </c>
    </row>
    <row r="153" spans="2:2" x14ac:dyDescent="0.35">
      <c r="B153" cm="1">
        <f t="array" ref="B153">TRANSPOSE(_xlfn._xlws.SORT(_xlfn._xlws.FILTER(organicMaterials[org_materials_applic_lev],organicMaterials[experiment_id]=A153)))</f>
        <v>0</v>
      </c>
    </row>
    <row r="154" spans="2:2" x14ac:dyDescent="0.35">
      <c r="B154" cm="1">
        <f t="array" ref="B154">TRANSPOSE(_xlfn._xlws.SORT(_xlfn._xlws.FILTER(organicMaterials[org_materials_applic_lev],organicMaterials[experiment_id]=A154)))</f>
        <v>0</v>
      </c>
    </row>
    <row r="155" spans="2:2" x14ac:dyDescent="0.35">
      <c r="B155" cm="1">
        <f t="array" ref="B155">TRANSPOSE(_xlfn._xlws.SORT(_xlfn._xlws.FILTER(organicMaterials[org_materials_applic_lev],organicMaterials[experiment_id]=A155)))</f>
        <v>0</v>
      </c>
    </row>
    <row r="156" spans="2:2" x14ac:dyDescent="0.35">
      <c r="B156" cm="1">
        <f t="array" ref="B156">TRANSPOSE(_xlfn._xlws.SORT(_xlfn._xlws.FILTER(organicMaterials[org_materials_applic_lev],organicMaterials[experiment_id]=A156)))</f>
        <v>0</v>
      </c>
    </row>
    <row r="157" spans="2:2" x14ac:dyDescent="0.35">
      <c r="B157" cm="1">
        <f t="array" ref="B157">TRANSPOSE(_xlfn._xlws.SORT(_xlfn._xlws.FILTER(organicMaterials[org_materials_applic_lev],organicMaterials[experiment_id]=A157)))</f>
        <v>0</v>
      </c>
    </row>
    <row r="158" spans="2:2" x14ac:dyDescent="0.35">
      <c r="B158" cm="1">
        <f t="array" ref="B158">TRANSPOSE(_xlfn._xlws.SORT(_xlfn._xlws.FILTER(organicMaterials[org_materials_applic_lev],organicMaterials[experiment_id]=A158)))</f>
        <v>0</v>
      </c>
    </row>
    <row r="159" spans="2:2" x14ac:dyDescent="0.35">
      <c r="B159" cm="1">
        <f t="array" ref="B159">TRANSPOSE(_xlfn._xlws.SORT(_xlfn._xlws.FILTER(organicMaterials[org_materials_applic_lev],organicMaterials[experiment_id]=A159)))</f>
        <v>0</v>
      </c>
    </row>
    <row r="160" spans="2:2" x14ac:dyDescent="0.35">
      <c r="B160" cm="1">
        <f t="array" ref="B160">TRANSPOSE(_xlfn._xlws.SORT(_xlfn._xlws.FILTER(organicMaterials[org_materials_applic_lev],organicMaterials[experiment_id]=A160)))</f>
        <v>0</v>
      </c>
    </row>
    <row r="161" spans="2:2" x14ac:dyDescent="0.35">
      <c r="B161" cm="1">
        <f t="array" ref="B161">TRANSPOSE(_xlfn._xlws.SORT(_xlfn._xlws.FILTER(organicMaterials[org_materials_applic_lev],organicMaterials[experiment_id]=A161)))</f>
        <v>0</v>
      </c>
    </row>
    <row r="162" spans="2:2" x14ac:dyDescent="0.35">
      <c r="B162" cm="1">
        <f t="array" ref="B162">TRANSPOSE(_xlfn._xlws.SORT(_xlfn._xlws.FILTER(organicMaterials[org_materials_applic_lev],organicMaterials[experiment_id]=A162)))</f>
        <v>0</v>
      </c>
    </row>
    <row r="163" spans="2:2" x14ac:dyDescent="0.35">
      <c r="B163" cm="1">
        <f t="array" ref="B163">TRANSPOSE(_xlfn._xlws.SORT(_xlfn._xlws.FILTER(organicMaterials[org_materials_applic_lev],organicMaterials[experiment_id]=A163)))</f>
        <v>0</v>
      </c>
    </row>
    <row r="164" spans="2:2" x14ac:dyDescent="0.35">
      <c r="B164" cm="1">
        <f t="array" ref="B164">TRANSPOSE(_xlfn._xlws.SORT(_xlfn._xlws.FILTER(organicMaterials[org_materials_applic_lev],organicMaterials[experiment_id]=A164)))</f>
        <v>0</v>
      </c>
    </row>
    <row r="165" spans="2:2" x14ac:dyDescent="0.35">
      <c r="B165" cm="1">
        <f t="array" ref="B165">TRANSPOSE(_xlfn._xlws.SORT(_xlfn._xlws.FILTER(organicMaterials[org_materials_applic_lev],organicMaterials[experiment_id]=A165)))</f>
        <v>0</v>
      </c>
    </row>
    <row r="166" spans="2:2" x14ac:dyDescent="0.35">
      <c r="B166" cm="1">
        <f t="array" ref="B166">TRANSPOSE(_xlfn._xlws.SORT(_xlfn._xlws.FILTER(organicMaterials[org_materials_applic_lev],organicMaterials[experiment_id]=A166)))</f>
        <v>0</v>
      </c>
    </row>
    <row r="167" spans="2:2" x14ac:dyDescent="0.35">
      <c r="B167" cm="1">
        <f t="array" ref="B167">TRANSPOSE(_xlfn._xlws.SORT(_xlfn._xlws.FILTER(organicMaterials[org_materials_applic_lev],organicMaterials[experiment_id]=A167)))</f>
        <v>0</v>
      </c>
    </row>
    <row r="168" spans="2:2" x14ac:dyDescent="0.35">
      <c r="B168" cm="1">
        <f t="array" ref="B168">TRANSPOSE(_xlfn._xlws.SORT(_xlfn._xlws.FILTER(organicMaterials[org_materials_applic_lev],organicMaterials[experiment_id]=A168)))</f>
        <v>0</v>
      </c>
    </row>
    <row r="169" spans="2:2" x14ac:dyDescent="0.35">
      <c r="B169" cm="1">
        <f t="array" ref="B169">TRANSPOSE(_xlfn._xlws.SORT(_xlfn._xlws.FILTER(organicMaterials[org_materials_applic_lev],organicMaterials[experiment_id]=A169)))</f>
        <v>0</v>
      </c>
    </row>
    <row r="170" spans="2:2" x14ac:dyDescent="0.35">
      <c r="B170" cm="1">
        <f t="array" ref="B170">TRANSPOSE(_xlfn._xlws.SORT(_xlfn._xlws.FILTER(organicMaterials[org_materials_applic_lev],organicMaterials[experiment_id]=A170)))</f>
        <v>0</v>
      </c>
    </row>
    <row r="171" spans="2:2" x14ac:dyDescent="0.35">
      <c r="B171" cm="1">
        <f t="array" ref="B171">TRANSPOSE(_xlfn._xlws.SORT(_xlfn._xlws.FILTER(organicMaterials[org_materials_applic_lev],organicMaterials[experiment_id]=A171)))</f>
        <v>0</v>
      </c>
    </row>
    <row r="172" spans="2:2" x14ac:dyDescent="0.35">
      <c r="B172" cm="1">
        <f t="array" ref="B172">TRANSPOSE(_xlfn._xlws.SORT(_xlfn._xlws.FILTER(organicMaterials[org_materials_applic_lev],organicMaterials[experiment_id]=A172)))</f>
        <v>0</v>
      </c>
    </row>
    <row r="173" spans="2:2" x14ac:dyDescent="0.35">
      <c r="B173" cm="1">
        <f t="array" ref="B173">TRANSPOSE(_xlfn._xlws.SORT(_xlfn._xlws.FILTER(organicMaterials[org_materials_applic_lev],organicMaterials[experiment_id]=A173)))</f>
        <v>0</v>
      </c>
    </row>
    <row r="174" spans="2:2" x14ac:dyDescent="0.35">
      <c r="B174" cm="1">
        <f t="array" ref="B174">TRANSPOSE(_xlfn._xlws.SORT(_xlfn._xlws.FILTER(organicMaterials[org_materials_applic_lev],organicMaterials[experiment_id]=A174)))</f>
        <v>0</v>
      </c>
    </row>
    <row r="175" spans="2:2" x14ac:dyDescent="0.35">
      <c r="B175" cm="1">
        <f t="array" ref="B175">TRANSPOSE(_xlfn._xlws.SORT(_xlfn._xlws.FILTER(organicMaterials[org_materials_applic_lev],organicMaterials[experiment_id]=A175)))</f>
        <v>0</v>
      </c>
    </row>
    <row r="176" spans="2:2" x14ac:dyDescent="0.35">
      <c r="B176" cm="1">
        <f t="array" ref="B176">TRANSPOSE(_xlfn._xlws.SORT(_xlfn._xlws.FILTER(organicMaterials[org_materials_applic_lev],organicMaterials[experiment_id]=A176)))</f>
        <v>0</v>
      </c>
    </row>
    <row r="177" spans="2:2" x14ac:dyDescent="0.35">
      <c r="B177" cm="1">
        <f t="array" ref="B177">TRANSPOSE(_xlfn._xlws.SORT(_xlfn._xlws.FILTER(organicMaterials[org_materials_applic_lev],organicMaterials[experiment_id]=A177)))</f>
        <v>0</v>
      </c>
    </row>
    <row r="178" spans="2:2" x14ac:dyDescent="0.35">
      <c r="B178" cm="1">
        <f t="array" ref="B178">TRANSPOSE(_xlfn._xlws.SORT(_xlfn._xlws.FILTER(organicMaterials[org_materials_applic_lev],organicMaterials[experiment_id]=A178)))</f>
        <v>0</v>
      </c>
    </row>
    <row r="179" spans="2:2" x14ac:dyDescent="0.35">
      <c r="B179" cm="1">
        <f t="array" ref="B179">TRANSPOSE(_xlfn._xlws.SORT(_xlfn._xlws.FILTER(organicMaterials[org_materials_applic_lev],organicMaterials[experiment_id]=A179)))</f>
        <v>0</v>
      </c>
    </row>
    <row r="180" spans="2:2" x14ac:dyDescent="0.35">
      <c r="B180" cm="1">
        <f t="array" ref="B180">TRANSPOSE(_xlfn._xlws.SORT(_xlfn._xlws.FILTER(organicMaterials[org_materials_applic_lev],organicMaterials[experiment_id]=A180)))</f>
        <v>0</v>
      </c>
    </row>
    <row r="181" spans="2:2" x14ac:dyDescent="0.35">
      <c r="B181" cm="1">
        <f t="array" ref="B181">TRANSPOSE(_xlfn._xlws.SORT(_xlfn._xlws.FILTER(organicMaterials[org_materials_applic_lev],organicMaterials[experiment_id]=A181)))</f>
        <v>0</v>
      </c>
    </row>
    <row r="182" spans="2:2" x14ac:dyDescent="0.35">
      <c r="B182" cm="1">
        <f t="array" ref="B182">TRANSPOSE(_xlfn._xlws.SORT(_xlfn._xlws.FILTER(organicMaterials[org_materials_applic_lev],organicMaterials[experiment_id]=A182)))</f>
        <v>0</v>
      </c>
    </row>
    <row r="183" spans="2:2" x14ac:dyDescent="0.35">
      <c r="B183" cm="1">
        <f t="array" ref="B183">TRANSPOSE(_xlfn._xlws.SORT(_xlfn._xlws.FILTER(organicMaterials[org_materials_applic_lev],organicMaterials[experiment_id]=A183)))</f>
        <v>0</v>
      </c>
    </row>
    <row r="184" spans="2:2" x14ac:dyDescent="0.35">
      <c r="B184" cm="1">
        <f t="array" ref="B184">TRANSPOSE(_xlfn._xlws.SORT(_xlfn._xlws.FILTER(organicMaterials[org_materials_applic_lev],organicMaterials[experiment_id]=A184)))</f>
        <v>0</v>
      </c>
    </row>
    <row r="185" spans="2:2" x14ac:dyDescent="0.35">
      <c r="B185" cm="1">
        <f t="array" ref="B185">TRANSPOSE(_xlfn._xlws.SORT(_xlfn._xlws.FILTER(organicMaterials[org_materials_applic_lev],organicMaterials[experiment_id]=A185)))</f>
        <v>0</v>
      </c>
    </row>
    <row r="186" spans="2:2" x14ac:dyDescent="0.35">
      <c r="B186" cm="1">
        <f t="array" ref="B186">TRANSPOSE(_xlfn._xlws.SORT(_xlfn._xlws.FILTER(organicMaterials[org_materials_applic_lev],organicMaterials[experiment_id]=A186)))</f>
        <v>0</v>
      </c>
    </row>
    <row r="187" spans="2:2" x14ac:dyDescent="0.35">
      <c r="B187" cm="1">
        <f t="array" ref="B187">TRANSPOSE(_xlfn._xlws.SORT(_xlfn._xlws.FILTER(organicMaterials[org_materials_applic_lev],organicMaterials[experiment_id]=A187)))</f>
        <v>0</v>
      </c>
    </row>
    <row r="188" spans="2:2" x14ac:dyDescent="0.35">
      <c r="B188" cm="1">
        <f t="array" ref="B188">TRANSPOSE(_xlfn._xlws.SORT(_xlfn._xlws.FILTER(organicMaterials[org_materials_applic_lev],organicMaterials[experiment_id]=A188)))</f>
        <v>0</v>
      </c>
    </row>
    <row r="189" spans="2:2" x14ac:dyDescent="0.35">
      <c r="B189" cm="1">
        <f t="array" ref="B189">TRANSPOSE(_xlfn._xlws.SORT(_xlfn._xlws.FILTER(organicMaterials[org_materials_applic_lev],organicMaterials[experiment_id]=A189)))</f>
        <v>0</v>
      </c>
    </row>
    <row r="190" spans="2:2" x14ac:dyDescent="0.35">
      <c r="B190" cm="1">
        <f t="array" ref="B190">TRANSPOSE(_xlfn._xlws.SORT(_xlfn._xlws.FILTER(organicMaterials[org_materials_applic_lev],organicMaterials[experiment_id]=A190)))</f>
        <v>0</v>
      </c>
    </row>
    <row r="191" spans="2:2" x14ac:dyDescent="0.35">
      <c r="B191" cm="1">
        <f t="array" ref="B191">TRANSPOSE(_xlfn._xlws.SORT(_xlfn._xlws.FILTER(organicMaterials[org_materials_applic_lev],organicMaterials[experiment_id]=A191)))</f>
        <v>0</v>
      </c>
    </row>
    <row r="192" spans="2:2" x14ac:dyDescent="0.35">
      <c r="B192" cm="1">
        <f t="array" ref="B192">TRANSPOSE(_xlfn._xlws.SORT(_xlfn._xlws.FILTER(organicMaterials[org_materials_applic_lev],organicMaterials[experiment_id]=A192)))</f>
        <v>0</v>
      </c>
    </row>
    <row r="193" spans="2:2" x14ac:dyDescent="0.35">
      <c r="B193" cm="1">
        <f t="array" ref="B193">TRANSPOSE(_xlfn._xlws.SORT(_xlfn._xlws.FILTER(organicMaterials[org_materials_applic_lev],organicMaterials[experiment_id]=A193)))</f>
        <v>0</v>
      </c>
    </row>
    <row r="194" spans="2:2" x14ac:dyDescent="0.35">
      <c r="B194" cm="1">
        <f t="array" ref="B194">TRANSPOSE(_xlfn._xlws.SORT(_xlfn._xlws.FILTER(organicMaterials[org_materials_applic_lev],organicMaterials[experiment_id]=A194)))</f>
        <v>0</v>
      </c>
    </row>
    <row r="195" spans="2:2" x14ac:dyDescent="0.35">
      <c r="B195" cm="1">
        <f t="array" ref="B195">TRANSPOSE(_xlfn._xlws.SORT(_xlfn._xlws.FILTER(organicMaterials[org_materials_applic_lev],organicMaterials[experiment_id]=A195)))</f>
        <v>0</v>
      </c>
    </row>
    <row r="196" spans="2:2" x14ac:dyDescent="0.35">
      <c r="B196" cm="1">
        <f t="array" ref="B196">TRANSPOSE(_xlfn._xlws.SORT(_xlfn._xlws.FILTER(organicMaterials[org_materials_applic_lev],organicMaterials[experiment_id]=A196)))</f>
        <v>0</v>
      </c>
    </row>
    <row r="197" spans="2:2" x14ac:dyDescent="0.35">
      <c r="B197" cm="1">
        <f t="array" ref="B197">TRANSPOSE(_xlfn._xlws.SORT(_xlfn._xlws.FILTER(organicMaterials[org_materials_applic_lev],organicMaterials[experiment_id]=A197)))</f>
        <v>0</v>
      </c>
    </row>
    <row r="198" spans="2:2" x14ac:dyDescent="0.35">
      <c r="B198" cm="1">
        <f t="array" ref="B198">TRANSPOSE(_xlfn._xlws.SORT(_xlfn._xlws.FILTER(organicMaterials[org_materials_applic_lev],organicMaterials[experiment_id]=A198)))</f>
        <v>0</v>
      </c>
    </row>
    <row r="199" spans="2:2" x14ac:dyDescent="0.35">
      <c r="B199" cm="1">
        <f t="array" ref="B199">TRANSPOSE(_xlfn._xlws.SORT(_xlfn._xlws.FILTER(organicMaterials[org_materials_applic_lev],organicMaterials[experiment_id]=A199)))</f>
        <v>0</v>
      </c>
    </row>
    <row r="200" spans="2:2" x14ac:dyDescent="0.35">
      <c r="B200" cm="1">
        <f t="array" ref="B200">TRANSPOSE(_xlfn._xlws.SORT(_xlfn._xlws.FILTER(organicMaterials[org_materials_applic_lev],organicMaterials[experiment_id]=A200)))</f>
        <v>0</v>
      </c>
    </row>
    <row r="201" spans="2:2" x14ac:dyDescent="0.35">
      <c r="B201" cm="1">
        <f t="array" ref="B201">TRANSPOSE(_xlfn._xlws.SORT(_xlfn._xlws.FILTER(organicMaterials[org_materials_applic_lev],organicMaterials[experiment_id]=A201)))</f>
        <v>0</v>
      </c>
    </row>
    <row r="202" spans="2:2" x14ac:dyDescent="0.35">
      <c r="B202" cm="1">
        <f t="array" ref="B202">TRANSPOSE(_xlfn._xlws.SORT(_xlfn._xlws.FILTER(organicMaterials[org_materials_applic_lev],organicMaterials[experiment_id]=A202)))</f>
        <v>0</v>
      </c>
    </row>
    <row r="203" spans="2:2" x14ac:dyDescent="0.35">
      <c r="B203" cm="1">
        <f t="array" ref="B203">TRANSPOSE(_xlfn._xlws.SORT(_xlfn._xlws.FILTER(organicMaterials[org_materials_applic_lev],organicMaterials[experiment_id]=A203)))</f>
        <v>0</v>
      </c>
    </row>
    <row r="204" spans="2:2" x14ac:dyDescent="0.35">
      <c r="B204" cm="1">
        <f t="array" ref="B204">TRANSPOSE(_xlfn._xlws.SORT(_xlfn._xlws.FILTER(organicMaterials[org_materials_applic_lev],organicMaterials[experiment_id]=A204)))</f>
        <v>0</v>
      </c>
    </row>
    <row r="205" spans="2:2" x14ac:dyDescent="0.35">
      <c r="B205" cm="1">
        <f t="array" ref="B205">TRANSPOSE(_xlfn._xlws.SORT(_xlfn._xlws.FILTER(organicMaterials[org_materials_applic_lev],organicMaterials[experiment_id]=A205)))</f>
        <v>0</v>
      </c>
    </row>
    <row r="206" spans="2:2" x14ac:dyDescent="0.35">
      <c r="B206" cm="1">
        <f t="array" ref="B206">TRANSPOSE(_xlfn._xlws.SORT(_xlfn._xlws.FILTER(organicMaterials[org_materials_applic_lev],organicMaterials[experiment_id]=A206)))</f>
        <v>0</v>
      </c>
    </row>
    <row r="207" spans="2:2" x14ac:dyDescent="0.35">
      <c r="B207" cm="1">
        <f t="array" ref="B207">TRANSPOSE(_xlfn._xlws.SORT(_xlfn._xlws.FILTER(organicMaterials[org_materials_applic_lev],organicMaterials[experiment_id]=A207)))</f>
        <v>0</v>
      </c>
    </row>
    <row r="208" spans="2:2" x14ac:dyDescent="0.35">
      <c r="B208" cm="1">
        <f t="array" ref="B208">TRANSPOSE(_xlfn._xlws.SORT(_xlfn._xlws.FILTER(organicMaterials[org_materials_applic_lev],organicMaterials[experiment_id]=A208)))</f>
        <v>0</v>
      </c>
    </row>
    <row r="209" spans="2:2" x14ac:dyDescent="0.35">
      <c r="B209" cm="1">
        <f t="array" ref="B209">TRANSPOSE(_xlfn._xlws.SORT(_xlfn._xlws.FILTER(organicMaterials[org_materials_applic_lev],organicMaterials[experiment_id]=A209)))</f>
        <v>0</v>
      </c>
    </row>
    <row r="210" spans="2:2" x14ac:dyDescent="0.35">
      <c r="B210" cm="1">
        <f t="array" ref="B210">TRANSPOSE(_xlfn._xlws.SORT(_xlfn._xlws.FILTER(organicMaterials[org_materials_applic_lev],organicMaterials[experiment_id]=A210)))</f>
        <v>0</v>
      </c>
    </row>
    <row r="211" spans="2:2" x14ac:dyDescent="0.35">
      <c r="B211" cm="1">
        <f t="array" ref="B211">TRANSPOSE(_xlfn._xlws.SORT(_xlfn._xlws.FILTER(organicMaterials[org_materials_applic_lev],organicMaterials[experiment_id]=A211)))</f>
        <v>0</v>
      </c>
    </row>
    <row r="212" spans="2:2" x14ac:dyDescent="0.35">
      <c r="B212" cm="1">
        <f t="array" ref="B212">TRANSPOSE(_xlfn._xlws.SORT(_xlfn._xlws.FILTER(organicMaterials[org_materials_applic_lev],organicMaterials[experiment_id]=A212)))</f>
        <v>0</v>
      </c>
    </row>
    <row r="213" spans="2:2" x14ac:dyDescent="0.35">
      <c r="B213" cm="1">
        <f t="array" ref="B213">TRANSPOSE(_xlfn._xlws.SORT(_xlfn._xlws.FILTER(organicMaterials[org_materials_applic_lev],organicMaterials[experiment_id]=A213)))</f>
        <v>0</v>
      </c>
    </row>
    <row r="214" spans="2:2" x14ac:dyDescent="0.35">
      <c r="B214" cm="1">
        <f t="array" ref="B214">TRANSPOSE(_xlfn._xlws.SORT(_xlfn._xlws.FILTER(organicMaterials[org_materials_applic_lev],organicMaterials[experiment_id]=A214)))</f>
        <v>0</v>
      </c>
    </row>
    <row r="215" spans="2:2" x14ac:dyDescent="0.35">
      <c r="B215" cm="1">
        <f t="array" ref="B215">TRANSPOSE(_xlfn._xlws.SORT(_xlfn._xlws.FILTER(organicMaterials[org_materials_applic_lev],organicMaterials[experiment_id]=A215)))</f>
        <v>0</v>
      </c>
    </row>
    <row r="216" spans="2:2" x14ac:dyDescent="0.35">
      <c r="B216" cm="1">
        <f t="array" ref="B216">TRANSPOSE(_xlfn._xlws.SORT(_xlfn._xlws.FILTER(organicMaterials[org_materials_applic_lev],organicMaterials[experiment_id]=A216)))</f>
        <v>0</v>
      </c>
    </row>
    <row r="217" spans="2:2" x14ac:dyDescent="0.35">
      <c r="B217" cm="1">
        <f t="array" ref="B217">TRANSPOSE(_xlfn._xlws.SORT(_xlfn._xlws.FILTER(organicMaterials[org_materials_applic_lev],organicMaterials[experiment_id]=A217)))</f>
        <v>0</v>
      </c>
    </row>
    <row r="218" spans="2:2" x14ac:dyDescent="0.35">
      <c r="B218" cm="1">
        <f t="array" ref="B218">TRANSPOSE(_xlfn._xlws.SORT(_xlfn._xlws.FILTER(organicMaterials[org_materials_applic_lev],organicMaterials[experiment_id]=A218)))</f>
        <v>0</v>
      </c>
    </row>
    <row r="219" spans="2:2" x14ac:dyDescent="0.35">
      <c r="B219" cm="1">
        <f t="array" ref="B219">TRANSPOSE(_xlfn._xlws.SORT(_xlfn._xlws.FILTER(organicMaterials[org_materials_applic_lev],organicMaterials[experiment_id]=A219)))</f>
        <v>0</v>
      </c>
    </row>
    <row r="220" spans="2:2" x14ac:dyDescent="0.35">
      <c r="B220" cm="1">
        <f t="array" ref="B220">TRANSPOSE(_xlfn._xlws.SORT(_xlfn._xlws.FILTER(organicMaterials[org_materials_applic_lev],organicMaterials[experiment_id]=A220)))</f>
        <v>0</v>
      </c>
    </row>
    <row r="221" spans="2:2" x14ac:dyDescent="0.35">
      <c r="B221" cm="1">
        <f t="array" ref="B221">TRANSPOSE(_xlfn._xlws.SORT(_xlfn._xlws.FILTER(organicMaterials[org_materials_applic_lev],organicMaterials[experiment_id]=A221)))</f>
        <v>0</v>
      </c>
    </row>
    <row r="222" spans="2:2" x14ac:dyDescent="0.35">
      <c r="B222" cm="1">
        <f t="array" ref="B222">TRANSPOSE(_xlfn._xlws.SORT(_xlfn._xlws.FILTER(organicMaterials[org_materials_applic_lev],organicMaterials[experiment_id]=A222)))</f>
        <v>0</v>
      </c>
    </row>
    <row r="223" spans="2:2" x14ac:dyDescent="0.35">
      <c r="B223" cm="1">
        <f t="array" ref="B223">TRANSPOSE(_xlfn._xlws.SORT(_xlfn._xlws.FILTER(organicMaterials[org_materials_applic_lev],organicMaterials[experiment_id]=A223)))</f>
        <v>0</v>
      </c>
    </row>
    <row r="224" spans="2:2" x14ac:dyDescent="0.35">
      <c r="B224" cm="1">
        <f t="array" ref="B224">TRANSPOSE(_xlfn._xlws.SORT(_xlfn._xlws.FILTER(organicMaterials[org_materials_applic_lev],organicMaterials[experiment_id]=A224)))</f>
        <v>0</v>
      </c>
    </row>
    <row r="225" spans="2:2" x14ac:dyDescent="0.35">
      <c r="B225" cm="1">
        <f t="array" ref="B225">TRANSPOSE(_xlfn._xlws.SORT(_xlfn._xlws.FILTER(organicMaterials[org_materials_applic_lev],organicMaterials[experiment_id]=A225)))</f>
        <v>0</v>
      </c>
    </row>
    <row r="226" spans="2:2" x14ac:dyDescent="0.35">
      <c r="B226" cm="1">
        <f t="array" ref="B226">TRANSPOSE(_xlfn._xlws.SORT(_xlfn._xlws.FILTER(organicMaterials[org_materials_applic_lev],organicMaterials[experiment_id]=A226)))</f>
        <v>0</v>
      </c>
    </row>
    <row r="227" spans="2:2" x14ac:dyDescent="0.35">
      <c r="B227" cm="1">
        <f t="array" ref="B227">TRANSPOSE(_xlfn._xlws.SORT(_xlfn._xlws.FILTER(organicMaterials[org_materials_applic_lev],organicMaterials[experiment_id]=A227)))</f>
        <v>0</v>
      </c>
    </row>
    <row r="228" spans="2:2" x14ac:dyDescent="0.35">
      <c r="B228" cm="1">
        <f t="array" ref="B228">TRANSPOSE(_xlfn._xlws.SORT(_xlfn._xlws.FILTER(organicMaterials[org_materials_applic_lev],organicMaterials[experiment_id]=A228)))</f>
        <v>0</v>
      </c>
    </row>
    <row r="229" spans="2:2" x14ac:dyDescent="0.35">
      <c r="B229" cm="1">
        <f t="array" ref="B229">TRANSPOSE(_xlfn._xlws.SORT(_xlfn._xlws.FILTER(organicMaterials[org_materials_applic_lev],organicMaterials[experiment_id]=A229)))</f>
        <v>0</v>
      </c>
    </row>
    <row r="230" spans="2:2" x14ac:dyDescent="0.35">
      <c r="B230" cm="1">
        <f t="array" ref="B230">TRANSPOSE(_xlfn._xlws.SORT(_xlfn._xlws.FILTER(organicMaterials[org_materials_applic_lev],organicMaterials[experiment_id]=A230)))</f>
        <v>0</v>
      </c>
    </row>
    <row r="231" spans="2:2" x14ac:dyDescent="0.35">
      <c r="B231" cm="1">
        <f t="array" ref="B231">TRANSPOSE(_xlfn._xlws.SORT(_xlfn._xlws.FILTER(organicMaterials[org_materials_applic_lev],organicMaterials[experiment_id]=A231)))</f>
        <v>0</v>
      </c>
    </row>
    <row r="232" spans="2:2" x14ac:dyDescent="0.35">
      <c r="B232" cm="1">
        <f t="array" ref="B232">TRANSPOSE(_xlfn._xlws.SORT(_xlfn._xlws.FILTER(organicMaterials[org_materials_applic_lev],organicMaterials[experiment_id]=A232)))</f>
        <v>0</v>
      </c>
    </row>
    <row r="233" spans="2:2" x14ac:dyDescent="0.35">
      <c r="B233" cm="1">
        <f t="array" ref="B233">TRANSPOSE(_xlfn._xlws.SORT(_xlfn._xlws.FILTER(organicMaterials[org_materials_applic_lev],organicMaterials[experiment_id]=A233)))</f>
        <v>0</v>
      </c>
    </row>
    <row r="234" spans="2:2" x14ac:dyDescent="0.35">
      <c r="B234" cm="1">
        <f t="array" ref="B234">TRANSPOSE(_xlfn._xlws.SORT(_xlfn._xlws.FILTER(organicMaterials[org_materials_applic_lev],organicMaterials[experiment_id]=A234)))</f>
        <v>0</v>
      </c>
    </row>
    <row r="235" spans="2:2" x14ac:dyDescent="0.35">
      <c r="B235" cm="1">
        <f t="array" ref="B235">TRANSPOSE(_xlfn._xlws.SORT(_xlfn._xlws.FILTER(organicMaterials[org_materials_applic_lev],organicMaterials[experiment_id]=A235)))</f>
        <v>0</v>
      </c>
    </row>
    <row r="236" spans="2:2" x14ac:dyDescent="0.35">
      <c r="B236" cm="1">
        <f t="array" ref="B236">TRANSPOSE(_xlfn._xlws.SORT(_xlfn._xlws.FILTER(organicMaterials[org_materials_applic_lev],organicMaterials[experiment_id]=A236)))</f>
        <v>0</v>
      </c>
    </row>
    <row r="237" spans="2:2" x14ac:dyDescent="0.35">
      <c r="B237" cm="1">
        <f t="array" ref="B237">TRANSPOSE(_xlfn._xlws.SORT(_xlfn._xlws.FILTER(organicMaterials[org_materials_applic_lev],organicMaterials[experiment_id]=A237)))</f>
        <v>0</v>
      </c>
    </row>
    <row r="238" spans="2:2" x14ac:dyDescent="0.35">
      <c r="B238" cm="1">
        <f t="array" ref="B238">TRANSPOSE(_xlfn._xlws.SORT(_xlfn._xlws.FILTER(organicMaterials[org_materials_applic_lev],organicMaterials[experiment_id]=A238)))</f>
        <v>0</v>
      </c>
    </row>
    <row r="239" spans="2:2" x14ac:dyDescent="0.35">
      <c r="B239" cm="1">
        <f t="array" ref="B239">TRANSPOSE(_xlfn._xlws.SORT(_xlfn._xlws.FILTER(organicMaterials[org_materials_applic_lev],organicMaterials[experiment_id]=A239)))</f>
        <v>0</v>
      </c>
    </row>
    <row r="240" spans="2:2" x14ac:dyDescent="0.35">
      <c r="B240" cm="1">
        <f t="array" ref="B240">TRANSPOSE(_xlfn._xlws.SORT(_xlfn._xlws.FILTER(organicMaterials[org_materials_applic_lev],organicMaterials[experiment_id]=A240)))</f>
        <v>0</v>
      </c>
    </row>
    <row r="241" spans="2:2" x14ac:dyDescent="0.35">
      <c r="B241" cm="1">
        <f t="array" ref="B241">TRANSPOSE(_xlfn._xlws.SORT(_xlfn._xlws.FILTER(organicMaterials[org_materials_applic_lev],organicMaterials[experiment_id]=A241)))</f>
        <v>0</v>
      </c>
    </row>
    <row r="242" spans="2:2" x14ac:dyDescent="0.35">
      <c r="B242" cm="1">
        <f t="array" ref="B242">TRANSPOSE(_xlfn._xlws.SORT(_xlfn._xlws.FILTER(organicMaterials[org_materials_applic_lev],organicMaterials[experiment_id]=A242)))</f>
        <v>0</v>
      </c>
    </row>
    <row r="243" spans="2:2" x14ac:dyDescent="0.35">
      <c r="B243" cm="1">
        <f t="array" ref="B243">TRANSPOSE(_xlfn._xlws.SORT(_xlfn._xlws.FILTER(organicMaterials[org_materials_applic_lev],organicMaterials[experiment_id]=A243)))</f>
        <v>0</v>
      </c>
    </row>
    <row r="244" spans="2:2" x14ac:dyDescent="0.35">
      <c r="B244" cm="1">
        <f t="array" ref="B244">TRANSPOSE(_xlfn._xlws.SORT(_xlfn._xlws.FILTER(organicMaterials[org_materials_applic_lev],organicMaterials[experiment_id]=A244)))</f>
        <v>0</v>
      </c>
    </row>
    <row r="245" spans="2:2" x14ac:dyDescent="0.35">
      <c r="B245" cm="1">
        <f t="array" ref="B245">TRANSPOSE(_xlfn._xlws.SORT(_xlfn._xlws.FILTER(organicMaterials[org_materials_applic_lev],organicMaterials[experiment_id]=A245)))</f>
        <v>0</v>
      </c>
    </row>
    <row r="246" spans="2:2" x14ac:dyDescent="0.35">
      <c r="B246" cm="1">
        <f t="array" ref="B246">TRANSPOSE(_xlfn._xlws.SORT(_xlfn._xlws.FILTER(organicMaterials[org_materials_applic_lev],organicMaterials[experiment_id]=A246)))</f>
        <v>0</v>
      </c>
    </row>
    <row r="247" spans="2:2" x14ac:dyDescent="0.35">
      <c r="B247" cm="1">
        <f t="array" ref="B247">TRANSPOSE(_xlfn._xlws.SORT(_xlfn._xlws.FILTER(organicMaterials[org_materials_applic_lev],organicMaterials[experiment_id]=A247)))</f>
        <v>0</v>
      </c>
    </row>
    <row r="248" spans="2:2" x14ac:dyDescent="0.35">
      <c r="B248" cm="1">
        <f t="array" ref="B248">TRANSPOSE(_xlfn._xlws.SORT(_xlfn._xlws.FILTER(organicMaterials[org_materials_applic_lev],organicMaterials[experiment_id]=A248)))</f>
        <v>0</v>
      </c>
    </row>
    <row r="249" spans="2:2" x14ac:dyDescent="0.35">
      <c r="B249" cm="1">
        <f t="array" ref="B249">TRANSPOSE(_xlfn._xlws.SORT(_xlfn._xlws.FILTER(organicMaterials[org_materials_applic_lev],organicMaterials[experiment_id]=A249)))</f>
        <v>0</v>
      </c>
    </row>
    <row r="250" spans="2:2" x14ac:dyDescent="0.35">
      <c r="B250" cm="1">
        <f t="array" ref="B250">TRANSPOSE(_xlfn._xlws.SORT(_xlfn._xlws.FILTER(organicMaterials[org_materials_applic_lev],organicMaterials[experiment_id]=A250)))</f>
        <v>0</v>
      </c>
    </row>
    <row r="251" spans="2:2" x14ac:dyDescent="0.35">
      <c r="B251" cm="1">
        <f t="array" ref="B251">TRANSPOSE(_xlfn._xlws.SORT(_xlfn._xlws.FILTER(organicMaterials[org_materials_applic_lev],organicMaterials[experiment_id]=A251)))</f>
        <v>0</v>
      </c>
    </row>
    <row r="252" spans="2:2" x14ac:dyDescent="0.35">
      <c r="B252" cm="1">
        <f t="array" ref="B252">TRANSPOSE(_xlfn._xlws.SORT(_xlfn._xlws.FILTER(organicMaterials[org_materials_applic_lev],organicMaterials[experiment_id]=A252)))</f>
        <v>0</v>
      </c>
    </row>
    <row r="253" spans="2:2" x14ac:dyDescent="0.35">
      <c r="B253" cm="1">
        <f t="array" ref="B253">TRANSPOSE(_xlfn._xlws.SORT(_xlfn._xlws.FILTER(organicMaterials[org_materials_applic_lev],organicMaterials[experiment_id]=A253)))</f>
        <v>0</v>
      </c>
    </row>
    <row r="254" spans="2:2" x14ac:dyDescent="0.35">
      <c r="B254" cm="1">
        <f t="array" ref="B254">TRANSPOSE(_xlfn._xlws.SORT(_xlfn._xlws.FILTER(organicMaterials[org_materials_applic_lev],organicMaterials[experiment_id]=A254)))</f>
        <v>0</v>
      </c>
    </row>
    <row r="255" spans="2:2" x14ac:dyDescent="0.35">
      <c r="B255" cm="1">
        <f t="array" ref="B255">TRANSPOSE(_xlfn._xlws.SORT(_xlfn._xlws.FILTER(organicMaterials[org_materials_applic_lev],organicMaterials[experiment_id]=A255)))</f>
        <v>0</v>
      </c>
    </row>
    <row r="256" spans="2:2" x14ac:dyDescent="0.35">
      <c r="B256" cm="1">
        <f t="array" ref="B256">TRANSPOSE(_xlfn._xlws.SORT(_xlfn._xlws.FILTER(organicMaterials[org_materials_applic_lev],organicMaterials[experiment_id]=A256)))</f>
        <v>0</v>
      </c>
    </row>
    <row r="257" spans="2:2" x14ac:dyDescent="0.35">
      <c r="B257" cm="1">
        <f t="array" ref="B257">TRANSPOSE(_xlfn._xlws.SORT(_xlfn._xlws.FILTER(organicMaterials[org_materials_applic_lev],organicMaterials[experiment_id]=A257)))</f>
        <v>0</v>
      </c>
    </row>
    <row r="258" spans="2:2" x14ac:dyDescent="0.35">
      <c r="B258" cm="1">
        <f t="array" ref="B258">TRANSPOSE(_xlfn._xlws.SORT(_xlfn._xlws.FILTER(organicMaterials[org_materials_applic_lev],organicMaterials[experiment_id]=A258)))</f>
        <v>0</v>
      </c>
    </row>
    <row r="259" spans="2:2" x14ac:dyDescent="0.35">
      <c r="B259" cm="1">
        <f t="array" ref="B259">TRANSPOSE(_xlfn._xlws.SORT(_xlfn._xlws.FILTER(organicMaterials[org_materials_applic_lev],organicMaterials[experiment_id]=A259)))</f>
        <v>0</v>
      </c>
    </row>
    <row r="260" spans="2:2" x14ac:dyDescent="0.35">
      <c r="B260" cm="1">
        <f t="array" ref="B260">TRANSPOSE(_xlfn._xlws.SORT(_xlfn._xlws.FILTER(organicMaterials[org_materials_applic_lev],organicMaterials[experiment_id]=A260)))</f>
        <v>0</v>
      </c>
    </row>
    <row r="261" spans="2:2" x14ac:dyDescent="0.35">
      <c r="B261" cm="1">
        <f t="array" ref="B261">TRANSPOSE(_xlfn._xlws.SORT(_xlfn._xlws.FILTER(organicMaterials[org_materials_applic_lev],organicMaterials[experiment_id]=A261)))</f>
        <v>0</v>
      </c>
    </row>
    <row r="262" spans="2:2" x14ac:dyDescent="0.35">
      <c r="B262" cm="1">
        <f t="array" ref="B262">TRANSPOSE(_xlfn._xlws.SORT(_xlfn._xlws.FILTER(organicMaterials[org_materials_applic_lev],organicMaterials[experiment_id]=A262)))</f>
        <v>0</v>
      </c>
    </row>
    <row r="263" spans="2:2" x14ac:dyDescent="0.35">
      <c r="B263" cm="1">
        <f t="array" ref="B263">TRANSPOSE(_xlfn._xlws.SORT(_xlfn._xlws.FILTER(organicMaterials[org_materials_applic_lev],organicMaterials[experiment_id]=A263)))</f>
        <v>0</v>
      </c>
    </row>
    <row r="264" spans="2:2" x14ac:dyDescent="0.35">
      <c r="B264" cm="1">
        <f t="array" ref="B264">TRANSPOSE(_xlfn._xlws.SORT(_xlfn._xlws.FILTER(organicMaterials[org_materials_applic_lev],organicMaterials[experiment_id]=A264)))</f>
        <v>0</v>
      </c>
    </row>
    <row r="265" spans="2:2" x14ac:dyDescent="0.35">
      <c r="B265" cm="1">
        <f t="array" ref="B265">TRANSPOSE(_xlfn._xlws.SORT(_xlfn._xlws.FILTER(organicMaterials[org_materials_applic_lev],organicMaterials[experiment_id]=A265)))</f>
        <v>0</v>
      </c>
    </row>
    <row r="266" spans="2:2" x14ac:dyDescent="0.35">
      <c r="B266" cm="1">
        <f t="array" ref="B266">TRANSPOSE(_xlfn._xlws.SORT(_xlfn._xlws.FILTER(organicMaterials[org_materials_applic_lev],organicMaterials[experiment_id]=A266)))</f>
        <v>0</v>
      </c>
    </row>
    <row r="267" spans="2:2" x14ac:dyDescent="0.35">
      <c r="B267" cm="1">
        <f t="array" ref="B267">TRANSPOSE(_xlfn._xlws.SORT(_xlfn._xlws.FILTER(organicMaterials[org_materials_applic_lev],organicMaterials[experiment_id]=A267)))</f>
        <v>0</v>
      </c>
    </row>
    <row r="268" spans="2:2" x14ac:dyDescent="0.35">
      <c r="B268" cm="1">
        <f t="array" ref="B268">TRANSPOSE(_xlfn._xlws.SORT(_xlfn._xlws.FILTER(organicMaterials[org_materials_applic_lev],organicMaterials[experiment_id]=A268)))</f>
        <v>0</v>
      </c>
    </row>
    <row r="269" spans="2:2" x14ac:dyDescent="0.35">
      <c r="B269" cm="1">
        <f t="array" ref="B269">TRANSPOSE(_xlfn._xlws.SORT(_xlfn._xlws.FILTER(organicMaterials[org_materials_applic_lev],organicMaterials[experiment_id]=A269)))</f>
        <v>0</v>
      </c>
    </row>
    <row r="270" spans="2:2" x14ac:dyDescent="0.35">
      <c r="B270" cm="1">
        <f t="array" ref="B270">TRANSPOSE(_xlfn._xlws.SORT(_xlfn._xlws.FILTER(organicMaterials[org_materials_applic_lev],organicMaterials[experiment_id]=A270)))</f>
        <v>0</v>
      </c>
    </row>
    <row r="271" spans="2:2" x14ac:dyDescent="0.35">
      <c r="B271" cm="1">
        <f t="array" ref="B271">TRANSPOSE(_xlfn._xlws.SORT(_xlfn._xlws.FILTER(organicMaterials[org_materials_applic_lev],organicMaterials[experiment_id]=A271)))</f>
        <v>0</v>
      </c>
    </row>
    <row r="272" spans="2:2" x14ac:dyDescent="0.35">
      <c r="B272" cm="1">
        <f t="array" ref="B272">TRANSPOSE(_xlfn._xlws.SORT(_xlfn._xlws.FILTER(organicMaterials[org_materials_applic_lev],organicMaterials[experiment_id]=A272)))</f>
        <v>0</v>
      </c>
    </row>
    <row r="273" spans="2:2" x14ac:dyDescent="0.35">
      <c r="B273" cm="1">
        <f t="array" ref="B273">TRANSPOSE(_xlfn._xlws.SORT(_xlfn._xlws.FILTER(organicMaterials[org_materials_applic_lev],organicMaterials[experiment_id]=A273)))</f>
        <v>0</v>
      </c>
    </row>
    <row r="274" spans="2:2" x14ac:dyDescent="0.35">
      <c r="B274" cm="1">
        <f t="array" ref="B274">TRANSPOSE(_xlfn._xlws.SORT(_xlfn._xlws.FILTER(organicMaterials[org_materials_applic_lev],organicMaterials[experiment_id]=A274)))</f>
        <v>0</v>
      </c>
    </row>
    <row r="275" spans="2:2" x14ac:dyDescent="0.35">
      <c r="B275" cm="1">
        <f t="array" ref="B275">TRANSPOSE(_xlfn._xlws.SORT(_xlfn._xlws.FILTER(organicMaterials[org_materials_applic_lev],organicMaterials[experiment_id]=A275)))</f>
        <v>0</v>
      </c>
    </row>
    <row r="276" spans="2:2" x14ac:dyDescent="0.35">
      <c r="B276" cm="1">
        <f t="array" ref="B276">TRANSPOSE(_xlfn._xlws.SORT(_xlfn._xlws.FILTER(organicMaterials[org_materials_applic_lev],organicMaterials[experiment_id]=A276)))</f>
        <v>0</v>
      </c>
    </row>
    <row r="277" spans="2:2" x14ac:dyDescent="0.35">
      <c r="B277" cm="1">
        <f t="array" ref="B277">TRANSPOSE(_xlfn._xlws.SORT(_xlfn._xlws.FILTER(organicMaterials[org_materials_applic_lev],organicMaterials[experiment_id]=A277)))</f>
        <v>0</v>
      </c>
    </row>
    <row r="278" spans="2:2" x14ac:dyDescent="0.35">
      <c r="B278" cm="1">
        <f t="array" ref="B278">TRANSPOSE(_xlfn._xlws.SORT(_xlfn._xlws.FILTER(organicMaterials[org_materials_applic_lev],organicMaterials[experiment_id]=A278)))</f>
        <v>0</v>
      </c>
    </row>
    <row r="279" spans="2:2" x14ac:dyDescent="0.35">
      <c r="B279" cm="1">
        <f t="array" ref="B279">TRANSPOSE(_xlfn._xlws.SORT(_xlfn._xlws.FILTER(organicMaterials[org_materials_applic_lev],organicMaterials[experiment_id]=A279)))</f>
        <v>0</v>
      </c>
    </row>
    <row r="280" spans="2:2" x14ac:dyDescent="0.35">
      <c r="B280" cm="1">
        <f t="array" ref="B280">TRANSPOSE(_xlfn._xlws.SORT(_xlfn._xlws.FILTER(organicMaterials[org_materials_applic_lev],organicMaterials[experiment_id]=A280)))</f>
        <v>0</v>
      </c>
    </row>
    <row r="281" spans="2:2" x14ac:dyDescent="0.35">
      <c r="B281" cm="1">
        <f t="array" ref="B281">TRANSPOSE(_xlfn._xlws.SORT(_xlfn._xlws.FILTER(organicMaterials[org_materials_applic_lev],organicMaterials[experiment_id]=A281)))</f>
        <v>0</v>
      </c>
    </row>
    <row r="282" spans="2:2" x14ac:dyDescent="0.35">
      <c r="B282" cm="1">
        <f t="array" ref="B282">TRANSPOSE(_xlfn._xlws.SORT(_xlfn._xlws.FILTER(organicMaterials[org_materials_applic_lev],organicMaterials[experiment_id]=A282)))</f>
        <v>0</v>
      </c>
    </row>
    <row r="283" spans="2:2" x14ac:dyDescent="0.35">
      <c r="B283" cm="1">
        <f t="array" ref="B283">TRANSPOSE(_xlfn._xlws.SORT(_xlfn._xlws.FILTER(organicMaterials[org_materials_applic_lev],organicMaterials[experiment_id]=A283)))</f>
        <v>0</v>
      </c>
    </row>
    <row r="284" spans="2:2" x14ac:dyDescent="0.35">
      <c r="B284" cm="1">
        <f t="array" ref="B284">TRANSPOSE(_xlfn._xlws.SORT(_xlfn._xlws.FILTER(organicMaterials[org_materials_applic_lev],organicMaterials[experiment_id]=A284)))</f>
        <v>0</v>
      </c>
    </row>
    <row r="285" spans="2:2" x14ac:dyDescent="0.35">
      <c r="B285" cm="1">
        <f t="array" ref="B285">TRANSPOSE(_xlfn._xlws.SORT(_xlfn._xlws.FILTER(organicMaterials[org_materials_applic_lev],organicMaterials[experiment_id]=A285)))</f>
        <v>0</v>
      </c>
    </row>
    <row r="286" spans="2:2" x14ac:dyDescent="0.35">
      <c r="B286" cm="1">
        <f t="array" ref="B286">TRANSPOSE(_xlfn._xlws.SORT(_xlfn._xlws.FILTER(organicMaterials[org_materials_applic_lev],organicMaterials[experiment_id]=A286)))</f>
        <v>0</v>
      </c>
    </row>
    <row r="287" spans="2:2" x14ac:dyDescent="0.35">
      <c r="B287" cm="1">
        <f t="array" ref="B287">TRANSPOSE(_xlfn._xlws.SORT(_xlfn._xlws.FILTER(organicMaterials[org_materials_applic_lev],organicMaterials[experiment_id]=A287)))</f>
        <v>0</v>
      </c>
    </row>
    <row r="288" spans="2:2" x14ac:dyDescent="0.35">
      <c r="B288" cm="1">
        <f t="array" ref="B288">TRANSPOSE(_xlfn._xlws.SORT(_xlfn._xlws.FILTER(organicMaterials[org_materials_applic_lev],organicMaterials[experiment_id]=A288)))</f>
        <v>0</v>
      </c>
    </row>
    <row r="289" spans="2:2" x14ac:dyDescent="0.35">
      <c r="B289" cm="1">
        <f t="array" ref="B289">TRANSPOSE(_xlfn._xlws.SORT(_xlfn._xlws.FILTER(organicMaterials[org_materials_applic_lev],organicMaterials[experiment_id]=A289)))</f>
        <v>0</v>
      </c>
    </row>
    <row r="290" spans="2:2" x14ac:dyDescent="0.35">
      <c r="B290" cm="1">
        <f t="array" ref="B290">TRANSPOSE(_xlfn._xlws.SORT(_xlfn._xlws.FILTER(organicMaterials[org_materials_applic_lev],organicMaterials[experiment_id]=A290)))</f>
        <v>0</v>
      </c>
    </row>
    <row r="291" spans="2:2" x14ac:dyDescent="0.35">
      <c r="B291" cm="1">
        <f t="array" ref="B291">TRANSPOSE(_xlfn._xlws.SORT(_xlfn._xlws.FILTER(organicMaterials[org_materials_applic_lev],organicMaterials[experiment_id]=A291)))</f>
        <v>0</v>
      </c>
    </row>
    <row r="292" spans="2:2" x14ac:dyDescent="0.35">
      <c r="B292" cm="1">
        <f t="array" ref="B292">TRANSPOSE(_xlfn._xlws.SORT(_xlfn._xlws.FILTER(organicMaterials[org_materials_applic_lev],organicMaterials[experiment_id]=A292)))</f>
        <v>0</v>
      </c>
    </row>
    <row r="293" spans="2:2" x14ac:dyDescent="0.35">
      <c r="B293" cm="1">
        <f t="array" ref="B293">TRANSPOSE(_xlfn._xlws.SORT(_xlfn._xlws.FILTER(organicMaterials[org_materials_applic_lev],organicMaterials[experiment_id]=A293)))</f>
        <v>0</v>
      </c>
    </row>
    <row r="294" spans="2:2" x14ac:dyDescent="0.35">
      <c r="B294" cm="1">
        <f t="array" ref="B294">TRANSPOSE(_xlfn._xlws.SORT(_xlfn._xlws.FILTER(organicMaterials[org_materials_applic_lev],organicMaterials[experiment_id]=A294)))</f>
        <v>0</v>
      </c>
    </row>
    <row r="295" spans="2:2" x14ac:dyDescent="0.35">
      <c r="B295" cm="1">
        <f t="array" ref="B295">TRANSPOSE(_xlfn._xlws.SORT(_xlfn._xlws.FILTER(organicMaterials[org_materials_applic_lev],organicMaterials[experiment_id]=A295)))</f>
        <v>0</v>
      </c>
    </row>
    <row r="296" spans="2:2" x14ac:dyDescent="0.35">
      <c r="B296" cm="1">
        <f t="array" ref="B296">TRANSPOSE(_xlfn._xlws.SORT(_xlfn._xlws.FILTER(organicMaterials[org_materials_applic_lev],organicMaterials[experiment_id]=A296)))</f>
        <v>0</v>
      </c>
    </row>
    <row r="297" spans="2:2" x14ac:dyDescent="0.35">
      <c r="B297" cm="1">
        <f t="array" ref="B297">TRANSPOSE(_xlfn._xlws.SORT(_xlfn._xlws.FILTER(organicMaterials[org_materials_applic_lev],organicMaterials[experiment_id]=A297)))</f>
        <v>0</v>
      </c>
    </row>
    <row r="298" spans="2:2" x14ac:dyDescent="0.35">
      <c r="B298" cm="1">
        <f t="array" ref="B298">TRANSPOSE(_xlfn._xlws.SORT(_xlfn._xlws.FILTER(organicMaterials[org_materials_applic_lev],organicMaterials[experiment_id]=A298)))</f>
        <v>0</v>
      </c>
    </row>
    <row r="299" spans="2:2" x14ac:dyDescent="0.35">
      <c r="B299" cm="1">
        <f t="array" ref="B299">TRANSPOSE(_xlfn._xlws.SORT(_xlfn._xlws.FILTER(organicMaterials[org_materials_applic_lev],organicMaterials[experiment_id]=A299)))</f>
        <v>0</v>
      </c>
    </row>
    <row r="300" spans="2:2" x14ac:dyDescent="0.35">
      <c r="B300" cm="1">
        <f t="array" ref="B300">TRANSPOSE(_xlfn._xlws.SORT(_xlfn._xlws.FILTER(organicMaterials[org_materials_applic_lev],organicMaterials[experiment_id]=A300)))</f>
        <v>0</v>
      </c>
    </row>
    <row r="301" spans="2:2" x14ac:dyDescent="0.35">
      <c r="B301" cm="1">
        <f t="array" ref="B301">TRANSPOSE(_xlfn._xlws.SORT(_xlfn._xlws.FILTER(organicMaterials[org_materials_applic_lev],organicMaterials[experiment_id]=A301)))</f>
        <v>0</v>
      </c>
    </row>
    <row r="302" spans="2:2" x14ac:dyDescent="0.35">
      <c r="B302" cm="1">
        <f t="array" ref="B302">TRANSPOSE(_xlfn._xlws.SORT(_xlfn._xlws.FILTER(organicMaterials[org_materials_applic_lev],organicMaterials[experiment_id]=A302)))</f>
        <v>0</v>
      </c>
    </row>
    <row r="303" spans="2:2" x14ac:dyDescent="0.35">
      <c r="B303" cm="1">
        <f t="array" ref="B303">TRANSPOSE(_xlfn._xlws.SORT(_xlfn._xlws.FILTER(organicMaterials[org_materials_applic_lev],organicMaterials[experiment_id]=A303)))</f>
        <v>0</v>
      </c>
    </row>
    <row r="304" spans="2:2" x14ac:dyDescent="0.35">
      <c r="B304" cm="1">
        <f t="array" ref="B304">TRANSPOSE(_xlfn._xlws.SORT(_xlfn._xlws.FILTER(organicMaterials[org_materials_applic_lev],organicMaterials[experiment_id]=A304)))</f>
        <v>0</v>
      </c>
    </row>
    <row r="305" spans="2:2" x14ac:dyDescent="0.35">
      <c r="B305" cm="1">
        <f t="array" ref="B305">TRANSPOSE(_xlfn._xlws.SORT(_xlfn._xlws.FILTER(organicMaterials[org_materials_applic_lev],organicMaterials[experiment_id]=A305)))</f>
        <v>0</v>
      </c>
    </row>
    <row r="306" spans="2:2" x14ac:dyDescent="0.35">
      <c r="B306" cm="1">
        <f t="array" ref="B306">TRANSPOSE(_xlfn._xlws.SORT(_xlfn._xlws.FILTER(organicMaterials[org_materials_applic_lev],organicMaterials[experiment_id]=A306)))</f>
        <v>0</v>
      </c>
    </row>
    <row r="307" spans="2:2" x14ac:dyDescent="0.35">
      <c r="B307" cm="1">
        <f t="array" ref="B307">TRANSPOSE(_xlfn._xlws.SORT(_xlfn._xlws.FILTER(organicMaterials[org_materials_applic_lev],organicMaterials[experiment_id]=A307)))</f>
        <v>0</v>
      </c>
    </row>
    <row r="308" spans="2:2" x14ac:dyDescent="0.35">
      <c r="B308" cm="1">
        <f t="array" ref="B308">TRANSPOSE(_xlfn._xlws.SORT(_xlfn._xlws.FILTER(organicMaterials[org_materials_applic_lev],organicMaterials[experiment_id]=A308)))</f>
        <v>0</v>
      </c>
    </row>
    <row r="309" spans="2:2" x14ac:dyDescent="0.35">
      <c r="B309" cm="1">
        <f t="array" ref="B309">TRANSPOSE(_xlfn._xlws.SORT(_xlfn._xlws.FILTER(organicMaterials[org_materials_applic_lev],organicMaterials[experiment_id]=A309)))</f>
        <v>0</v>
      </c>
    </row>
    <row r="310" spans="2:2" x14ac:dyDescent="0.35">
      <c r="B310" cm="1">
        <f t="array" ref="B310">TRANSPOSE(_xlfn._xlws.SORT(_xlfn._xlws.FILTER(organicMaterials[org_materials_applic_lev],organicMaterials[experiment_id]=A310)))</f>
        <v>0</v>
      </c>
    </row>
    <row r="311" spans="2:2" x14ac:dyDescent="0.35">
      <c r="B311" cm="1">
        <f t="array" ref="B311">TRANSPOSE(_xlfn._xlws.SORT(_xlfn._xlws.FILTER(organicMaterials[org_materials_applic_lev],organicMaterials[experiment_id]=A311)))</f>
        <v>0</v>
      </c>
    </row>
    <row r="312" spans="2:2" x14ac:dyDescent="0.35">
      <c r="B312" cm="1">
        <f t="array" ref="B312">TRANSPOSE(_xlfn._xlws.SORT(_xlfn._xlws.FILTER(organicMaterials[org_materials_applic_lev],organicMaterials[experiment_id]=A312)))</f>
        <v>0</v>
      </c>
    </row>
    <row r="313" spans="2:2" x14ac:dyDescent="0.35">
      <c r="B313" cm="1">
        <f t="array" ref="B313">TRANSPOSE(_xlfn._xlws.SORT(_xlfn._xlws.FILTER(organicMaterials[org_materials_applic_lev],organicMaterials[experiment_id]=A313)))</f>
        <v>0</v>
      </c>
    </row>
    <row r="314" spans="2:2" x14ac:dyDescent="0.35">
      <c r="B314" cm="1">
        <f t="array" ref="B314">TRANSPOSE(_xlfn._xlws.SORT(_xlfn._xlws.FILTER(organicMaterials[org_materials_applic_lev],organicMaterials[experiment_id]=A314)))</f>
        <v>0</v>
      </c>
    </row>
    <row r="315" spans="2:2" x14ac:dyDescent="0.35">
      <c r="B315" cm="1">
        <f t="array" ref="B315">TRANSPOSE(_xlfn._xlws.SORT(_xlfn._xlws.FILTER(organicMaterials[org_materials_applic_lev],organicMaterials[experiment_id]=A315)))</f>
        <v>0</v>
      </c>
    </row>
    <row r="316" spans="2:2" x14ac:dyDescent="0.35">
      <c r="B316" cm="1">
        <f t="array" ref="B316">TRANSPOSE(_xlfn._xlws.SORT(_xlfn._xlws.FILTER(organicMaterials[org_materials_applic_lev],organicMaterials[experiment_id]=A316)))</f>
        <v>0</v>
      </c>
    </row>
    <row r="317" spans="2:2" x14ac:dyDescent="0.35">
      <c r="B317" cm="1">
        <f t="array" ref="B317">TRANSPOSE(_xlfn._xlws.SORT(_xlfn._xlws.FILTER(organicMaterials[org_materials_applic_lev],organicMaterials[experiment_id]=A317)))</f>
        <v>0</v>
      </c>
    </row>
    <row r="318" spans="2:2" x14ac:dyDescent="0.35">
      <c r="B318" cm="1">
        <f t="array" ref="B318">TRANSPOSE(_xlfn._xlws.SORT(_xlfn._xlws.FILTER(organicMaterials[org_materials_applic_lev],organicMaterials[experiment_id]=A318)))</f>
        <v>0</v>
      </c>
    </row>
    <row r="319" spans="2:2" x14ac:dyDescent="0.35">
      <c r="B319" cm="1">
        <f t="array" ref="B319">TRANSPOSE(_xlfn._xlws.SORT(_xlfn._xlws.FILTER(organicMaterials[org_materials_applic_lev],organicMaterials[experiment_id]=A319)))</f>
        <v>0</v>
      </c>
    </row>
    <row r="320" spans="2:2" x14ac:dyDescent="0.35">
      <c r="B320" cm="1">
        <f t="array" ref="B320">TRANSPOSE(_xlfn._xlws.SORT(_xlfn._xlws.FILTER(organicMaterials[org_materials_applic_lev],organicMaterials[experiment_id]=A320)))</f>
        <v>0</v>
      </c>
    </row>
    <row r="321" spans="2:2" x14ac:dyDescent="0.35">
      <c r="B321" cm="1">
        <f t="array" ref="B321">TRANSPOSE(_xlfn._xlws.SORT(_xlfn._xlws.FILTER(organicMaterials[org_materials_applic_lev],organicMaterials[experiment_id]=A321)))</f>
        <v>0</v>
      </c>
    </row>
    <row r="322" spans="2:2" x14ac:dyDescent="0.35">
      <c r="B322" cm="1">
        <f t="array" ref="B322">TRANSPOSE(_xlfn._xlws.SORT(_xlfn._xlws.FILTER(organicMaterials[org_materials_applic_lev],organicMaterials[experiment_id]=A322)))</f>
        <v>0</v>
      </c>
    </row>
    <row r="323" spans="2:2" x14ac:dyDescent="0.35">
      <c r="B323" cm="1">
        <f t="array" ref="B323">TRANSPOSE(_xlfn._xlws.SORT(_xlfn._xlws.FILTER(organicMaterials[org_materials_applic_lev],organicMaterials[experiment_id]=A323)))</f>
        <v>0</v>
      </c>
    </row>
    <row r="324" spans="2:2" x14ac:dyDescent="0.35">
      <c r="B324" cm="1">
        <f t="array" ref="B324">TRANSPOSE(_xlfn._xlws.SORT(_xlfn._xlws.FILTER(organicMaterials[org_materials_applic_lev],organicMaterials[experiment_id]=A324)))</f>
        <v>0</v>
      </c>
    </row>
    <row r="325" spans="2:2" x14ac:dyDescent="0.35">
      <c r="B325" cm="1">
        <f t="array" ref="B325">TRANSPOSE(_xlfn._xlws.SORT(_xlfn._xlws.FILTER(organicMaterials[org_materials_applic_lev],organicMaterials[experiment_id]=A325)))</f>
        <v>0</v>
      </c>
    </row>
    <row r="326" spans="2:2" x14ac:dyDescent="0.35">
      <c r="B326" cm="1">
        <f t="array" ref="B326">TRANSPOSE(_xlfn._xlws.SORT(_xlfn._xlws.FILTER(organicMaterials[org_materials_applic_lev],organicMaterials[experiment_id]=A326)))</f>
        <v>0</v>
      </c>
    </row>
    <row r="327" spans="2:2" x14ac:dyDescent="0.35">
      <c r="B327" cm="1">
        <f t="array" ref="B327">TRANSPOSE(_xlfn._xlws.SORT(_xlfn._xlws.FILTER(organicMaterials[org_materials_applic_lev],organicMaterials[experiment_id]=A327)))</f>
        <v>0</v>
      </c>
    </row>
    <row r="328" spans="2:2" x14ac:dyDescent="0.35">
      <c r="B328" cm="1">
        <f t="array" ref="B328">TRANSPOSE(_xlfn._xlws.SORT(_xlfn._xlws.FILTER(organicMaterials[org_materials_applic_lev],organicMaterials[experiment_id]=A328)))</f>
        <v>0</v>
      </c>
    </row>
    <row r="329" spans="2:2" x14ac:dyDescent="0.35">
      <c r="B329" cm="1">
        <f t="array" ref="B329">TRANSPOSE(_xlfn._xlws.SORT(_xlfn._xlws.FILTER(organicMaterials[org_materials_applic_lev],organicMaterials[experiment_id]=A329)))</f>
        <v>0</v>
      </c>
    </row>
    <row r="330" spans="2:2" x14ac:dyDescent="0.35">
      <c r="B330" cm="1">
        <f t="array" ref="B330">TRANSPOSE(_xlfn._xlws.SORT(_xlfn._xlws.FILTER(organicMaterials[org_materials_applic_lev],organicMaterials[experiment_id]=A330)))</f>
        <v>0</v>
      </c>
    </row>
    <row r="331" spans="2:2" x14ac:dyDescent="0.35">
      <c r="B331" cm="1">
        <f t="array" ref="B331">TRANSPOSE(_xlfn._xlws.SORT(_xlfn._xlws.FILTER(organicMaterials[org_materials_applic_lev],organicMaterials[experiment_id]=A331)))</f>
        <v>0</v>
      </c>
    </row>
    <row r="332" spans="2:2" x14ac:dyDescent="0.35">
      <c r="B332" cm="1">
        <f t="array" ref="B332">TRANSPOSE(_xlfn._xlws.SORT(_xlfn._xlws.FILTER(organicMaterials[org_materials_applic_lev],organicMaterials[experiment_id]=A332)))</f>
        <v>0</v>
      </c>
    </row>
    <row r="333" spans="2:2" x14ac:dyDescent="0.35">
      <c r="B333" cm="1">
        <f t="array" ref="B333">TRANSPOSE(_xlfn._xlws.SORT(_xlfn._xlws.FILTER(organicMaterials[org_materials_applic_lev],organicMaterials[experiment_id]=A333)))</f>
        <v>0</v>
      </c>
    </row>
    <row r="334" spans="2:2" x14ac:dyDescent="0.35">
      <c r="B334" cm="1">
        <f t="array" ref="B334">TRANSPOSE(_xlfn._xlws.SORT(_xlfn._xlws.FILTER(organicMaterials[org_materials_applic_lev],organicMaterials[experiment_id]=A334)))</f>
        <v>0</v>
      </c>
    </row>
    <row r="335" spans="2:2" x14ac:dyDescent="0.35">
      <c r="B335" cm="1">
        <f t="array" ref="B335">TRANSPOSE(_xlfn._xlws.SORT(_xlfn._xlws.FILTER(organicMaterials[org_materials_applic_lev],organicMaterials[experiment_id]=A335)))</f>
        <v>0</v>
      </c>
    </row>
    <row r="336" spans="2:2" x14ac:dyDescent="0.35">
      <c r="B336" cm="1">
        <f t="array" ref="B336">TRANSPOSE(_xlfn._xlws.SORT(_xlfn._xlws.FILTER(organicMaterials[org_materials_applic_lev],organicMaterials[experiment_id]=A336)))</f>
        <v>0</v>
      </c>
    </row>
    <row r="337" spans="2:2" x14ac:dyDescent="0.35">
      <c r="B337" cm="1">
        <f t="array" ref="B337">TRANSPOSE(_xlfn._xlws.SORT(_xlfn._xlws.FILTER(organicMaterials[org_materials_applic_lev],organicMaterials[experiment_id]=A337)))</f>
        <v>0</v>
      </c>
    </row>
    <row r="338" spans="2:2" x14ac:dyDescent="0.35">
      <c r="B338" cm="1">
        <f t="array" ref="B338">TRANSPOSE(_xlfn._xlws.SORT(_xlfn._xlws.FILTER(organicMaterials[org_materials_applic_lev],organicMaterials[experiment_id]=A338)))</f>
        <v>0</v>
      </c>
    </row>
    <row r="339" spans="2:2" x14ac:dyDescent="0.35">
      <c r="B339" cm="1">
        <f t="array" ref="B339">TRANSPOSE(_xlfn._xlws.SORT(_xlfn._xlws.FILTER(organicMaterials[org_materials_applic_lev],organicMaterials[experiment_id]=A339)))</f>
        <v>0</v>
      </c>
    </row>
    <row r="340" spans="2:2" x14ac:dyDescent="0.35">
      <c r="B340" cm="1">
        <f t="array" ref="B340">TRANSPOSE(_xlfn._xlws.SORT(_xlfn._xlws.FILTER(organicMaterials[org_materials_applic_lev],organicMaterials[experiment_id]=A340)))</f>
        <v>0</v>
      </c>
    </row>
    <row r="341" spans="2:2" x14ac:dyDescent="0.35">
      <c r="B341" cm="1">
        <f t="array" ref="B341">TRANSPOSE(_xlfn._xlws.SORT(_xlfn._xlws.FILTER(organicMaterials[org_materials_applic_lev],organicMaterials[experiment_id]=A341)))</f>
        <v>0</v>
      </c>
    </row>
    <row r="342" spans="2:2" x14ac:dyDescent="0.35">
      <c r="B342" cm="1">
        <f t="array" ref="B342">TRANSPOSE(_xlfn._xlws.SORT(_xlfn._xlws.FILTER(organicMaterials[org_materials_applic_lev],organicMaterials[experiment_id]=A342)))</f>
        <v>0</v>
      </c>
    </row>
    <row r="343" spans="2:2" x14ac:dyDescent="0.35">
      <c r="B343" cm="1">
        <f t="array" ref="B343">TRANSPOSE(_xlfn._xlws.SORT(_xlfn._xlws.FILTER(organicMaterials[org_materials_applic_lev],organicMaterials[experiment_id]=A343)))</f>
        <v>0</v>
      </c>
    </row>
    <row r="344" spans="2:2" x14ac:dyDescent="0.35">
      <c r="B344" cm="1">
        <f t="array" ref="B344">TRANSPOSE(_xlfn._xlws.SORT(_xlfn._xlws.FILTER(organicMaterials[org_materials_applic_lev],organicMaterials[experiment_id]=A344)))</f>
        <v>0</v>
      </c>
    </row>
    <row r="345" spans="2:2" x14ac:dyDescent="0.35">
      <c r="B345" cm="1">
        <f t="array" ref="B345">TRANSPOSE(_xlfn._xlws.SORT(_xlfn._xlws.FILTER(organicMaterials[org_materials_applic_lev],organicMaterials[experiment_id]=A345)))</f>
        <v>0</v>
      </c>
    </row>
    <row r="346" spans="2:2" x14ac:dyDescent="0.35">
      <c r="B346" cm="1">
        <f t="array" ref="B346">TRANSPOSE(_xlfn._xlws.SORT(_xlfn._xlws.FILTER(organicMaterials[org_materials_applic_lev],organicMaterials[experiment_id]=A346)))</f>
        <v>0</v>
      </c>
    </row>
    <row r="347" spans="2:2" x14ac:dyDescent="0.35">
      <c r="B347" cm="1">
        <f t="array" ref="B347">TRANSPOSE(_xlfn._xlws.SORT(_xlfn._xlws.FILTER(organicMaterials[org_materials_applic_lev],organicMaterials[experiment_id]=A347)))</f>
        <v>0</v>
      </c>
    </row>
    <row r="348" spans="2:2" x14ac:dyDescent="0.35">
      <c r="B348" cm="1">
        <f t="array" ref="B348">TRANSPOSE(_xlfn._xlws.SORT(_xlfn._xlws.FILTER(organicMaterials[org_materials_applic_lev],organicMaterials[experiment_id]=A348)))</f>
        <v>0</v>
      </c>
    </row>
    <row r="349" spans="2:2" x14ac:dyDescent="0.35">
      <c r="B349" cm="1">
        <f t="array" ref="B349">TRANSPOSE(_xlfn._xlws.SORT(_xlfn._xlws.FILTER(organicMaterials[org_materials_applic_lev],organicMaterials[experiment_id]=A349)))</f>
        <v>0</v>
      </c>
    </row>
    <row r="350" spans="2:2" x14ac:dyDescent="0.35">
      <c r="B350" cm="1">
        <f t="array" ref="B350">TRANSPOSE(_xlfn._xlws.SORT(_xlfn._xlws.FILTER(organicMaterials[org_materials_applic_lev],organicMaterials[experiment_id]=A350)))</f>
        <v>0</v>
      </c>
    </row>
    <row r="351" spans="2:2" x14ac:dyDescent="0.35">
      <c r="B351" cm="1">
        <f t="array" ref="B351">TRANSPOSE(_xlfn._xlws.SORT(_xlfn._xlws.FILTER(organicMaterials[org_materials_applic_lev],organicMaterials[experiment_id]=A351)))</f>
        <v>0</v>
      </c>
    </row>
    <row r="352" spans="2:2" x14ac:dyDescent="0.35">
      <c r="B352" cm="1">
        <f t="array" ref="B352">TRANSPOSE(_xlfn._xlws.SORT(_xlfn._xlws.FILTER(organicMaterials[org_materials_applic_lev],organicMaterials[experiment_id]=A352)))</f>
        <v>0</v>
      </c>
    </row>
    <row r="353" spans="2:2" x14ac:dyDescent="0.35">
      <c r="B353" cm="1">
        <f t="array" ref="B353">TRANSPOSE(_xlfn._xlws.SORT(_xlfn._xlws.FILTER(organicMaterials[org_materials_applic_lev],organicMaterials[experiment_id]=A353)))</f>
        <v>0</v>
      </c>
    </row>
    <row r="354" spans="2:2" x14ac:dyDescent="0.35">
      <c r="B354" cm="1">
        <f t="array" ref="B354">TRANSPOSE(_xlfn._xlws.SORT(_xlfn._xlws.FILTER(organicMaterials[org_materials_applic_lev],organicMaterials[experiment_id]=A354)))</f>
        <v>0</v>
      </c>
    </row>
    <row r="355" spans="2:2" x14ac:dyDescent="0.35">
      <c r="B355" cm="1">
        <f t="array" ref="B355">TRANSPOSE(_xlfn._xlws.SORT(_xlfn._xlws.FILTER(organicMaterials[org_materials_applic_lev],organicMaterials[experiment_id]=A355)))</f>
        <v>0</v>
      </c>
    </row>
    <row r="356" spans="2:2" x14ac:dyDescent="0.35">
      <c r="B356" cm="1">
        <f t="array" ref="B356">TRANSPOSE(_xlfn._xlws.SORT(_xlfn._xlws.FILTER(organicMaterials[org_materials_applic_lev],organicMaterials[experiment_id]=A356)))</f>
        <v>0</v>
      </c>
    </row>
    <row r="357" spans="2:2" x14ac:dyDescent="0.35">
      <c r="B357" cm="1">
        <f t="array" ref="B357">TRANSPOSE(_xlfn._xlws.SORT(_xlfn._xlws.FILTER(organicMaterials[org_materials_applic_lev],organicMaterials[experiment_id]=A357)))</f>
        <v>0</v>
      </c>
    </row>
    <row r="358" spans="2:2" x14ac:dyDescent="0.35">
      <c r="B358" cm="1">
        <f t="array" ref="B358">TRANSPOSE(_xlfn._xlws.SORT(_xlfn._xlws.FILTER(organicMaterials[org_materials_applic_lev],organicMaterials[experiment_id]=A358)))</f>
        <v>0</v>
      </c>
    </row>
    <row r="359" spans="2:2" x14ac:dyDescent="0.35">
      <c r="B359" cm="1">
        <f t="array" ref="B359">TRANSPOSE(_xlfn._xlws.SORT(_xlfn._xlws.FILTER(organicMaterials[org_materials_applic_lev],organicMaterials[experiment_id]=A359)))</f>
        <v>0</v>
      </c>
    </row>
    <row r="360" spans="2:2" x14ac:dyDescent="0.35">
      <c r="B360" cm="1">
        <f t="array" ref="B360">TRANSPOSE(_xlfn._xlws.SORT(_xlfn._xlws.FILTER(organicMaterials[org_materials_applic_lev],organicMaterials[experiment_id]=A360)))</f>
        <v>0</v>
      </c>
    </row>
    <row r="361" spans="2:2" x14ac:dyDescent="0.35">
      <c r="B361" cm="1">
        <f t="array" ref="B361">TRANSPOSE(_xlfn._xlws.SORT(_xlfn._xlws.FILTER(organicMaterials[org_materials_applic_lev],organicMaterials[experiment_id]=A361)))</f>
        <v>0</v>
      </c>
    </row>
    <row r="362" spans="2:2" x14ac:dyDescent="0.35">
      <c r="B362" cm="1">
        <f t="array" ref="B362">TRANSPOSE(_xlfn._xlws.SORT(_xlfn._xlws.FILTER(organicMaterials[org_materials_applic_lev],organicMaterials[experiment_id]=A362)))</f>
        <v>0</v>
      </c>
    </row>
    <row r="363" spans="2:2" x14ac:dyDescent="0.35">
      <c r="B363" cm="1">
        <f t="array" ref="B363">TRANSPOSE(_xlfn._xlws.SORT(_xlfn._xlws.FILTER(organicMaterials[org_materials_applic_lev],organicMaterials[experiment_id]=A363)))</f>
        <v>0</v>
      </c>
    </row>
    <row r="364" spans="2:2" x14ac:dyDescent="0.35">
      <c r="B364" cm="1">
        <f t="array" ref="B364">TRANSPOSE(_xlfn._xlws.SORT(_xlfn._xlws.FILTER(organicMaterials[org_materials_applic_lev],organicMaterials[experiment_id]=A364)))</f>
        <v>0</v>
      </c>
    </row>
    <row r="365" spans="2:2" x14ac:dyDescent="0.35">
      <c r="B365" cm="1">
        <f t="array" ref="B365">TRANSPOSE(_xlfn._xlws.SORT(_xlfn._xlws.FILTER(organicMaterials[org_materials_applic_lev],organicMaterials[experiment_id]=A365)))</f>
        <v>0</v>
      </c>
    </row>
    <row r="366" spans="2:2" x14ac:dyDescent="0.35">
      <c r="B366" cm="1">
        <f t="array" ref="B366">TRANSPOSE(_xlfn._xlws.SORT(_xlfn._xlws.FILTER(organicMaterials[org_materials_applic_lev],organicMaterials[experiment_id]=A366)))</f>
        <v>0</v>
      </c>
    </row>
    <row r="367" spans="2:2" x14ac:dyDescent="0.35">
      <c r="B367" cm="1">
        <f t="array" ref="B367">TRANSPOSE(_xlfn._xlws.SORT(_xlfn._xlws.FILTER(organicMaterials[org_materials_applic_lev],organicMaterials[experiment_id]=A367)))</f>
        <v>0</v>
      </c>
    </row>
    <row r="368" spans="2:2" x14ac:dyDescent="0.35">
      <c r="B368" cm="1">
        <f t="array" ref="B368">TRANSPOSE(_xlfn._xlws.SORT(_xlfn._xlws.FILTER(organicMaterials[org_materials_applic_lev],organicMaterials[experiment_id]=A368)))</f>
        <v>0</v>
      </c>
    </row>
    <row r="369" spans="2:2" x14ac:dyDescent="0.35">
      <c r="B369" cm="1">
        <f t="array" ref="B369">TRANSPOSE(_xlfn._xlws.SORT(_xlfn._xlws.FILTER(organicMaterials[org_materials_applic_lev],organicMaterials[experiment_id]=A369)))</f>
        <v>0</v>
      </c>
    </row>
    <row r="370" spans="2:2" x14ac:dyDescent="0.35">
      <c r="B370" cm="1">
        <f t="array" ref="B370">TRANSPOSE(_xlfn._xlws.SORT(_xlfn._xlws.FILTER(organicMaterials[org_materials_applic_lev],organicMaterials[experiment_id]=A370)))</f>
        <v>0</v>
      </c>
    </row>
    <row r="371" spans="2:2" x14ac:dyDescent="0.35">
      <c r="B371" cm="1">
        <f t="array" ref="B371">TRANSPOSE(_xlfn._xlws.SORT(_xlfn._xlws.FILTER(organicMaterials[org_materials_applic_lev],organicMaterials[experiment_id]=A371)))</f>
        <v>0</v>
      </c>
    </row>
    <row r="372" spans="2:2" x14ac:dyDescent="0.35">
      <c r="B372" cm="1">
        <f t="array" ref="B372">TRANSPOSE(_xlfn._xlws.SORT(_xlfn._xlws.FILTER(organicMaterials[org_materials_applic_lev],organicMaterials[experiment_id]=A372)))</f>
        <v>0</v>
      </c>
    </row>
    <row r="373" spans="2:2" x14ac:dyDescent="0.35">
      <c r="B373" cm="1">
        <f t="array" ref="B373">TRANSPOSE(_xlfn._xlws.SORT(_xlfn._xlws.FILTER(organicMaterials[org_materials_applic_lev],organicMaterials[experiment_id]=A373)))</f>
        <v>0</v>
      </c>
    </row>
    <row r="374" spans="2:2" x14ac:dyDescent="0.35">
      <c r="B374" cm="1">
        <f t="array" ref="B374">TRANSPOSE(_xlfn._xlws.SORT(_xlfn._xlws.FILTER(organicMaterials[org_materials_applic_lev],organicMaterials[experiment_id]=A374)))</f>
        <v>0</v>
      </c>
    </row>
    <row r="375" spans="2:2" x14ac:dyDescent="0.35">
      <c r="B375" cm="1">
        <f t="array" ref="B375">TRANSPOSE(_xlfn._xlws.SORT(_xlfn._xlws.FILTER(organicMaterials[org_materials_applic_lev],organicMaterials[experiment_id]=A375)))</f>
        <v>0</v>
      </c>
    </row>
    <row r="376" spans="2:2" x14ac:dyDescent="0.35">
      <c r="B376" cm="1">
        <f t="array" ref="B376">TRANSPOSE(_xlfn._xlws.SORT(_xlfn._xlws.FILTER(organicMaterials[org_materials_applic_lev],organicMaterials[experiment_id]=A376)))</f>
        <v>0</v>
      </c>
    </row>
    <row r="377" spans="2:2" x14ac:dyDescent="0.35">
      <c r="B377" cm="1">
        <f t="array" ref="B377">TRANSPOSE(_xlfn._xlws.SORT(_xlfn._xlws.FILTER(organicMaterials[org_materials_applic_lev],organicMaterials[experiment_id]=A377)))</f>
        <v>0</v>
      </c>
    </row>
    <row r="378" spans="2:2" x14ac:dyDescent="0.35">
      <c r="B378" cm="1">
        <f t="array" ref="B378">TRANSPOSE(_xlfn._xlws.SORT(_xlfn._xlws.FILTER(organicMaterials[org_materials_applic_lev],organicMaterials[experiment_id]=A378)))</f>
        <v>0</v>
      </c>
    </row>
    <row r="379" spans="2:2" x14ac:dyDescent="0.35">
      <c r="B379" cm="1">
        <f t="array" ref="B379">TRANSPOSE(_xlfn._xlws.SORT(_xlfn._xlws.FILTER(organicMaterials[org_materials_applic_lev],organicMaterials[experiment_id]=A379)))</f>
        <v>0</v>
      </c>
    </row>
    <row r="380" spans="2:2" x14ac:dyDescent="0.35">
      <c r="B380" cm="1">
        <f t="array" ref="B380">TRANSPOSE(_xlfn._xlws.SORT(_xlfn._xlws.FILTER(organicMaterials[org_materials_applic_lev],organicMaterials[experiment_id]=A380)))</f>
        <v>0</v>
      </c>
    </row>
    <row r="381" spans="2:2" x14ac:dyDescent="0.35">
      <c r="B381" cm="1">
        <f t="array" ref="B381">TRANSPOSE(_xlfn._xlws.SORT(_xlfn._xlws.FILTER(organicMaterials[org_materials_applic_lev],organicMaterials[experiment_id]=A381)))</f>
        <v>0</v>
      </c>
    </row>
    <row r="382" spans="2:2" x14ac:dyDescent="0.35">
      <c r="B382" cm="1">
        <f t="array" ref="B382">TRANSPOSE(_xlfn._xlws.SORT(_xlfn._xlws.FILTER(organicMaterials[org_materials_applic_lev],organicMaterials[experiment_id]=A382)))</f>
        <v>0</v>
      </c>
    </row>
    <row r="383" spans="2:2" x14ac:dyDescent="0.35">
      <c r="B383" cm="1">
        <f t="array" ref="B383">TRANSPOSE(_xlfn._xlws.SORT(_xlfn._xlws.FILTER(organicMaterials[org_materials_applic_lev],organicMaterials[experiment_id]=A383)))</f>
        <v>0</v>
      </c>
    </row>
    <row r="384" spans="2:2" x14ac:dyDescent="0.35">
      <c r="B384" cm="1">
        <f t="array" ref="B384">TRANSPOSE(_xlfn._xlws.SORT(_xlfn._xlws.FILTER(organicMaterials[org_materials_applic_lev],organicMaterials[experiment_id]=A384)))</f>
        <v>0</v>
      </c>
    </row>
    <row r="385" spans="2:2" x14ac:dyDescent="0.35">
      <c r="B385" cm="1">
        <f t="array" ref="B385">TRANSPOSE(_xlfn._xlws.SORT(_xlfn._xlws.FILTER(organicMaterials[org_materials_applic_lev],organicMaterials[experiment_id]=A385)))</f>
        <v>0</v>
      </c>
    </row>
    <row r="386" spans="2:2" x14ac:dyDescent="0.35">
      <c r="B386" cm="1">
        <f t="array" ref="B386">TRANSPOSE(_xlfn._xlws.SORT(_xlfn._xlws.FILTER(organicMaterials[org_materials_applic_lev],organicMaterials[experiment_id]=A386)))</f>
        <v>0</v>
      </c>
    </row>
    <row r="387" spans="2:2" x14ac:dyDescent="0.35">
      <c r="B387" cm="1">
        <f t="array" ref="B387">TRANSPOSE(_xlfn._xlws.SORT(_xlfn._xlws.FILTER(organicMaterials[org_materials_applic_lev],organicMaterials[experiment_id]=A387)))</f>
        <v>0</v>
      </c>
    </row>
    <row r="388" spans="2:2" x14ac:dyDescent="0.35">
      <c r="B388" cm="1">
        <f t="array" ref="B388">TRANSPOSE(_xlfn._xlws.SORT(_xlfn._xlws.FILTER(organicMaterials[org_materials_applic_lev],organicMaterials[experiment_id]=A388)))</f>
        <v>0</v>
      </c>
    </row>
    <row r="389" spans="2:2" x14ac:dyDescent="0.35">
      <c r="B389" cm="1">
        <f t="array" ref="B389">TRANSPOSE(_xlfn._xlws.SORT(_xlfn._xlws.FILTER(organicMaterials[org_materials_applic_lev],organicMaterials[experiment_id]=A389)))</f>
        <v>0</v>
      </c>
    </row>
    <row r="390" spans="2:2" x14ac:dyDescent="0.35">
      <c r="B390" cm="1">
        <f t="array" ref="B390">TRANSPOSE(_xlfn._xlws.SORT(_xlfn._xlws.FILTER(organicMaterials[org_materials_applic_lev],organicMaterials[experiment_id]=A390)))</f>
        <v>0</v>
      </c>
    </row>
    <row r="391" spans="2:2" x14ac:dyDescent="0.35">
      <c r="B391" cm="1">
        <f t="array" ref="B391">TRANSPOSE(_xlfn._xlws.SORT(_xlfn._xlws.FILTER(organicMaterials[org_materials_applic_lev],organicMaterials[experiment_id]=A391)))</f>
        <v>0</v>
      </c>
    </row>
    <row r="392" spans="2:2" x14ac:dyDescent="0.35">
      <c r="B392" cm="1">
        <f t="array" ref="B392">TRANSPOSE(_xlfn._xlws.SORT(_xlfn._xlws.FILTER(organicMaterials[org_materials_applic_lev],organicMaterials[experiment_id]=A392)))</f>
        <v>0</v>
      </c>
    </row>
    <row r="393" spans="2:2" x14ac:dyDescent="0.35">
      <c r="B393" cm="1">
        <f t="array" ref="B393">TRANSPOSE(_xlfn._xlws.SORT(_xlfn._xlws.FILTER(organicMaterials[org_materials_applic_lev],organicMaterials[experiment_id]=A393)))</f>
        <v>0</v>
      </c>
    </row>
    <row r="394" spans="2:2" x14ac:dyDescent="0.35">
      <c r="B394" cm="1">
        <f t="array" ref="B394">TRANSPOSE(_xlfn._xlws.SORT(_xlfn._xlws.FILTER(organicMaterials[org_materials_applic_lev],organicMaterials[experiment_id]=A394)))</f>
        <v>0</v>
      </c>
    </row>
    <row r="395" spans="2:2" x14ac:dyDescent="0.35">
      <c r="B395" cm="1">
        <f t="array" ref="B395">TRANSPOSE(_xlfn._xlws.SORT(_xlfn._xlws.FILTER(organicMaterials[org_materials_applic_lev],organicMaterials[experiment_id]=A395)))</f>
        <v>0</v>
      </c>
    </row>
    <row r="396" spans="2:2" x14ac:dyDescent="0.35">
      <c r="B396" cm="1">
        <f t="array" ref="B396">TRANSPOSE(_xlfn._xlws.SORT(_xlfn._xlws.FILTER(organicMaterials[org_materials_applic_lev],organicMaterials[experiment_id]=A396)))</f>
        <v>0</v>
      </c>
    </row>
    <row r="397" spans="2:2" x14ac:dyDescent="0.35">
      <c r="B397" cm="1">
        <f t="array" ref="B397">TRANSPOSE(_xlfn._xlws.SORT(_xlfn._xlws.FILTER(organicMaterials[org_materials_applic_lev],organicMaterials[experiment_id]=A397)))</f>
        <v>0</v>
      </c>
    </row>
    <row r="398" spans="2:2" x14ac:dyDescent="0.35">
      <c r="B398" cm="1">
        <f t="array" ref="B398">TRANSPOSE(_xlfn._xlws.SORT(_xlfn._xlws.FILTER(organicMaterials[org_materials_applic_lev],organicMaterials[experiment_id]=A398)))</f>
        <v>0</v>
      </c>
    </row>
    <row r="399" spans="2:2" x14ac:dyDescent="0.35">
      <c r="B399" cm="1">
        <f t="array" ref="B399">TRANSPOSE(_xlfn._xlws.SORT(_xlfn._xlws.FILTER(organicMaterials[org_materials_applic_lev],organicMaterials[experiment_id]=A399)))</f>
        <v>0</v>
      </c>
    </row>
    <row r="400" spans="2:2" x14ac:dyDescent="0.35">
      <c r="B400" cm="1">
        <f t="array" ref="B400">TRANSPOSE(_xlfn._xlws.SORT(_xlfn._xlws.FILTER(organicMaterials[org_materials_applic_lev],organicMaterials[experiment_id]=A400)))</f>
        <v>0</v>
      </c>
    </row>
    <row r="401" spans="2:2" x14ac:dyDescent="0.35">
      <c r="B401" cm="1">
        <f t="array" ref="B401">TRANSPOSE(_xlfn._xlws.SORT(_xlfn._xlws.FILTER(organicMaterials[org_materials_applic_lev],organicMaterials[experiment_id]=A401)))</f>
        <v>0</v>
      </c>
    </row>
    <row r="402" spans="2:2" x14ac:dyDescent="0.35">
      <c r="B402" cm="1">
        <f t="array" ref="B402">TRANSPOSE(_xlfn._xlws.SORT(_xlfn._xlws.FILTER(organicMaterials[org_materials_applic_lev],organicMaterials[experiment_id]=A402)))</f>
        <v>0</v>
      </c>
    </row>
    <row r="403" spans="2:2" x14ac:dyDescent="0.35">
      <c r="B403" cm="1">
        <f t="array" ref="B403">TRANSPOSE(_xlfn._xlws.SORT(_xlfn._xlws.FILTER(organicMaterials[org_materials_applic_lev],organicMaterials[experiment_id]=A403)))</f>
        <v>0</v>
      </c>
    </row>
    <row r="404" spans="2:2" x14ac:dyDescent="0.35">
      <c r="B404" cm="1">
        <f t="array" ref="B404">TRANSPOSE(_xlfn._xlws.SORT(_xlfn._xlws.FILTER(organicMaterials[org_materials_applic_lev],organicMaterials[experiment_id]=A404)))</f>
        <v>0</v>
      </c>
    </row>
    <row r="405" spans="2:2" x14ac:dyDescent="0.35">
      <c r="B405" cm="1">
        <f t="array" ref="B405">TRANSPOSE(_xlfn._xlws.SORT(_xlfn._xlws.FILTER(organicMaterials[org_materials_applic_lev],organicMaterials[experiment_id]=A405)))</f>
        <v>0</v>
      </c>
    </row>
    <row r="406" spans="2:2" x14ac:dyDescent="0.35">
      <c r="B406" cm="1">
        <f t="array" ref="B406">TRANSPOSE(_xlfn._xlws.SORT(_xlfn._xlws.FILTER(organicMaterials[org_materials_applic_lev],organicMaterials[experiment_id]=A406)))</f>
        <v>0</v>
      </c>
    </row>
    <row r="407" spans="2:2" x14ac:dyDescent="0.35">
      <c r="B407" cm="1">
        <f t="array" ref="B407">TRANSPOSE(_xlfn._xlws.SORT(_xlfn._xlws.FILTER(organicMaterials[org_materials_applic_lev],organicMaterials[experiment_id]=A407)))</f>
        <v>0</v>
      </c>
    </row>
    <row r="408" spans="2:2" x14ac:dyDescent="0.35">
      <c r="B408" cm="1">
        <f t="array" ref="B408">TRANSPOSE(_xlfn._xlws.SORT(_xlfn._xlws.FILTER(organicMaterials[org_materials_applic_lev],organicMaterials[experiment_id]=A408)))</f>
        <v>0</v>
      </c>
    </row>
    <row r="409" spans="2:2" x14ac:dyDescent="0.35">
      <c r="B409" cm="1">
        <f t="array" ref="B409">TRANSPOSE(_xlfn._xlws.SORT(_xlfn._xlws.FILTER(organicMaterials[org_materials_applic_lev],organicMaterials[experiment_id]=A409)))</f>
        <v>0</v>
      </c>
    </row>
    <row r="410" spans="2:2" x14ac:dyDescent="0.35">
      <c r="B410" cm="1">
        <f t="array" ref="B410">TRANSPOSE(_xlfn._xlws.SORT(_xlfn._xlws.FILTER(organicMaterials[org_materials_applic_lev],organicMaterials[experiment_id]=A410)))</f>
        <v>0</v>
      </c>
    </row>
    <row r="411" spans="2:2" x14ac:dyDescent="0.35">
      <c r="B411" cm="1">
        <f t="array" ref="B411">TRANSPOSE(_xlfn._xlws.SORT(_xlfn._xlws.FILTER(organicMaterials[org_materials_applic_lev],organicMaterials[experiment_id]=A411)))</f>
        <v>0</v>
      </c>
    </row>
    <row r="412" spans="2:2" x14ac:dyDescent="0.35">
      <c r="B412" cm="1">
        <f t="array" ref="B412">TRANSPOSE(_xlfn._xlws.SORT(_xlfn._xlws.FILTER(organicMaterials[org_materials_applic_lev],organicMaterials[experiment_id]=A412)))</f>
        <v>0</v>
      </c>
    </row>
    <row r="413" spans="2:2" x14ac:dyDescent="0.35">
      <c r="B413" cm="1">
        <f t="array" ref="B413">TRANSPOSE(_xlfn._xlws.SORT(_xlfn._xlws.FILTER(organicMaterials[org_materials_applic_lev],organicMaterials[experiment_id]=A413)))</f>
        <v>0</v>
      </c>
    </row>
    <row r="414" spans="2:2" x14ac:dyDescent="0.35">
      <c r="B414" cm="1">
        <f t="array" ref="B414">TRANSPOSE(_xlfn._xlws.SORT(_xlfn._xlws.FILTER(organicMaterials[org_materials_applic_lev],organicMaterials[experiment_id]=A414)))</f>
        <v>0</v>
      </c>
    </row>
    <row r="415" spans="2:2" x14ac:dyDescent="0.35">
      <c r="B415" cm="1">
        <f t="array" ref="B415">TRANSPOSE(_xlfn._xlws.SORT(_xlfn._xlws.FILTER(organicMaterials[org_materials_applic_lev],organicMaterials[experiment_id]=A415)))</f>
        <v>0</v>
      </c>
    </row>
    <row r="416" spans="2:2" x14ac:dyDescent="0.35">
      <c r="B416" cm="1">
        <f t="array" ref="B416">TRANSPOSE(_xlfn._xlws.SORT(_xlfn._xlws.FILTER(organicMaterials[org_materials_applic_lev],organicMaterials[experiment_id]=A416)))</f>
        <v>0</v>
      </c>
    </row>
    <row r="417" spans="2:2" x14ac:dyDescent="0.35">
      <c r="B417" cm="1">
        <f t="array" ref="B417">TRANSPOSE(_xlfn._xlws.SORT(_xlfn._xlws.FILTER(organicMaterials[org_materials_applic_lev],organicMaterials[experiment_id]=A417)))</f>
        <v>0</v>
      </c>
    </row>
    <row r="418" spans="2:2" x14ac:dyDescent="0.35">
      <c r="B418" cm="1">
        <f t="array" ref="B418">TRANSPOSE(_xlfn._xlws.SORT(_xlfn._xlws.FILTER(organicMaterials[org_materials_applic_lev],organicMaterials[experiment_id]=A418)))</f>
        <v>0</v>
      </c>
    </row>
    <row r="419" spans="2:2" x14ac:dyDescent="0.35">
      <c r="B419" cm="1">
        <f t="array" ref="B419">TRANSPOSE(_xlfn._xlws.SORT(_xlfn._xlws.FILTER(organicMaterials[org_materials_applic_lev],organicMaterials[experiment_id]=A419)))</f>
        <v>0</v>
      </c>
    </row>
    <row r="420" spans="2:2" x14ac:dyDescent="0.35">
      <c r="B420" cm="1">
        <f t="array" ref="B420">TRANSPOSE(_xlfn._xlws.SORT(_xlfn._xlws.FILTER(organicMaterials[org_materials_applic_lev],organicMaterials[experiment_id]=A420)))</f>
        <v>0</v>
      </c>
    </row>
    <row r="421" spans="2:2" x14ac:dyDescent="0.35">
      <c r="B421" cm="1">
        <f t="array" ref="B421">TRANSPOSE(_xlfn._xlws.SORT(_xlfn._xlws.FILTER(organicMaterials[org_materials_applic_lev],organicMaterials[experiment_id]=A421)))</f>
        <v>0</v>
      </c>
    </row>
    <row r="422" spans="2:2" x14ac:dyDescent="0.35">
      <c r="B422" cm="1">
        <f t="array" ref="B422">TRANSPOSE(_xlfn._xlws.SORT(_xlfn._xlws.FILTER(organicMaterials[org_materials_applic_lev],organicMaterials[experiment_id]=A422)))</f>
        <v>0</v>
      </c>
    </row>
    <row r="423" spans="2:2" x14ac:dyDescent="0.35">
      <c r="B423" cm="1">
        <f t="array" ref="B423">TRANSPOSE(_xlfn._xlws.SORT(_xlfn._xlws.FILTER(organicMaterials[org_materials_applic_lev],organicMaterials[experiment_id]=A423)))</f>
        <v>0</v>
      </c>
    </row>
    <row r="424" spans="2:2" x14ac:dyDescent="0.35">
      <c r="B424" cm="1">
        <f t="array" ref="B424">TRANSPOSE(_xlfn._xlws.SORT(_xlfn._xlws.FILTER(organicMaterials[org_materials_applic_lev],organicMaterials[experiment_id]=A424)))</f>
        <v>0</v>
      </c>
    </row>
    <row r="425" spans="2:2" x14ac:dyDescent="0.35">
      <c r="B425" cm="1">
        <f t="array" ref="B425">TRANSPOSE(_xlfn._xlws.SORT(_xlfn._xlws.FILTER(organicMaterials[org_materials_applic_lev],organicMaterials[experiment_id]=A425)))</f>
        <v>0</v>
      </c>
    </row>
    <row r="426" spans="2:2" x14ac:dyDescent="0.35">
      <c r="B426" cm="1">
        <f t="array" ref="B426">TRANSPOSE(_xlfn._xlws.SORT(_xlfn._xlws.FILTER(organicMaterials[org_materials_applic_lev],organicMaterials[experiment_id]=A426)))</f>
        <v>0</v>
      </c>
    </row>
    <row r="427" spans="2:2" x14ac:dyDescent="0.35">
      <c r="B427" cm="1">
        <f t="array" ref="B427">TRANSPOSE(_xlfn._xlws.SORT(_xlfn._xlws.FILTER(organicMaterials[org_materials_applic_lev],organicMaterials[experiment_id]=A427)))</f>
        <v>0</v>
      </c>
    </row>
    <row r="428" spans="2:2" x14ac:dyDescent="0.35">
      <c r="B428" cm="1">
        <f t="array" ref="B428">TRANSPOSE(_xlfn._xlws.SORT(_xlfn._xlws.FILTER(organicMaterials[org_materials_applic_lev],organicMaterials[experiment_id]=A428)))</f>
        <v>0</v>
      </c>
    </row>
    <row r="429" spans="2:2" x14ac:dyDescent="0.35">
      <c r="B429" cm="1">
        <f t="array" ref="B429">TRANSPOSE(_xlfn._xlws.SORT(_xlfn._xlws.FILTER(organicMaterials[org_materials_applic_lev],organicMaterials[experiment_id]=A429)))</f>
        <v>0</v>
      </c>
    </row>
    <row r="430" spans="2:2" x14ac:dyDescent="0.35">
      <c r="B430" cm="1">
        <f t="array" ref="B430">TRANSPOSE(_xlfn._xlws.SORT(_xlfn._xlws.FILTER(organicMaterials[org_materials_applic_lev],organicMaterials[experiment_id]=A430)))</f>
        <v>0</v>
      </c>
    </row>
    <row r="431" spans="2:2" x14ac:dyDescent="0.35">
      <c r="B431" cm="1">
        <f t="array" ref="B431">TRANSPOSE(_xlfn._xlws.SORT(_xlfn._xlws.FILTER(organicMaterials[org_materials_applic_lev],organicMaterials[experiment_id]=A431)))</f>
        <v>0</v>
      </c>
    </row>
    <row r="432" spans="2:2" x14ac:dyDescent="0.35">
      <c r="B432" cm="1">
        <f t="array" ref="B432">TRANSPOSE(_xlfn._xlws.SORT(_xlfn._xlws.FILTER(organicMaterials[org_materials_applic_lev],organicMaterials[experiment_id]=A432)))</f>
        <v>0</v>
      </c>
    </row>
    <row r="433" spans="2:2" x14ac:dyDescent="0.35">
      <c r="B433" cm="1">
        <f t="array" ref="B433">TRANSPOSE(_xlfn._xlws.SORT(_xlfn._xlws.FILTER(organicMaterials[org_materials_applic_lev],organicMaterials[experiment_id]=A433)))</f>
        <v>0</v>
      </c>
    </row>
    <row r="434" spans="2:2" x14ac:dyDescent="0.35">
      <c r="B434" cm="1">
        <f t="array" ref="B434">TRANSPOSE(_xlfn._xlws.SORT(_xlfn._xlws.FILTER(organicMaterials[org_materials_applic_lev],organicMaterials[experiment_id]=A434)))</f>
        <v>0</v>
      </c>
    </row>
    <row r="435" spans="2:2" x14ac:dyDescent="0.35">
      <c r="B435" cm="1">
        <f t="array" ref="B435">TRANSPOSE(_xlfn._xlws.SORT(_xlfn._xlws.FILTER(organicMaterials[org_materials_applic_lev],organicMaterials[experiment_id]=A435)))</f>
        <v>0</v>
      </c>
    </row>
    <row r="436" spans="2:2" x14ac:dyDescent="0.35">
      <c r="B436" cm="1">
        <f t="array" ref="B436">TRANSPOSE(_xlfn._xlws.SORT(_xlfn._xlws.FILTER(organicMaterials[org_materials_applic_lev],organicMaterials[experiment_id]=A436)))</f>
        <v>0</v>
      </c>
    </row>
    <row r="437" spans="2:2" x14ac:dyDescent="0.35">
      <c r="B437" cm="1">
        <f t="array" ref="B437">TRANSPOSE(_xlfn._xlws.SORT(_xlfn._xlws.FILTER(organicMaterials[org_materials_applic_lev],organicMaterials[experiment_id]=A437)))</f>
        <v>0</v>
      </c>
    </row>
    <row r="438" spans="2:2" x14ac:dyDescent="0.35">
      <c r="B438" cm="1">
        <f t="array" ref="B438">TRANSPOSE(_xlfn._xlws.SORT(_xlfn._xlws.FILTER(organicMaterials[org_materials_applic_lev],organicMaterials[experiment_id]=A438)))</f>
        <v>0</v>
      </c>
    </row>
    <row r="439" spans="2:2" x14ac:dyDescent="0.35">
      <c r="B439" cm="1">
        <f t="array" ref="B439">TRANSPOSE(_xlfn._xlws.SORT(_xlfn._xlws.FILTER(organicMaterials[org_materials_applic_lev],organicMaterials[experiment_id]=A439)))</f>
        <v>0</v>
      </c>
    </row>
    <row r="440" spans="2:2" x14ac:dyDescent="0.35">
      <c r="B440" cm="1">
        <f t="array" ref="B440">TRANSPOSE(_xlfn._xlws.SORT(_xlfn._xlws.FILTER(organicMaterials[org_materials_applic_lev],organicMaterials[experiment_id]=A440)))</f>
        <v>0</v>
      </c>
    </row>
    <row r="441" spans="2:2" x14ac:dyDescent="0.35">
      <c r="B441" cm="1">
        <f t="array" ref="B441">TRANSPOSE(_xlfn._xlws.SORT(_xlfn._xlws.FILTER(organicMaterials[org_materials_applic_lev],organicMaterials[experiment_id]=A441)))</f>
        <v>0</v>
      </c>
    </row>
    <row r="442" spans="2:2" x14ac:dyDescent="0.35">
      <c r="B442" cm="1">
        <f t="array" ref="B442">TRANSPOSE(_xlfn._xlws.SORT(_xlfn._xlws.FILTER(organicMaterials[org_materials_applic_lev],organicMaterials[experiment_id]=A442)))</f>
        <v>0</v>
      </c>
    </row>
    <row r="443" spans="2:2" x14ac:dyDescent="0.35">
      <c r="B443" cm="1">
        <f t="array" ref="B443">TRANSPOSE(_xlfn._xlws.SORT(_xlfn._xlws.FILTER(organicMaterials[org_materials_applic_lev],organicMaterials[experiment_id]=A443)))</f>
        <v>0</v>
      </c>
    </row>
    <row r="444" spans="2:2" x14ac:dyDescent="0.35">
      <c r="B444" cm="1">
        <f t="array" ref="B444">TRANSPOSE(_xlfn._xlws.SORT(_xlfn._xlws.FILTER(organicMaterials[org_materials_applic_lev],organicMaterials[experiment_id]=A444)))</f>
        <v>0</v>
      </c>
    </row>
    <row r="445" spans="2:2" x14ac:dyDescent="0.35">
      <c r="B445" cm="1">
        <f t="array" ref="B445">TRANSPOSE(_xlfn._xlws.SORT(_xlfn._xlws.FILTER(organicMaterials[org_materials_applic_lev],organicMaterials[experiment_id]=A445)))</f>
        <v>0</v>
      </c>
    </row>
    <row r="446" spans="2:2" x14ac:dyDescent="0.35">
      <c r="B446" cm="1">
        <f t="array" ref="B446">TRANSPOSE(_xlfn._xlws.SORT(_xlfn._xlws.FILTER(organicMaterials[org_materials_applic_lev],organicMaterials[experiment_id]=A446)))</f>
        <v>0</v>
      </c>
    </row>
    <row r="447" spans="2:2" x14ac:dyDescent="0.35">
      <c r="B447" cm="1">
        <f t="array" ref="B447">TRANSPOSE(_xlfn._xlws.SORT(_xlfn._xlws.FILTER(organicMaterials[org_materials_applic_lev],organicMaterials[experiment_id]=A447)))</f>
        <v>0</v>
      </c>
    </row>
    <row r="448" spans="2:2" x14ac:dyDescent="0.35">
      <c r="B448" cm="1">
        <f t="array" ref="B448">TRANSPOSE(_xlfn._xlws.SORT(_xlfn._xlws.FILTER(organicMaterials[org_materials_applic_lev],organicMaterials[experiment_id]=A448)))</f>
        <v>0</v>
      </c>
    </row>
    <row r="449" spans="2:2" x14ac:dyDescent="0.35">
      <c r="B449" cm="1">
        <f t="array" ref="B449">TRANSPOSE(_xlfn._xlws.SORT(_xlfn._xlws.FILTER(organicMaterials[org_materials_applic_lev],organicMaterials[experiment_id]=A449)))</f>
        <v>0</v>
      </c>
    </row>
    <row r="450" spans="2:2" x14ac:dyDescent="0.35">
      <c r="B450" cm="1">
        <f t="array" ref="B450">TRANSPOSE(_xlfn._xlws.SORT(_xlfn._xlws.FILTER(organicMaterials[org_materials_applic_lev],organicMaterials[experiment_id]=A450)))</f>
        <v>0</v>
      </c>
    </row>
    <row r="451" spans="2:2" x14ac:dyDescent="0.35">
      <c r="B451" cm="1">
        <f t="array" ref="B451">TRANSPOSE(_xlfn._xlws.SORT(_xlfn._xlws.FILTER(organicMaterials[org_materials_applic_lev],organicMaterials[experiment_id]=A451)))</f>
        <v>0</v>
      </c>
    </row>
    <row r="452" spans="2:2" x14ac:dyDescent="0.35">
      <c r="B452" cm="1">
        <f t="array" ref="B452">TRANSPOSE(_xlfn._xlws.SORT(_xlfn._xlws.FILTER(organicMaterials[org_materials_applic_lev],organicMaterials[experiment_id]=A452)))</f>
        <v>0</v>
      </c>
    </row>
    <row r="453" spans="2:2" x14ac:dyDescent="0.35">
      <c r="B453" cm="1">
        <f t="array" ref="B453">TRANSPOSE(_xlfn._xlws.SORT(_xlfn._xlws.FILTER(organicMaterials[org_materials_applic_lev],organicMaterials[experiment_id]=A453)))</f>
        <v>0</v>
      </c>
    </row>
    <row r="454" spans="2:2" x14ac:dyDescent="0.35">
      <c r="B454" cm="1">
        <f t="array" ref="B454">TRANSPOSE(_xlfn._xlws.SORT(_xlfn._xlws.FILTER(organicMaterials[org_materials_applic_lev],organicMaterials[experiment_id]=A454)))</f>
        <v>0</v>
      </c>
    </row>
    <row r="455" spans="2:2" x14ac:dyDescent="0.35">
      <c r="B455" cm="1">
        <f t="array" ref="B455">TRANSPOSE(_xlfn._xlws.SORT(_xlfn._xlws.FILTER(organicMaterials[org_materials_applic_lev],organicMaterials[experiment_id]=A455)))</f>
        <v>0</v>
      </c>
    </row>
    <row r="456" spans="2:2" x14ac:dyDescent="0.35">
      <c r="B456" cm="1">
        <f t="array" ref="B456">TRANSPOSE(_xlfn._xlws.SORT(_xlfn._xlws.FILTER(organicMaterials[org_materials_applic_lev],organicMaterials[experiment_id]=A456)))</f>
        <v>0</v>
      </c>
    </row>
    <row r="457" spans="2:2" x14ac:dyDescent="0.35">
      <c r="B457" cm="1">
        <f t="array" ref="B457">TRANSPOSE(_xlfn._xlws.SORT(_xlfn._xlws.FILTER(organicMaterials[org_materials_applic_lev],organicMaterials[experiment_id]=A457)))</f>
        <v>0</v>
      </c>
    </row>
    <row r="458" spans="2:2" x14ac:dyDescent="0.35">
      <c r="B458" cm="1">
        <f t="array" ref="B458">TRANSPOSE(_xlfn._xlws.SORT(_xlfn._xlws.FILTER(organicMaterials[org_materials_applic_lev],organicMaterials[experiment_id]=A458)))</f>
        <v>0</v>
      </c>
    </row>
    <row r="459" spans="2:2" x14ac:dyDescent="0.35">
      <c r="B459" cm="1">
        <f t="array" ref="B459">TRANSPOSE(_xlfn._xlws.SORT(_xlfn._xlws.FILTER(organicMaterials[org_materials_applic_lev],organicMaterials[experiment_id]=A459)))</f>
        <v>0</v>
      </c>
    </row>
    <row r="460" spans="2:2" x14ac:dyDescent="0.35">
      <c r="B460" cm="1">
        <f t="array" ref="B460">TRANSPOSE(_xlfn._xlws.SORT(_xlfn._xlws.FILTER(organicMaterials[org_materials_applic_lev],organicMaterials[experiment_id]=A460)))</f>
        <v>0</v>
      </c>
    </row>
    <row r="461" spans="2:2" x14ac:dyDescent="0.35">
      <c r="B461" cm="1">
        <f t="array" ref="B461">TRANSPOSE(_xlfn._xlws.SORT(_xlfn._xlws.FILTER(organicMaterials[org_materials_applic_lev],organicMaterials[experiment_id]=A461)))</f>
        <v>0</v>
      </c>
    </row>
    <row r="462" spans="2:2" x14ac:dyDescent="0.35">
      <c r="B462" cm="1">
        <f t="array" ref="B462">TRANSPOSE(_xlfn._xlws.SORT(_xlfn._xlws.FILTER(organicMaterials[org_materials_applic_lev],organicMaterials[experiment_id]=A462)))</f>
        <v>0</v>
      </c>
    </row>
    <row r="463" spans="2:2" x14ac:dyDescent="0.35">
      <c r="B463" cm="1">
        <f t="array" ref="B463">TRANSPOSE(_xlfn._xlws.SORT(_xlfn._xlws.FILTER(organicMaterials[org_materials_applic_lev],organicMaterials[experiment_id]=A463)))</f>
        <v>0</v>
      </c>
    </row>
    <row r="464" spans="2:2" x14ac:dyDescent="0.35">
      <c r="B464" cm="1">
        <f t="array" ref="B464">TRANSPOSE(_xlfn._xlws.SORT(_xlfn._xlws.FILTER(organicMaterials[org_materials_applic_lev],organicMaterials[experiment_id]=A464)))</f>
        <v>0</v>
      </c>
    </row>
    <row r="465" spans="2:2" x14ac:dyDescent="0.35">
      <c r="B465" cm="1">
        <f t="array" ref="B465">TRANSPOSE(_xlfn._xlws.SORT(_xlfn._xlws.FILTER(organicMaterials[org_materials_applic_lev],organicMaterials[experiment_id]=A465)))</f>
        <v>0</v>
      </c>
    </row>
    <row r="466" spans="2:2" x14ac:dyDescent="0.35">
      <c r="B466" cm="1">
        <f t="array" ref="B466">TRANSPOSE(_xlfn._xlws.SORT(_xlfn._xlws.FILTER(organicMaterials[org_materials_applic_lev],organicMaterials[experiment_id]=A466)))</f>
        <v>0</v>
      </c>
    </row>
    <row r="467" spans="2:2" x14ac:dyDescent="0.35">
      <c r="B467" cm="1">
        <f t="array" ref="B467">TRANSPOSE(_xlfn._xlws.SORT(_xlfn._xlws.FILTER(organicMaterials[org_materials_applic_lev],organicMaterials[experiment_id]=A467)))</f>
        <v>0</v>
      </c>
    </row>
    <row r="468" spans="2:2" x14ac:dyDescent="0.35">
      <c r="B468" cm="1">
        <f t="array" ref="B468">TRANSPOSE(_xlfn._xlws.SORT(_xlfn._xlws.FILTER(organicMaterials[org_materials_applic_lev],organicMaterials[experiment_id]=A468)))</f>
        <v>0</v>
      </c>
    </row>
    <row r="469" spans="2:2" x14ac:dyDescent="0.35">
      <c r="B469" cm="1">
        <f t="array" ref="B469">TRANSPOSE(_xlfn._xlws.SORT(_xlfn._xlws.FILTER(organicMaterials[org_materials_applic_lev],organicMaterials[experiment_id]=A469)))</f>
        <v>0</v>
      </c>
    </row>
    <row r="470" spans="2:2" x14ac:dyDescent="0.35">
      <c r="B470" cm="1">
        <f t="array" ref="B470">TRANSPOSE(_xlfn._xlws.SORT(_xlfn._xlws.FILTER(organicMaterials[org_materials_applic_lev],organicMaterials[experiment_id]=A470)))</f>
        <v>0</v>
      </c>
    </row>
    <row r="471" spans="2:2" x14ac:dyDescent="0.35">
      <c r="B471" cm="1">
        <f t="array" ref="B471">TRANSPOSE(_xlfn._xlws.SORT(_xlfn._xlws.FILTER(organicMaterials[org_materials_applic_lev],organicMaterials[experiment_id]=A471)))</f>
        <v>0</v>
      </c>
    </row>
    <row r="472" spans="2:2" x14ac:dyDescent="0.35">
      <c r="B472" cm="1">
        <f t="array" ref="B472">TRANSPOSE(_xlfn._xlws.SORT(_xlfn._xlws.FILTER(organicMaterials[org_materials_applic_lev],organicMaterials[experiment_id]=A472)))</f>
        <v>0</v>
      </c>
    </row>
    <row r="473" spans="2:2" x14ac:dyDescent="0.35">
      <c r="B473" cm="1">
        <f t="array" ref="B473">TRANSPOSE(_xlfn._xlws.SORT(_xlfn._xlws.FILTER(organicMaterials[org_materials_applic_lev],organicMaterials[experiment_id]=A473)))</f>
        <v>0</v>
      </c>
    </row>
    <row r="474" spans="2:2" x14ac:dyDescent="0.35">
      <c r="B474" cm="1">
        <f t="array" ref="B474">TRANSPOSE(_xlfn._xlws.SORT(_xlfn._xlws.FILTER(organicMaterials[org_materials_applic_lev],organicMaterials[experiment_id]=A474)))</f>
        <v>0</v>
      </c>
    </row>
    <row r="475" spans="2:2" x14ac:dyDescent="0.35">
      <c r="B475" cm="1">
        <f t="array" ref="B475">TRANSPOSE(_xlfn._xlws.SORT(_xlfn._xlws.FILTER(organicMaterials[org_materials_applic_lev],organicMaterials[experiment_id]=A475)))</f>
        <v>0</v>
      </c>
    </row>
    <row r="476" spans="2:2" x14ac:dyDescent="0.35">
      <c r="B476" cm="1">
        <f t="array" ref="B476">TRANSPOSE(_xlfn._xlws.SORT(_xlfn._xlws.FILTER(organicMaterials[org_materials_applic_lev],organicMaterials[experiment_id]=A476)))</f>
        <v>0</v>
      </c>
    </row>
    <row r="477" spans="2:2" x14ac:dyDescent="0.35">
      <c r="B477" cm="1">
        <f t="array" ref="B477">TRANSPOSE(_xlfn._xlws.SORT(_xlfn._xlws.FILTER(organicMaterials[org_materials_applic_lev],organicMaterials[experiment_id]=A477)))</f>
        <v>0</v>
      </c>
    </row>
    <row r="478" spans="2:2" x14ac:dyDescent="0.35">
      <c r="B478" cm="1">
        <f t="array" ref="B478">TRANSPOSE(_xlfn._xlws.SORT(_xlfn._xlws.FILTER(organicMaterials[org_materials_applic_lev],organicMaterials[experiment_id]=A478)))</f>
        <v>0</v>
      </c>
    </row>
    <row r="479" spans="2:2" x14ac:dyDescent="0.35">
      <c r="B479" cm="1">
        <f t="array" ref="B479">TRANSPOSE(_xlfn._xlws.SORT(_xlfn._xlws.FILTER(organicMaterials[org_materials_applic_lev],organicMaterials[experiment_id]=A479)))</f>
        <v>0</v>
      </c>
    </row>
    <row r="480" spans="2:2" x14ac:dyDescent="0.35">
      <c r="B480" cm="1">
        <f t="array" ref="B480">TRANSPOSE(_xlfn._xlws.SORT(_xlfn._xlws.FILTER(organicMaterials[org_materials_applic_lev],organicMaterials[experiment_id]=A480)))</f>
        <v>0</v>
      </c>
    </row>
    <row r="481" spans="2:2" x14ac:dyDescent="0.35">
      <c r="B481" cm="1">
        <f t="array" ref="B481">TRANSPOSE(_xlfn._xlws.SORT(_xlfn._xlws.FILTER(organicMaterials[org_materials_applic_lev],organicMaterials[experiment_id]=A481)))</f>
        <v>0</v>
      </c>
    </row>
    <row r="482" spans="2:2" x14ac:dyDescent="0.35">
      <c r="B482" cm="1">
        <f t="array" ref="B482">TRANSPOSE(_xlfn._xlws.SORT(_xlfn._xlws.FILTER(organicMaterials[org_materials_applic_lev],organicMaterials[experiment_id]=A482)))</f>
        <v>0</v>
      </c>
    </row>
    <row r="483" spans="2:2" x14ac:dyDescent="0.35">
      <c r="B483" cm="1">
        <f t="array" ref="B483">TRANSPOSE(_xlfn._xlws.SORT(_xlfn._xlws.FILTER(organicMaterials[org_materials_applic_lev],organicMaterials[experiment_id]=A483)))</f>
        <v>0</v>
      </c>
    </row>
    <row r="484" spans="2:2" x14ac:dyDescent="0.35">
      <c r="B484" cm="1">
        <f t="array" ref="B484">TRANSPOSE(_xlfn._xlws.SORT(_xlfn._xlws.FILTER(organicMaterials[org_materials_applic_lev],organicMaterials[experiment_id]=A484)))</f>
        <v>0</v>
      </c>
    </row>
    <row r="485" spans="2:2" x14ac:dyDescent="0.35">
      <c r="B485" cm="1">
        <f t="array" ref="B485">TRANSPOSE(_xlfn._xlws.SORT(_xlfn._xlws.FILTER(organicMaterials[org_materials_applic_lev],organicMaterials[experiment_id]=A485)))</f>
        <v>0</v>
      </c>
    </row>
    <row r="486" spans="2:2" x14ac:dyDescent="0.35">
      <c r="B486" cm="1">
        <f t="array" ref="B486">TRANSPOSE(_xlfn._xlws.SORT(_xlfn._xlws.FILTER(organicMaterials[org_materials_applic_lev],organicMaterials[experiment_id]=A486)))</f>
        <v>0</v>
      </c>
    </row>
    <row r="487" spans="2:2" x14ac:dyDescent="0.35">
      <c r="B487" cm="1">
        <f t="array" ref="B487">TRANSPOSE(_xlfn._xlws.SORT(_xlfn._xlws.FILTER(organicMaterials[org_materials_applic_lev],organicMaterials[experiment_id]=A487)))</f>
        <v>0</v>
      </c>
    </row>
    <row r="488" spans="2:2" x14ac:dyDescent="0.35">
      <c r="B488" cm="1">
        <f t="array" ref="B488">TRANSPOSE(_xlfn._xlws.SORT(_xlfn._xlws.FILTER(organicMaterials[org_materials_applic_lev],organicMaterials[experiment_id]=A488)))</f>
        <v>0</v>
      </c>
    </row>
    <row r="489" spans="2:2" x14ac:dyDescent="0.35">
      <c r="B489" cm="1">
        <f t="array" ref="B489">TRANSPOSE(_xlfn._xlws.SORT(_xlfn._xlws.FILTER(organicMaterials[org_materials_applic_lev],organicMaterials[experiment_id]=A489)))</f>
        <v>0</v>
      </c>
    </row>
    <row r="490" spans="2:2" x14ac:dyDescent="0.35">
      <c r="B490" cm="1">
        <f t="array" ref="B490">TRANSPOSE(_xlfn._xlws.SORT(_xlfn._xlws.FILTER(organicMaterials[org_materials_applic_lev],organicMaterials[experiment_id]=A490)))</f>
        <v>0</v>
      </c>
    </row>
    <row r="491" spans="2:2" x14ac:dyDescent="0.35">
      <c r="B491" cm="1">
        <f t="array" ref="B491">TRANSPOSE(_xlfn._xlws.SORT(_xlfn._xlws.FILTER(organicMaterials[org_materials_applic_lev],organicMaterials[experiment_id]=A491)))</f>
        <v>0</v>
      </c>
    </row>
    <row r="492" spans="2:2" x14ac:dyDescent="0.35">
      <c r="B492" cm="1">
        <f t="array" ref="B492">TRANSPOSE(_xlfn._xlws.SORT(_xlfn._xlws.FILTER(organicMaterials[org_materials_applic_lev],organicMaterials[experiment_id]=A492)))</f>
        <v>0</v>
      </c>
    </row>
    <row r="493" spans="2:2" x14ac:dyDescent="0.35">
      <c r="B493" cm="1">
        <f t="array" ref="B493">TRANSPOSE(_xlfn._xlws.SORT(_xlfn._xlws.FILTER(organicMaterials[org_materials_applic_lev],organicMaterials[experiment_id]=A493)))</f>
        <v>0</v>
      </c>
    </row>
    <row r="494" spans="2:2" x14ac:dyDescent="0.35">
      <c r="B494" cm="1">
        <f t="array" ref="B494">TRANSPOSE(_xlfn._xlws.SORT(_xlfn._xlws.FILTER(organicMaterials[org_materials_applic_lev],organicMaterials[experiment_id]=A494)))</f>
        <v>0</v>
      </c>
    </row>
    <row r="495" spans="2:2" x14ac:dyDescent="0.35">
      <c r="B495" cm="1">
        <f t="array" ref="B495">TRANSPOSE(_xlfn._xlws.SORT(_xlfn._xlws.FILTER(organicMaterials[org_materials_applic_lev],organicMaterials[experiment_id]=A495)))</f>
        <v>0</v>
      </c>
    </row>
    <row r="496" spans="2:2" x14ac:dyDescent="0.35">
      <c r="B496" cm="1">
        <f t="array" ref="B496">TRANSPOSE(_xlfn._xlws.SORT(_xlfn._xlws.FILTER(organicMaterials[org_materials_applic_lev],organicMaterials[experiment_id]=A496)))</f>
        <v>0</v>
      </c>
    </row>
    <row r="497" spans="2:121" x14ac:dyDescent="0.35">
      <c r="B497" cm="1">
        <f t="array" ref="B497">TRANSPOSE(_xlfn._xlws.SORT(_xlfn._xlws.FILTER(organicMaterials[org_materials_applic_lev],organicMaterials[experiment_id]=A497)))</f>
        <v>0</v>
      </c>
    </row>
    <row r="498" spans="2:121" x14ac:dyDescent="0.35">
      <c r="B498" cm="1">
        <f t="array" ref="B498">TRANSPOSE(_xlfn._xlws.SORT(_xlfn._xlws.FILTER(organicMaterials[org_materials_applic_lev],organicMaterials[experiment_id]=A498)))</f>
        <v>0</v>
      </c>
    </row>
    <row r="499" spans="2:121" x14ac:dyDescent="0.35">
      <c r="B499" cm="1">
        <f t="array" ref="B499">TRANSPOSE(_xlfn._xlws.SORT(_xlfn._xlws.FILTER(organicMaterials[org_materials_applic_lev],organicMaterials[experiment_id]=A499)))</f>
        <v>0</v>
      </c>
    </row>
    <row r="500" spans="2:121" s="96" customFormat="1" x14ac:dyDescent="0.35">
      <c r="B500" s="96" cm="1">
        <f t="array" ref="B500">TRANSPOSE(_xlfn._xlws.SORT(_xlfn._xlws.FILTER(organicMaterials[org_materials_applic_lev],organicMaterials[experiment_id]=A500)))</f>
        <v>0</v>
      </c>
      <c r="DQ500" s="11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35980-A28C-4790-9EA7-11D7BBE43E01}">
  <sheetPr codeName="Sheet75">
    <tabColor rgb="FF002060"/>
  </sheetPr>
  <dimension ref="A1:DQ500"/>
  <sheetViews>
    <sheetView workbookViewId="0">
      <selection activeCell="F16" sqref="F16"/>
    </sheetView>
  </sheetViews>
  <sheetFormatPr defaultRowHeight="14.5" x14ac:dyDescent="0.35"/>
  <cols>
    <col min="1" max="1" width="10.54296875" customWidth="1"/>
    <col min="2" max="200" width="3.1796875" customWidth="1"/>
    <col min="16383" max="16383" width="8.7265625" customWidth="1"/>
  </cols>
  <sheetData>
    <row r="1" spans="1:9" s="110" customFormat="1" ht="24" customHeight="1" x14ac:dyDescent="0.35">
      <c r="A1" s="264" t="s">
        <v>8979</v>
      </c>
      <c r="I1" s="111"/>
    </row>
    <row r="2" spans="1:9" x14ac:dyDescent="0.35">
      <c r="A2" t="str" cm="1">
        <f t="array" ref="A2:A4">_xlfn._xlws.SORT(_xlfn.UNIQUE(_xlfn._xlws.FILTER(cropSeason[experiment_id], cropSeason[experiment_id] &lt;&gt; "")))</f>
        <v>TEST EXP 3</v>
      </c>
      <c r="B2" t="str" cm="1">
        <f t="array" ref="B2">TRANSPOSE(_xlfn._xlws.SORT(_xlfn._xlws.FILTER(cropSeason[crop_season_id]&amp;"|"&amp;cropSeason[experiment_year]&amp;"-"&amp;cropSeason[crop_name],cropSeason[experiment_id]=A2)))</f>
        <v>1|2011-Tomato</v>
      </c>
    </row>
    <row r="3" spans="1:9" x14ac:dyDescent="0.35">
      <c r="A3" t="str">
        <v>TESTEXP</v>
      </c>
      <c r="B3" t="str" cm="1">
        <f t="array" ref="B3:C3">TRANSPOSE(_xlfn._xlws.SORT(_xlfn._xlws.FILTER(cropSeason[crop_season_id]&amp;"|"&amp;cropSeason[experiment_year]&amp;"-"&amp;cropSeason[crop_name],cropSeason[experiment_id]=A3)))</f>
        <v>1|2020-Maize</v>
      </c>
      <c r="C3" t="str">
        <v>2|-</v>
      </c>
    </row>
    <row r="4" spans="1:9" x14ac:dyDescent="0.35">
      <c r="A4" t="str">
        <v>TESTEXP2</v>
      </c>
      <c r="B4" t="str" cm="1">
        <f t="array" ref="B4:C4">TRANSPOSE(_xlfn._xlws.SORT(_xlfn._xlws.FILTER(cropSeason[crop_season_id]&amp;"|"&amp;cropSeason[experiment_year]&amp;"-"&amp;cropSeason[crop_name],cropSeason[experiment_id]=A4)))</f>
        <v>1|2019-Wheat</v>
      </c>
      <c r="C4" t="str">
        <v>2|2019-Potato</v>
      </c>
    </row>
    <row r="5" spans="1:9" x14ac:dyDescent="0.35">
      <c r="B5" t="str" cm="1">
        <f t="array" ref="B5">TRANSPOSE(_xlfn._xlws.SORT(_xlfn._xlws.FILTER(cropSeason[crop_season_id]&amp;"|"&amp;cropSeason[experiment_year]&amp;"-"&amp;cropSeason[crop_name],cropSeason[experiment_id]=A5)))</f>
        <v>|-</v>
      </c>
    </row>
    <row r="6" spans="1:9" x14ac:dyDescent="0.35">
      <c r="B6" t="str" cm="1">
        <f t="array" ref="B6">TRANSPOSE(_xlfn._xlws.SORT(_xlfn._xlws.FILTER(cropSeason[crop_season_id]&amp;"|"&amp;cropSeason[experiment_year]&amp;"-"&amp;cropSeason[crop_name],cropSeason[experiment_id]=A6)))</f>
        <v>|-</v>
      </c>
    </row>
    <row r="7" spans="1:9" x14ac:dyDescent="0.35">
      <c r="B7" t="str" cm="1">
        <f t="array" ref="B7">TRANSPOSE(_xlfn._xlws.SORT(_xlfn._xlws.FILTER(cropSeason[crop_season_id]&amp;"|"&amp;cropSeason[experiment_year]&amp;"-"&amp;cropSeason[crop_name],cropSeason[experiment_id]=A7)))</f>
        <v>|-</v>
      </c>
    </row>
    <row r="8" spans="1:9" x14ac:dyDescent="0.35">
      <c r="B8" t="str" cm="1">
        <f t="array" ref="B8">TRANSPOSE(_xlfn._xlws.SORT(_xlfn._xlws.FILTER(cropSeason[crop_season_id]&amp;"|"&amp;cropSeason[experiment_year]&amp;"-"&amp;cropSeason[crop_name],cropSeason[experiment_id]=A8)))</f>
        <v>|-</v>
      </c>
    </row>
    <row r="9" spans="1:9" x14ac:dyDescent="0.35">
      <c r="B9" t="str" cm="1">
        <f t="array" ref="B9">TRANSPOSE(_xlfn._xlws.SORT(_xlfn._xlws.FILTER(cropSeason[crop_season_id]&amp;"|"&amp;cropSeason[experiment_year]&amp;"-"&amp;cropSeason[crop_name],cropSeason[experiment_id]=A9)))</f>
        <v>|-</v>
      </c>
    </row>
    <row r="10" spans="1:9" x14ac:dyDescent="0.35">
      <c r="B10" t="str" cm="1">
        <f t="array" ref="B10">TRANSPOSE(_xlfn._xlws.SORT(_xlfn._xlws.FILTER(cropSeason[crop_season_id]&amp;"|"&amp;cropSeason[experiment_year]&amp;"-"&amp;cropSeason[crop_name],cropSeason[experiment_id]=A10)))</f>
        <v>|-</v>
      </c>
    </row>
    <row r="11" spans="1:9" x14ac:dyDescent="0.35">
      <c r="B11" t="str" cm="1">
        <f t="array" ref="B11">TRANSPOSE(_xlfn._xlws.SORT(_xlfn._xlws.FILTER(cropSeason[crop_season_id]&amp;"|"&amp;cropSeason[experiment_year]&amp;"-"&amp;cropSeason[crop_name],cropSeason[experiment_id]=A11)))</f>
        <v>|-</v>
      </c>
    </row>
    <row r="12" spans="1:9" x14ac:dyDescent="0.35">
      <c r="B12" t="str" cm="1">
        <f t="array" ref="B12">TRANSPOSE(_xlfn._xlws.SORT(_xlfn._xlws.FILTER(cropSeason[crop_season_id]&amp;"|"&amp;cropSeason[experiment_year]&amp;"-"&amp;cropSeason[crop_name],cropSeason[experiment_id]=A12)))</f>
        <v>|-</v>
      </c>
    </row>
    <row r="13" spans="1:9" x14ac:dyDescent="0.35">
      <c r="B13" t="str" cm="1">
        <f t="array" ref="B13">TRANSPOSE(_xlfn._xlws.SORT(_xlfn._xlws.FILTER(cropSeason[crop_season_id]&amp;"|"&amp;cropSeason[experiment_year]&amp;"-"&amp;cropSeason[crop_name],cropSeason[experiment_id]=A13)))</f>
        <v>|-</v>
      </c>
    </row>
    <row r="14" spans="1:9" x14ac:dyDescent="0.35">
      <c r="B14" t="str" cm="1">
        <f t="array" ref="B14">TRANSPOSE(_xlfn._xlws.SORT(_xlfn._xlws.FILTER(cropSeason[crop_season_id]&amp;"|"&amp;cropSeason[experiment_year]&amp;"-"&amp;cropSeason[crop_name],cropSeason[experiment_id]=A14)))</f>
        <v>|-</v>
      </c>
    </row>
    <row r="15" spans="1:9" x14ac:dyDescent="0.35">
      <c r="B15" t="str" cm="1">
        <f t="array" ref="B15">TRANSPOSE(_xlfn._xlws.SORT(_xlfn._xlws.FILTER(cropSeason[crop_season_id]&amp;"|"&amp;cropSeason[experiment_year]&amp;"-"&amp;cropSeason[crop_name],cropSeason[experiment_id]=A15)))</f>
        <v>|-</v>
      </c>
    </row>
    <row r="16" spans="1:9" x14ac:dyDescent="0.35">
      <c r="B16" t="str" cm="1">
        <f t="array" ref="B16">TRANSPOSE(_xlfn._xlws.SORT(_xlfn._xlws.FILTER(cropSeason[crop_season_id]&amp;"|"&amp;cropSeason[experiment_year]&amp;"-"&amp;cropSeason[crop_name],cropSeason[experiment_id]=A16)))</f>
        <v>|-</v>
      </c>
    </row>
    <row r="17" spans="2:2" x14ac:dyDescent="0.35">
      <c r="B17" t="str" cm="1">
        <f t="array" ref="B17">TRANSPOSE(_xlfn._xlws.SORT(_xlfn._xlws.FILTER(cropSeason[crop_season_id]&amp;"|"&amp;cropSeason[experiment_year]&amp;"-"&amp;cropSeason[crop_name],cropSeason[experiment_id]=A17)))</f>
        <v>|-</v>
      </c>
    </row>
    <row r="18" spans="2:2" x14ac:dyDescent="0.35">
      <c r="B18" t="str" cm="1">
        <f t="array" ref="B18">TRANSPOSE(_xlfn._xlws.SORT(_xlfn._xlws.FILTER(cropSeason[crop_season_id]&amp;"|"&amp;cropSeason[experiment_year]&amp;"-"&amp;cropSeason[crop_name],cropSeason[experiment_id]=A18)))</f>
        <v>|-</v>
      </c>
    </row>
    <row r="19" spans="2:2" x14ac:dyDescent="0.35">
      <c r="B19" t="str" cm="1">
        <f t="array" ref="B19">TRANSPOSE(_xlfn._xlws.SORT(_xlfn._xlws.FILTER(cropSeason[crop_season_id]&amp;"|"&amp;cropSeason[experiment_year]&amp;"-"&amp;cropSeason[crop_name],cropSeason[experiment_id]=A19)))</f>
        <v>|-</v>
      </c>
    </row>
    <row r="20" spans="2:2" x14ac:dyDescent="0.35">
      <c r="B20" t="str" cm="1">
        <f t="array" ref="B20">TRANSPOSE(_xlfn._xlws.SORT(_xlfn._xlws.FILTER(cropSeason[crop_season_id]&amp;"|"&amp;cropSeason[experiment_year]&amp;"-"&amp;cropSeason[crop_name],cropSeason[experiment_id]=A20)))</f>
        <v>|-</v>
      </c>
    </row>
    <row r="21" spans="2:2" x14ac:dyDescent="0.35">
      <c r="B21" t="str" cm="1">
        <f t="array" ref="B21">TRANSPOSE(_xlfn._xlws.SORT(_xlfn._xlws.FILTER(cropSeason[crop_season_id]&amp;"|"&amp;cropSeason[experiment_year]&amp;"-"&amp;cropSeason[crop_name],cropSeason[experiment_id]=A21)))</f>
        <v>|-</v>
      </c>
    </row>
    <row r="22" spans="2:2" x14ac:dyDescent="0.35">
      <c r="B22" t="str" cm="1">
        <f t="array" ref="B22">TRANSPOSE(_xlfn._xlws.SORT(_xlfn._xlws.FILTER(cropSeason[crop_season_id]&amp;"|"&amp;cropSeason[experiment_year]&amp;"-"&amp;cropSeason[crop_name],cropSeason[experiment_id]=A22)))</f>
        <v>|-</v>
      </c>
    </row>
    <row r="23" spans="2:2" x14ac:dyDescent="0.35">
      <c r="B23" t="str" cm="1">
        <f t="array" ref="B23">TRANSPOSE(_xlfn._xlws.SORT(_xlfn._xlws.FILTER(cropSeason[crop_season_id]&amp;"|"&amp;cropSeason[experiment_year]&amp;"-"&amp;cropSeason[crop_name],cropSeason[experiment_id]=A23)))</f>
        <v>|-</v>
      </c>
    </row>
    <row r="24" spans="2:2" x14ac:dyDescent="0.35">
      <c r="B24" t="str" cm="1">
        <f t="array" ref="B24">TRANSPOSE(_xlfn._xlws.SORT(_xlfn._xlws.FILTER(cropSeason[crop_season_id]&amp;"|"&amp;cropSeason[experiment_year]&amp;"-"&amp;cropSeason[crop_name],cropSeason[experiment_id]=A24)))</f>
        <v>|-</v>
      </c>
    </row>
    <row r="25" spans="2:2" x14ac:dyDescent="0.35">
      <c r="B25" t="str" cm="1">
        <f t="array" ref="B25">TRANSPOSE(_xlfn._xlws.SORT(_xlfn._xlws.FILTER(cropSeason[crop_season_id]&amp;"|"&amp;cropSeason[experiment_year]&amp;"-"&amp;cropSeason[crop_name],cropSeason[experiment_id]=A25)))</f>
        <v>|-</v>
      </c>
    </row>
    <row r="26" spans="2:2" x14ac:dyDescent="0.35">
      <c r="B26" t="str" cm="1">
        <f t="array" ref="B26">TRANSPOSE(_xlfn._xlws.SORT(_xlfn._xlws.FILTER(cropSeason[crop_season_id]&amp;"|"&amp;cropSeason[experiment_year]&amp;"-"&amp;cropSeason[crop_name],cropSeason[experiment_id]=A26)))</f>
        <v>|-</v>
      </c>
    </row>
    <row r="27" spans="2:2" x14ac:dyDescent="0.35">
      <c r="B27" t="str" cm="1">
        <f t="array" ref="B27">TRANSPOSE(_xlfn._xlws.SORT(_xlfn._xlws.FILTER(cropSeason[crop_season_id]&amp;"|"&amp;cropSeason[experiment_year]&amp;"-"&amp;cropSeason[crop_name],cropSeason[experiment_id]=A27)))</f>
        <v>|-</v>
      </c>
    </row>
    <row r="28" spans="2:2" x14ac:dyDescent="0.35">
      <c r="B28" t="str" cm="1">
        <f t="array" ref="B28">TRANSPOSE(_xlfn._xlws.SORT(_xlfn._xlws.FILTER(cropSeason[crop_season_id]&amp;"|"&amp;cropSeason[experiment_year]&amp;"-"&amp;cropSeason[crop_name],cropSeason[experiment_id]=A28)))</f>
        <v>|-</v>
      </c>
    </row>
    <row r="29" spans="2:2" x14ac:dyDescent="0.35">
      <c r="B29" t="str" cm="1">
        <f t="array" ref="B29">TRANSPOSE(_xlfn._xlws.SORT(_xlfn._xlws.FILTER(cropSeason[crop_season_id]&amp;"|"&amp;cropSeason[experiment_year]&amp;"-"&amp;cropSeason[crop_name],cropSeason[experiment_id]=A29)))</f>
        <v>|-</v>
      </c>
    </row>
    <row r="30" spans="2:2" x14ac:dyDescent="0.35">
      <c r="B30" t="str" cm="1">
        <f t="array" ref="B30">TRANSPOSE(_xlfn._xlws.SORT(_xlfn._xlws.FILTER(cropSeason[crop_season_id]&amp;"|"&amp;cropSeason[experiment_year]&amp;"-"&amp;cropSeason[crop_name],cropSeason[experiment_id]=A30)))</f>
        <v>|-</v>
      </c>
    </row>
    <row r="31" spans="2:2" x14ac:dyDescent="0.35">
      <c r="B31" t="str" cm="1">
        <f t="array" ref="B31">TRANSPOSE(_xlfn._xlws.SORT(_xlfn._xlws.FILTER(cropSeason[crop_season_id]&amp;"|"&amp;cropSeason[experiment_year]&amp;"-"&amp;cropSeason[crop_name],cropSeason[experiment_id]=A31)))</f>
        <v>|-</v>
      </c>
    </row>
    <row r="32" spans="2:2" x14ac:dyDescent="0.35">
      <c r="B32" t="str" cm="1">
        <f t="array" ref="B32">TRANSPOSE(_xlfn._xlws.SORT(_xlfn._xlws.FILTER(cropSeason[crop_season_id]&amp;"|"&amp;cropSeason[experiment_year]&amp;"-"&amp;cropSeason[crop_name],cropSeason[experiment_id]=A32)))</f>
        <v>|-</v>
      </c>
    </row>
    <row r="33" spans="2:2" x14ac:dyDescent="0.35">
      <c r="B33" t="str" cm="1">
        <f t="array" ref="B33">TRANSPOSE(_xlfn._xlws.SORT(_xlfn._xlws.FILTER(cropSeason[crop_season_id]&amp;"|"&amp;cropSeason[experiment_year]&amp;"-"&amp;cropSeason[crop_name],cropSeason[experiment_id]=A33)))</f>
        <v>|-</v>
      </c>
    </row>
    <row r="34" spans="2:2" x14ac:dyDescent="0.35">
      <c r="B34" t="str" cm="1">
        <f t="array" ref="B34">TRANSPOSE(_xlfn._xlws.SORT(_xlfn._xlws.FILTER(cropSeason[crop_season_id]&amp;"|"&amp;cropSeason[experiment_year]&amp;"-"&amp;cropSeason[crop_name],cropSeason[experiment_id]=A34)))</f>
        <v>|-</v>
      </c>
    </row>
    <row r="35" spans="2:2" x14ac:dyDescent="0.35">
      <c r="B35" t="str" cm="1">
        <f t="array" ref="B35">TRANSPOSE(_xlfn._xlws.SORT(_xlfn._xlws.FILTER(cropSeason[crop_season_id]&amp;"|"&amp;cropSeason[experiment_year]&amp;"-"&amp;cropSeason[crop_name],cropSeason[experiment_id]=A35)))</f>
        <v>|-</v>
      </c>
    </row>
    <row r="36" spans="2:2" x14ac:dyDescent="0.35">
      <c r="B36" t="str" cm="1">
        <f t="array" ref="B36">TRANSPOSE(_xlfn._xlws.SORT(_xlfn._xlws.FILTER(cropSeason[crop_season_id]&amp;"|"&amp;cropSeason[experiment_year]&amp;"-"&amp;cropSeason[crop_name],cropSeason[experiment_id]=A36)))</f>
        <v>|-</v>
      </c>
    </row>
    <row r="37" spans="2:2" x14ac:dyDescent="0.35">
      <c r="B37" t="str" cm="1">
        <f t="array" ref="B37">TRANSPOSE(_xlfn._xlws.SORT(_xlfn._xlws.FILTER(cropSeason[crop_season_id]&amp;"|"&amp;cropSeason[experiment_year]&amp;"-"&amp;cropSeason[crop_name],cropSeason[experiment_id]=A37)))</f>
        <v>|-</v>
      </c>
    </row>
    <row r="38" spans="2:2" x14ac:dyDescent="0.35">
      <c r="B38" t="str" cm="1">
        <f t="array" ref="B38">TRANSPOSE(_xlfn._xlws.SORT(_xlfn._xlws.FILTER(cropSeason[crop_season_id]&amp;"|"&amp;cropSeason[experiment_year]&amp;"-"&amp;cropSeason[crop_name],cropSeason[experiment_id]=A38)))</f>
        <v>|-</v>
      </c>
    </row>
    <row r="39" spans="2:2" x14ac:dyDescent="0.35">
      <c r="B39" t="str" cm="1">
        <f t="array" ref="B39">TRANSPOSE(_xlfn._xlws.SORT(_xlfn._xlws.FILTER(cropSeason[crop_season_id]&amp;"|"&amp;cropSeason[experiment_year]&amp;"-"&amp;cropSeason[crop_name],cropSeason[experiment_id]=A39)))</f>
        <v>|-</v>
      </c>
    </row>
    <row r="40" spans="2:2" x14ac:dyDescent="0.35">
      <c r="B40" t="str" cm="1">
        <f t="array" ref="B40">TRANSPOSE(_xlfn._xlws.SORT(_xlfn._xlws.FILTER(cropSeason[crop_season_id]&amp;"|"&amp;cropSeason[experiment_year]&amp;"-"&amp;cropSeason[crop_name],cropSeason[experiment_id]=A40)))</f>
        <v>|-</v>
      </c>
    </row>
    <row r="41" spans="2:2" x14ac:dyDescent="0.35">
      <c r="B41" t="str" cm="1">
        <f t="array" ref="B41">TRANSPOSE(_xlfn._xlws.SORT(_xlfn._xlws.FILTER(cropSeason[crop_season_id]&amp;"|"&amp;cropSeason[experiment_year]&amp;"-"&amp;cropSeason[crop_name],cropSeason[experiment_id]=A41)))</f>
        <v>|-</v>
      </c>
    </row>
    <row r="42" spans="2:2" x14ac:dyDescent="0.35">
      <c r="B42" t="str" cm="1">
        <f t="array" ref="B42">TRANSPOSE(_xlfn._xlws.SORT(_xlfn._xlws.FILTER(cropSeason[crop_season_id]&amp;"|"&amp;cropSeason[experiment_year]&amp;"-"&amp;cropSeason[crop_name],cropSeason[experiment_id]=A42)))</f>
        <v>|-</v>
      </c>
    </row>
    <row r="43" spans="2:2" x14ac:dyDescent="0.35">
      <c r="B43" t="str" cm="1">
        <f t="array" ref="B43">TRANSPOSE(_xlfn._xlws.SORT(_xlfn._xlws.FILTER(cropSeason[crop_season_id]&amp;"|"&amp;cropSeason[experiment_year]&amp;"-"&amp;cropSeason[crop_name],cropSeason[experiment_id]=A43)))</f>
        <v>|-</v>
      </c>
    </row>
    <row r="44" spans="2:2" x14ac:dyDescent="0.35">
      <c r="B44" t="str" cm="1">
        <f t="array" ref="B44">TRANSPOSE(_xlfn._xlws.SORT(_xlfn._xlws.FILTER(cropSeason[crop_season_id]&amp;"|"&amp;cropSeason[experiment_year]&amp;"-"&amp;cropSeason[crop_name],cropSeason[experiment_id]=A44)))</f>
        <v>|-</v>
      </c>
    </row>
    <row r="45" spans="2:2" x14ac:dyDescent="0.35">
      <c r="B45" t="str" cm="1">
        <f t="array" ref="B45">TRANSPOSE(_xlfn._xlws.SORT(_xlfn._xlws.FILTER(cropSeason[crop_season_id]&amp;"|"&amp;cropSeason[experiment_year]&amp;"-"&amp;cropSeason[crop_name],cropSeason[experiment_id]=A45)))</f>
        <v>|-</v>
      </c>
    </row>
    <row r="46" spans="2:2" x14ac:dyDescent="0.35">
      <c r="B46" t="str" cm="1">
        <f t="array" ref="B46">TRANSPOSE(_xlfn._xlws.SORT(_xlfn._xlws.FILTER(cropSeason[crop_season_id]&amp;"|"&amp;cropSeason[experiment_year]&amp;"-"&amp;cropSeason[crop_name],cropSeason[experiment_id]=A46)))</f>
        <v>|-</v>
      </c>
    </row>
    <row r="47" spans="2:2" x14ac:dyDescent="0.35">
      <c r="B47" t="str" cm="1">
        <f t="array" ref="B47">TRANSPOSE(_xlfn._xlws.SORT(_xlfn._xlws.FILTER(cropSeason[crop_season_id]&amp;"|"&amp;cropSeason[experiment_year]&amp;"-"&amp;cropSeason[crop_name],cropSeason[experiment_id]=A47)))</f>
        <v>|-</v>
      </c>
    </row>
    <row r="48" spans="2:2" x14ac:dyDescent="0.35">
      <c r="B48" t="str" cm="1">
        <f t="array" ref="B48">TRANSPOSE(_xlfn._xlws.SORT(_xlfn._xlws.FILTER(cropSeason[crop_season_id]&amp;"|"&amp;cropSeason[experiment_year]&amp;"-"&amp;cropSeason[crop_name],cropSeason[experiment_id]=A48)))</f>
        <v>|-</v>
      </c>
    </row>
    <row r="49" spans="2:2" x14ac:dyDescent="0.35">
      <c r="B49" t="str" cm="1">
        <f t="array" ref="B49">TRANSPOSE(_xlfn._xlws.SORT(_xlfn._xlws.FILTER(cropSeason[crop_season_id]&amp;"|"&amp;cropSeason[experiment_year]&amp;"-"&amp;cropSeason[crop_name],cropSeason[experiment_id]=A49)))</f>
        <v>|-</v>
      </c>
    </row>
    <row r="50" spans="2:2" x14ac:dyDescent="0.35">
      <c r="B50" t="str" cm="1">
        <f t="array" ref="B50">TRANSPOSE(_xlfn._xlws.SORT(_xlfn._xlws.FILTER(cropSeason[crop_season_id]&amp;"|"&amp;cropSeason[experiment_year]&amp;"-"&amp;cropSeason[crop_name],cropSeason[experiment_id]=A50)))</f>
        <v>|-</v>
      </c>
    </row>
    <row r="51" spans="2:2" x14ac:dyDescent="0.35">
      <c r="B51" t="str" cm="1">
        <f t="array" ref="B51">TRANSPOSE(_xlfn._xlws.SORT(_xlfn._xlws.FILTER(cropSeason[crop_season_id]&amp;"|"&amp;cropSeason[experiment_year]&amp;"-"&amp;cropSeason[crop_name],cropSeason[experiment_id]=A51)))</f>
        <v>|-</v>
      </c>
    </row>
    <row r="52" spans="2:2" x14ac:dyDescent="0.35">
      <c r="B52" t="str" cm="1">
        <f t="array" ref="B52">TRANSPOSE(_xlfn._xlws.SORT(_xlfn._xlws.FILTER(cropSeason[crop_season_id]&amp;"|"&amp;cropSeason[experiment_year]&amp;"-"&amp;cropSeason[crop_name],cropSeason[experiment_id]=A52)))</f>
        <v>|-</v>
      </c>
    </row>
    <row r="53" spans="2:2" x14ac:dyDescent="0.35">
      <c r="B53" t="str" cm="1">
        <f t="array" ref="B53">TRANSPOSE(_xlfn._xlws.SORT(_xlfn._xlws.FILTER(cropSeason[crop_season_id]&amp;"|"&amp;cropSeason[experiment_year]&amp;"-"&amp;cropSeason[crop_name],cropSeason[experiment_id]=A53)))</f>
        <v>|-</v>
      </c>
    </row>
    <row r="54" spans="2:2" x14ac:dyDescent="0.35">
      <c r="B54" t="str" cm="1">
        <f t="array" ref="B54">TRANSPOSE(_xlfn._xlws.SORT(_xlfn._xlws.FILTER(cropSeason[crop_season_id]&amp;"|"&amp;cropSeason[experiment_year]&amp;"-"&amp;cropSeason[crop_name],cropSeason[experiment_id]=A54)))</f>
        <v>|-</v>
      </c>
    </row>
    <row r="55" spans="2:2" x14ac:dyDescent="0.35">
      <c r="B55" t="str" cm="1">
        <f t="array" ref="B55">TRANSPOSE(_xlfn._xlws.SORT(_xlfn._xlws.FILTER(cropSeason[crop_season_id]&amp;"|"&amp;cropSeason[experiment_year]&amp;"-"&amp;cropSeason[crop_name],cropSeason[experiment_id]=A55)))</f>
        <v>|-</v>
      </c>
    </row>
    <row r="56" spans="2:2" x14ac:dyDescent="0.35">
      <c r="B56" t="str" cm="1">
        <f t="array" ref="B56">TRANSPOSE(_xlfn._xlws.SORT(_xlfn._xlws.FILTER(cropSeason[crop_season_id]&amp;"|"&amp;cropSeason[experiment_year]&amp;"-"&amp;cropSeason[crop_name],cropSeason[experiment_id]=A56)))</f>
        <v>|-</v>
      </c>
    </row>
    <row r="57" spans="2:2" x14ac:dyDescent="0.35">
      <c r="B57" t="str" cm="1">
        <f t="array" ref="B57">TRANSPOSE(_xlfn._xlws.SORT(_xlfn._xlws.FILTER(cropSeason[crop_season_id]&amp;"|"&amp;cropSeason[experiment_year]&amp;"-"&amp;cropSeason[crop_name],cropSeason[experiment_id]=A57)))</f>
        <v>|-</v>
      </c>
    </row>
    <row r="58" spans="2:2" x14ac:dyDescent="0.35">
      <c r="B58" t="str" cm="1">
        <f t="array" ref="B58">TRANSPOSE(_xlfn._xlws.SORT(_xlfn._xlws.FILTER(cropSeason[crop_season_id]&amp;"|"&amp;cropSeason[experiment_year]&amp;"-"&amp;cropSeason[crop_name],cropSeason[experiment_id]=A58)))</f>
        <v>|-</v>
      </c>
    </row>
    <row r="59" spans="2:2" x14ac:dyDescent="0.35">
      <c r="B59" t="str" cm="1">
        <f t="array" ref="B59">TRANSPOSE(_xlfn._xlws.SORT(_xlfn._xlws.FILTER(cropSeason[crop_season_id]&amp;"|"&amp;cropSeason[experiment_year]&amp;"-"&amp;cropSeason[crop_name],cropSeason[experiment_id]=A59)))</f>
        <v>|-</v>
      </c>
    </row>
    <row r="60" spans="2:2" x14ac:dyDescent="0.35">
      <c r="B60" t="str" cm="1">
        <f t="array" ref="B60">TRANSPOSE(_xlfn._xlws.SORT(_xlfn._xlws.FILTER(cropSeason[crop_season_id]&amp;"|"&amp;cropSeason[experiment_year]&amp;"-"&amp;cropSeason[crop_name],cropSeason[experiment_id]=A60)))</f>
        <v>|-</v>
      </c>
    </row>
    <row r="61" spans="2:2" x14ac:dyDescent="0.35">
      <c r="B61" t="str" cm="1">
        <f t="array" ref="B61">TRANSPOSE(_xlfn._xlws.SORT(_xlfn._xlws.FILTER(cropSeason[crop_season_id]&amp;"|"&amp;cropSeason[experiment_year]&amp;"-"&amp;cropSeason[crop_name],cropSeason[experiment_id]=A61)))</f>
        <v>|-</v>
      </c>
    </row>
    <row r="62" spans="2:2" x14ac:dyDescent="0.35">
      <c r="B62" t="str" cm="1">
        <f t="array" ref="B62">TRANSPOSE(_xlfn._xlws.SORT(_xlfn._xlws.FILTER(cropSeason[crop_season_id]&amp;"|"&amp;cropSeason[experiment_year]&amp;"-"&amp;cropSeason[crop_name],cropSeason[experiment_id]=A62)))</f>
        <v>|-</v>
      </c>
    </row>
    <row r="63" spans="2:2" x14ac:dyDescent="0.35">
      <c r="B63" t="str" cm="1">
        <f t="array" ref="B63">TRANSPOSE(_xlfn._xlws.SORT(_xlfn._xlws.FILTER(cropSeason[crop_season_id]&amp;"|"&amp;cropSeason[experiment_year]&amp;"-"&amp;cropSeason[crop_name],cropSeason[experiment_id]=A63)))</f>
        <v>|-</v>
      </c>
    </row>
    <row r="64" spans="2:2" x14ac:dyDescent="0.35">
      <c r="B64" t="str" cm="1">
        <f t="array" ref="B64">TRANSPOSE(_xlfn._xlws.SORT(_xlfn._xlws.FILTER(cropSeason[crop_season_id]&amp;"|"&amp;cropSeason[experiment_year]&amp;"-"&amp;cropSeason[crop_name],cropSeason[experiment_id]=A64)))</f>
        <v>|-</v>
      </c>
    </row>
    <row r="65" spans="2:2" x14ac:dyDescent="0.35">
      <c r="B65" t="str" cm="1">
        <f t="array" ref="B65">TRANSPOSE(_xlfn._xlws.SORT(_xlfn._xlws.FILTER(cropSeason[crop_season_id]&amp;"|"&amp;cropSeason[experiment_year]&amp;"-"&amp;cropSeason[crop_name],cropSeason[experiment_id]=A65)))</f>
        <v>|-</v>
      </c>
    </row>
    <row r="66" spans="2:2" x14ac:dyDescent="0.35">
      <c r="B66" t="str" cm="1">
        <f t="array" ref="B66">TRANSPOSE(_xlfn._xlws.SORT(_xlfn._xlws.FILTER(cropSeason[crop_season_id]&amp;"|"&amp;cropSeason[experiment_year]&amp;"-"&amp;cropSeason[crop_name],cropSeason[experiment_id]=A66)))</f>
        <v>|-</v>
      </c>
    </row>
    <row r="67" spans="2:2" x14ac:dyDescent="0.35">
      <c r="B67" t="str" cm="1">
        <f t="array" ref="B67">TRANSPOSE(_xlfn._xlws.SORT(_xlfn._xlws.FILTER(cropSeason[crop_season_id]&amp;"|"&amp;cropSeason[experiment_year]&amp;"-"&amp;cropSeason[crop_name],cropSeason[experiment_id]=A67)))</f>
        <v>|-</v>
      </c>
    </row>
    <row r="68" spans="2:2" x14ac:dyDescent="0.35">
      <c r="B68" t="str" cm="1">
        <f t="array" ref="B68">TRANSPOSE(_xlfn._xlws.SORT(_xlfn._xlws.FILTER(cropSeason[crop_season_id]&amp;"|"&amp;cropSeason[experiment_year]&amp;"-"&amp;cropSeason[crop_name],cropSeason[experiment_id]=A68)))</f>
        <v>|-</v>
      </c>
    </row>
    <row r="69" spans="2:2" x14ac:dyDescent="0.35">
      <c r="B69" t="str" cm="1">
        <f t="array" ref="B69">TRANSPOSE(_xlfn._xlws.SORT(_xlfn._xlws.FILTER(cropSeason[crop_season_id]&amp;"|"&amp;cropSeason[experiment_year]&amp;"-"&amp;cropSeason[crop_name],cropSeason[experiment_id]=A69)))</f>
        <v>|-</v>
      </c>
    </row>
    <row r="70" spans="2:2" x14ac:dyDescent="0.35">
      <c r="B70" t="str" cm="1">
        <f t="array" ref="B70">TRANSPOSE(_xlfn._xlws.SORT(_xlfn._xlws.FILTER(cropSeason[crop_season_id]&amp;"|"&amp;cropSeason[experiment_year]&amp;"-"&amp;cropSeason[crop_name],cropSeason[experiment_id]=A70)))</f>
        <v>|-</v>
      </c>
    </row>
    <row r="71" spans="2:2" x14ac:dyDescent="0.35">
      <c r="B71" t="str" cm="1">
        <f t="array" ref="B71">TRANSPOSE(_xlfn._xlws.SORT(_xlfn._xlws.FILTER(cropSeason[crop_season_id]&amp;"|"&amp;cropSeason[experiment_year]&amp;"-"&amp;cropSeason[crop_name],cropSeason[experiment_id]=A71)))</f>
        <v>|-</v>
      </c>
    </row>
    <row r="72" spans="2:2" x14ac:dyDescent="0.35">
      <c r="B72" t="str" cm="1">
        <f t="array" ref="B72">TRANSPOSE(_xlfn._xlws.SORT(_xlfn._xlws.FILTER(cropSeason[crop_season_id]&amp;"|"&amp;cropSeason[experiment_year]&amp;"-"&amp;cropSeason[crop_name],cropSeason[experiment_id]=A72)))</f>
        <v>|-</v>
      </c>
    </row>
    <row r="73" spans="2:2" x14ac:dyDescent="0.35">
      <c r="B73" t="str" cm="1">
        <f t="array" ref="B73">TRANSPOSE(_xlfn._xlws.SORT(_xlfn._xlws.FILTER(cropSeason[crop_season_id]&amp;"|"&amp;cropSeason[experiment_year]&amp;"-"&amp;cropSeason[crop_name],cropSeason[experiment_id]=A73)))</f>
        <v>|-</v>
      </c>
    </row>
    <row r="74" spans="2:2" x14ac:dyDescent="0.35">
      <c r="B74" t="str" cm="1">
        <f t="array" ref="B74">TRANSPOSE(_xlfn._xlws.SORT(_xlfn._xlws.FILTER(cropSeason[crop_season_id]&amp;"|"&amp;cropSeason[experiment_year]&amp;"-"&amp;cropSeason[crop_name],cropSeason[experiment_id]=A74)))</f>
        <v>|-</v>
      </c>
    </row>
    <row r="75" spans="2:2" x14ac:dyDescent="0.35">
      <c r="B75" t="str" cm="1">
        <f t="array" ref="B75">TRANSPOSE(_xlfn._xlws.SORT(_xlfn._xlws.FILTER(cropSeason[crop_season_id]&amp;"|"&amp;cropSeason[experiment_year]&amp;"-"&amp;cropSeason[crop_name],cropSeason[experiment_id]=A75)))</f>
        <v>|-</v>
      </c>
    </row>
    <row r="76" spans="2:2" x14ac:dyDescent="0.35">
      <c r="B76" t="str" cm="1">
        <f t="array" ref="B76">TRANSPOSE(_xlfn._xlws.SORT(_xlfn._xlws.FILTER(cropSeason[crop_season_id]&amp;"|"&amp;cropSeason[experiment_year]&amp;"-"&amp;cropSeason[crop_name],cropSeason[experiment_id]=A76)))</f>
        <v>|-</v>
      </c>
    </row>
    <row r="77" spans="2:2" x14ac:dyDescent="0.35">
      <c r="B77" t="str" cm="1">
        <f t="array" ref="B77">TRANSPOSE(_xlfn._xlws.SORT(_xlfn._xlws.FILTER(cropSeason[crop_season_id]&amp;"|"&amp;cropSeason[experiment_year]&amp;"-"&amp;cropSeason[crop_name],cropSeason[experiment_id]=A77)))</f>
        <v>|-</v>
      </c>
    </row>
    <row r="78" spans="2:2" x14ac:dyDescent="0.35">
      <c r="B78" t="str" cm="1">
        <f t="array" ref="B78">TRANSPOSE(_xlfn._xlws.SORT(_xlfn._xlws.FILTER(cropSeason[crop_season_id]&amp;"|"&amp;cropSeason[experiment_year]&amp;"-"&amp;cropSeason[crop_name],cropSeason[experiment_id]=A78)))</f>
        <v>|-</v>
      </c>
    </row>
    <row r="79" spans="2:2" x14ac:dyDescent="0.35">
      <c r="B79" t="str" cm="1">
        <f t="array" ref="B79">TRANSPOSE(_xlfn._xlws.SORT(_xlfn._xlws.FILTER(cropSeason[crop_season_id]&amp;"|"&amp;cropSeason[experiment_year]&amp;"-"&amp;cropSeason[crop_name],cropSeason[experiment_id]=A79)))</f>
        <v>|-</v>
      </c>
    </row>
    <row r="80" spans="2:2" x14ac:dyDescent="0.35">
      <c r="B80" t="str" cm="1">
        <f t="array" ref="B80">TRANSPOSE(_xlfn._xlws.SORT(_xlfn._xlws.FILTER(cropSeason[crop_season_id]&amp;"|"&amp;cropSeason[experiment_year]&amp;"-"&amp;cropSeason[crop_name],cropSeason[experiment_id]=A80)))</f>
        <v>|-</v>
      </c>
    </row>
    <row r="81" spans="2:2" x14ac:dyDescent="0.35">
      <c r="B81" t="str" cm="1">
        <f t="array" ref="B81">TRANSPOSE(_xlfn._xlws.SORT(_xlfn._xlws.FILTER(cropSeason[crop_season_id]&amp;"|"&amp;cropSeason[experiment_year]&amp;"-"&amp;cropSeason[crop_name],cropSeason[experiment_id]=A81)))</f>
        <v>|-</v>
      </c>
    </row>
    <row r="82" spans="2:2" x14ac:dyDescent="0.35">
      <c r="B82" t="str" cm="1">
        <f t="array" ref="B82">TRANSPOSE(_xlfn._xlws.SORT(_xlfn._xlws.FILTER(cropSeason[crop_season_id]&amp;"|"&amp;cropSeason[experiment_year]&amp;"-"&amp;cropSeason[crop_name],cropSeason[experiment_id]=A82)))</f>
        <v>|-</v>
      </c>
    </row>
    <row r="83" spans="2:2" x14ac:dyDescent="0.35">
      <c r="B83" t="str" cm="1">
        <f t="array" ref="B83">TRANSPOSE(_xlfn._xlws.SORT(_xlfn._xlws.FILTER(cropSeason[crop_season_id]&amp;"|"&amp;cropSeason[experiment_year]&amp;"-"&amp;cropSeason[crop_name],cropSeason[experiment_id]=A83)))</f>
        <v>|-</v>
      </c>
    </row>
    <row r="84" spans="2:2" x14ac:dyDescent="0.35">
      <c r="B84" t="str" cm="1">
        <f t="array" ref="B84">TRANSPOSE(_xlfn._xlws.SORT(_xlfn._xlws.FILTER(cropSeason[crop_season_id]&amp;"|"&amp;cropSeason[experiment_year]&amp;"-"&amp;cropSeason[crop_name],cropSeason[experiment_id]=A84)))</f>
        <v>|-</v>
      </c>
    </row>
    <row r="85" spans="2:2" x14ac:dyDescent="0.35">
      <c r="B85" t="str" cm="1">
        <f t="array" ref="B85">TRANSPOSE(_xlfn._xlws.SORT(_xlfn._xlws.FILTER(cropSeason[crop_season_id]&amp;"|"&amp;cropSeason[experiment_year]&amp;"-"&amp;cropSeason[crop_name],cropSeason[experiment_id]=A85)))</f>
        <v>|-</v>
      </c>
    </row>
    <row r="86" spans="2:2" x14ac:dyDescent="0.35">
      <c r="B86" t="str" cm="1">
        <f t="array" ref="B86">TRANSPOSE(_xlfn._xlws.SORT(_xlfn._xlws.FILTER(cropSeason[crop_season_id]&amp;"|"&amp;cropSeason[experiment_year]&amp;"-"&amp;cropSeason[crop_name],cropSeason[experiment_id]=A86)))</f>
        <v>|-</v>
      </c>
    </row>
    <row r="87" spans="2:2" x14ac:dyDescent="0.35">
      <c r="B87" t="str" cm="1">
        <f t="array" ref="B87">TRANSPOSE(_xlfn._xlws.SORT(_xlfn._xlws.FILTER(cropSeason[crop_season_id]&amp;"|"&amp;cropSeason[experiment_year]&amp;"-"&amp;cropSeason[crop_name],cropSeason[experiment_id]=A87)))</f>
        <v>|-</v>
      </c>
    </row>
    <row r="88" spans="2:2" x14ac:dyDescent="0.35">
      <c r="B88" t="str" cm="1">
        <f t="array" ref="B88">TRANSPOSE(_xlfn._xlws.SORT(_xlfn._xlws.FILTER(cropSeason[crop_season_id]&amp;"|"&amp;cropSeason[experiment_year]&amp;"-"&amp;cropSeason[crop_name],cropSeason[experiment_id]=A88)))</f>
        <v>|-</v>
      </c>
    </row>
    <row r="89" spans="2:2" x14ac:dyDescent="0.35">
      <c r="B89" t="str" cm="1">
        <f t="array" ref="B89">TRANSPOSE(_xlfn._xlws.SORT(_xlfn._xlws.FILTER(cropSeason[crop_season_id]&amp;"|"&amp;cropSeason[experiment_year]&amp;"-"&amp;cropSeason[crop_name],cropSeason[experiment_id]=A89)))</f>
        <v>|-</v>
      </c>
    </row>
    <row r="90" spans="2:2" x14ac:dyDescent="0.35">
      <c r="B90" t="str" cm="1">
        <f t="array" ref="B90">TRANSPOSE(_xlfn._xlws.SORT(_xlfn._xlws.FILTER(cropSeason[crop_season_id]&amp;"|"&amp;cropSeason[experiment_year]&amp;"-"&amp;cropSeason[crop_name],cropSeason[experiment_id]=A90)))</f>
        <v>|-</v>
      </c>
    </row>
    <row r="91" spans="2:2" x14ac:dyDescent="0.35">
      <c r="B91" t="str" cm="1">
        <f t="array" ref="B91">TRANSPOSE(_xlfn._xlws.SORT(_xlfn._xlws.FILTER(cropSeason[crop_season_id]&amp;"|"&amp;cropSeason[experiment_year]&amp;"-"&amp;cropSeason[crop_name],cropSeason[experiment_id]=A91)))</f>
        <v>|-</v>
      </c>
    </row>
    <row r="92" spans="2:2" x14ac:dyDescent="0.35">
      <c r="B92" t="str" cm="1">
        <f t="array" ref="B92">TRANSPOSE(_xlfn._xlws.SORT(_xlfn._xlws.FILTER(cropSeason[crop_season_id]&amp;"|"&amp;cropSeason[experiment_year]&amp;"-"&amp;cropSeason[crop_name],cropSeason[experiment_id]=A92)))</f>
        <v>|-</v>
      </c>
    </row>
    <row r="93" spans="2:2" x14ac:dyDescent="0.35">
      <c r="B93" t="str" cm="1">
        <f t="array" ref="B93">TRANSPOSE(_xlfn._xlws.SORT(_xlfn._xlws.FILTER(cropSeason[crop_season_id]&amp;"|"&amp;cropSeason[experiment_year]&amp;"-"&amp;cropSeason[crop_name],cropSeason[experiment_id]=A93)))</f>
        <v>|-</v>
      </c>
    </row>
    <row r="94" spans="2:2" x14ac:dyDescent="0.35">
      <c r="B94" t="str" cm="1">
        <f t="array" ref="B94">TRANSPOSE(_xlfn._xlws.SORT(_xlfn._xlws.FILTER(cropSeason[crop_season_id]&amp;"|"&amp;cropSeason[experiment_year]&amp;"-"&amp;cropSeason[crop_name],cropSeason[experiment_id]=A94)))</f>
        <v>|-</v>
      </c>
    </row>
    <row r="95" spans="2:2" x14ac:dyDescent="0.35">
      <c r="B95" t="str" cm="1">
        <f t="array" ref="B95">TRANSPOSE(_xlfn._xlws.SORT(_xlfn._xlws.FILTER(cropSeason[crop_season_id]&amp;"|"&amp;cropSeason[experiment_year]&amp;"-"&amp;cropSeason[crop_name],cropSeason[experiment_id]=A95)))</f>
        <v>|-</v>
      </c>
    </row>
    <row r="96" spans="2:2" x14ac:dyDescent="0.35">
      <c r="B96" t="str" cm="1">
        <f t="array" ref="B96">TRANSPOSE(_xlfn._xlws.SORT(_xlfn._xlws.FILTER(cropSeason[crop_season_id]&amp;"|"&amp;cropSeason[experiment_year]&amp;"-"&amp;cropSeason[crop_name],cropSeason[experiment_id]=A96)))</f>
        <v>|-</v>
      </c>
    </row>
    <row r="97" spans="2:2" x14ac:dyDescent="0.35">
      <c r="B97" t="str" cm="1">
        <f t="array" ref="B97">TRANSPOSE(_xlfn._xlws.SORT(_xlfn._xlws.FILTER(cropSeason[crop_season_id]&amp;"|"&amp;cropSeason[experiment_year]&amp;"-"&amp;cropSeason[crop_name],cropSeason[experiment_id]=A97)))</f>
        <v>|-</v>
      </c>
    </row>
    <row r="98" spans="2:2" x14ac:dyDescent="0.35">
      <c r="B98" t="str" cm="1">
        <f t="array" ref="B98">TRANSPOSE(_xlfn._xlws.SORT(_xlfn._xlws.FILTER(cropSeason[crop_season_id]&amp;"|"&amp;cropSeason[experiment_year]&amp;"-"&amp;cropSeason[crop_name],cropSeason[experiment_id]=A98)))</f>
        <v>|-</v>
      </c>
    </row>
    <row r="99" spans="2:2" x14ac:dyDescent="0.35">
      <c r="B99" t="str" cm="1">
        <f t="array" ref="B99">TRANSPOSE(_xlfn._xlws.SORT(_xlfn._xlws.FILTER(cropSeason[crop_season_id]&amp;"|"&amp;cropSeason[experiment_year]&amp;"-"&amp;cropSeason[crop_name],cropSeason[experiment_id]=A99)))</f>
        <v>|-</v>
      </c>
    </row>
    <row r="100" spans="2:2" x14ac:dyDescent="0.35">
      <c r="B100" t="str" cm="1">
        <f t="array" ref="B100">TRANSPOSE(_xlfn._xlws.SORT(_xlfn._xlws.FILTER(cropSeason[crop_season_id]&amp;"|"&amp;cropSeason[experiment_year]&amp;"-"&amp;cropSeason[crop_name],cropSeason[experiment_id]=A100)))</f>
        <v>|-</v>
      </c>
    </row>
    <row r="101" spans="2:2" x14ac:dyDescent="0.35">
      <c r="B101" t="str" cm="1">
        <f t="array" ref="B101">TRANSPOSE(_xlfn._xlws.SORT(_xlfn._xlws.FILTER(cropSeason[crop_season_id]&amp;"|"&amp;cropSeason[experiment_year]&amp;"-"&amp;cropSeason[crop_name],cropSeason[experiment_id]=A101)))</f>
        <v>|-</v>
      </c>
    </row>
    <row r="102" spans="2:2" x14ac:dyDescent="0.35">
      <c r="B102" t="str" cm="1">
        <f t="array" ref="B102">TRANSPOSE(_xlfn._xlws.SORT(_xlfn._xlws.FILTER(cropSeason[crop_season_id]&amp;"|"&amp;cropSeason[experiment_year]&amp;"-"&amp;cropSeason[crop_name],cropSeason[experiment_id]=A102)))</f>
        <v>|-</v>
      </c>
    </row>
    <row r="103" spans="2:2" x14ac:dyDescent="0.35">
      <c r="B103" t="str" cm="1">
        <f t="array" ref="B103">TRANSPOSE(_xlfn._xlws.SORT(_xlfn._xlws.FILTER(cropSeason[crop_season_id]&amp;"|"&amp;cropSeason[experiment_year]&amp;"-"&amp;cropSeason[crop_name],cropSeason[experiment_id]=A103)))</f>
        <v>|-</v>
      </c>
    </row>
    <row r="104" spans="2:2" x14ac:dyDescent="0.35">
      <c r="B104" t="str" cm="1">
        <f t="array" ref="B104">TRANSPOSE(_xlfn._xlws.SORT(_xlfn._xlws.FILTER(cropSeason[crop_season_id]&amp;"|"&amp;cropSeason[experiment_year]&amp;"-"&amp;cropSeason[crop_name],cropSeason[experiment_id]=A104)))</f>
        <v>|-</v>
      </c>
    </row>
    <row r="105" spans="2:2" x14ac:dyDescent="0.35">
      <c r="B105" t="str" cm="1">
        <f t="array" ref="B105">TRANSPOSE(_xlfn._xlws.SORT(_xlfn._xlws.FILTER(cropSeason[crop_season_id]&amp;"|"&amp;cropSeason[experiment_year]&amp;"-"&amp;cropSeason[crop_name],cropSeason[experiment_id]=A105)))</f>
        <v>|-</v>
      </c>
    </row>
    <row r="106" spans="2:2" x14ac:dyDescent="0.35">
      <c r="B106" t="str" cm="1">
        <f t="array" ref="B106">TRANSPOSE(_xlfn._xlws.SORT(_xlfn._xlws.FILTER(cropSeason[crop_season_id]&amp;"|"&amp;cropSeason[experiment_year]&amp;"-"&amp;cropSeason[crop_name],cropSeason[experiment_id]=A106)))</f>
        <v>|-</v>
      </c>
    </row>
    <row r="107" spans="2:2" x14ac:dyDescent="0.35">
      <c r="B107" t="str" cm="1">
        <f t="array" ref="B107">TRANSPOSE(_xlfn._xlws.SORT(_xlfn._xlws.FILTER(cropSeason[crop_season_id]&amp;"|"&amp;cropSeason[experiment_year]&amp;"-"&amp;cropSeason[crop_name],cropSeason[experiment_id]=A107)))</f>
        <v>|-</v>
      </c>
    </row>
    <row r="108" spans="2:2" x14ac:dyDescent="0.35">
      <c r="B108" t="str" cm="1">
        <f t="array" ref="B108">TRANSPOSE(_xlfn._xlws.SORT(_xlfn._xlws.FILTER(cropSeason[crop_season_id]&amp;"|"&amp;cropSeason[experiment_year]&amp;"-"&amp;cropSeason[crop_name],cropSeason[experiment_id]=A108)))</f>
        <v>|-</v>
      </c>
    </row>
    <row r="109" spans="2:2" x14ac:dyDescent="0.35">
      <c r="B109" t="str" cm="1">
        <f t="array" ref="B109">TRANSPOSE(_xlfn._xlws.SORT(_xlfn._xlws.FILTER(cropSeason[crop_season_id]&amp;"|"&amp;cropSeason[experiment_year]&amp;"-"&amp;cropSeason[crop_name],cropSeason[experiment_id]=A109)))</f>
        <v>|-</v>
      </c>
    </row>
    <row r="110" spans="2:2" x14ac:dyDescent="0.35">
      <c r="B110" t="str" cm="1">
        <f t="array" ref="B110">TRANSPOSE(_xlfn._xlws.SORT(_xlfn._xlws.FILTER(cropSeason[crop_season_id]&amp;"|"&amp;cropSeason[experiment_year]&amp;"-"&amp;cropSeason[crop_name],cropSeason[experiment_id]=A110)))</f>
        <v>|-</v>
      </c>
    </row>
    <row r="111" spans="2:2" x14ac:dyDescent="0.35">
      <c r="B111" t="str" cm="1">
        <f t="array" ref="B111">TRANSPOSE(_xlfn._xlws.SORT(_xlfn._xlws.FILTER(cropSeason[crop_season_id]&amp;"|"&amp;cropSeason[experiment_year]&amp;"-"&amp;cropSeason[crop_name],cropSeason[experiment_id]=A111)))</f>
        <v>|-</v>
      </c>
    </row>
    <row r="112" spans="2:2" x14ac:dyDescent="0.35">
      <c r="B112" t="str" cm="1">
        <f t="array" ref="B112">TRANSPOSE(_xlfn._xlws.SORT(_xlfn._xlws.FILTER(cropSeason[crop_season_id]&amp;"|"&amp;cropSeason[experiment_year]&amp;"-"&amp;cropSeason[crop_name],cropSeason[experiment_id]=A112)))</f>
        <v>|-</v>
      </c>
    </row>
    <row r="113" spans="2:2" x14ac:dyDescent="0.35">
      <c r="B113" t="str" cm="1">
        <f t="array" ref="B113">TRANSPOSE(_xlfn._xlws.SORT(_xlfn._xlws.FILTER(cropSeason[crop_season_id]&amp;"|"&amp;cropSeason[experiment_year]&amp;"-"&amp;cropSeason[crop_name],cropSeason[experiment_id]=A113)))</f>
        <v>|-</v>
      </c>
    </row>
    <row r="114" spans="2:2" x14ac:dyDescent="0.35">
      <c r="B114" t="str" cm="1">
        <f t="array" ref="B114">TRANSPOSE(_xlfn._xlws.SORT(_xlfn._xlws.FILTER(cropSeason[crop_season_id]&amp;"|"&amp;cropSeason[experiment_year]&amp;"-"&amp;cropSeason[crop_name],cropSeason[experiment_id]=A114)))</f>
        <v>|-</v>
      </c>
    </row>
    <row r="115" spans="2:2" x14ac:dyDescent="0.35">
      <c r="B115" t="str" cm="1">
        <f t="array" ref="B115">TRANSPOSE(_xlfn._xlws.SORT(_xlfn._xlws.FILTER(cropSeason[crop_season_id]&amp;"|"&amp;cropSeason[experiment_year]&amp;"-"&amp;cropSeason[crop_name],cropSeason[experiment_id]=A115)))</f>
        <v>|-</v>
      </c>
    </row>
    <row r="116" spans="2:2" x14ac:dyDescent="0.35">
      <c r="B116" t="str" cm="1">
        <f t="array" ref="B116">TRANSPOSE(_xlfn._xlws.SORT(_xlfn._xlws.FILTER(cropSeason[crop_season_id]&amp;"|"&amp;cropSeason[experiment_year]&amp;"-"&amp;cropSeason[crop_name],cropSeason[experiment_id]=A116)))</f>
        <v>|-</v>
      </c>
    </row>
    <row r="117" spans="2:2" x14ac:dyDescent="0.35">
      <c r="B117" t="str" cm="1">
        <f t="array" ref="B117">TRANSPOSE(_xlfn._xlws.SORT(_xlfn._xlws.FILTER(cropSeason[crop_season_id]&amp;"|"&amp;cropSeason[experiment_year]&amp;"-"&amp;cropSeason[crop_name],cropSeason[experiment_id]=A117)))</f>
        <v>|-</v>
      </c>
    </row>
    <row r="118" spans="2:2" x14ac:dyDescent="0.35">
      <c r="B118" t="str" cm="1">
        <f t="array" ref="B118">TRANSPOSE(_xlfn._xlws.SORT(_xlfn._xlws.FILTER(cropSeason[crop_season_id]&amp;"|"&amp;cropSeason[experiment_year]&amp;"-"&amp;cropSeason[crop_name],cropSeason[experiment_id]=A118)))</f>
        <v>|-</v>
      </c>
    </row>
    <row r="119" spans="2:2" x14ac:dyDescent="0.35">
      <c r="B119" t="str" cm="1">
        <f t="array" ref="B119">TRANSPOSE(_xlfn._xlws.SORT(_xlfn._xlws.FILTER(cropSeason[crop_season_id]&amp;"|"&amp;cropSeason[experiment_year]&amp;"-"&amp;cropSeason[crop_name],cropSeason[experiment_id]=A119)))</f>
        <v>|-</v>
      </c>
    </row>
    <row r="120" spans="2:2" x14ac:dyDescent="0.35">
      <c r="B120" t="str" cm="1">
        <f t="array" ref="B120">TRANSPOSE(_xlfn._xlws.SORT(_xlfn._xlws.FILTER(cropSeason[crop_season_id]&amp;"|"&amp;cropSeason[experiment_year]&amp;"-"&amp;cropSeason[crop_name],cropSeason[experiment_id]=A120)))</f>
        <v>|-</v>
      </c>
    </row>
    <row r="121" spans="2:2" x14ac:dyDescent="0.35">
      <c r="B121" t="str" cm="1">
        <f t="array" ref="B121">TRANSPOSE(_xlfn._xlws.SORT(_xlfn._xlws.FILTER(cropSeason[crop_season_id]&amp;"|"&amp;cropSeason[experiment_year]&amp;"-"&amp;cropSeason[crop_name],cropSeason[experiment_id]=A121)))</f>
        <v>|-</v>
      </c>
    </row>
    <row r="122" spans="2:2" x14ac:dyDescent="0.35">
      <c r="B122" t="str" cm="1">
        <f t="array" ref="B122">TRANSPOSE(_xlfn._xlws.SORT(_xlfn._xlws.FILTER(cropSeason[crop_season_id]&amp;"|"&amp;cropSeason[experiment_year]&amp;"-"&amp;cropSeason[crop_name],cropSeason[experiment_id]=A122)))</f>
        <v>|-</v>
      </c>
    </row>
    <row r="123" spans="2:2" x14ac:dyDescent="0.35">
      <c r="B123" t="str" cm="1">
        <f t="array" ref="B123">TRANSPOSE(_xlfn._xlws.SORT(_xlfn._xlws.FILTER(cropSeason[crop_season_id]&amp;"|"&amp;cropSeason[experiment_year]&amp;"-"&amp;cropSeason[crop_name],cropSeason[experiment_id]=A123)))</f>
        <v>|-</v>
      </c>
    </row>
    <row r="124" spans="2:2" x14ac:dyDescent="0.35">
      <c r="B124" t="str" cm="1">
        <f t="array" ref="B124">TRANSPOSE(_xlfn._xlws.SORT(_xlfn._xlws.FILTER(cropSeason[crop_season_id]&amp;"|"&amp;cropSeason[experiment_year]&amp;"-"&amp;cropSeason[crop_name],cropSeason[experiment_id]=A124)))</f>
        <v>|-</v>
      </c>
    </row>
    <row r="125" spans="2:2" x14ac:dyDescent="0.35">
      <c r="B125" t="str" cm="1">
        <f t="array" ref="B125">TRANSPOSE(_xlfn._xlws.SORT(_xlfn._xlws.FILTER(cropSeason[crop_season_id]&amp;"|"&amp;cropSeason[experiment_year]&amp;"-"&amp;cropSeason[crop_name],cropSeason[experiment_id]=A125)))</f>
        <v>|-</v>
      </c>
    </row>
    <row r="126" spans="2:2" x14ac:dyDescent="0.35">
      <c r="B126" t="str" cm="1">
        <f t="array" ref="B126">TRANSPOSE(_xlfn._xlws.SORT(_xlfn._xlws.FILTER(cropSeason[crop_season_id]&amp;"|"&amp;cropSeason[experiment_year]&amp;"-"&amp;cropSeason[crop_name],cropSeason[experiment_id]=A126)))</f>
        <v>|-</v>
      </c>
    </row>
    <row r="127" spans="2:2" x14ac:dyDescent="0.35">
      <c r="B127" t="str" cm="1">
        <f t="array" ref="B127">TRANSPOSE(_xlfn._xlws.SORT(_xlfn._xlws.FILTER(cropSeason[crop_season_id]&amp;"|"&amp;cropSeason[experiment_year]&amp;"-"&amp;cropSeason[crop_name],cropSeason[experiment_id]=A127)))</f>
        <v>|-</v>
      </c>
    </row>
    <row r="128" spans="2:2" x14ac:dyDescent="0.35">
      <c r="B128" t="str" cm="1">
        <f t="array" ref="B128">TRANSPOSE(_xlfn._xlws.SORT(_xlfn._xlws.FILTER(cropSeason[crop_season_id]&amp;"|"&amp;cropSeason[experiment_year]&amp;"-"&amp;cropSeason[crop_name],cropSeason[experiment_id]=A128)))</f>
        <v>|-</v>
      </c>
    </row>
    <row r="129" spans="2:2" x14ac:dyDescent="0.35">
      <c r="B129" t="str" cm="1">
        <f t="array" ref="B129">TRANSPOSE(_xlfn._xlws.SORT(_xlfn._xlws.FILTER(cropSeason[crop_season_id]&amp;"|"&amp;cropSeason[experiment_year]&amp;"-"&amp;cropSeason[crop_name],cropSeason[experiment_id]=A129)))</f>
        <v>|-</v>
      </c>
    </row>
    <row r="130" spans="2:2" x14ac:dyDescent="0.35">
      <c r="B130" t="str" cm="1">
        <f t="array" ref="B130">TRANSPOSE(_xlfn._xlws.SORT(_xlfn._xlws.FILTER(cropSeason[crop_season_id]&amp;"|"&amp;cropSeason[experiment_year]&amp;"-"&amp;cropSeason[crop_name],cropSeason[experiment_id]=A130)))</f>
        <v>|-</v>
      </c>
    </row>
    <row r="131" spans="2:2" x14ac:dyDescent="0.35">
      <c r="B131" t="str" cm="1">
        <f t="array" ref="B131">TRANSPOSE(_xlfn._xlws.SORT(_xlfn._xlws.FILTER(cropSeason[crop_season_id]&amp;"|"&amp;cropSeason[experiment_year]&amp;"-"&amp;cropSeason[crop_name],cropSeason[experiment_id]=A131)))</f>
        <v>|-</v>
      </c>
    </row>
    <row r="132" spans="2:2" x14ac:dyDescent="0.35">
      <c r="B132" t="str" cm="1">
        <f t="array" ref="B132">TRANSPOSE(_xlfn._xlws.SORT(_xlfn._xlws.FILTER(cropSeason[crop_season_id]&amp;"|"&amp;cropSeason[experiment_year]&amp;"-"&amp;cropSeason[crop_name],cropSeason[experiment_id]=A132)))</f>
        <v>|-</v>
      </c>
    </row>
    <row r="133" spans="2:2" x14ac:dyDescent="0.35">
      <c r="B133" t="str" cm="1">
        <f t="array" ref="B133">TRANSPOSE(_xlfn._xlws.SORT(_xlfn._xlws.FILTER(cropSeason[crop_season_id]&amp;"|"&amp;cropSeason[experiment_year]&amp;"-"&amp;cropSeason[crop_name],cropSeason[experiment_id]=A133)))</f>
        <v>|-</v>
      </c>
    </row>
    <row r="134" spans="2:2" x14ac:dyDescent="0.35">
      <c r="B134" t="str" cm="1">
        <f t="array" ref="B134">TRANSPOSE(_xlfn._xlws.SORT(_xlfn._xlws.FILTER(cropSeason[crop_season_id]&amp;"|"&amp;cropSeason[experiment_year]&amp;"-"&amp;cropSeason[crop_name],cropSeason[experiment_id]=A134)))</f>
        <v>|-</v>
      </c>
    </row>
    <row r="135" spans="2:2" x14ac:dyDescent="0.35">
      <c r="B135" t="str" cm="1">
        <f t="array" ref="B135">TRANSPOSE(_xlfn._xlws.SORT(_xlfn._xlws.FILTER(cropSeason[crop_season_id]&amp;"|"&amp;cropSeason[experiment_year]&amp;"-"&amp;cropSeason[crop_name],cropSeason[experiment_id]=A135)))</f>
        <v>|-</v>
      </c>
    </row>
    <row r="136" spans="2:2" x14ac:dyDescent="0.35">
      <c r="B136" t="str" cm="1">
        <f t="array" ref="B136">TRANSPOSE(_xlfn._xlws.SORT(_xlfn._xlws.FILTER(cropSeason[crop_season_id]&amp;"|"&amp;cropSeason[experiment_year]&amp;"-"&amp;cropSeason[crop_name],cropSeason[experiment_id]=A136)))</f>
        <v>|-</v>
      </c>
    </row>
    <row r="137" spans="2:2" x14ac:dyDescent="0.35">
      <c r="B137" t="str" cm="1">
        <f t="array" ref="B137">TRANSPOSE(_xlfn._xlws.SORT(_xlfn._xlws.FILTER(cropSeason[crop_season_id]&amp;"|"&amp;cropSeason[experiment_year]&amp;"-"&amp;cropSeason[crop_name],cropSeason[experiment_id]=A137)))</f>
        <v>|-</v>
      </c>
    </row>
    <row r="138" spans="2:2" x14ac:dyDescent="0.35">
      <c r="B138" t="str" cm="1">
        <f t="array" ref="B138">TRANSPOSE(_xlfn._xlws.SORT(_xlfn._xlws.FILTER(cropSeason[crop_season_id]&amp;"|"&amp;cropSeason[experiment_year]&amp;"-"&amp;cropSeason[crop_name],cropSeason[experiment_id]=A138)))</f>
        <v>|-</v>
      </c>
    </row>
    <row r="139" spans="2:2" x14ac:dyDescent="0.35">
      <c r="B139" t="str" cm="1">
        <f t="array" ref="B139">TRANSPOSE(_xlfn._xlws.SORT(_xlfn._xlws.FILTER(cropSeason[crop_season_id]&amp;"|"&amp;cropSeason[experiment_year]&amp;"-"&amp;cropSeason[crop_name],cropSeason[experiment_id]=A139)))</f>
        <v>|-</v>
      </c>
    </row>
    <row r="140" spans="2:2" x14ac:dyDescent="0.35">
      <c r="B140" t="str" cm="1">
        <f t="array" ref="B140">TRANSPOSE(_xlfn._xlws.SORT(_xlfn._xlws.FILTER(cropSeason[crop_season_id]&amp;"|"&amp;cropSeason[experiment_year]&amp;"-"&amp;cropSeason[crop_name],cropSeason[experiment_id]=A140)))</f>
        <v>|-</v>
      </c>
    </row>
    <row r="141" spans="2:2" x14ac:dyDescent="0.35">
      <c r="B141" t="str" cm="1">
        <f t="array" ref="B141">TRANSPOSE(_xlfn._xlws.SORT(_xlfn._xlws.FILTER(cropSeason[crop_season_id]&amp;"|"&amp;cropSeason[experiment_year]&amp;"-"&amp;cropSeason[crop_name],cropSeason[experiment_id]=A141)))</f>
        <v>|-</v>
      </c>
    </row>
    <row r="142" spans="2:2" x14ac:dyDescent="0.35">
      <c r="B142" t="str" cm="1">
        <f t="array" ref="B142">TRANSPOSE(_xlfn._xlws.SORT(_xlfn._xlws.FILTER(cropSeason[crop_season_id]&amp;"|"&amp;cropSeason[experiment_year]&amp;"-"&amp;cropSeason[crop_name],cropSeason[experiment_id]=A142)))</f>
        <v>|-</v>
      </c>
    </row>
    <row r="143" spans="2:2" x14ac:dyDescent="0.35">
      <c r="B143" t="str" cm="1">
        <f t="array" ref="B143">TRANSPOSE(_xlfn._xlws.SORT(_xlfn._xlws.FILTER(cropSeason[crop_season_id]&amp;"|"&amp;cropSeason[experiment_year]&amp;"-"&amp;cropSeason[crop_name],cropSeason[experiment_id]=A143)))</f>
        <v>|-</v>
      </c>
    </row>
    <row r="144" spans="2:2" x14ac:dyDescent="0.35">
      <c r="B144" t="str" cm="1">
        <f t="array" ref="B144">TRANSPOSE(_xlfn._xlws.SORT(_xlfn._xlws.FILTER(cropSeason[crop_season_id]&amp;"|"&amp;cropSeason[experiment_year]&amp;"-"&amp;cropSeason[crop_name],cropSeason[experiment_id]=A144)))</f>
        <v>|-</v>
      </c>
    </row>
    <row r="145" spans="2:2" x14ac:dyDescent="0.35">
      <c r="B145" t="str" cm="1">
        <f t="array" ref="B145">TRANSPOSE(_xlfn._xlws.SORT(_xlfn._xlws.FILTER(cropSeason[crop_season_id]&amp;"|"&amp;cropSeason[experiment_year]&amp;"-"&amp;cropSeason[crop_name],cropSeason[experiment_id]=A145)))</f>
        <v>|-</v>
      </c>
    </row>
    <row r="146" spans="2:2" x14ac:dyDescent="0.35">
      <c r="B146" t="str" cm="1">
        <f t="array" ref="B146">TRANSPOSE(_xlfn._xlws.SORT(_xlfn._xlws.FILTER(cropSeason[crop_season_id]&amp;"|"&amp;cropSeason[experiment_year]&amp;"-"&amp;cropSeason[crop_name],cropSeason[experiment_id]=A146)))</f>
        <v>|-</v>
      </c>
    </row>
    <row r="147" spans="2:2" x14ac:dyDescent="0.35">
      <c r="B147" t="str" cm="1">
        <f t="array" ref="B147">TRANSPOSE(_xlfn._xlws.SORT(_xlfn._xlws.FILTER(cropSeason[crop_season_id]&amp;"|"&amp;cropSeason[experiment_year]&amp;"-"&amp;cropSeason[crop_name],cropSeason[experiment_id]=A147)))</f>
        <v>|-</v>
      </c>
    </row>
    <row r="148" spans="2:2" x14ac:dyDescent="0.35">
      <c r="B148" t="str" cm="1">
        <f t="array" ref="B148">TRANSPOSE(_xlfn._xlws.SORT(_xlfn._xlws.FILTER(cropSeason[crop_season_id]&amp;"|"&amp;cropSeason[experiment_year]&amp;"-"&amp;cropSeason[crop_name],cropSeason[experiment_id]=A148)))</f>
        <v>|-</v>
      </c>
    </row>
    <row r="149" spans="2:2" x14ac:dyDescent="0.35">
      <c r="B149" t="str" cm="1">
        <f t="array" ref="B149">TRANSPOSE(_xlfn._xlws.SORT(_xlfn._xlws.FILTER(cropSeason[crop_season_id]&amp;"|"&amp;cropSeason[experiment_year]&amp;"-"&amp;cropSeason[crop_name],cropSeason[experiment_id]=A149)))</f>
        <v>|-</v>
      </c>
    </row>
    <row r="150" spans="2:2" x14ac:dyDescent="0.35">
      <c r="B150" t="str" cm="1">
        <f t="array" ref="B150">TRANSPOSE(_xlfn._xlws.SORT(_xlfn._xlws.FILTER(cropSeason[crop_season_id]&amp;"|"&amp;cropSeason[experiment_year]&amp;"-"&amp;cropSeason[crop_name],cropSeason[experiment_id]=A150)))</f>
        <v>|-</v>
      </c>
    </row>
    <row r="151" spans="2:2" x14ac:dyDescent="0.35">
      <c r="B151" t="str" cm="1">
        <f t="array" ref="B151">TRANSPOSE(_xlfn._xlws.SORT(_xlfn._xlws.FILTER(cropSeason[crop_season_id]&amp;"|"&amp;cropSeason[experiment_year]&amp;"-"&amp;cropSeason[crop_name],cropSeason[experiment_id]=A151)))</f>
        <v>|-</v>
      </c>
    </row>
    <row r="152" spans="2:2" x14ac:dyDescent="0.35">
      <c r="B152" t="str" cm="1">
        <f t="array" ref="B152">TRANSPOSE(_xlfn._xlws.SORT(_xlfn._xlws.FILTER(cropSeason[crop_season_id]&amp;"|"&amp;cropSeason[experiment_year]&amp;"-"&amp;cropSeason[crop_name],cropSeason[experiment_id]=A152)))</f>
        <v>|-</v>
      </c>
    </row>
    <row r="153" spans="2:2" x14ac:dyDescent="0.35">
      <c r="B153" t="str" cm="1">
        <f t="array" ref="B153">TRANSPOSE(_xlfn._xlws.SORT(_xlfn._xlws.FILTER(cropSeason[crop_season_id]&amp;"|"&amp;cropSeason[experiment_year]&amp;"-"&amp;cropSeason[crop_name],cropSeason[experiment_id]=A153)))</f>
        <v>|-</v>
      </c>
    </row>
    <row r="154" spans="2:2" x14ac:dyDescent="0.35">
      <c r="B154" t="str" cm="1">
        <f t="array" ref="B154">TRANSPOSE(_xlfn._xlws.SORT(_xlfn._xlws.FILTER(cropSeason[crop_season_id]&amp;"|"&amp;cropSeason[experiment_year]&amp;"-"&amp;cropSeason[crop_name],cropSeason[experiment_id]=A154)))</f>
        <v>|-</v>
      </c>
    </row>
    <row r="155" spans="2:2" x14ac:dyDescent="0.35">
      <c r="B155" t="str" cm="1">
        <f t="array" ref="B155">TRANSPOSE(_xlfn._xlws.SORT(_xlfn._xlws.FILTER(cropSeason[crop_season_id]&amp;"|"&amp;cropSeason[experiment_year]&amp;"-"&amp;cropSeason[crop_name],cropSeason[experiment_id]=A155)))</f>
        <v>|-</v>
      </c>
    </row>
    <row r="156" spans="2:2" x14ac:dyDescent="0.35">
      <c r="B156" t="str" cm="1">
        <f t="array" ref="B156">TRANSPOSE(_xlfn._xlws.SORT(_xlfn._xlws.FILTER(cropSeason[crop_season_id]&amp;"|"&amp;cropSeason[experiment_year]&amp;"-"&amp;cropSeason[crop_name],cropSeason[experiment_id]=A156)))</f>
        <v>|-</v>
      </c>
    </row>
    <row r="157" spans="2:2" x14ac:dyDescent="0.35">
      <c r="B157" t="str" cm="1">
        <f t="array" ref="B157">TRANSPOSE(_xlfn._xlws.SORT(_xlfn._xlws.FILTER(cropSeason[crop_season_id]&amp;"|"&amp;cropSeason[experiment_year]&amp;"-"&amp;cropSeason[crop_name],cropSeason[experiment_id]=A157)))</f>
        <v>|-</v>
      </c>
    </row>
    <row r="158" spans="2:2" x14ac:dyDescent="0.35">
      <c r="B158" t="str" cm="1">
        <f t="array" ref="B158">TRANSPOSE(_xlfn._xlws.SORT(_xlfn._xlws.FILTER(cropSeason[crop_season_id]&amp;"|"&amp;cropSeason[experiment_year]&amp;"-"&amp;cropSeason[crop_name],cropSeason[experiment_id]=A158)))</f>
        <v>|-</v>
      </c>
    </row>
    <row r="159" spans="2:2" x14ac:dyDescent="0.35">
      <c r="B159" t="str" cm="1">
        <f t="array" ref="B159">TRANSPOSE(_xlfn._xlws.SORT(_xlfn._xlws.FILTER(cropSeason[crop_season_id]&amp;"|"&amp;cropSeason[experiment_year]&amp;"-"&amp;cropSeason[crop_name],cropSeason[experiment_id]=A159)))</f>
        <v>|-</v>
      </c>
    </row>
    <row r="160" spans="2:2" x14ac:dyDescent="0.35">
      <c r="B160" t="str" cm="1">
        <f t="array" ref="B160">TRANSPOSE(_xlfn._xlws.SORT(_xlfn._xlws.FILTER(cropSeason[crop_season_id]&amp;"|"&amp;cropSeason[experiment_year]&amp;"-"&amp;cropSeason[crop_name],cropSeason[experiment_id]=A160)))</f>
        <v>|-</v>
      </c>
    </row>
    <row r="161" spans="2:2" x14ac:dyDescent="0.35">
      <c r="B161" t="str" cm="1">
        <f t="array" ref="B161">TRANSPOSE(_xlfn._xlws.SORT(_xlfn._xlws.FILTER(cropSeason[crop_season_id]&amp;"|"&amp;cropSeason[experiment_year]&amp;"-"&amp;cropSeason[crop_name],cropSeason[experiment_id]=A161)))</f>
        <v>|-</v>
      </c>
    </row>
    <row r="162" spans="2:2" x14ac:dyDescent="0.35">
      <c r="B162" t="str" cm="1">
        <f t="array" ref="B162">TRANSPOSE(_xlfn._xlws.SORT(_xlfn._xlws.FILTER(cropSeason[crop_season_id]&amp;"|"&amp;cropSeason[experiment_year]&amp;"-"&amp;cropSeason[crop_name],cropSeason[experiment_id]=A162)))</f>
        <v>|-</v>
      </c>
    </row>
    <row r="163" spans="2:2" x14ac:dyDescent="0.35">
      <c r="B163" t="str" cm="1">
        <f t="array" ref="B163">TRANSPOSE(_xlfn._xlws.SORT(_xlfn._xlws.FILTER(cropSeason[crop_season_id]&amp;"|"&amp;cropSeason[experiment_year]&amp;"-"&amp;cropSeason[crop_name],cropSeason[experiment_id]=A163)))</f>
        <v>|-</v>
      </c>
    </row>
    <row r="164" spans="2:2" x14ac:dyDescent="0.35">
      <c r="B164" t="str" cm="1">
        <f t="array" ref="B164">TRANSPOSE(_xlfn._xlws.SORT(_xlfn._xlws.FILTER(cropSeason[crop_season_id]&amp;"|"&amp;cropSeason[experiment_year]&amp;"-"&amp;cropSeason[crop_name],cropSeason[experiment_id]=A164)))</f>
        <v>|-</v>
      </c>
    </row>
    <row r="165" spans="2:2" x14ac:dyDescent="0.35">
      <c r="B165" t="str" cm="1">
        <f t="array" ref="B165">TRANSPOSE(_xlfn._xlws.SORT(_xlfn._xlws.FILTER(cropSeason[crop_season_id]&amp;"|"&amp;cropSeason[experiment_year]&amp;"-"&amp;cropSeason[crop_name],cropSeason[experiment_id]=A165)))</f>
        <v>|-</v>
      </c>
    </row>
    <row r="166" spans="2:2" x14ac:dyDescent="0.35">
      <c r="B166" t="str" cm="1">
        <f t="array" ref="B166">TRANSPOSE(_xlfn._xlws.SORT(_xlfn._xlws.FILTER(cropSeason[crop_season_id]&amp;"|"&amp;cropSeason[experiment_year]&amp;"-"&amp;cropSeason[crop_name],cropSeason[experiment_id]=A166)))</f>
        <v>|-</v>
      </c>
    </row>
    <row r="167" spans="2:2" x14ac:dyDescent="0.35">
      <c r="B167" t="str" cm="1">
        <f t="array" ref="B167">TRANSPOSE(_xlfn._xlws.SORT(_xlfn._xlws.FILTER(cropSeason[crop_season_id]&amp;"|"&amp;cropSeason[experiment_year]&amp;"-"&amp;cropSeason[crop_name],cropSeason[experiment_id]=A167)))</f>
        <v>|-</v>
      </c>
    </row>
    <row r="168" spans="2:2" x14ac:dyDescent="0.35">
      <c r="B168" t="str" cm="1">
        <f t="array" ref="B168">TRANSPOSE(_xlfn._xlws.SORT(_xlfn._xlws.FILTER(cropSeason[crop_season_id]&amp;"|"&amp;cropSeason[experiment_year]&amp;"-"&amp;cropSeason[crop_name],cropSeason[experiment_id]=A168)))</f>
        <v>|-</v>
      </c>
    </row>
    <row r="169" spans="2:2" x14ac:dyDescent="0.35">
      <c r="B169" t="str" cm="1">
        <f t="array" ref="B169">TRANSPOSE(_xlfn._xlws.SORT(_xlfn._xlws.FILTER(cropSeason[crop_season_id]&amp;"|"&amp;cropSeason[experiment_year]&amp;"-"&amp;cropSeason[crop_name],cropSeason[experiment_id]=A169)))</f>
        <v>|-</v>
      </c>
    </row>
    <row r="170" spans="2:2" x14ac:dyDescent="0.35">
      <c r="B170" t="str" cm="1">
        <f t="array" ref="B170">TRANSPOSE(_xlfn._xlws.SORT(_xlfn._xlws.FILTER(cropSeason[crop_season_id]&amp;"|"&amp;cropSeason[experiment_year]&amp;"-"&amp;cropSeason[crop_name],cropSeason[experiment_id]=A170)))</f>
        <v>|-</v>
      </c>
    </row>
    <row r="171" spans="2:2" x14ac:dyDescent="0.35">
      <c r="B171" t="str" cm="1">
        <f t="array" ref="B171">TRANSPOSE(_xlfn._xlws.SORT(_xlfn._xlws.FILTER(cropSeason[crop_season_id]&amp;"|"&amp;cropSeason[experiment_year]&amp;"-"&amp;cropSeason[crop_name],cropSeason[experiment_id]=A171)))</f>
        <v>|-</v>
      </c>
    </row>
    <row r="172" spans="2:2" x14ac:dyDescent="0.35">
      <c r="B172" t="str" cm="1">
        <f t="array" ref="B172">TRANSPOSE(_xlfn._xlws.SORT(_xlfn._xlws.FILTER(cropSeason[crop_season_id]&amp;"|"&amp;cropSeason[experiment_year]&amp;"-"&amp;cropSeason[crop_name],cropSeason[experiment_id]=A172)))</f>
        <v>|-</v>
      </c>
    </row>
    <row r="173" spans="2:2" x14ac:dyDescent="0.35">
      <c r="B173" t="str" cm="1">
        <f t="array" ref="B173">TRANSPOSE(_xlfn._xlws.SORT(_xlfn._xlws.FILTER(cropSeason[crop_season_id]&amp;"|"&amp;cropSeason[experiment_year]&amp;"-"&amp;cropSeason[crop_name],cropSeason[experiment_id]=A173)))</f>
        <v>|-</v>
      </c>
    </row>
    <row r="174" spans="2:2" x14ac:dyDescent="0.35">
      <c r="B174" t="str" cm="1">
        <f t="array" ref="B174">TRANSPOSE(_xlfn._xlws.SORT(_xlfn._xlws.FILTER(cropSeason[crop_season_id]&amp;"|"&amp;cropSeason[experiment_year]&amp;"-"&amp;cropSeason[crop_name],cropSeason[experiment_id]=A174)))</f>
        <v>|-</v>
      </c>
    </row>
    <row r="175" spans="2:2" x14ac:dyDescent="0.35">
      <c r="B175" t="str" cm="1">
        <f t="array" ref="B175">TRANSPOSE(_xlfn._xlws.SORT(_xlfn._xlws.FILTER(cropSeason[crop_season_id]&amp;"|"&amp;cropSeason[experiment_year]&amp;"-"&amp;cropSeason[crop_name],cropSeason[experiment_id]=A175)))</f>
        <v>|-</v>
      </c>
    </row>
    <row r="176" spans="2:2" x14ac:dyDescent="0.35">
      <c r="B176" t="str" cm="1">
        <f t="array" ref="B176">TRANSPOSE(_xlfn._xlws.SORT(_xlfn._xlws.FILTER(cropSeason[crop_season_id]&amp;"|"&amp;cropSeason[experiment_year]&amp;"-"&amp;cropSeason[crop_name],cropSeason[experiment_id]=A176)))</f>
        <v>|-</v>
      </c>
    </row>
    <row r="177" spans="2:2" x14ac:dyDescent="0.35">
      <c r="B177" t="str" cm="1">
        <f t="array" ref="B177">TRANSPOSE(_xlfn._xlws.SORT(_xlfn._xlws.FILTER(cropSeason[crop_season_id]&amp;"|"&amp;cropSeason[experiment_year]&amp;"-"&amp;cropSeason[crop_name],cropSeason[experiment_id]=A177)))</f>
        <v>|-</v>
      </c>
    </row>
    <row r="178" spans="2:2" x14ac:dyDescent="0.35">
      <c r="B178" t="str" cm="1">
        <f t="array" ref="B178">TRANSPOSE(_xlfn._xlws.SORT(_xlfn._xlws.FILTER(cropSeason[crop_season_id]&amp;"|"&amp;cropSeason[experiment_year]&amp;"-"&amp;cropSeason[crop_name],cropSeason[experiment_id]=A178)))</f>
        <v>|-</v>
      </c>
    </row>
    <row r="179" spans="2:2" x14ac:dyDescent="0.35">
      <c r="B179" t="str" cm="1">
        <f t="array" ref="B179">TRANSPOSE(_xlfn._xlws.SORT(_xlfn._xlws.FILTER(cropSeason[crop_season_id]&amp;"|"&amp;cropSeason[experiment_year]&amp;"-"&amp;cropSeason[crop_name],cropSeason[experiment_id]=A179)))</f>
        <v>|-</v>
      </c>
    </row>
    <row r="180" spans="2:2" x14ac:dyDescent="0.35">
      <c r="B180" t="str" cm="1">
        <f t="array" ref="B180">TRANSPOSE(_xlfn._xlws.SORT(_xlfn._xlws.FILTER(cropSeason[crop_season_id]&amp;"|"&amp;cropSeason[experiment_year]&amp;"-"&amp;cropSeason[crop_name],cropSeason[experiment_id]=A180)))</f>
        <v>|-</v>
      </c>
    </row>
    <row r="181" spans="2:2" x14ac:dyDescent="0.35">
      <c r="B181" t="str" cm="1">
        <f t="array" ref="B181">TRANSPOSE(_xlfn._xlws.SORT(_xlfn._xlws.FILTER(cropSeason[crop_season_id]&amp;"|"&amp;cropSeason[experiment_year]&amp;"-"&amp;cropSeason[crop_name],cropSeason[experiment_id]=A181)))</f>
        <v>|-</v>
      </c>
    </row>
    <row r="182" spans="2:2" x14ac:dyDescent="0.35">
      <c r="B182" t="str" cm="1">
        <f t="array" ref="B182">TRANSPOSE(_xlfn._xlws.SORT(_xlfn._xlws.FILTER(cropSeason[crop_season_id]&amp;"|"&amp;cropSeason[experiment_year]&amp;"-"&amp;cropSeason[crop_name],cropSeason[experiment_id]=A182)))</f>
        <v>|-</v>
      </c>
    </row>
    <row r="183" spans="2:2" x14ac:dyDescent="0.35">
      <c r="B183" t="str" cm="1">
        <f t="array" ref="B183">TRANSPOSE(_xlfn._xlws.SORT(_xlfn._xlws.FILTER(cropSeason[crop_season_id]&amp;"|"&amp;cropSeason[experiment_year]&amp;"-"&amp;cropSeason[crop_name],cropSeason[experiment_id]=A183)))</f>
        <v>|-</v>
      </c>
    </row>
    <row r="184" spans="2:2" x14ac:dyDescent="0.35">
      <c r="B184" t="str" cm="1">
        <f t="array" ref="B184">TRANSPOSE(_xlfn._xlws.SORT(_xlfn._xlws.FILTER(cropSeason[crop_season_id]&amp;"|"&amp;cropSeason[experiment_year]&amp;"-"&amp;cropSeason[crop_name],cropSeason[experiment_id]=A184)))</f>
        <v>|-</v>
      </c>
    </row>
    <row r="185" spans="2:2" x14ac:dyDescent="0.35">
      <c r="B185" t="str" cm="1">
        <f t="array" ref="B185">TRANSPOSE(_xlfn._xlws.SORT(_xlfn._xlws.FILTER(cropSeason[crop_season_id]&amp;"|"&amp;cropSeason[experiment_year]&amp;"-"&amp;cropSeason[crop_name],cropSeason[experiment_id]=A185)))</f>
        <v>|-</v>
      </c>
    </row>
    <row r="186" spans="2:2" x14ac:dyDescent="0.35">
      <c r="B186" t="str" cm="1">
        <f t="array" ref="B186">TRANSPOSE(_xlfn._xlws.SORT(_xlfn._xlws.FILTER(cropSeason[crop_season_id]&amp;"|"&amp;cropSeason[experiment_year]&amp;"-"&amp;cropSeason[crop_name],cropSeason[experiment_id]=A186)))</f>
        <v>|-</v>
      </c>
    </row>
    <row r="187" spans="2:2" x14ac:dyDescent="0.35">
      <c r="B187" t="str" cm="1">
        <f t="array" ref="B187">TRANSPOSE(_xlfn._xlws.SORT(_xlfn._xlws.FILTER(cropSeason[crop_season_id]&amp;"|"&amp;cropSeason[experiment_year]&amp;"-"&amp;cropSeason[crop_name],cropSeason[experiment_id]=A187)))</f>
        <v>|-</v>
      </c>
    </row>
    <row r="188" spans="2:2" x14ac:dyDescent="0.35">
      <c r="B188" t="str" cm="1">
        <f t="array" ref="B188">TRANSPOSE(_xlfn._xlws.SORT(_xlfn._xlws.FILTER(cropSeason[crop_season_id]&amp;"|"&amp;cropSeason[experiment_year]&amp;"-"&amp;cropSeason[crop_name],cropSeason[experiment_id]=A188)))</f>
        <v>|-</v>
      </c>
    </row>
    <row r="189" spans="2:2" x14ac:dyDescent="0.35">
      <c r="B189" t="str" cm="1">
        <f t="array" ref="B189">TRANSPOSE(_xlfn._xlws.SORT(_xlfn._xlws.FILTER(cropSeason[crop_season_id]&amp;"|"&amp;cropSeason[experiment_year]&amp;"-"&amp;cropSeason[crop_name],cropSeason[experiment_id]=A189)))</f>
        <v>|-</v>
      </c>
    </row>
    <row r="190" spans="2:2" x14ac:dyDescent="0.35">
      <c r="B190" t="str" cm="1">
        <f t="array" ref="B190">TRANSPOSE(_xlfn._xlws.SORT(_xlfn._xlws.FILTER(cropSeason[crop_season_id]&amp;"|"&amp;cropSeason[experiment_year]&amp;"-"&amp;cropSeason[crop_name],cropSeason[experiment_id]=A190)))</f>
        <v>|-</v>
      </c>
    </row>
    <row r="191" spans="2:2" x14ac:dyDescent="0.35">
      <c r="B191" t="str" cm="1">
        <f t="array" ref="B191">TRANSPOSE(_xlfn._xlws.SORT(_xlfn._xlws.FILTER(cropSeason[crop_season_id]&amp;"|"&amp;cropSeason[experiment_year]&amp;"-"&amp;cropSeason[crop_name],cropSeason[experiment_id]=A191)))</f>
        <v>|-</v>
      </c>
    </row>
    <row r="192" spans="2:2" x14ac:dyDescent="0.35">
      <c r="B192" t="str" cm="1">
        <f t="array" ref="B192">TRANSPOSE(_xlfn._xlws.SORT(_xlfn._xlws.FILTER(cropSeason[crop_season_id]&amp;"|"&amp;cropSeason[experiment_year]&amp;"-"&amp;cropSeason[crop_name],cropSeason[experiment_id]=A192)))</f>
        <v>|-</v>
      </c>
    </row>
    <row r="193" spans="2:2" x14ac:dyDescent="0.35">
      <c r="B193" t="str" cm="1">
        <f t="array" ref="B193">TRANSPOSE(_xlfn._xlws.SORT(_xlfn._xlws.FILTER(cropSeason[crop_season_id]&amp;"|"&amp;cropSeason[experiment_year]&amp;"-"&amp;cropSeason[crop_name],cropSeason[experiment_id]=A193)))</f>
        <v>|-</v>
      </c>
    </row>
    <row r="194" spans="2:2" x14ac:dyDescent="0.35">
      <c r="B194" t="str" cm="1">
        <f t="array" ref="B194">TRANSPOSE(_xlfn._xlws.SORT(_xlfn._xlws.FILTER(cropSeason[crop_season_id]&amp;"|"&amp;cropSeason[experiment_year]&amp;"-"&amp;cropSeason[crop_name],cropSeason[experiment_id]=A194)))</f>
        <v>|-</v>
      </c>
    </row>
    <row r="195" spans="2:2" x14ac:dyDescent="0.35">
      <c r="B195" t="str" cm="1">
        <f t="array" ref="B195">TRANSPOSE(_xlfn._xlws.SORT(_xlfn._xlws.FILTER(cropSeason[crop_season_id]&amp;"|"&amp;cropSeason[experiment_year]&amp;"-"&amp;cropSeason[crop_name],cropSeason[experiment_id]=A195)))</f>
        <v>|-</v>
      </c>
    </row>
    <row r="196" spans="2:2" x14ac:dyDescent="0.35">
      <c r="B196" t="str" cm="1">
        <f t="array" ref="B196">TRANSPOSE(_xlfn._xlws.SORT(_xlfn._xlws.FILTER(cropSeason[crop_season_id]&amp;"|"&amp;cropSeason[experiment_year]&amp;"-"&amp;cropSeason[crop_name],cropSeason[experiment_id]=A196)))</f>
        <v>|-</v>
      </c>
    </row>
    <row r="197" spans="2:2" x14ac:dyDescent="0.35">
      <c r="B197" t="str" cm="1">
        <f t="array" ref="B197">TRANSPOSE(_xlfn._xlws.SORT(_xlfn._xlws.FILTER(cropSeason[crop_season_id]&amp;"|"&amp;cropSeason[experiment_year]&amp;"-"&amp;cropSeason[crop_name],cropSeason[experiment_id]=A197)))</f>
        <v>|-</v>
      </c>
    </row>
    <row r="198" spans="2:2" x14ac:dyDescent="0.35">
      <c r="B198" t="str" cm="1">
        <f t="array" ref="B198">TRANSPOSE(_xlfn._xlws.SORT(_xlfn._xlws.FILTER(cropSeason[crop_season_id]&amp;"|"&amp;cropSeason[experiment_year]&amp;"-"&amp;cropSeason[crop_name],cropSeason[experiment_id]=A198)))</f>
        <v>|-</v>
      </c>
    </row>
    <row r="199" spans="2:2" x14ac:dyDescent="0.35">
      <c r="B199" t="str" cm="1">
        <f t="array" ref="B199">TRANSPOSE(_xlfn._xlws.SORT(_xlfn._xlws.FILTER(cropSeason[crop_season_id]&amp;"|"&amp;cropSeason[experiment_year]&amp;"-"&amp;cropSeason[crop_name],cropSeason[experiment_id]=A199)))</f>
        <v>|-</v>
      </c>
    </row>
    <row r="200" spans="2:2" x14ac:dyDescent="0.35">
      <c r="B200" t="str" cm="1">
        <f t="array" ref="B200">TRANSPOSE(_xlfn._xlws.SORT(_xlfn._xlws.FILTER(cropSeason[crop_season_id]&amp;"|"&amp;cropSeason[experiment_year]&amp;"-"&amp;cropSeason[crop_name],cropSeason[experiment_id]=A200)))</f>
        <v>|-</v>
      </c>
    </row>
    <row r="201" spans="2:2" x14ac:dyDescent="0.35">
      <c r="B201" t="str" cm="1">
        <f t="array" ref="B201">TRANSPOSE(_xlfn._xlws.SORT(_xlfn._xlws.FILTER(cropSeason[crop_season_id]&amp;"|"&amp;cropSeason[experiment_year]&amp;"-"&amp;cropSeason[crop_name],cropSeason[experiment_id]=A201)))</f>
        <v>|-</v>
      </c>
    </row>
    <row r="202" spans="2:2" x14ac:dyDescent="0.35">
      <c r="B202" t="str" cm="1">
        <f t="array" ref="B202">TRANSPOSE(_xlfn._xlws.SORT(_xlfn._xlws.FILTER(cropSeason[crop_season_id]&amp;"|"&amp;cropSeason[experiment_year]&amp;"-"&amp;cropSeason[crop_name],cropSeason[experiment_id]=A202)))</f>
        <v>|-</v>
      </c>
    </row>
    <row r="203" spans="2:2" x14ac:dyDescent="0.35">
      <c r="B203" t="str" cm="1">
        <f t="array" ref="B203">TRANSPOSE(_xlfn._xlws.SORT(_xlfn._xlws.FILTER(cropSeason[crop_season_id]&amp;"|"&amp;cropSeason[experiment_year]&amp;"-"&amp;cropSeason[crop_name],cropSeason[experiment_id]=A203)))</f>
        <v>|-</v>
      </c>
    </row>
    <row r="204" spans="2:2" x14ac:dyDescent="0.35">
      <c r="B204" t="str" cm="1">
        <f t="array" ref="B204">TRANSPOSE(_xlfn._xlws.SORT(_xlfn._xlws.FILTER(cropSeason[crop_season_id]&amp;"|"&amp;cropSeason[experiment_year]&amp;"-"&amp;cropSeason[crop_name],cropSeason[experiment_id]=A204)))</f>
        <v>|-</v>
      </c>
    </row>
    <row r="205" spans="2:2" x14ac:dyDescent="0.35">
      <c r="B205" t="str" cm="1">
        <f t="array" ref="B205">TRANSPOSE(_xlfn._xlws.SORT(_xlfn._xlws.FILTER(cropSeason[crop_season_id]&amp;"|"&amp;cropSeason[experiment_year]&amp;"-"&amp;cropSeason[crop_name],cropSeason[experiment_id]=A205)))</f>
        <v>|-</v>
      </c>
    </row>
    <row r="206" spans="2:2" x14ac:dyDescent="0.35">
      <c r="B206" t="str" cm="1">
        <f t="array" ref="B206">TRANSPOSE(_xlfn._xlws.SORT(_xlfn._xlws.FILTER(cropSeason[crop_season_id]&amp;"|"&amp;cropSeason[experiment_year]&amp;"-"&amp;cropSeason[crop_name],cropSeason[experiment_id]=A206)))</f>
        <v>|-</v>
      </c>
    </row>
    <row r="207" spans="2:2" x14ac:dyDescent="0.35">
      <c r="B207" t="str" cm="1">
        <f t="array" ref="B207">TRANSPOSE(_xlfn._xlws.SORT(_xlfn._xlws.FILTER(cropSeason[crop_season_id]&amp;"|"&amp;cropSeason[experiment_year]&amp;"-"&amp;cropSeason[crop_name],cropSeason[experiment_id]=A207)))</f>
        <v>|-</v>
      </c>
    </row>
    <row r="208" spans="2:2" x14ac:dyDescent="0.35">
      <c r="B208" t="str" cm="1">
        <f t="array" ref="B208">TRANSPOSE(_xlfn._xlws.SORT(_xlfn._xlws.FILTER(cropSeason[crop_season_id]&amp;"|"&amp;cropSeason[experiment_year]&amp;"-"&amp;cropSeason[crop_name],cropSeason[experiment_id]=A208)))</f>
        <v>|-</v>
      </c>
    </row>
    <row r="209" spans="2:2" x14ac:dyDescent="0.35">
      <c r="B209" t="str" cm="1">
        <f t="array" ref="B209">TRANSPOSE(_xlfn._xlws.SORT(_xlfn._xlws.FILTER(cropSeason[crop_season_id]&amp;"|"&amp;cropSeason[experiment_year]&amp;"-"&amp;cropSeason[crop_name],cropSeason[experiment_id]=A209)))</f>
        <v>|-</v>
      </c>
    </row>
    <row r="210" spans="2:2" x14ac:dyDescent="0.35">
      <c r="B210" t="str" cm="1">
        <f t="array" ref="B210">TRANSPOSE(_xlfn._xlws.SORT(_xlfn._xlws.FILTER(cropSeason[crop_season_id]&amp;"|"&amp;cropSeason[experiment_year]&amp;"-"&amp;cropSeason[crop_name],cropSeason[experiment_id]=A210)))</f>
        <v>|-</v>
      </c>
    </row>
    <row r="211" spans="2:2" x14ac:dyDescent="0.35">
      <c r="B211" t="str" cm="1">
        <f t="array" ref="B211">TRANSPOSE(_xlfn._xlws.SORT(_xlfn._xlws.FILTER(cropSeason[crop_season_id]&amp;"|"&amp;cropSeason[experiment_year]&amp;"-"&amp;cropSeason[crop_name],cropSeason[experiment_id]=A211)))</f>
        <v>|-</v>
      </c>
    </row>
    <row r="212" spans="2:2" x14ac:dyDescent="0.35">
      <c r="B212" t="str" cm="1">
        <f t="array" ref="B212">TRANSPOSE(_xlfn._xlws.SORT(_xlfn._xlws.FILTER(cropSeason[crop_season_id]&amp;"|"&amp;cropSeason[experiment_year]&amp;"-"&amp;cropSeason[crop_name],cropSeason[experiment_id]=A212)))</f>
        <v>|-</v>
      </c>
    </row>
    <row r="213" spans="2:2" x14ac:dyDescent="0.35">
      <c r="B213" t="str" cm="1">
        <f t="array" ref="B213">TRANSPOSE(_xlfn._xlws.SORT(_xlfn._xlws.FILTER(cropSeason[crop_season_id]&amp;"|"&amp;cropSeason[experiment_year]&amp;"-"&amp;cropSeason[crop_name],cropSeason[experiment_id]=A213)))</f>
        <v>|-</v>
      </c>
    </row>
    <row r="214" spans="2:2" x14ac:dyDescent="0.35">
      <c r="B214" t="str" cm="1">
        <f t="array" ref="B214">TRANSPOSE(_xlfn._xlws.SORT(_xlfn._xlws.FILTER(cropSeason[crop_season_id]&amp;"|"&amp;cropSeason[experiment_year]&amp;"-"&amp;cropSeason[crop_name],cropSeason[experiment_id]=A214)))</f>
        <v>|-</v>
      </c>
    </row>
    <row r="215" spans="2:2" x14ac:dyDescent="0.35">
      <c r="B215" t="str" cm="1">
        <f t="array" ref="B215">TRANSPOSE(_xlfn._xlws.SORT(_xlfn._xlws.FILTER(cropSeason[crop_season_id]&amp;"|"&amp;cropSeason[experiment_year]&amp;"-"&amp;cropSeason[crop_name],cropSeason[experiment_id]=A215)))</f>
        <v>|-</v>
      </c>
    </row>
    <row r="216" spans="2:2" x14ac:dyDescent="0.35">
      <c r="B216" t="str" cm="1">
        <f t="array" ref="B216">TRANSPOSE(_xlfn._xlws.SORT(_xlfn._xlws.FILTER(cropSeason[crop_season_id]&amp;"|"&amp;cropSeason[experiment_year]&amp;"-"&amp;cropSeason[crop_name],cropSeason[experiment_id]=A216)))</f>
        <v>|-</v>
      </c>
    </row>
    <row r="217" spans="2:2" x14ac:dyDescent="0.35">
      <c r="B217" t="str" cm="1">
        <f t="array" ref="B217">TRANSPOSE(_xlfn._xlws.SORT(_xlfn._xlws.FILTER(cropSeason[crop_season_id]&amp;"|"&amp;cropSeason[experiment_year]&amp;"-"&amp;cropSeason[crop_name],cropSeason[experiment_id]=A217)))</f>
        <v>|-</v>
      </c>
    </row>
    <row r="218" spans="2:2" x14ac:dyDescent="0.35">
      <c r="B218" t="str" cm="1">
        <f t="array" ref="B218">TRANSPOSE(_xlfn._xlws.SORT(_xlfn._xlws.FILTER(cropSeason[crop_season_id]&amp;"|"&amp;cropSeason[experiment_year]&amp;"-"&amp;cropSeason[crop_name],cropSeason[experiment_id]=A218)))</f>
        <v>|-</v>
      </c>
    </row>
    <row r="219" spans="2:2" x14ac:dyDescent="0.35">
      <c r="B219" t="str" cm="1">
        <f t="array" ref="B219">TRANSPOSE(_xlfn._xlws.SORT(_xlfn._xlws.FILTER(cropSeason[crop_season_id]&amp;"|"&amp;cropSeason[experiment_year]&amp;"-"&amp;cropSeason[crop_name],cropSeason[experiment_id]=A219)))</f>
        <v>|-</v>
      </c>
    </row>
    <row r="220" spans="2:2" x14ac:dyDescent="0.35">
      <c r="B220" t="str" cm="1">
        <f t="array" ref="B220">TRANSPOSE(_xlfn._xlws.SORT(_xlfn._xlws.FILTER(cropSeason[crop_season_id]&amp;"|"&amp;cropSeason[experiment_year]&amp;"-"&amp;cropSeason[crop_name],cropSeason[experiment_id]=A220)))</f>
        <v>|-</v>
      </c>
    </row>
    <row r="221" spans="2:2" x14ac:dyDescent="0.35">
      <c r="B221" t="str" cm="1">
        <f t="array" ref="B221">TRANSPOSE(_xlfn._xlws.SORT(_xlfn._xlws.FILTER(cropSeason[crop_season_id]&amp;"|"&amp;cropSeason[experiment_year]&amp;"-"&amp;cropSeason[crop_name],cropSeason[experiment_id]=A221)))</f>
        <v>|-</v>
      </c>
    </row>
    <row r="222" spans="2:2" x14ac:dyDescent="0.35">
      <c r="B222" t="str" cm="1">
        <f t="array" ref="B222">TRANSPOSE(_xlfn._xlws.SORT(_xlfn._xlws.FILTER(cropSeason[crop_season_id]&amp;"|"&amp;cropSeason[experiment_year]&amp;"-"&amp;cropSeason[crop_name],cropSeason[experiment_id]=A222)))</f>
        <v>|-</v>
      </c>
    </row>
    <row r="223" spans="2:2" x14ac:dyDescent="0.35">
      <c r="B223" t="str" cm="1">
        <f t="array" ref="B223">TRANSPOSE(_xlfn._xlws.SORT(_xlfn._xlws.FILTER(cropSeason[crop_season_id]&amp;"|"&amp;cropSeason[experiment_year]&amp;"-"&amp;cropSeason[crop_name],cropSeason[experiment_id]=A223)))</f>
        <v>|-</v>
      </c>
    </row>
    <row r="224" spans="2:2" x14ac:dyDescent="0.35">
      <c r="B224" t="str" cm="1">
        <f t="array" ref="B224">TRANSPOSE(_xlfn._xlws.SORT(_xlfn._xlws.FILTER(cropSeason[crop_season_id]&amp;"|"&amp;cropSeason[experiment_year]&amp;"-"&amp;cropSeason[crop_name],cropSeason[experiment_id]=A224)))</f>
        <v>|-</v>
      </c>
    </row>
    <row r="225" spans="2:2" x14ac:dyDescent="0.35">
      <c r="B225" t="str" cm="1">
        <f t="array" ref="B225">TRANSPOSE(_xlfn._xlws.SORT(_xlfn._xlws.FILTER(cropSeason[crop_season_id]&amp;"|"&amp;cropSeason[experiment_year]&amp;"-"&amp;cropSeason[crop_name],cropSeason[experiment_id]=A225)))</f>
        <v>|-</v>
      </c>
    </row>
    <row r="226" spans="2:2" x14ac:dyDescent="0.35">
      <c r="B226" t="str" cm="1">
        <f t="array" ref="B226">TRANSPOSE(_xlfn._xlws.SORT(_xlfn._xlws.FILTER(cropSeason[crop_season_id]&amp;"|"&amp;cropSeason[experiment_year]&amp;"-"&amp;cropSeason[crop_name],cropSeason[experiment_id]=A226)))</f>
        <v>|-</v>
      </c>
    </row>
    <row r="227" spans="2:2" x14ac:dyDescent="0.35">
      <c r="B227" t="str" cm="1">
        <f t="array" ref="B227">TRANSPOSE(_xlfn._xlws.SORT(_xlfn._xlws.FILTER(cropSeason[crop_season_id]&amp;"|"&amp;cropSeason[experiment_year]&amp;"-"&amp;cropSeason[crop_name],cropSeason[experiment_id]=A227)))</f>
        <v>|-</v>
      </c>
    </row>
    <row r="228" spans="2:2" x14ac:dyDescent="0.35">
      <c r="B228" t="str" cm="1">
        <f t="array" ref="B228">TRANSPOSE(_xlfn._xlws.SORT(_xlfn._xlws.FILTER(cropSeason[crop_season_id]&amp;"|"&amp;cropSeason[experiment_year]&amp;"-"&amp;cropSeason[crop_name],cropSeason[experiment_id]=A228)))</f>
        <v>|-</v>
      </c>
    </row>
    <row r="229" spans="2:2" x14ac:dyDescent="0.35">
      <c r="B229" t="str" cm="1">
        <f t="array" ref="B229">TRANSPOSE(_xlfn._xlws.SORT(_xlfn._xlws.FILTER(cropSeason[crop_season_id]&amp;"|"&amp;cropSeason[experiment_year]&amp;"-"&amp;cropSeason[crop_name],cropSeason[experiment_id]=A229)))</f>
        <v>|-</v>
      </c>
    </row>
    <row r="230" spans="2:2" x14ac:dyDescent="0.35">
      <c r="B230" t="str" cm="1">
        <f t="array" ref="B230">TRANSPOSE(_xlfn._xlws.SORT(_xlfn._xlws.FILTER(cropSeason[crop_season_id]&amp;"|"&amp;cropSeason[experiment_year]&amp;"-"&amp;cropSeason[crop_name],cropSeason[experiment_id]=A230)))</f>
        <v>|-</v>
      </c>
    </row>
    <row r="231" spans="2:2" x14ac:dyDescent="0.35">
      <c r="B231" t="str" cm="1">
        <f t="array" ref="B231">TRANSPOSE(_xlfn._xlws.SORT(_xlfn._xlws.FILTER(cropSeason[crop_season_id]&amp;"|"&amp;cropSeason[experiment_year]&amp;"-"&amp;cropSeason[crop_name],cropSeason[experiment_id]=A231)))</f>
        <v>|-</v>
      </c>
    </row>
    <row r="232" spans="2:2" x14ac:dyDescent="0.35">
      <c r="B232" t="str" cm="1">
        <f t="array" ref="B232">TRANSPOSE(_xlfn._xlws.SORT(_xlfn._xlws.FILTER(cropSeason[crop_season_id]&amp;"|"&amp;cropSeason[experiment_year]&amp;"-"&amp;cropSeason[crop_name],cropSeason[experiment_id]=A232)))</f>
        <v>|-</v>
      </c>
    </row>
    <row r="233" spans="2:2" x14ac:dyDescent="0.35">
      <c r="B233" t="str" cm="1">
        <f t="array" ref="B233">TRANSPOSE(_xlfn._xlws.SORT(_xlfn._xlws.FILTER(cropSeason[crop_season_id]&amp;"|"&amp;cropSeason[experiment_year]&amp;"-"&amp;cropSeason[crop_name],cropSeason[experiment_id]=A233)))</f>
        <v>|-</v>
      </c>
    </row>
    <row r="234" spans="2:2" x14ac:dyDescent="0.35">
      <c r="B234" t="str" cm="1">
        <f t="array" ref="B234">TRANSPOSE(_xlfn._xlws.SORT(_xlfn._xlws.FILTER(cropSeason[crop_season_id]&amp;"|"&amp;cropSeason[experiment_year]&amp;"-"&amp;cropSeason[crop_name],cropSeason[experiment_id]=A234)))</f>
        <v>|-</v>
      </c>
    </row>
    <row r="235" spans="2:2" x14ac:dyDescent="0.35">
      <c r="B235" t="str" cm="1">
        <f t="array" ref="B235">TRANSPOSE(_xlfn._xlws.SORT(_xlfn._xlws.FILTER(cropSeason[crop_season_id]&amp;"|"&amp;cropSeason[experiment_year]&amp;"-"&amp;cropSeason[crop_name],cropSeason[experiment_id]=A235)))</f>
        <v>|-</v>
      </c>
    </row>
    <row r="236" spans="2:2" x14ac:dyDescent="0.35">
      <c r="B236" t="str" cm="1">
        <f t="array" ref="B236">TRANSPOSE(_xlfn._xlws.SORT(_xlfn._xlws.FILTER(cropSeason[crop_season_id]&amp;"|"&amp;cropSeason[experiment_year]&amp;"-"&amp;cropSeason[crop_name],cropSeason[experiment_id]=A236)))</f>
        <v>|-</v>
      </c>
    </row>
    <row r="237" spans="2:2" x14ac:dyDescent="0.35">
      <c r="B237" t="str" cm="1">
        <f t="array" ref="B237">TRANSPOSE(_xlfn._xlws.SORT(_xlfn._xlws.FILTER(cropSeason[crop_season_id]&amp;"|"&amp;cropSeason[experiment_year]&amp;"-"&amp;cropSeason[crop_name],cropSeason[experiment_id]=A237)))</f>
        <v>|-</v>
      </c>
    </row>
    <row r="238" spans="2:2" x14ac:dyDescent="0.35">
      <c r="B238" t="str" cm="1">
        <f t="array" ref="B238">TRANSPOSE(_xlfn._xlws.SORT(_xlfn._xlws.FILTER(cropSeason[crop_season_id]&amp;"|"&amp;cropSeason[experiment_year]&amp;"-"&amp;cropSeason[crop_name],cropSeason[experiment_id]=A238)))</f>
        <v>|-</v>
      </c>
    </row>
    <row r="239" spans="2:2" x14ac:dyDescent="0.35">
      <c r="B239" t="str" cm="1">
        <f t="array" ref="B239">TRANSPOSE(_xlfn._xlws.SORT(_xlfn._xlws.FILTER(cropSeason[crop_season_id]&amp;"|"&amp;cropSeason[experiment_year]&amp;"-"&amp;cropSeason[crop_name],cropSeason[experiment_id]=A239)))</f>
        <v>|-</v>
      </c>
    </row>
    <row r="240" spans="2:2" x14ac:dyDescent="0.35">
      <c r="B240" t="str" cm="1">
        <f t="array" ref="B240">TRANSPOSE(_xlfn._xlws.SORT(_xlfn._xlws.FILTER(cropSeason[crop_season_id]&amp;"|"&amp;cropSeason[experiment_year]&amp;"-"&amp;cropSeason[crop_name],cropSeason[experiment_id]=A240)))</f>
        <v>|-</v>
      </c>
    </row>
    <row r="241" spans="2:2" x14ac:dyDescent="0.35">
      <c r="B241" t="str" cm="1">
        <f t="array" ref="B241">TRANSPOSE(_xlfn._xlws.SORT(_xlfn._xlws.FILTER(cropSeason[crop_season_id]&amp;"|"&amp;cropSeason[experiment_year]&amp;"-"&amp;cropSeason[crop_name],cropSeason[experiment_id]=A241)))</f>
        <v>|-</v>
      </c>
    </row>
    <row r="242" spans="2:2" x14ac:dyDescent="0.35">
      <c r="B242" t="str" cm="1">
        <f t="array" ref="B242">TRANSPOSE(_xlfn._xlws.SORT(_xlfn._xlws.FILTER(cropSeason[crop_season_id]&amp;"|"&amp;cropSeason[experiment_year]&amp;"-"&amp;cropSeason[crop_name],cropSeason[experiment_id]=A242)))</f>
        <v>|-</v>
      </c>
    </row>
    <row r="243" spans="2:2" x14ac:dyDescent="0.35">
      <c r="B243" t="str" cm="1">
        <f t="array" ref="B243">TRANSPOSE(_xlfn._xlws.SORT(_xlfn._xlws.FILTER(cropSeason[crop_season_id]&amp;"|"&amp;cropSeason[experiment_year]&amp;"-"&amp;cropSeason[crop_name],cropSeason[experiment_id]=A243)))</f>
        <v>|-</v>
      </c>
    </row>
    <row r="244" spans="2:2" x14ac:dyDescent="0.35">
      <c r="B244" t="str" cm="1">
        <f t="array" ref="B244">TRANSPOSE(_xlfn._xlws.SORT(_xlfn._xlws.FILTER(cropSeason[crop_season_id]&amp;"|"&amp;cropSeason[experiment_year]&amp;"-"&amp;cropSeason[crop_name],cropSeason[experiment_id]=A244)))</f>
        <v>|-</v>
      </c>
    </row>
    <row r="245" spans="2:2" x14ac:dyDescent="0.35">
      <c r="B245" t="str" cm="1">
        <f t="array" ref="B245">TRANSPOSE(_xlfn._xlws.SORT(_xlfn._xlws.FILTER(cropSeason[crop_season_id]&amp;"|"&amp;cropSeason[experiment_year]&amp;"-"&amp;cropSeason[crop_name],cropSeason[experiment_id]=A245)))</f>
        <v>|-</v>
      </c>
    </row>
    <row r="246" spans="2:2" x14ac:dyDescent="0.35">
      <c r="B246" t="str" cm="1">
        <f t="array" ref="B246">TRANSPOSE(_xlfn._xlws.SORT(_xlfn._xlws.FILTER(cropSeason[crop_season_id]&amp;"|"&amp;cropSeason[experiment_year]&amp;"-"&amp;cropSeason[crop_name],cropSeason[experiment_id]=A246)))</f>
        <v>|-</v>
      </c>
    </row>
    <row r="247" spans="2:2" x14ac:dyDescent="0.35">
      <c r="B247" t="str" cm="1">
        <f t="array" ref="B247">TRANSPOSE(_xlfn._xlws.SORT(_xlfn._xlws.FILTER(cropSeason[crop_season_id]&amp;"|"&amp;cropSeason[experiment_year]&amp;"-"&amp;cropSeason[crop_name],cropSeason[experiment_id]=A247)))</f>
        <v>|-</v>
      </c>
    </row>
    <row r="248" spans="2:2" x14ac:dyDescent="0.35">
      <c r="B248" t="str" cm="1">
        <f t="array" ref="B248">TRANSPOSE(_xlfn._xlws.SORT(_xlfn._xlws.FILTER(cropSeason[crop_season_id]&amp;"|"&amp;cropSeason[experiment_year]&amp;"-"&amp;cropSeason[crop_name],cropSeason[experiment_id]=A248)))</f>
        <v>|-</v>
      </c>
    </row>
    <row r="249" spans="2:2" x14ac:dyDescent="0.35">
      <c r="B249" t="str" cm="1">
        <f t="array" ref="B249">TRANSPOSE(_xlfn._xlws.SORT(_xlfn._xlws.FILTER(cropSeason[crop_season_id]&amp;"|"&amp;cropSeason[experiment_year]&amp;"-"&amp;cropSeason[crop_name],cropSeason[experiment_id]=A249)))</f>
        <v>|-</v>
      </c>
    </row>
    <row r="250" spans="2:2" x14ac:dyDescent="0.35">
      <c r="B250" t="str" cm="1">
        <f t="array" ref="B250">TRANSPOSE(_xlfn._xlws.SORT(_xlfn._xlws.FILTER(cropSeason[crop_season_id]&amp;"|"&amp;cropSeason[experiment_year]&amp;"-"&amp;cropSeason[crop_name],cropSeason[experiment_id]=A250)))</f>
        <v>|-</v>
      </c>
    </row>
    <row r="251" spans="2:2" x14ac:dyDescent="0.35">
      <c r="B251" t="str" cm="1">
        <f t="array" ref="B251">TRANSPOSE(_xlfn._xlws.SORT(_xlfn._xlws.FILTER(cropSeason[crop_season_id]&amp;"|"&amp;cropSeason[experiment_year]&amp;"-"&amp;cropSeason[crop_name],cropSeason[experiment_id]=A251)))</f>
        <v>|-</v>
      </c>
    </row>
    <row r="252" spans="2:2" x14ac:dyDescent="0.35">
      <c r="B252" t="str" cm="1">
        <f t="array" ref="B252">TRANSPOSE(_xlfn._xlws.SORT(_xlfn._xlws.FILTER(cropSeason[crop_season_id]&amp;"|"&amp;cropSeason[experiment_year]&amp;"-"&amp;cropSeason[crop_name],cropSeason[experiment_id]=A252)))</f>
        <v>|-</v>
      </c>
    </row>
    <row r="253" spans="2:2" x14ac:dyDescent="0.35">
      <c r="B253" t="str" cm="1">
        <f t="array" ref="B253">TRANSPOSE(_xlfn._xlws.SORT(_xlfn._xlws.FILTER(cropSeason[crop_season_id]&amp;"|"&amp;cropSeason[experiment_year]&amp;"-"&amp;cropSeason[crop_name],cropSeason[experiment_id]=A253)))</f>
        <v>|-</v>
      </c>
    </row>
    <row r="254" spans="2:2" x14ac:dyDescent="0.35">
      <c r="B254" t="str" cm="1">
        <f t="array" ref="B254">TRANSPOSE(_xlfn._xlws.SORT(_xlfn._xlws.FILTER(cropSeason[crop_season_id]&amp;"|"&amp;cropSeason[experiment_year]&amp;"-"&amp;cropSeason[crop_name],cropSeason[experiment_id]=A254)))</f>
        <v>|-</v>
      </c>
    </row>
    <row r="255" spans="2:2" x14ac:dyDescent="0.35">
      <c r="B255" t="str" cm="1">
        <f t="array" ref="B255">TRANSPOSE(_xlfn._xlws.SORT(_xlfn._xlws.FILTER(cropSeason[crop_season_id]&amp;"|"&amp;cropSeason[experiment_year]&amp;"-"&amp;cropSeason[crop_name],cropSeason[experiment_id]=A255)))</f>
        <v>|-</v>
      </c>
    </row>
    <row r="256" spans="2:2" x14ac:dyDescent="0.35">
      <c r="B256" t="str" cm="1">
        <f t="array" ref="B256">TRANSPOSE(_xlfn._xlws.SORT(_xlfn._xlws.FILTER(cropSeason[crop_season_id]&amp;"|"&amp;cropSeason[experiment_year]&amp;"-"&amp;cropSeason[crop_name],cropSeason[experiment_id]=A256)))</f>
        <v>|-</v>
      </c>
    </row>
    <row r="257" spans="2:2" x14ac:dyDescent="0.35">
      <c r="B257" t="str" cm="1">
        <f t="array" ref="B257">TRANSPOSE(_xlfn._xlws.SORT(_xlfn._xlws.FILTER(cropSeason[crop_season_id]&amp;"|"&amp;cropSeason[experiment_year]&amp;"-"&amp;cropSeason[crop_name],cropSeason[experiment_id]=A257)))</f>
        <v>|-</v>
      </c>
    </row>
    <row r="258" spans="2:2" x14ac:dyDescent="0.35">
      <c r="B258" t="str" cm="1">
        <f t="array" ref="B258">TRANSPOSE(_xlfn._xlws.SORT(_xlfn._xlws.FILTER(cropSeason[crop_season_id]&amp;"|"&amp;cropSeason[experiment_year]&amp;"-"&amp;cropSeason[crop_name],cropSeason[experiment_id]=A258)))</f>
        <v>|-</v>
      </c>
    </row>
    <row r="259" spans="2:2" x14ac:dyDescent="0.35">
      <c r="B259" t="str" cm="1">
        <f t="array" ref="B259">TRANSPOSE(_xlfn._xlws.SORT(_xlfn._xlws.FILTER(cropSeason[crop_season_id]&amp;"|"&amp;cropSeason[experiment_year]&amp;"-"&amp;cropSeason[crop_name],cropSeason[experiment_id]=A259)))</f>
        <v>|-</v>
      </c>
    </row>
    <row r="260" spans="2:2" x14ac:dyDescent="0.35">
      <c r="B260" t="str" cm="1">
        <f t="array" ref="B260">TRANSPOSE(_xlfn._xlws.SORT(_xlfn._xlws.FILTER(cropSeason[crop_season_id]&amp;"|"&amp;cropSeason[experiment_year]&amp;"-"&amp;cropSeason[crop_name],cropSeason[experiment_id]=A260)))</f>
        <v>|-</v>
      </c>
    </row>
    <row r="261" spans="2:2" x14ac:dyDescent="0.35">
      <c r="B261" t="str" cm="1">
        <f t="array" ref="B261">TRANSPOSE(_xlfn._xlws.SORT(_xlfn._xlws.FILTER(cropSeason[crop_season_id]&amp;"|"&amp;cropSeason[experiment_year]&amp;"-"&amp;cropSeason[crop_name],cropSeason[experiment_id]=A261)))</f>
        <v>|-</v>
      </c>
    </row>
    <row r="262" spans="2:2" x14ac:dyDescent="0.35">
      <c r="B262" t="str" cm="1">
        <f t="array" ref="B262">TRANSPOSE(_xlfn._xlws.SORT(_xlfn._xlws.FILTER(cropSeason[crop_season_id]&amp;"|"&amp;cropSeason[experiment_year]&amp;"-"&amp;cropSeason[crop_name],cropSeason[experiment_id]=A262)))</f>
        <v>|-</v>
      </c>
    </row>
    <row r="263" spans="2:2" x14ac:dyDescent="0.35">
      <c r="B263" t="str" cm="1">
        <f t="array" ref="B263">TRANSPOSE(_xlfn._xlws.SORT(_xlfn._xlws.FILTER(cropSeason[crop_season_id]&amp;"|"&amp;cropSeason[experiment_year]&amp;"-"&amp;cropSeason[crop_name],cropSeason[experiment_id]=A263)))</f>
        <v>|-</v>
      </c>
    </row>
    <row r="264" spans="2:2" x14ac:dyDescent="0.35">
      <c r="B264" t="str" cm="1">
        <f t="array" ref="B264">TRANSPOSE(_xlfn._xlws.SORT(_xlfn._xlws.FILTER(cropSeason[crop_season_id]&amp;"|"&amp;cropSeason[experiment_year]&amp;"-"&amp;cropSeason[crop_name],cropSeason[experiment_id]=A264)))</f>
        <v>|-</v>
      </c>
    </row>
    <row r="265" spans="2:2" x14ac:dyDescent="0.35">
      <c r="B265" t="str" cm="1">
        <f t="array" ref="B265">TRANSPOSE(_xlfn._xlws.SORT(_xlfn._xlws.FILTER(cropSeason[crop_season_id]&amp;"|"&amp;cropSeason[experiment_year]&amp;"-"&amp;cropSeason[crop_name],cropSeason[experiment_id]=A265)))</f>
        <v>|-</v>
      </c>
    </row>
    <row r="266" spans="2:2" x14ac:dyDescent="0.35">
      <c r="B266" t="str" cm="1">
        <f t="array" ref="B266">TRANSPOSE(_xlfn._xlws.SORT(_xlfn._xlws.FILTER(cropSeason[crop_season_id]&amp;"|"&amp;cropSeason[experiment_year]&amp;"-"&amp;cropSeason[crop_name],cropSeason[experiment_id]=A266)))</f>
        <v>|-</v>
      </c>
    </row>
    <row r="267" spans="2:2" x14ac:dyDescent="0.35">
      <c r="B267" t="str" cm="1">
        <f t="array" ref="B267">TRANSPOSE(_xlfn._xlws.SORT(_xlfn._xlws.FILTER(cropSeason[crop_season_id]&amp;"|"&amp;cropSeason[experiment_year]&amp;"-"&amp;cropSeason[crop_name],cropSeason[experiment_id]=A267)))</f>
        <v>|-</v>
      </c>
    </row>
    <row r="268" spans="2:2" x14ac:dyDescent="0.35">
      <c r="B268" t="str" cm="1">
        <f t="array" ref="B268">TRANSPOSE(_xlfn._xlws.SORT(_xlfn._xlws.FILTER(cropSeason[crop_season_id]&amp;"|"&amp;cropSeason[experiment_year]&amp;"-"&amp;cropSeason[crop_name],cropSeason[experiment_id]=A268)))</f>
        <v>|-</v>
      </c>
    </row>
    <row r="269" spans="2:2" x14ac:dyDescent="0.35">
      <c r="B269" t="str" cm="1">
        <f t="array" ref="B269">TRANSPOSE(_xlfn._xlws.SORT(_xlfn._xlws.FILTER(cropSeason[crop_season_id]&amp;"|"&amp;cropSeason[experiment_year]&amp;"-"&amp;cropSeason[crop_name],cropSeason[experiment_id]=A269)))</f>
        <v>|-</v>
      </c>
    </row>
    <row r="270" spans="2:2" x14ac:dyDescent="0.35">
      <c r="B270" t="str" cm="1">
        <f t="array" ref="B270">TRANSPOSE(_xlfn._xlws.SORT(_xlfn._xlws.FILTER(cropSeason[crop_season_id]&amp;"|"&amp;cropSeason[experiment_year]&amp;"-"&amp;cropSeason[crop_name],cropSeason[experiment_id]=A270)))</f>
        <v>|-</v>
      </c>
    </row>
    <row r="271" spans="2:2" x14ac:dyDescent="0.35">
      <c r="B271" t="str" cm="1">
        <f t="array" ref="B271">TRANSPOSE(_xlfn._xlws.SORT(_xlfn._xlws.FILTER(cropSeason[crop_season_id]&amp;"|"&amp;cropSeason[experiment_year]&amp;"-"&amp;cropSeason[crop_name],cropSeason[experiment_id]=A271)))</f>
        <v>|-</v>
      </c>
    </row>
    <row r="272" spans="2:2" x14ac:dyDescent="0.35">
      <c r="B272" t="str" cm="1">
        <f t="array" ref="B272">TRANSPOSE(_xlfn._xlws.SORT(_xlfn._xlws.FILTER(cropSeason[crop_season_id]&amp;"|"&amp;cropSeason[experiment_year]&amp;"-"&amp;cropSeason[crop_name],cropSeason[experiment_id]=A272)))</f>
        <v>|-</v>
      </c>
    </row>
    <row r="273" spans="2:2" x14ac:dyDescent="0.35">
      <c r="B273" t="str" cm="1">
        <f t="array" ref="B273">TRANSPOSE(_xlfn._xlws.SORT(_xlfn._xlws.FILTER(cropSeason[crop_season_id]&amp;"|"&amp;cropSeason[experiment_year]&amp;"-"&amp;cropSeason[crop_name],cropSeason[experiment_id]=A273)))</f>
        <v>|-</v>
      </c>
    </row>
    <row r="274" spans="2:2" x14ac:dyDescent="0.35">
      <c r="B274" t="str" cm="1">
        <f t="array" ref="B274">TRANSPOSE(_xlfn._xlws.SORT(_xlfn._xlws.FILTER(cropSeason[crop_season_id]&amp;"|"&amp;cropSeason[experiment_year]&amp;"-"&amp;cropSeason[crop_name],cropSeason[experiment_id]=A274)))</f>
        <v>|-</v>
      </c>
    </row>
    <row r="275" spans="2:2" x14ac:dyDescent="0.35">
      <c r="B275" t="str" cm="1">
        <f t="array" ref="B275">TRANSPOSE(_xlfn._xlws.SORT(_xlfn._xlws.FILTER(cropSeason[crop_season_id]&amp;"|"&amp;cropSeason[experiment_year]&amp;"-"&amp;cropSeason[crop_name],cropSeason[experiment_id]=A275)))</f>
        <v>|-</v>
      </c>
    </row>
    <row r="276" spans="2:2" x14ac:dyDescent="0.35">
      <c r="B276" t="str" cm="1">
        <f t="array" ref="B276">TRANSPOSE(_xlfn._xlws.SORT(_xlfn._xlws.FILTER(cropSeason[crop_season_id]&amp;"|"&amp;cropSeason[experiment_year]&amp;"-"&amp;cropSeason[crop_name],cropSeason[experiment_id]=A276)))</f>
        <v>|-</v>
      </c>
    </row>
    <row r="277" spans="2:2" x14ac:dyDescent="0.35">
      <c r="B277" t="str" cm="1">
        <f t="array" ref="B277">TRANSPOSE(_xlfn._xlws.SORT(_xlfn._xlws.FILTER(cropSeason[crop_season_id]&amp;"|"&amp;cropSeason[experiment_year]&amp;"-"&amp;cropSeason[crop_name],cropSeason[experiment_id]=A277)))</f>
        <v>|-</v>
      </c>
    </row>
    <row r="278" spans="2:2" x14ac:dyDescent="0.35">
      <c r="B278" t="str" cm="1">
        <f t="array" ref="B278">TRANSPOSE(_xlfn._xlws.SORT(_xlfn._xlws.FILTER(cropSeason[crop_season_id]&amp;"|"&amp;cropSeason[experiment_year]&amp;"-"&amp;cropSeason[crop_name],cropSeason[experiment_id]=A278)))</f>
        <v>|-</v>
      </c>
    </row>
    <row r="279" spans="2:2" x14ac:dyDescent="0.35">
      <c r="B279" t="str" cm="1">
        <f t="array" ref="B279">TRANSPOSE(_xlfn._xlws.SORT(_xlfn._xlws.FILTER(cropSeason[crop_season_id]&amp;"|"&amp;cropSeason[experiment_year]&amp;"-"&amp;cropSeason[crop_name],cropSeason[experiment_id]=A279)))</f>
        <v>|-</v>
      </c>
    </row>
    <row r="280" spans="2:2" x14ac:dyDescent="0.35">
      <c r="B280" t="str" cm="1">
        <f t="array" ref="B280">TRANSPOSE(_xlfn._xlws.SORT(_xlfn._xlws.FILTER(cropSeason[crop_season_id]&amp;"|"&amp;cropSeason[experiment_year]&amp;"-"&amp;cropSeason[crop_name],cropSeason[experiment_id]=A280)))</f>
        <v>|-</v>
      </c>
    </row>
    <row r="281" spans="2:2" x14ac:dyDescent="0.35">
      <c r="B281" t="str" cm="1">
        <f t="array" ref="B281">TRANSPOSE(_xlfn._xlws.SORT(_xlfn._xlws.FILTER(cropSeason[crop_season_id]&amp;"|"&amp;cropSeason[experiment_year]&amp;"-"&amp;cropSeason[crop_name],cropSeason[experiment_id]=A281)))</f>
        <v>|-</v>
      </c>
    </row>
    <row r="282" spans="2:2" x14ac:dyDescent="0.35">
      <c r="B282" t="str" cm="1">
        <f t="array" ref="B282">TRANSPOSE(_xlfn._xlws.SORT(_xlfn._xlws.FILTER(cropSeason[crop_season_id]&amp;"|"&amp;cropSeason[experiment_year]&amp;"-"&amp;cropSeason[crop_name],cropSeason[experiment_id]=A282)))</f>
        <v>|-</v>
      </c>
    </row>
    <row r="283" spans="2:2" x14ac:dyDescent="0.35">
      <c r="B283" t="str" cm="1">
        <f t="array" ref="B283">TRANSPOSE(_xlfn._xlws.SORT(_xlfn._xlws.FILTER(cropSeason[crop_season_id]&amp;"|"&amp;cropSeason[experiment_year]&amp;"-"&amp;cropSeason[crop_name],cropSeason[experiment_id]=A283)))</f>
        <v>|-</v>
      </c>
    </row>
    <row r="284" spans="2:2" x14ac:dyDescent="0.35">
      <c r="B284" t="str" cm="1">
        <f t="array" ref="B284">TRANSPOSE(_xlfn._xlws.SORT(_xlfn._xlws.FILTER(cropSeason[crop_season_id]&amp;"|"&amp;cropSeason[experiment_year]&amp;"-"&amp;cropSeason[crop_name],cropSeason[experiment_id]=A284)))</f>
        <v>|-</v>
      </c>
    </row>
    <row r="285" spans="2:2" x14ac:dyDescent="0.35">
      <c r="B285" t="str" cm="1">
        <f t="array" ref="B285">TRANSPOSE(_xlfn._xlws.SORT(_xlfn._xlws.FILTER(cropSeason[crop_season_id]&amp;"|"&amp;cropSeason[experiment_year]&amp;"-"&amp;cropSeason[crop_name],cropSeason[experiment_id]=A285)))</f>
        <v>|-</v>
      </c>
    </row>
    <row r="286" spans="2:2" x14ac:dyDescent="0.35">
      <c r="B286" t="str" cm="1">
        <f t="array" ref="B286">TRANSPOSE(_xlfn._xlws.SORT(_xlfn._xlws.FILTER(cropSeason[crop_season_id]&amp;"|"&amp;cropSeason[experiment_year]&amp;"-"&amp;cropSeason[crop_name],cropSeason[experiment_id]=A286)))</f>
        <v>|-</v>
      </c>
    </row>
    <row r="287" spans="2:2" x14ac:dyDescent="0.35">
      <c r="B287" t="str" cm="1">
        <f t="array" ref="B287">TRANSPOSE(_xlfn._xlws.SORT(_xlfn._xlws.FILTER(cropSeason[crop_season_id]&amp;"|"&amp;cropSeason[experiment_year]&amp;"-"&amp;cropSeason[crop_name],cropSeason[experiment_id]=A287)))</f>
        <v>|-</v>
      </c>
    </row>
    <row r="288" spans="2:2" x14ac:dyDescent="0.35">
      <c r="B288" t="str" cm="1">
        <f t="array" ref="B288">TRANSPOSE(_xlfn._xlws.SORT(_xlfn._xlws.FILTER(cropSeason[crop_season_id]&amp;"|"&amp;cropSeason[experiment_year]&amp;"-"&amp;cropSeason[crop_name],cropSeason[experiment_id]=A288)))</f>
        <v>|-</v>
      </c>
    </row>
    <row r="289" spans="2:2" x14ac:dyDescent="0.35">
      <c r="B289" t="str" cm="1">
        <f t="array" ref="B289">TRANSPOSE(_xlfn._xlws.SORT(_xlfn._xlws.FILTER(cropSeason[crop_season_id]&amp;"|"&amp;cropSeason[experiment_year]&amp;"-"&amp;cropSeason[crop_name],cropSeason[experiment_id]=A289)))</f>
        <v>|-</v>
      </c>
    </row>
    <row r="290" spans="2:2" x14ac:dyDescent="0.35">
      <c r="B290" t="str" cm="1">
        <f t="array" ref="B290">TRANSPOSE(_xlfn._xlws.SORT(_xlfn._xlws.FILTER(cropSeason[crop_season_id]&amp;"|"&amp;cropSeason[experiment_year]&amp;"-"&amp;cropSeason[crop_name],cropSeason[experiment_id]=A290)))</f>
        <v>|-</v>
      </c>
    </row>
    <row r="291" spans="2:2" x14ac:dyDescent="0.35">
      <c r="B291" t="str" cm="1">
        <f t="array" ref="B291">TRANSPOSE(_xlfn._xlws.SORT(_xlfn._xlws.FILTER(cropSeason[crop_season_id]&amp;"|"&amp;cropSeason[experiment_year]&amp;"-"&amp;cropSeason[crop_name],cropSeason[experiment_id]=A291)))</f>
        <v>|-</v>
      </c>
    </row>
    <row r="292" spans="2:2" x14ac:dyDescent="0.35">
      <c r="B292" t="str" cm="1">
        <f t="array" ref="B292">TRANSPOSE(_xlfn._xlws.SORT(_xlfn._xlws.FILTER(cropSeason[crop_season_id]&amp;"|"&amp;cropSeason[experiment_year]&amp;"-"&amp;cropSeason[crop_name],cropSeason[experiment_id]=A292)))</f>
        <v>|-</v>
      </c>
    </row>
    <row r="293" spans="2:2" x14ac:dyDescent="0.35">
      <c r="B293" t="str" cm="1">
        <f t="array" ref="B293">TRANSPOSE(_xlfn._xlws.SORT(_xlfn._xlws.FILTER(cropSeason[crop_season_id]&amp;"|"&amp;cropSeason[experiment_year]&amp;"-"&amp;cropSeason[crop_name],cropSeason[experiment_id]=A293)))</f>
        <v>|-</v>
      </c>
    </row>
    <row r="294" spans="2:2" x14ac:dyDescent="0.35">
      <c r="B294" t="str" cm="1">
        <f t="array" ref="B294">TRANSPOSE(_xlfn._xlws.SORT(_xlfn._xlws.FILTER(cropSeason[crop_season_id]&amp;"|"&amp;cropSeason[experiment_year]&amp;"-"&amp;cropSeason[crop_name],cropSeason[experiment_id]=A294)))</f>
        <v>|-</v>
      </c>
    </row>
    <row r="295" spans="2:2" x14ac:dyDescent="0.35">
      <c r="B295" t="str" cm="1">
        <f t="array" ref="B295">TRANSPOSE(_xlfn._xlws.SORT(_xlfn._xlws.FILTER(cropSeason[crop_season_id]&amp;"|"&amp;cropSeason[experiment_year]&amp;"-"&amp;cropSeason[crop_name],cropSeason[experiment_id]=A295)))</f>
        <v>|-</v>
      </c>
    </row>
    <row r="296" spans="2:2" x14ac:dyDescent="0.35">
      <c r="B296" t="str" cm="1">
        <f t="array" ref="B296">TRANSPOSE(_xlfn._xlws.SORT(_xlfn._xlws.FILTER(cropSeason[crop_season_id]&amp;"|"&amp;cropSeason[experiment_year]&amp;"-"&amp;cropSeason[crop_name],cropSeason[experiment_id]=A296)))</f>
        <v>|-</v>
      </c>
    </row>
    <row r="297" spans="2:2" x14ac:dyDescent="0.35">
      <c r="B297" t="str" cm="1">
        <f t="array" ref="B297">TRANSPOSE(_xlfn._xlws.SORT(_xlfn._xlws.FILTER(cropSeason[crop_season_id]&amp;"|"&amp;cropSeason[experiment_year]&amp;"-"&amp;cropSeason[crop_name],cropSeason[experiment_id]=A297)))</f>
        <v>|-</v>
      </c>
    </row>
    <row r="298" spans="2:2" x14ac:dyDescent="0.35">
      <c r="B298" t="str" cm="1">
        <f t="array" ref="B298">TRANSPOSE(_xlfn._xlws.SORT(_xlfn._xlws.FILTER(cropSeason[crop_season_id]&amp;"|"&amp;cropSeason[experiment_year]&amp;"-"&amp;cropSeason[crop_name],cropSeason[experiment_id]=A298)))</f>
        <v>|-</v>
      </c>
    </row>
    <row r="299" spans="2:2" x14ac:dyDescent="0.35">
      <c r="B299" t="str" cm="1">
        <f t="array" ref="B299">TRANSPOSE(_xlfn._xlws.SORT(_xlfn._xlws.FILTER(cropSeason[crop_season_id]&amp;"|"&amp;cropSeason[experiment_year]&amp;"-"&amp;cropSeason[crop_name],cropSeason[experiment_id]=A299)))</f>
        <v>|-</v>
      </c>
    </row>
    <row r="300" spans="2:2" x14ac:dyDescent="0.35">
      <c r="B300" t="str" cm="1">
        <f t="array" ref="B300">TRANSPOSE(_xlfn._xlws.SORT(_xlfn._xlws.FILTER(cropSeason[crop_season_id]&amp;"|"&amp;cropSeason[experiment_year]&amp;"-"&amp;cropSeason[crop_name],cropSeason[experiment_id]=A300)))</f>
        <v>|-</v>
      </c>
    </row>
    <row r="301" spans="2:2" x14ac:dyDescent="0.35">
      <c r="B301" t="str" cm="1">
        <f t="array" ref="B301">TRANSPOSE(_xlfn._xlws.SORT(_xlfn._xlws.FILTER(cropSeason[crop_season_id]&amp;"|"&amp;cropSeason[experiment_year]&amp;"-"&amp;cropSeason[crop_name],cropSeason[experiment_id]=A301)))</f>
        <v>|-</v>
      </c>
    </row>
    <row r="302" spans="2:2" x14ac:dyDescent="0.35">
      <c r="B302" t="str" cm="1">
        <f t="array" ref="B302">TRANSPOSE(_xlfn._xlws.SORT(_xlfn._xlws.FILTER(cropSeason[crop_season_id]&amp;"|"&amp;cropSeason[experiment_year]&amp;"-"&amp;cropSeason[crop_name],cropSeason[experiment_id]=A302)))</f>
        <v>|-</v>
      </c>
    </row>
    <row r="303" spans="2:2" x14ac:dyDescent="0.35">
      <c r="B303" t="str" cm="1">
        <f t="array" ref="B303">TRANSPOSE(_xlfn._xlws.SORT(_xlfn._xlws.FILTER(cropSeason[crop_season_id]&amp;"|"&amp;cropSeason[experiment_year]&amp;"-"&amp;cropSeason[crop_name],cropSeason[experiment_id]=A303)))</f>
        <v>|-</v>
      </c>
    </row>
    <row r="304" spans="2:2" x14ac:dyDescent="0.35">
      <c r="B304" t="str" cm="1">
        <f t="array" ref="B304">TRANSPOSE(_xlfn._xlws.SORT(_xlfn._xlws.FILTER(cropSeason[crop_season_id]&amp;"|"&amp;cropSeason[experiment_year]&amp;"-"&amp;cropSeason[crop_name],cropSeason[experiment_id]=A304)))</f>
        <v>|-</v>
      </c>
    </row>
    <row r="305" spans="2:2" x14ac:dyDescent="0.35">
      <c r="B305" t="str" cm="1">
        <f t="array" ref="B305">TRANSPOSE(_xlfn._xlws.SORT(_xlfn._xlws.FILTER(cropSeason[crop_season_id]&amp;"|"&amp;cropSeason[experiment_year]&amp;"-"&amp;cropSeason[crop_name],cropSeason[experiment_id]=A305)))</f>
        <v>|-</v>
      </c>
    </row>
    <row r="306" spans="2:2" x14ac:dyDescent="0.35">
      <c r="B306" t="str" cm="1">
        <f t="array" ref="B306">TRANSPOSE(_xlfn._xlws.SORT(_xlfn._xlws.FILTER(cropSeason[crop_season_id]&amp;"|"&amp;cropSeason[experiment_year]&amp;"-"&amp;cropSeason[crop_name],cropSeason[experiment_id]=A306)))</f>
        <v>|-</v>
      </c>
    </row>
    <row r="307" spans="2:2" x14ac:dyDescent="0.35">
      <c r="B307" t="str" cm="1">
        <f t="array" ref="B307">TRANSPOSE(_xlfn._xlws.SORT(_xlfn._xlws.FILTER(cropSeason[crop_season_id]&amp;"|"&amp;cropSeason[experiment_year]&amp;"-"&amp;cropSeason[crop_name],cropSeason[experiment_id]=A307)))</f>
        <v>|-</v>
      </c>
    </row>
    <row r="308" spans="2:2" x14ac:dyDescent="0.35">
      <c r="B308" t="str" cm="1">
        <f t="array" ref="B308">TRANSPOSE(_xlfn._xlws.SORT(_xlfn._xlws.FILTER(cropSeason[crop_season_id]&amp;"|"&amp;cropSeason[experiment_year]&amp;"-"&amp;cropSeason[crop_name],cropSeason[experiment_id]=A308)))</f>
        <v>|-</v>
      </c>
    </row>
    <row r="309" spans="2:2" x14ac:dyDescent="0.35">
      <c r="B309" t="str" cm="1">
        <f t="array" ref="B309">TRANSPOSE(_xlfn._xlws.SORT(_xlfn._xlws.FILTER(cropSeason[crop_season_id]&amp;"|"&amp;cropSeason[experiment_year]&amp;"-"&amp;cropSeason[crop_name],cropSeason[experiment_id]=A309)))</f>
        <v>|-</v>
      </c>
    </row>
    <row r="310" spans="2:2" x14ac:dyDescent="0.35">
      <c r="B310" t="str" cm="1">
        <f t="array" ref="B310">TRANSPOSE(_xlfn._xlws.SORT(_xlfn._xlws.FILTER(cropSeason[crop_season_id]&amp;"|"&amp;cropSeason[experiment_year]&amp;"-"&amp;cropSeason[crop_name],cropSeason[experiment_id]=A310)))</f>
        <v>|-</v>
      </c>
    </row>
    <row r="311" spans="2:2" x14ac:dyDescent="0.35">
      <c r="B311" t="str" cm="1">
        <f t="array" ref="B311">TRANSPOSE(_xlfn._xlws.SORT(_xlfn._xlws.FILTER(cropSeason[crop_season_id]&amp;"|"&amp;cropSeason[experiment_year]&amp;"-"&amp;cropSeason[crop_name],cropSeason[experiment_id]=A311)))</f>
        <v>|-</v>
      </c>
    </row>
    <row r="312" spans="2:2" x14ac:dyDescent="0.35">
      <c r="B312" t="str" cm="1">
        <f t="array" ref="B312">TRANSPOSE(_xlfn._xlws.SORT(_xlfn._xlws.FILTER(cropSeason[crop_season_id]&amp;"|"&amp;cropSeason[experiment_year]&amp;"-"&amp;cropSeason[crop_name],cropSeason[experiment_id]=A312)))</f>
        <v>|-</v>
      </c>
    </row>
    <row r="313" spans="2:2" x14ac:dyDescent="0.35">
      <c r="B313" t="str" cm="1">
        <f t="array" ref="B313">TRANSPOSE(_xlfn._xlws.SORT(_xlfn._xlws.FILTER(cropSeason[crop_season_id]&amp;"|"&amp;cropSeason[experiment_year]&amp;"-"&amp;cropSeason[crop_name],cropSeason[experiment_id]=A313)))</f>
        <v>|-</v>
      </c>
    </row>
    <row r="314" spans="2:2" x14ac:dyDescent="0.35">
      <c r="B314" t="str" cm="1">
        <f t="array" ref="B314">TRANSPOSE(_xlfn._xlws.SORT(_xlfn._xlws.FILTER(cropSeason[crop_season_id]&amp;"|"&amp;cropSeason[experiment_year]&amp;"-"&amp;cropSeason[crop_name],cropSeason[experiment_id]=A314)))</f>
        <v>|-</v>
      </c>
    </row>
    <row r="315" spans="2:2" x14ac:dyDescent="0.35">
      <c r="B315" t="str" cm="1">
        <f t="array" ref="B315">TRANSPOSE(_xlfn._xlws.SORT(_xlfn._xlws.FILTER(cropSeason[crop_season_id]&amp;"|"&amp;cropSeason[experiment_year]&amp;"-"&amp;cropSeason[crop_name],cropSeason[experiment_id]=A315)))</f>
        <v>|-</v>
      </c>
    </row>
    <row r="316" spans="2:2" x14ac:dyDescent="0.35">
      <c r="B316" t="str" cm="1">
        <f t="array" ref="B316">TRANSPOSE(_xlfn._xlws.SORT(_xlfn._xlws.FILTER(cropSeason[crop_season_id]&amp;"|"&amp;cropSeason[experiment_year]&amp;"-"&amp;cropSeason[crop_name],cropSeason[experiment_id]=A316)))</f>
        <v>|-</v>
      </c>
    </row>
    <row r="317" spans="2:2" x14ac:dyDescent="0.35">
      <c r="B317" t="str" cm="1">
        <f t="array" ref="B317">TRANSPOSE(_xlfn._xlws.SORT(_xlfn._xlws.FILTER(cropSeason[crop_season_id]&amp;"|"&amp;cropSeason[experiment_year]&amp;"-"&amp;cropSeason[crop_name],cropSeason[experiment_id]=A317)))</f>
        <v>|-</v>
      </c>
    </row>
    <row r="318" spans="2:2" x14ac:dyDescent="0.35">
      <c r="B318" t="str" cm="1">
        <f t="array" ref="B318">TRANSPOSE(_xlfn._xlws.SORT(_xlfn._xlws.FILTER(cropSeason[crop_season_id]&amp;"|"&amp;cropSeason[experiment_year]&amp;"-"&amp;cropSeason[crop_name],cropSeason[experiment_id]=A318)))</f>
        <v>|-</v>
      </c>
    </row>
    <row r="319" spans="2:2" x14ac:dyDescent="0.35">
      <c r="B319" t="str" cm="1">
        <f t="array" ref="B319">TRANSPOSE(_xlfn._xlws.SORT(_xlfn._xlws.FILTER(cropSeason[crop_season_id]&amp;"|"&amp;cropSeason[experiment_year]&amp;"-"&amp;cropSeason[crop_name],cropSeason[experiment_id]=A319)))</f>
        <v>|-</v>
      </c>
    </row>
    <row r="320" spans="2:2" x14ac:dyDescent="0.35">
      <c r="B320" t="str" cm="1">
        <f t="array" ref="B320">TRANSPOSE(_xlfn._xlws.SORT(_xlfn._xlws.FILTER(cropSeason[crop_season_id]&amp;"|"&amp;cropSeason[experiment_year]&amp;"-"&amp;cropSeason[crop_name],cropSeason[experiment_id]=A320)))</f>
        <v>|-</v>
      </c>
    </row>
    <row r="321" spans="2:2" x14ac:dyDescent="0.35">
      <c r="B321" t="str" cm="1">
        <f t="array" ref="B321">TRANSPOSE(_xlfn._xlws.SORT(_xlfn._xlws.FILTER(cropSeason[crop_season_id]&amp;"|"&amp;cropSeason[experiment_year]&amp;"-"&amp;cropSeason[crop_name],cropSeason[experiment_id]=A321)))</f>
        <v>|-</v>
      </c>
    </row>
    <row r="322" spans="2:2" x14ac:dyDescent="0.35">
      <c r="B322" t="str" cm="1">
        <f t="array" ref="B322">TRANSPOSE(_xlfn._xlws.SORT(_xlfn._xlws.FILTER(cropSeason[crop_season_id]&amp;"|"&amp;cropSeason[experiment_year]&amp;"-"&amp;cropSeason[crop_name],cropSeason[experiment_id]=A322)))</f>
        <v>|-</v>
      </c>
    </row>
    <row r="323" spans="2:2" x14ac:dyDescent="0.35">
      <c r="B323" t="str" cm="1">
        <f t="array" ref="B323">TRANSPOSE(_xlfn._xlws.SORT(_xlfn._xlws.FILTER(cropSeason[crop_season_id]&amp;"|"&amp;cropSeason[experiment_year]&amp;"-"&amp;cropSeason[crop_name],cropSeason[experiment_id]=A323)))</f>
        <v>|-</v>
      </c>
    </row>
    <row r="324" spans="2:2" x14ac:dyDescent="0.35">
      <c r="B324" t="str" cm="1">
        <f t="array" ref="B324">TRANSPOSE(_xlfn._xlws.SORT(_xlfn._xlws.FILTER(cropSeason[crop_season_id]&amp;"|"&amp;cropSeason[experiment_year]&amp;"-"&amp;cropSeason[crop_name],cropSeason[experiment_id]=A324)))</f>
        <v>|-</v>
      </c>
    </row>
    <row r="325" spans="2:2" x14ac:dyDescent="0.35">
      <c r="B325" t="str" cm="1">
        <f t="array" ref="B325">TRANSPOSE(_xlfn._xlws.SORT(_xlfn._xlws.FILTER(cropSeason[crop_season_id]&amp;"|"&amp;cropSeason[experiment_year]&amp;"-"&amp;cropSeason[crop_name],cropSeason[experiment_id]=A325)))</f>
        <v>|-</v>
      </c>
    </row>
    <row r="326" spans="2:2" x14ac:dyDescent="0.35">
      <c r="B326" t="str" cm="1">
        <f t="array" ref="B326">TRANSPOSE(_xlfn._xlws.SORT(_xlfn._xlws.FILTER(cropSeason[crop_season_id]&amp;"|"&amp;cropSeason[experiment_year]&amp;"-"&amp;cropSeason[crop_name],cropSeason[experiment_id]=A326)))</f>
        <v>|-</v>
      </c>
    </row>
    <row r="327" spans="2:2" x14ac:dyDescent="0.35">
      <c r="B327" t="str" cm="1">
        <f t="array" ref="B327">TRANSPOSE(_xlfn._xlws.SORT(_xlfn._xlws.FILTER(cropSeason[crop_season_id]&amp;"|"&amp;cropSeason[experiment_year]&amp;"-"&amp;cropSeason[crop_name],cropSeason[experiment_id]=A327)))</f>
        <v>|-</v>
      </c>
    </row>
    <row r="328" spans="2:2" x14ac:dyDescent="0.35">
      <c r="B328" t="str" cm="1">
        <f t="array" ref="B328">TRANSPOSE(_xlfn._xlws.SORT(_xlfn._xlws.FILTER(cropSeason[crop_season_id]&amp;"|"&amp;cropSeason[experiment_year]&amp;"-"&amp;cropSeason[crop_name],cropSeason[experiment_id]=A328)))</f>
        <v>|-</v>
      </c>
    </row>
    <row r="329" spans="2:2" x14ac:dyDescent="0.35">
      <c r="B329" t="str" cm="1">
        <f t="array" ref="B329">TRANSPOSE(_xlfn._xlws.SORT(_xlfn._xlws.FILTER(cropSeason[crop_season_id]&amp;"|"&amp;cropSeason[experiment_year]&amp;"-"&amp;cropSeason[crop_name],cropSeason[experiment_id]=A329)))</f>
        <v>|-</v>
      </c>
    </row>
    <row r="330" spans="2:2" x14ac:dyDescent="0.35">
      <c r="B330" t="str" cm="1">
        <f t="array" ref="B330">TRANSPOSE(_xlfn._xlws.SORT(_xlfn._xlws.FILTER(cropSeason[crop_season_id]&amp;"|"&amp;cropSeason[experiment_year]&amp;"-"&amp;cropSeason[crop_name],cropSeason[experiment_id]=A330)))</f>
        <v>|-</v>
      </c>
    </row>
    <row r="331" spans="2:2" x14ac:dyDescent="0.35">
      <c r="B331" t="str" cm="1">
        <f t="array" ref="B331">TRANSPOSE(_xlfn._xlws.SORT(_xlfn._xlws.FILTER(cropSeason[crop_season_id]&amp;"|"&amp;cropSeason[experiment_year]&amp;"-"&amp;cropSeason[crop_name],cropSeason[experiment_id]=A331)))</f>
        <v>|-</v>
      </c>
    </row>
    <row r="332" spans="2:2" x14ac:dyDescent="0.35">
      <c r="B332" t="str" cm="1">
        <f t="array" ref="B332">TRANSPOSE(_xlfn._xlws.SORT(_xlfn._xlws.FILTER(cropSeason[crop_season_id]&amp;"|"&amp;cropSeason[experiment_year]&amp;"-"&amp;cropSeason[crop_name],cropSeason[experiment_id]=A332)))</f>
        <v>|-</v>
      </c>
    </row>
    <row r="333" spans="2:2" x14ac:dyDescent="0.35">
      <c r="B333" t="str" cm="1">
        <f t="array" ref="B333">TRANSPOSE(_xlfn._xlws.SORT(_xlfn._xlws.FILTER(cropSeason[crop_season_id]&amp;"|"&amp;cropSeason[experiment_year]&amp;"-"&amp;cropSeason[crop_name],cropSeason[experiment_id]=A333)))</f>
        <v>|-</v>
      </c>
    </row>
    <row r="334" spans="2:2" x14ac:dyDescent="0.35">
      <c r="B334" t="str" cm="1">
        <f t="array" ref="B334">TRANSPOSE(_xlfn._xlws.SORT(_xlfn._xlws.FILTER(cropSeason[crop_season_id]&amp;"|"&amp;cropSeason[experiment_year]&amp;"-"&amp;cropSeason[crop_name],cropSeason[experiment_id]=A334)))</f>
        <v>|-</v>
      </c>
    </row>
    <row r="335" spans="2:2" x14ac:dyDescent="0.35">
      <c r="B335" t="str" cm="1">
        <f t="array" ref="B335">TRANSPOSE(_xlfn._xlws.SORT(_xlfn._xlws.FILTER(cropSeason[crop_season_id]&amp;"|"&amp;cropSeason[experiment_year]&amp;"-"&amp;cropSeason[crop_name],cropSeason[experiment_id]=A335)))</f>
        <v>|-</v>
      </c>
    </row>
    <row r="336" spans="2:2" x14ac:dyDescent="0.35">
      <c r="B336" t="str" cm="1">
        <f t="array" ref="B336">TRANSPOSE(_xlfn._xlws.SORT(_xlfn._xlws.FILTER(cropSeason[crop_season_id]&amp;"|"&amp;cropSeason[experiment_year]&amp;"-"&amp;cropSeason[crop_name],cropSeason[experiment_id]=A336)))</f>
        <v>|-</v>
      </c>
    </row>
    <row r="337" spans="2:2" x14ac:dyDescent="0.35">
      <c r="B337" t="str" cm="1">
        <f t="array" ref="B337">TRANSPOSE(_xlfn._xlws.SORT(_xlfn._xlws.FILTER(cropSeason[crop_season_id]&amp;"|"&amp;cropSeason[experiment_year]&amp;"-"&amp;cropSeason[crop_name],cropSeason[experiment_id]=A337)))</f>
        <v>|-</v>
      </c>
    </row>
    <row r="338" spans="2:2" x14ac:dyDescent="0.35">
      <c r="B338" t="str" cm="1">
        <f t="array" ref="B338">TRANSPOSE(_xlfn._xlws.SORT(_xlfn._xlws.FILTER(cropSeason[crop_season_id]&amp;"|"&amp;cropSeason[experiment_year]&amp;"-"&amp;cropSeason[crop_name],cropSeason[experiment_id]=A338)))</f>
        <v>|-</v>
      </c>
    </row>
    <row r="339" spans="2:2" x14ac:dyDescent="0.35">
      <c r="B339" t="str" cm="1">
        <f t="array" ref="B339">TRANSPOSE(_xlfn._xlws.SORT(_xlfn._xlws.FILTER(cropSeason[crop_season_id]&amp;"|"&amp;cropSeason[experiment_year]&amp;"-"&amp;cropSeason[crop_name],cropSeason[experiment_id]=A339)))</f>
        <v>|-</v>
      </c>
    </row>
    <row r="340" spans="2:2" x14ac:dyDescent="0.35">
      <c r="B340" t="str" cm="1">
        <f t="array" ref="B340">TRANSPOSE(_xlfn._xlws.SORT(_xlfn._xlws.FILTER(cropSeason[crop_season_id]&amp;"|"&amp;cropSeason[experiment_year]&amp;"-"&amp;cropSeason[crop_name],cropSeason[experiment_id]=A340)))</f>
        <v>|-</v>
      </c>
    </row>
    <row r="341" spans="2:2" x14ac:dyDescent="0.35">
      <c r="B341" t="str" cm="1">
        <f t="array" ref="B341">TRANSPOSE(_xlfn._xlws.SORT(_xlfn._xlws.FILTER(cropSeason[crop_season_id]&amp;"|"&amp;cropSeason[experiment_year]&amp;"-"&amp;cropSeason[crop_name],cropSeason[experiment_id]=A341)))</f>
        <v>|-</v>
      </c>
    </row>
    <row r="342" spans="2:2" x14ac:dyDescent="0.35">
      <c r="B342" t="str" cm="1">
        <f t="array" ref="B342">TRANSPOSE(_xlfn._xlws.SORT(_xlfn._xlws.FILTER(cropSeason[crop_season_id]&amp;"|"&amp;cropSeason[experiment_year]&amp;"-"&amp;cropSeason[crop_name],cropSeason[experiment_id]=A342)))</f>
        <v>|-</v>
      </c>
    </row>
    <row r="343" spans="2:2" x14ac:dyDescent="0.35">
      <c r="B343" t="str" cm="1">
        <f t="array" ref="B343">TRANSPOSE(_xlfn._xlws.SORT(_xlfn._xlws.FILTER(cropSeason[crop_season_id]&amp;"|"&amp;cropSeason[experiment_year]&amp;"-"&amp;cropSeason[crop_name],cropSeason[experiment_id]=A343)))</f>
        <v>|-</v>
      </c>
    </row>
    <row r="344" spans="2:2" x14ac:dyDescent="0.35">
      <c r="B344" t="str" cm="1">
        <f t="array" ref="B344">TRANSPOSE(_xlfn._xlws.SORT(_xlfn._xlws.FILTER(cropSeason[crop_season_id]&amp;"|"&amp;cropSeason[experiment_year]&amp;"-"&amp;cropSeason[crop_name],cropSeason[experiment_id]=A344)))</f>
        <v>|-</v>
      </c>
    </row>
    <row r="345" spans="2:2" x14ac:dyDescent="0.35">
      <c r="B345" t="str" cm="1">
        <f t="array" ref="B345">TRANSPOSE(_xlfn._xlws.SORT(_xlfn._xlws.FILTER(cropSeason[crop_season_id]&amp;"|"&amp;cropSeason[experiment_year]&amp;"-"&amp;cropSeason[crop_name],cropSeason[experiment_id]=A345)))</f>
        <v>|-</v>
      </c>
    </row>
    <row r="346" spans="2:2" x14ac:dyDescent="0.35">
      <c r="B346" t="str" cm="1">
        <f t="array" ref="B346">TRANSPOSE(_xlfn._xlws.SORT(_xlfn._xlws.FILTER(cropSeason[crop_season_id]&amp;"|"&amp;cropSeason[experiment_year]&amp;"-"&amp;cropSeason[crop_name],cropSeason[experiment_id]=A346)))</f>
        <v>|-</v>
      </c>
    </row>
    <row r="347" spans="2:2" x14ac:dyDescent="0.35">
      <c r="B347" t="str" cm="1">
        <f t="array" ref="B347">TRANSPOSE(_xlfn._xlws.SORT(_xlfn._xlws.FILTER(cropSeason[crop_season_id]&amp;"|"&amp;cropSeason[experiment_year]&amp;"-"&amp;cropSeason[crop_name],cropSeason[experiment_id]=A347)))</f>
        <v>|-</v>
      </c>
    </row>
    <row r="348" spans="2:2" x14ac:dyDescent="0.35">
      <c r="B348" t="str" cm="1">
        <f t="array" ref="B348">TRANSPOSE(_xlfn._xlws.SORT(_xlfn._xlws.FILTER(cropSeason[crop_season_id]&amp;"|"&amp;cropSeason[experiment_year]&amp;"-"&amp;cropSeason[crop_name],cropSeason[experiment_id]=A348)))</f>
        <v>|-</v>
      </c>
    </row>
    <row r="349" spans="2:2" x14ac:dyDescent="0.35">
      <c r="B349" t="str" cm="1">
        <f t="array" ref="B349">TRANSPOSE(_xlfn._xlws.SORT(_xlfn._xlws.FILTER(cropSeason[crop_season_id]&amp;"|"&amp;cropSeason[experiment_year]&amp;"-"&amp;cropSeason[crop_name],cropSeason[experiment_id]=A349)))</f>
        <v>|-</v>
      </c>
    </row>
    <row r="350" spans="2:2" x14ac:dyDescent="0.35">
      <c r="B350" t="str" cm="1">
        <f t="array" ref="B350">TRANSPOSE(_xlfn._xlws.SORT(_xlfn._xlws.FILTER(cropSeason[crop_season_id]&amp;"|"&amp;cropSeason[experiment_year]&amp;"-"&amp;cropSeason[crop_name],cropSeason[experiment_id]=A350)))</f>
        <v>|-</v>
      </c>
    </row>
    <row r="351" spans="2:2" x14ac:dyDescent="0.35">
      <c r="B351" t="str" cm="1">
        <f t="array" ref="B351">TRANSPOSE(_xlfn._xlws.SORT(_xlfn._xlws.FILTER(cropSeason[crop_season_id]&amp;"|"&amp;cropSeason[experiment_year]&amp;"-"&amp;cropSeason[crop_name],cropSeason[experiment_id]=A351)))</f>
        <v>|-</v>
      </c>
    </row>
    <row r="352" spans="2:2" x14ac:dyDescent="0.35">
      <c r="B352" t="str" cm="1">
        <f t="array" ref="B352">TRANSPOSE(_xlfn._xlws.SORT(_xlfn._xlws.FILTER(cropSeason[crop_season_id]&amp;"|"&amp;cropSeason[experiment_year]&amp;"-"&amp;cropSeason[crop_name],cropSeason[experiment_id]=A352)))</f>
        <v>|-</v>
      </c>
    </row>
    <row r="353" spans="2:2" x14ac:dyDescent="0.35">
      <c r="B353" t="str" cm="1">
        <f t="array" ref="B353">TRANSPOSE(_xlfn._xlws.SORT(_xlfn._xlws.FILTER(cropSeason[crop_season_id]&amp;"|"&amp;cropSeason[experiment_year]&amp;"-"&amp;cropSeason[crop_name],cropSeason[experiment_id]=A353)))</f>
        <v>|-</v>
      </c>
    </row>
    <row r="354" spans="2:2" x14ac:dyDescent="0.35">
      <c r="B354" t="str" cm="1">
        <f t="array" ref="B354">TRANSPOSE(_xlfn._xlws.SORT(_xlfn._xlws.FILTER(cropSeason[crop_season_id]&amp;"|"&amp;cropSeason[experiment_year]&amp;"-"&amp;cropSeason[crop_name],cropSeason[experiment_id]=A354)))</f>
        <v>|-</v>
      </c>
    </row>
    <row r="355" spans="2:2" x14ac:dyDescent="0.35">
      <c r="B355" t="str" cm="1">
        <f t="array" ref="B355">TRANSPOSE(_xlfn._xlws.SORT(_xlfn._xlws.FILTER(cropSeason[crop_season_id]&amp;"|"&amp;cropSeason[experiment_year]&amp;"-"&amp;cropSeason[crop_name],cropSeason[experiment_id]=A355)))</f>
        <v>|-</v>
      </c>
    </row>
    <row r="356" spans="2:2" x14ac:dyDescent="0.35">
      <c r="B356" t="str" cm="1">
        <f t="array" ref="B356">TRANSPOSE(_xlfn._xlws.SORT(_xlfn._xlws.FILTER(cropSeason[crop_season_id]&amp;"|"&amp;cropSeason[experiment_year]&amp;"-"&amp;cropSeason[crop_name],cropSeason[experiment_id]=A356)))</f>
        <v>|-</v>
      </c>
    </row>
    <row r="357" spans="2:2" x14ac:dyDescent="0.35">
      <c r="B357" t="str" cm="1">
        <f t="array" ref="B357">TRANSPOSE(_xlfn._xlws.SORT(_xlfn._xlws.FILTER(cropSeason[crop_season_id]&amp;"|"&amp;cropSeason[experiment_year]&amp;"-"&amp;cropSeason[crop_name],cropSeason[experiment_id]=A357)))</f>
        <v>|-</v>
      </c>
    </row>
    <row r="358" spans="2:2" x14ac:dyDescent="0.35">
      <c r="B358" t="str" cm="1">
        <f t="array" ref="B358">TRANSPOSE(_xlfn._xlws.SORT(_xlfn._xlws.FILTER(cropSeason[crop_season_id]&amp;"|"&amp;cropSeason[experiment_year]&amp;"-"&amp;cropSeason[crop_name],cropSeason[experiment_id]=A358)))</f>
        <v>|-</v>
      </c>
    </row>
    <row r="359" spans="2:2" x14ac:dyDescent="0.35">
      <c r="B359" t="str" cm="1">
        <f t="array" ref="B359">TRANSPOSE(_xlfn._xlws.SORT(_xlfn._xlws.FILTER(cropSeason[crop_season_id]&amp;"|"&amp;cropSeason[experiment_year]&amp;"-"&amp;cropSeason[crop_name],cropSeason[experiment_id]=A359)))</f>
        <v>|-</v>
      </c>
    </row>
    <row r="360" spans="2:2" x14ac:dyDescent="0.35">
      <c r="B360" t="str" cm="1">
        <f t="array" ref="B360">TRANSPOSE(_xlfn._xlws.SORT(_xlfn._xlws.FILTER(cropSeason[crop_season_id]&amp;"|"&amp;cropSeason[experiment_year]&amp;"-"&amp;cropSeason[crop_name],cropSeason[experiment_id]=A360)))</f>
        <v>|-</v>
      </c>
    </row>
    <row r="361" spans="2:2" x14ac:dyDescent="0.35">
      <c r="B361" t="str" cm="1">
        <f t="array" ref="B361">TRANSPOSE(_xlfn._xlws.SORT(_xlfn._xlws.FILTER(cropSeason[crop_season_id]&amp;"|"&amp;cropSeason[experiment_year]&amp;"-"&amp;cropSeason[crop_name],cropSeason[experiment_id]=A361)))</f>
        <v>|-</v>
      </c>
    </row>
    <row r="362" spans="2:2" x14ac:dyDescent="0.35">
      <c r="B362" t="str" cm="1">
        <f t="array" ref="B362">TRANSPOSE(_xlfn._xlws.SORT(_xlfn._xlws.FILTER(cropSeason[crop_season_id]&amp;"|"&amp;cropSeason[experiment_year]&amp;"-"&amp;cropSeason[crop_name],cropSeason[experiment_id]=A362)))</f>
        <v>|-</v>
      </c>
    </row>
    <row r="363" spans="2:2" x14ac:dyDescent="0.35">
      <c r="B363" t="str" cm="1">
        <f t="array" ref="B363">TRANSPOSE(_xlfn._xlws.SORT(_xlfn._xlws.FILTER(cropSeason[crop_season_id]&amp;"|"&amp;cropSeason[experiment_year]&amp;"-"&amp;cropSeason[crop_name],cropSeason[experiment_id]=A363)))</f>
        <v>|-</v>
      </c>
    </row>
    <row r="364" spans="2:2" x14ac:dyDescent="0.35">
      <c r="B364" t="str" cm="1">
        <f t="array" ref="B364">TRANSPOSE(_xlfn._xlws.SORT(_xlfn._xlws.FILTER(cropSeason[crop_season_id]&amp;"|"&amp;cropSeason[experiment_year]&amp;"-"&amp;cropSeason[crop_name],cropSeason[experiment_id]=A364)))</f>
        <v>|-</v>
      </c>
    </row>
    <row r="365" spans="2:2" x14ac:dyDescent="0.35">
      <c r="B365" t="str" cm="1">
        <f t="array" ref="B365">TRANSPOSE(_xlfn._xlws.SORT(_xlfn._xlws.FILTER(cropSeason[crop_season_id]&amp;"|"&amp;cropSeason[experiment_year]&amp;"-"&amp;cropSeason[crop_name],cropSeason[experiment_id]=A365)))</f>
        <v>|-</v>
      </c>
    </row>
    <row r="366" spans="2:2" x14ac:dyDescent="0.35">
      <c r="B366" t="str" cm="1">
        <f t="array" ref="B366">TRANSPOSE(_xlfn._xlws.SORT(_xlfn._xlws.FILTER(cropSeason[crop_season_id]&amp;"|"&amp;cropSeason[experiment_year]&amp;"-"&amp;cropSeason[crop_name],cropSeason[experiment_id]=A366)))</f>
        <v>|-</v>
      </c>
    </row>
    <row r="367" spans="2:2" x14ac:dyDescent="0.35">
      <c r="B367" t="str" cm="1">
        <f t="array" ref="B367">TRANSPOSE(_xlfn._xlws.SORT(_xlfn._xlws.FILTER(cropSeason[crop_season_id]&amp;"|"&amp;cropSeason[experiment_year]&amp;"-"&amp;cropSeason[crop_name],cropSeason[experiment_id]=A367)))</f>
        <v>|-</v>
      </c>
    </row>
    <row r="368" spans="2:2" x14ac:dyDescent="0.35">
      <c r="B368" t="str" cm="1">
        <f t="array" ref="B368">TRANSPOSE(_xlfn._xlws.SORT(_xlfn._xlws.FILTER(cropSeason[crop_season_id]&amp;"|"&amp;cropSeason[experiment_year]&amp;"-"&amp;cropSeason[crop_name],cropSeason[experiment_id]=A368)))</f>
        <v>|-</v>
      </c>
    </row>
    <row r="369" spans="2:2" x14ac:dyDescent="0.35">
      <c r="B369" t="str" cm="1">
        <f t="array" ref="B369">TRANSPOSE(_xlfn._xlws.SORT(_xlfn._xlws.FILTER(cropSeason[crop_season_id]&amp;"|"&amp;cropSeason[experiment_year]&amp;"-"&amp;cropSeason[crop_name],cropSeason[experiment_id]=A369)))</f>
        <v>|-</v>
      </c>
    </row>
    <row r="370" spans="2:2" x14ac:dyDescent="0.35">
      <c r="B370" t="str" cm="1">
        <f t="array" ref="B370">TRANSPOSE(_xlfn._xlws.SORT(_xlfn._xlws.FILTER(cropSeason[crop_season_id]&amp;"|"&amp;cropSeason[experiment_year]&amp;"-"&amp;cropSeason[crop_name],cropSeason[experiment_id]=A370)))</f>
        <v>|-</v>
      </c>
    </row>
    <row r="371" spans="2:2" x14ac:dyDescent="0.35">
      <c r="B371" t="str" cm="1">
        <f t="array" ref="B371">TRANSPOSE(_xlfn._xlws.SORT(_xlfn._xlws.FILTER(cropSeason[crop_season_id]&amp;"|"&amp;cropSeason[experiment_year]&amp;"-"&amp;cropSeason[crop_name],cropSeason[experiment_id]=A371)))</f>
        <v>|-</v>
      </c>
    </row>
    <row r="372" spans="2:2" x14ac:dyDescent="0.35">
      <c r="B372" t="str" cm="1">
        <f t="array" ref="B372">TRANSPOSE(_xlfn._xlws.SORT(_xlfn._xlws.FILTER(cropSeason[crop_season_id]&amp;"|"&amp;cropSeason[experiment_year]&amp;"-"&amp;cropSeason[crop_name],cropSeason[experiment_id]=A372)))</f>
        <v>|-</v>
      </c>
    </row>
    <row r="373" spans="2:2" x14ac:dyDescent="0.35">
      <c r="B373" t="str" cm="1">
        <f t="array" ref="B373">TRANSPOSE(_xlfn._xlws.SORT(_xlfn._xlws.FILTER(cropSeason[crop_season_id]&amp;"|"&amp;cropSeason[experiment_year]&amp;"-"&amp;cropSeason[crop_name],cropSeason[experiment_id]=A373)))</f>
        <v>|-</v>
      </c>
    </row>
    <row r="374" spans="2:2" x14ac:dyDescent="0.35">
      <c r="B374" t="str" cm="1">
        <f t="array" ref="B374">TRANSPOSE(_xlfn._xlws.SORT(_xlfn._xlws.FILTER(cropSeason[crop_season_id]&amp;"|"&amp;cropSeason[experiment_year]&amp;"-"&amp;cropSeason[crop_name],cropSeason[experiment_id]=A374)))</f>
        <v>|-</v>
      </c>
    </row>
    <row r="375" spans="2:2" x14ac:dyDescent="0.35">
      <c r="B375" t="str" cm="1">
        <f t="array" ref="B375">TRANSPOSE(_xlfn._xlws.SORT(_xlfn._xlws.FILTER(cropSeason[crop_season_id]&amp;"|"&amp;cropSeason[experiment_year]&amp;"-"&amp;cropSeason[crop_name],cropSeason[experiment_id]=A375)))</f>
        <v>|-</v>
      </c>
    </row>
    <row r="376" spans="2:2" x14ac:dyDescent="0.35">
      <c r="B376" t="str" cm="1">
        <f t="array" ref="B376">TRANSPOSE(_xlfn._xlws.SORT(_xlfn._xlws.FILTER(cropSeason[crop_season_id]&amp;"|"&amp;cropSeason[experiment_year]&amp;"-"&amp;cropSeason[crop_name],cropSeason[experiment_id]=A376)))</f>
        <v>|-</v>
      </c>
    </row>
    <row r="377" spans="2:2" x14ac:dyDescent="0.35">
      <c r="B377" t="str" cm="1">
        <f t="array" ref="B377">TRANSPOSE(_xlfn._xlws.SORT(_xlfn._xlws.FILTER(cropSeason[crop_season_id]&amp;"|"&amp;cropSeason[experiment_year]&amp;"-"&amp;cropSeason[crop_name],cropSeason[experiment_id]=A377)))</f>
        <v>|-</v>
      </c>
    </row>
    <row r="378" spans="2:2" x14ac:dyDescent="0.35">
      <c r="B378" t="str" cm="1">
        <f t="array" ref="B378">TRANSPOSE(_xlfn._xlws.SORT(_xlfn._xlws.FILTER(cropSeason[crop_season_id]&amp;"|"&amp;cropSeason[experiment_year]&amp;"-"&amp;cropSeason[crop_name],cropSeason[experiment_id]=A378)))</f>
        <v>|-</v>
      </c>
    </row>
    <row r="379" spans="2:2" x14ac:dyDescent="0.35">
      <c r="B379" t="str" cm="1">
        <f t="array" ref="B379">TRANSPOSE(_xlfn._xlws.SORT(_xlfn._xlws.FILTER(cropSeason[crop_season_id]&amp;"|"&amp;cropSeason[experiment_year]&amp;"-"&amp;cropSeason[crop_name],cropSeason[experiment_id]=A379)))</f>
        <v>|-</v>
      </c>
    </row>
    <row r="380" spans="2:2" x14ac:dyDescent="0.35">
      <c r="B380" t="str" cm="1">
        <f t="array" ref="B380">TRANSPOSE(_xlfn._xlws.SORT(_xlfn._xlws.FILTER(cropSeason[crop_season_id]&amp;"|"&amp;cropSeason[experiment_year]&amp;"-"&amp;cropSeason[crop_name],cropSeason[experiment_id]=A380)))</f>
        <v>|-</v>
      </c>
    </row>
    <row r="381" spans="2:2" x14ac:dyDescent="0.35">
      <c r="B381" t="str" cm="1">
        <f t="array" ref="B381">TRANSPOSE(_xlfn._xlws.SORT(_xlfn._xlws.FILTER(cropSeason[crop_season_id]&amp;"|"&amp;cropSeason[experiment_year]&amp;"-"&amp;cropSeason[crop_name],cropSeason[experiment_id]=A381)))</f>
        <v>|-</v>
      </c>
    </row>
    <row r="382" spans="2:2" x14ac:dyDescent="0.35">
      <c r="B382" t="str" cm="1">
        <f t="array" ref="B382">TRANSPOSE(_xlfn._xlws.SORT(_xlfn._xlws.FILTER(cropSeason[crop_season_id]&amp;"|"&amp;cropSeason[experiment_year]&amp;"-"&amp;cropSeason[crop_name],cropSeason[experiment_id]=A382)))</f>
        <v>|-</v>
      </c>
    </row>
    <row r="383" spans="2:2" x14ac:dyDescent="0.35">
      <c r="B383" t="str" cm="1">
        <f t="array" ref="B383">TRANSPOSE(_xlfn._xlws.SORT(_xlfn._xlws.FILTER(cropSeason[crop_season_id]&amp;"|"&amp;cropSeason[experiment_year]&amp;"-"&amp;cropSeason[crop_name],cropSeason[experiment_id]=A383)))</f>
        <v>|-</v>
      </c>
    </row>
    <row r="384" spans="2:2" x14ac:dyDescent="0.35">
      <c r="B384" t="str" cm="1">
        <f t="array" ref="B384">TRANSPOSE(_xlfn._xlws.SORT(_xlfn._xlws.FILTER(cropSeason[crop_season_id]&amp;"|"&amp;cropSeason[experiment_year]&amp;"-"&amp;cropSeason[crop_name],cropSeason[experiment_id]=A384)))</f>
        <v>|-</v>
      </c>
    </row>
    <row r="385" spans="2:2" x14ac:dyDescent="0.35">
      <c r="B385" t="str" cm="1">
        <f t="array" ref="B385">TRANSPOSE(_xlfn._xlws.SORT(_xlfn._xlws.FILTER(cropSeason[crop_season_id]&amp;"|"&amp;cropSeason[experiment_year]&amp;"-"&amp;cropSeason[crop_name],cropSeason[experiment_id]=A385)))</f>
        <v>|-</v>
      </c>
    </row>
    <row r="386" spans="2:2" x14ac:dyDescent="0.35">
      <c r="B386" t="str" cm="1">
        <f t="array" ref="B386">TRANSPOSE(_xlfn._xlws.SORT(_xlfn._xlws.FILTER(cropSeason[crop_season_id]&amp;"|"&amp;cropSeason[experiment_year]&amp;"-"&amp;cropSeason[crop_name],cropSeason[experiment_id]=A386)))</f>
        <v>|-</v>
      </c>
    </row>
    <row r="387" spans="2:2" x14ac:dyDescent="0.35">
      <c r="B387" t="str" cm="1">
        <f t="array" ref="B387">TRANSPOSE(_xlfn._xlws.SORT(_xlfn._xlws.FILTER(cropSeason[crop_season_id]&amp;"|"&amp;cropSeason[experiment_year]&amp;"-"&amp;cropSeason[crop_name],cropSeason[experiment_id]=A387)))</f>
        <v>|-</v>
      </c>
    </row>
    <row r="388" spans="2:2" x14ac:dyDescent="0.35">
      <c r="B388" t="str" cm="1">
        <f t="array" ref="B388">TRANSPOSE(_xlfn._xlws.SORT(_xlfn._xlws.FILTER(cropSeason[crop_season_id]&amp;"|"&amp;cropSeason[experiment_year]&amp;"-"&amp;cropSeason[crop_name],cropSeason[experiment_id]=A388)))</f>
        <v>|-</v>
      </c>
    </row>
    <row r="389" spans="2:2" x14ac:dyDescent="0.35">
      <c r="B389" t="str" cm="1">
        <f t="array" ref="B389">TRANSPOSE(_xlfn._xlws.SORT(_xlfn._xlws.FILTER(cropSeason[crop_season_id]&amp;"|"&amp;cropSeason[experiment_year]&amp;"-"&amp;cropSeason[crop_name],cropSeason[experiment_id]=A389)))</f>
        <v>|-</v>
      </c>
    </row>
    <row r="390" spans="2:2" x14ac:dyDescent="0.35">
      <c r="B390" t="str" cm="1">
        <f t="array" ref="B390">TRANSPOSE(_xlfn._xlws.SORT(_xlfn._xlws.FILTER(cropSeason[crop_season_id]&amp;"|"&amp;cropSeason[experiment_year]&amp;"-"&amp;cropSeason[crop_name],cropSeason[experiment_id]=A390)))</f>
        <v>|-</v>
      </c>
    </row>
    <row r="391" spans="2:2" x14ac:dyDescent="0.35">
      <c r="B391" t="str" cm="1">
        <f t="array" ref="B391">TRANSPOSE(_xlfn._xlws.SORT(_xlfn._xlws.FILTER(cropSeason[crop_season_id]&amp;"|"&amp;cropSeason[experiment_year]&amp;"-"&amp;cropSeason[crop_name],cropSeason[experiment_id]=A391)))</f>
        <v>|-</v>
      </c>
    </row>
    <row r="392" spans="2:2" x14ac:dyDescent="0.35">
      <c r="B392" t="str" cm="1">
        <f t="array" ref="B392">TRANSPOSE(_xlfn._xlws.SORT(_xlfn._xlws.FILTER(cropSeason[crop_season_id]&amp;"|"&amp;cropSeason[experiment_year]&amp;"-"&amp;cropSeason[crop_name],cropSeason[experiment_id]=A392)))</f>
        <v>|-</v>
      </c>
    </row>
    <row r="393" spans="2:2" x14ac:dyDescent="0.35">
      <c r="B393" t="str" cm="1">
        <f t="array" ref="B393">TRANSPOSE(_xlfn._xlws.SORT(_xlfn._xlws.FILTER(cropSeason[crop_season_id]&amp;"|"&amp;cropSeason[experiment_year]&amp;"-"&amp;cropSeason[crop_name],cropSeason[experiment_id]=A393)))</f>
        <v>|-</v>
      </c>
    </row>
    <row r="394" spans="2:2" x14ac:dyDescent="0.35">
      <c r="B394" t="str" cm="1">
        <f t="array" ref="B394">TRANSPOSE(_xlfn._xlws.SORT(_xlfn._xlws.FILTER(cropSeason[crop_season_id]&amp;"|"&amp;cropSeason[experiment_year]&amp;"-"&amp;cropSeason[crop_name],cropSeason[experiment_id]=A394)))</f>
        <v>|-</v>
      </c>
    </row>
    <row r="395" spans="2:2" x14ac:dyDescent="0.35">
      <c r="B395" t="str" cm="1">
        <f t="array" ref="B395">TRANSPOSE(_xlfn._xlws.SORT(_xlfn._xlws.FILTER(cropSeason[crop_season_id]&amp;"|"&amp;cropSeason[experiment_year]&amp;"-"&amp;cropSeason[crop_name],cropSeason[experiment_id]=A395)))</f>
        <v>|-</v>
      </c>
    </row>
    <row r="396" spans="2:2" x14ac:dyDescent="0.35">
      <c r="B396" t="str" cm="1">
        <f t="array" ref="B396">TRANSPOSE(_xlfn._xlws.SORT(_xlfn._xlws.FILTER(cropSeason[crop_season_id]&amp;"|"&amp;cropSeason[experiment_year]&amp;"-"&amp;cropSeason[crop_name],cropSeason[experiment_id]=A396)))</f>
        <v>|-</v>
      </c>
    </row>
    <row r="397" spans="2:2" x14ac:dyDescent="0.35">
      <c r="B397" t="str" cm="1">
        <f t="array" ref="B397">TRANSPOSE(_xlfn._xlws.SORT(_xlfn._xlws.FILTER(cropSeason[crop_season_id]&amp;"|"&amp;cropSeason[experiment_year]&amp;"-"&amp;cropSeason[crop_name],cropSeason[experiment_id]=A397)))</f>
        <v>|-</v>
      </c>
    </row>
    <row r="398" spans="2:2" x14ac:dyDescent="0.35">
      <c r="B398" t="str" cm="1">
        <f t="array" ref="B398">TRANSPOSE(_xlfn._xlws.SORT(_xlfn._xlws.FILTER(cropSeason[crop_season_id]&amp;"|"&amp;cropSeason[experiment_year]&amp;"-"&amp;cropSeason[crop_name],cropSeason[experiment_id]=A398)))</f>
        <v>|-</v>
      </c>
    </row>
    <row r="399" spans="2:2" x14ac:dyDescent="0.35">
      <c r="B399" t="str" cm="1">
        <f t="array" ref="B399">TRANSPOSE(_xlfn._xlws.SORT(_xlfn._xlws.FILTER(cropSeason[crop_season_id]&amp;"|"&amp;cropSeason[experiment_year]&amp;"-"&amp;cropSeason[crop_name],cropSeason[experiment_id]=A399)))</f>
        <v>|-</v>
      </c>
    </row>
    <row r="400" spans="2:2" x14ac:dyDescent="0.35">
      <c r="B400" t="str" cm="1">
        <f t="array" ref="B400">TRANSPOSE(_xlfn._xlws.SORT(_xlfn._xlws.FILTER(cropSeason[crop_season_id]&amp;"|"&amp;cropSeason[experiment_year]&amp;"-"&amp;cropSeason[crop_name],cropSeason[experiment_id]=A400)))</f>
        <v>|-</v>
      </c>
    </row>
    <row r="401" spans="2:2" x14ac:dyDescent="0.35">
      <c r="B401" t="str" cm="1">
        <f t="array" ref="B401">TRANSPOSE(_xlfn._xlws.SORT(_xlfn._xlws.FILTER(cropSeason[crop_season_id]&amp;"|"&amp;cropSeason[experiment_year]&amp;"-"&amp;cropSeason[crop_name],cropSeason[experiment_id]=A401)))</f>
        <v>|-</v>
      </c>
    </row>
    <row r="402" spans="2:2" x14ac:dyDescent="0.35">
      <c r="B402" t="str" cm="1">
        <f t="array" ref="B402">TRANSPOSE(_xlfn._xlws.SORT(_xlfn._xlws.FILTER(cropSeason[crop_season_id]&amp;"|"&amp;cropSeason[experiment_year]&amp;"-"&amp;cropSeason[crop_name],cropSeason[experiment_id]=A402)))</f>
        <v>|-</v>
      </c>
    </row>
    <row r="403" spans="2:2" x14ac:dyDescent="0.35">
      <c r="B403" t="str" cm="1">
        <f t="array" ref="B403">TRANSPOSE(_xlfn._xlws.SORT(_xlfn._xlws.FILTER(cropSeason[crop_season_id]&amp;"|"&amp;cropSeason[experiment_year]&amp;"-"&amp;cropSeason[crop_name],cropSeason[experiment_id]=A403)))</f>
        <v>|-</v>
      </c>
    </row>
    <row r="404" spans="2:2" x14ac:dyDescent="0.35">
      <c r="B404" t="str" cm="1">
        <f t="array" ref="B404">TRANSPOSE(_xlfn._xlws.SORT(_xlfn._xlws.FILTER(cropSeason[crop_season_id]&amp;"|"&amp;cropSeason[experiment_year]&amp;"-"&amp;cropSeason[crop_name],cropSeason[experiment_id]=A404)))</f>
        <v>|-</v>
      </c>
    </row>
    <row r="405" spans="2:2" x14ac:dyDescent="0.35">
      <c r="B405" t="str" cm="1">
        <f t="array" ref="B405">TRANSPOSE(_xlfn._xlws.SORT(_xlfn._xlws.FILTER(cropSeason[crop_season_id]&amp;"|"&amp;cropSeason[experiment_year]&amp;"-"&amp;cropSeason[crop_name],cropSeason[experiment_id]=A405)))</f>
        <v>|-</v>
      </c>
    </row>
    <row r="406" spans="2:2" x14ac:dyDescent="0.35">
      <c r="B406" t="str" cm="1">
        <f t="array" ref="B406">TRANSPOSE(_xlfn._xlws.SORT(_xlfn._xlws.FILTER(cropSeason[crop_season_id]&amp;"|"&amp;cropSeason[experiment_year]&amp;"-"&amp;cropSeason[crop_name],cropSeason[experiment_id]=A406)))</f>
        <v>|-</v>
      </c>
    </row>
    <row r="407" spans="2:2" x14ac:dyDescent="0.35">
      <c r="B407" t="str" cm="1">
        <f t="array" ref="B407">TRANSPOSE(_xlfn._xlws.SORT(_xlfn._xlws.FILTER(cropSeason[crop_season_id]&amp;"|"&amp;cropSeason[experiment_year]&amp;"-"&amp;cropSeason[crop_name],cropSeason[experiment_id]=A407)))</f>
        <v>|-</v>
      </c>
    </row>
    <row r="408" spans="2:2" x14ac:dyDescent="0.35">
      <c r="B408" t="str" cm="1">
        <f t="array" ref="B408">TRANSPOSE(_xlfn._xlws.SORT(_xlfn._xlws.FILTER(cropSeason[crop_season_id]&amp;"|"&amp;cropSeason[experiment_year]&amp;"-"&amp;cropSeason[crop_name],cropSeason[experiment_id]=A408)))</f>
        <v>|-</v>
      </c>
    </row>
    <row r="409" spans="2:2" x14ac:dyDescent="0.35">
      <c r="B409" t="str" cm="1">
        <f t="array" ref="B409">TRANSPOSE(_xlfn._xlws.SORT(_xlfn._xlws.FILTER(cropSeason[crop_season_id]&amp;"|"&amp;cropSeason[experiment_year]&amp;"-"&amp;cropSeason[crop_name],cropSeason[experiment_id]=A409)))</f>
        <v>|-</v>
      </c>
    </row>
    <row r="410" spans="2:2" x14ac:dyDescent="0.35">
      <c r="B410" t="str" cm="1">
        <f t="array" ref="B410">TRANSPOSE(_xlfn._xlws.SORT(_xlfn._xlws.FILTER(cropSeason[crop_season_id]&amp;"|"&amp;cropSeason[experiment_year]&amp;"-"&amp;cropSeason[crop_name],cropSeason[experiment_id]=A410)))</f>
        <v>|-</v>
      </c>
    </row>
    <row r="411" spans="2:2" x14ac:dyDescent="0.35">
      <c r="B411" t="str" cm="1">
        <f t="array" ref="B411">TRANSPOSE(_xlfn._xlws.SORT(_xlfn._xlws.FILTER(cropSeason[crop_season_id]&amp;"|"&amp;cropSeason[experiment_year]&amp;"-"&amp;cropSeason[crop_name],cropSeason[experiment_id]=A411)))</f>
        <v>|-</v>
      </c>
    </row>
    <row r="412" spans="2:2" x14ac:dyDescent="0.35">
      <c r="B412" t="str" cm="1">
        <f t="array" ref="B412">TRANSPOSE(_xlfn._xlws.SORT(_xlfn._xlws.FILTER(cropSeason[crop_season_id]&amp;"|"&amp;cropSeason[experiment_year]&amp;"-"&amp;cropSeason[crop_name],cropSeason[experiment_id]=A412)))</f>
        <v>|-</v>
      </c>
    </row>
    <row r="413" spans="2:2" x14ac:dyDescent="0.35">
      <c r="B413" t="str" cm="1">
        <f t="array" ref="B413">TRANSPOSE(_xlfn._xlws.SORT(_xlfn._xlws.FILTER(cropSeason[crop_season_id]&amp;"|"&amp;cropSeason[experiment_year]&amp;"-"&amp;cropSeason[crop_name],cropSeason[experiment_id]=A413)))</f>
        <v>|-</v>
      </c>
    </row>
    <row r="414" spans="2:2" x14ac:dyDescent="0.35">
      <c r="B414" t="str" cm="1">
        <f t="array" ref="B414">TRANSPOSE(_xlfn._xlws.SORT(_xlfn._xlws.FILTER(cropSeason[crop_season_id]&amp;"|"&amp;cropSeason[experiment_year]&amp;"-"&amp;cropSeason[crop_name],cropSeason[experiment_id]=A414)))</f>
        <v>|-</v>
      </c>
    </row>
    <row r="415" spans="2:2" x14ac:dyDescent="0.35">
      <c r="B415" t="str" cm="1">
        <f t="array" ref="B415">TRANSPOSE(_xlfn._xlws.SORT(_xlfn._xlws.FILTER(cropSeason[crop_season_id]&amp;"|"&amp;cropSeason[experiment_year]&amp;"-"&amp;cropSeason[crop_name],cropSeason[experiment_id]=A415)))</f>
        <v>|-</v>
      </c>
    </row>
    <row r="416" spans="2:2" x14ac:dyDescent="0.35">
      <c r="B416" t="str" cm="1">
        <f t="array" ref="B416">TRANSPOSE(_xlfn._xlws.SORT(_xlfn._xlws.FILTER(cropSeason[crop_season_id]&amp;"|"&amp;cropSeason[experiment_year]&amp;"-"&amp;cropSeason[crop_name],cropSeason[experiment_id]=A416)))</f>
        <v>|-</v>
      </c>
    </row>
    <row r="417" spans="2:2" x14ac:dyDescent="0.35">
      <c r="B417" t="str" cm="1">
        <f t="array" ref="B417">TRANSPOSE(_xlfn._xlws.SORT(_xlfn._xlws.FILTER(cropSeason[crop_season_id]&amp;"|"&amp;cropSeason[experiment_year]&amp;"-"&amp;cropSeason[crop_name],cropSeason[experiment_id]=A417)))</f>
        <v>|-</v>
      </c>
    </row>
    <row r="418" spans="2:2" x14ac:dyDescent="0.35">
      <c r="B418" t="str" cm="1">
        <f t="array" ref="B418">TRANSPOSE(_xlfn._xlws.SORT(_xlfn._xlws.FILTER(cropSeason[crop_season_id]&amp;"|"&amp;cropSeason[experiment_year]&amp;"-"&amp;cropSeason[crop_name],cropSeason[experiment_id]=A418)))</f>
        <v>|-</v>
      </c>
    </row>
    <row r="419" spans="2:2" x14ac:dyDescent="0.35">
      <c r="B419" t="str" cm="1">
        <f t="array" ref="B419">TRANSPOSE(_xlfn._xlws.SORT(_xlfn._xlws.FILTER(cropSeason[crop_season_id]&amp;"|"&amp;cropSeason[experiment_year]&amp;"-"&amp;cropSeason[crop_name],cropSeason[experiment_id]=A419)))</f>
        <v>|-</v>
      </c>
    </row>
    <row r="420" spans="2:2" x14ac:dyDescent="0.35">
      <c r="B420" t="str" cm="1">
        <f t="array" ref="B420">TRANSPOSE(_xlfn._xlws.SORT(_xlfn._xlws.FILTER(cropSeason[crop_season_id]&amp;"|"&amp;cropSeason[experiment_year]&amp;"-"&amp;cropSeason[crop_name],cropSeason[experiment_id]=A420)))</f>
        <v>|-</v>
      </c>
    </row>
    <row r="421" spans="2:2" x14ac:dyDescent="0.35">
      <c r="B421" t="str" cm="1">
        <f t="array" ref="B421">TRANSPOSE(_xlfn._xlws.SORT(_xlfn._xlws.FILTER(cropSeason[crop_season_id]&amp;"|"&amp;cropSeason[experiment_year]&amp;"-"&amp;cropSeason[crop_name],cropSeason[experiment_id]=A421)))</f>
        <v>|-</v>
      </c>
    </row>
    <row r="422" spans="2:2" x14ac:dyDescent="0.35">
      <c r="B422" t="str" cm="1">
        <f t="array" ref="B422">TRANSPOSE(_xlfn._xlws.SORT(_xlfn._xlws.FILTER(cropSeason[crop_season_id]&amp;"|"&amp;cropSeason[experiment_year]&amp;"-"&amp;cropSeason[crop_name],cropSeason[experiment_id]=A422)))</f>
        <v>|-</v>
      </c>
    </row>
    <row r="423" spans="2:2" x14ac:dyDescent="0.35">
      <c r="B423" t="str" cm="1">
        <f t="array" ref="B423">TRANSPOSE(_xlfn._xlws.SORT(_xlfn._xlws.FILTER(cropSeason[crop_season_id]&amp;"|"&amp;cropSeason[experiment_year]&amp;"-"&amp;cropSeason[crop_name],cropSeason[experiment_id]=A423)))</f>
        <v>|-</v>
      </c>
    </row>
    <row r="424" spans="2:2" x14ac:dyDescent="0.35">
      <c r="B424" t="str" cm="1">
        <f t="array" ref="B424">TRANSPOSE(_xlfn._xlws.SORT(_xlfn._xlws.FILTER(cropSeason[crop_season_id]&amp;"|"&amp;cropSeason[experiment_year]&amp;"-"&amp;cropSeason[crop_name],cropSeason[experiment_id]=A424)))</f>
        <v>|-</v>
      </c>
    </row>
    <row r="425" spans="2:2" x14ac:dyDescent="0.35">
      <c r="B425" t="str" cm="1">
        <f t="array" ref="B425">TRANSPOSE(_xlfn._xlws.SORT(_xlfn._xlws.FILTER(cropSeason[crop_season_id]&amp;"|"&amp;cropSeason[experiment_year]&amp;"-"&amp;cropSeason[crop_name],cropSeason[experiment_id]=A425)))</f>
        <v>|-</v>
      </c>
    </row>
    <row r="426" spans="2:2" x14ac:dyDescent="0.35">
      <c r="B426" t="str" cm="1">
        <f t="array" ref="B426">TRANSPOSE(_xlfn._xlws.SORT(_xlfn._xlws.FILTER(cropSeason[crop_season_id]&amp;"|"&amp;cropSeason[experiment_year]&amp;"-"&amp;cropSeason[crop_name],cropSeason[experiment_id]=A426)))</f>
        <v>|-</v>
      </c>
    </row>
    <row r="427" spans="2:2" x14ac:dyDescent="0.35">
      <c r="B427" t="str" cm="1">
        <f t="array" ref="B427">TRANSPOSE(_xlfn._xlws.SORT(_xlfn._xlws.FILTER(cropSeason[crop_season_id]&amp;"|"&amp;cropSeason[experiment_year]&amp;"-"&amp;cropSeason[crop_name],cropSeason[experiment_id]=A427)))</f>
        <v>|-</v>
      </c>
    </row>
    <row r="428" spans="2:2" x14ac:dyDescent="0.35">
      <c r="B428" t="str" cm="1">
        <f t="array" ref="B428">TRANSPOSE(_xlfn._xlws.SORT(_xlfn._xlws.FILTER(cropSeason[crop_season_id]&amp;"|"&amp;cropSeason[experiment_year]&amp;"-"&amp;cropSeason[crop_name],cropSeason[experiment_id]=A428)))</f>
        <v>|-</v>
      </c>
    </row>
    <row r="429" spans="2:2" x14ac:dyDescent="0.35">
      <c r="B429" t="str" cm="1">
        <f t="array" ref="B429">TRANSPOSE(_xlfn._xlws.SORT(_xlfn._xlws.FILTER(cropSeason[crop_season_id]&amp;"|"&amp;cropSeason[experiment_year]&amp;"-"&amp;cropSeason[crop_name],cropSeason[experiment_id]=A429)))</f>
        <v>|-</v>
      </c>
    </row>
    <row r="430" spans="2:2" x14ac:dyDescent="0.35">
      <c r="B430" t="str" cm="1">
        <f t="array" ref="B430">TRANSPOSE(_xlfn._xlws.SORT(_xlfn._xlws.FILTER(cropSeason[crop_season_id]&amp;"|"&amp;cropSeason[experiment_year]&amp;"-"&amp;cropSeason[crop_name],cropSeason[experiment_id]=A430)))</f>
        <v>|-</v>
      </c>
    </row>
    <row r="431" spans="2:2" x14ac:dyDescent="0.35">
      <c r="B431" t="str" cm="1">
        <f t="array" ref="B431">TRANSPOSE(_xlfn._xlws.SORT(_xlfn._xlws.FILTER(cropSeason[crop_season_id]&amp;"|"&amp;cropSeason[experiment_year]&amp;"-"&amp;cropSeason[crop_name],cropSeason[experiment_id]=A431)))</f>
        <v>|-</v>
      </c>
    </row>
    <row r="432" spans="2:2" x14ac:dyDescent="0.35">
      <c r="B432" t="str" cm="1">
        <f t="array" ref="B432">TRANSPOSE(_xlfn._xlws.SORT(_xlfn._xlws.FILTER(cropSeason[crop_season_id]&amp;"|"&amp;cropSeason[experiment_year]&amp;"-"&amp;cropSeason[crop_name],cropSeason[experiment_id]=A432)))</f>
        <v>|-</v>
      </c>
    </row>
    <row r="433" spans="2:2" x14ac:dyDescent="0.35">
      <c r="B433" t="str" cm="1">
        <f t="array" ref="B433">TRANSPOSE(_xlfn._xlws.SORT(_xlfn._xlws.FILTER(cropSeason[crop_season_id]&amp;"|"&amp;cropSeason[experiment_year]&amp;"-"&amp;cropSeason[crop_name],cropSeason[experiment_id]=A433)))</f>
        <v>|-</v>
      </c>
    </row>
    <row r="434" spans="2:2" x14ac:dyDescent="0.35">
      <c r="B434" t="str" cm="1">
        <f t="array" ref="B434">TRANSPOSE(_xlfn._xlws.SORT(_xlfn._xlws.FILTER(cropSeason[crop_season_id]&amp;"|"&amp;cropSeason[experiment_year]&amp;"-"&amp;cropSeason[crop_name],cropSeason[experiment_id]=A434)))</f>
        <v>|-</v>
      </c>
    </row>
    <row r="435" spans="2:2" x14ac:dyDescent="0.35">
      <c r="B435" t="str" cm="1">
        <f t="array" ref="B435">TRANSPOSE(_xlfn._xlws.SORT(_xlfn._xlws.FILTER(cropSeason[crop_season_id]&amp;"|"&amp;cropSeason[experiment_year]&amp;"-"&amp;cropSeason[crop_name],cropSeason[experiment_id]=A435)))</f>
        <v>|-</v>
      </c>
    </row>
    <row r="436" spans="2:2" x14ac:dyDescent="0.35">
      <c r="B436" t="str" cm="1">
        <f t="array" ref="B436">TRANSPOSE(_xlfn._xlws.SORT(_xlfn._xlws.FILTER(cropSeason[crop_season_id]&amp;"|"&amp;cropSeason[experiment_year]&amp;"-"&amp;cropSeason[crop_name],cropSeason[experiment_id]=A436)))</f>
        <v>|-</v>
      </c>
    </row>
    <row r="437" spans="2:2" x14ac:dyDescent="0.35">
      <c r="B437" t="str" cm="1">
        <f t="array" ref="B437">TRANSPOSE(_xlfn._xlws.SORT(_xlfn._xlws.FILTER(cropSeason[crop_season_id]&amp;"|"&amp;cropSeason[experiment_year]&amp;"-"&amp;cropSeason[crop_name],cropSeason[experiment_id]=A437)))</f>
        <v>|-</v>
      </c>
    </row>
    <row r="438" spans="2:2" x14ac:dyDescent="0.35">
      <c r="B438" t="str" cm="1">
        <f t="array" ref="B438">TRANSPOSE(_xlfn._xlws.SORT(_xlfn._xlws.FILTER(cropSeason[crop_season_id]&amp;"|"&amp;cropSeason[experiment_year]&amp;"-"&amp;cropSeason[crop_name],cropSeason[experiment_id]=A438)))</f>
        <v>|-</v>
      </c>
    </row>
    <row r="439" spans="2:2" x14ac:dyDescent="0.35">
      <c r="B439" t="str" cm="1">
        <f t="array" ref="B439">TRANSPOSE(_xlfn._xlws.SORT(_xlfn._xlws.FILTER(cropSeason[crop_season_id]&amp;"|"&amp;cropSeason[experiment_year]&amp;"-"&amp;cropSeason[crop_name],cropSeason[experiment_id]=A439)))</f>
        <v>|-</v>
      </c>
    </row>
    <row r="440" spans="2:2" x14ac:dyDescent="0.35">
      <c r="B440" t="str" cm="1">
        <f t="array" ref="B440">TRANSPOSE(_xlfn._xlws.SORT(_xlfn._xlws.FILTER(cropSeason[crop_season_id]&amp;"|"&amp;cropSeason[experiment_year]&amp;"-"&amp;cropSeason[crop_name],cropSeason[experiment_id]=A440)))</f>
        <v>|-</v>
      </c>
    </row>
    <row r="441" spans="2:2" x14ac:dyDescent="0.35">
      <c r="B441" t="str" cm="1">
        <f t="array" ref="B441">TRANSPOSE(_xlfn._xlws.SORT(_xlfn._xlws.FILTER(cropSeason[crop_season_id]&amp;"|"&amp;cropSeason[experiment_year]&amp;"-"&amp;cropSeason[crop_name],cropSeason[experiment_id]=A441)))</f>
        <v>|-</v>
      </c>
    </row>
    <row r="442" spans="2:2" x14ac:dyDescent="0.35">
      <c r="B442" t="str" cm="1">
        <f t="array" ref="B442">TRANSPOSE(_xlfn._xlws.SORT(_xlfn._xlws.FILTER(cropSeason[crop_season_id]&amp;"|"&amp;cropSeason[experiment_year]&amp;"-"&amp;cropSeason[crop_name],cropSeason[experiment_id]=A442)))</f>
        <v>|-</v>
      </c>
    </row>
    <row r="443" spans="2:2" x14ac:dyDescent="0.35">
      <c r="B443" t="str" cm="1">
        <f t="array" ref="B443">TRANSPOSE(_xlfn._xlws.SORT(_xlfn._xlws.FILTER(cropSeason[crop_season_id]&amp;"|"&amp;cropSeason[experiment_year]&amp;"-"&amp;cropSeason[crop_name],cropSeason[experiment_id]=A443)))</f>
        <v>|-</v>
      </c>
    </row>
    <row r="444" spans="2:2" x14ac:dyDescent="0.35">
      <c r="B444" t="str" cm="1">
        <f t="array" ref="B444">TRANSPOSE(_xlfn._xlws.SORT(_xlfn._xlws.FILTER(cropSeason[crop_season_id]&amp;"|"&amp;cropSeason[experiment_year]&amp;"-"&amp;cropSeason[crop_name],cropSeason[experiment_id]=A444)))</f>
        <v>|-</v>
      </c>
    </row>
    <row r="445" spans="2:2" x14ac:dyDescent="0.35">
      <c r="B445" t="str" cm="1">
        <f t="array" ref="B445">TRANSPOSE(_xlfn._xlws.SORT(_xlfn._xlws.FILTER(cropSeason[crop_season_id]&amp;"|"&amp;cropSeason[experiment_year]&amp;"-"&amp;cropSeason[crop_name],cropSeason[experiment_id]=A445)))</f>
        <v>|-</v>
      </c>
    </row>
    <row r="446" spans="2:2" x14ac:dyDescent="0.35">
      <c r="B446" t="str" cm="1">
        <f t="array" ref="B446">TRANSPOSE(_xlfn._xlws.SORT(_xlfn._xlws.FILTER(cropSeason[crop_season_id]&amp;"|"&amp;cropSeason[experiment_year]&amp;"-"&amp;cropSeason[crop_name],cropSeason[experiment_id]=A446)))</f>
        <v>|-</v>
      </c>
    </row>
    <row r="447" spans="2:2" x14ac:dyDescent="0.35">
      <c r="B447" t="str" cm="1">
        <f t="array" ref="B447">TRANSPOSE(_xlfn._xlws.SORT(_xlfn._xlws.FILTER(cropSeason[crop_season_id]&amp;"|"&amp;cropSeason[experiment_year]&amp;"-"&amp;cropSeason[crop_name],cropSeason[experiment_id]=A447)))</f>
        <v>|-</v>
      </c>
    </row>
    <row r="448" spans="2:2" x14ac:dyDescent="0.35">
      <c r="B448" t="str" cm="1">
        <f t="array" ref="B448">TRANSPOSE(_xlfn._xlws.SORT(_xlfn._xlws.FILTER(cropSeason[crop_season_id]&amp;"|"&amp;cropSeason[experiment_year]&amp;"-"&amp;cropSeason[crop_name],cropSeason[experiment_id]=A448)))</f>
        <v>|-</v>
      </c>
    </row>
    <row r="449" spans="2:2" x14ac:dyDescent="0.35">
      <c r="B449" t="str" cm="1">
        <f t="array" ref="B449">TRANSPOSE(_xlfn._xlws.SORT(_xlfn._xlws.FILTER(cropSeason[crop_season_id]&amp;"|"&amp;cropSeason[experiment_year]&amp;"-"&amp;cropSeason[crop_name],cropSeason[experiment_id]=A449)))</f>
        <v>|-</v>
      </c>
    </row>
    <row r="450" spans="2:2" x14ac:dyDescent="0.35">
      <c r="B450" t="str" cm="1">
        <f t="array" ref="B450">TRANSPOSE(_xlfn._xlws.SORT(_xlfn._xlws.FILTER(cropSeason[crop_season_id]&amp;"|"&amp;cropSeason[experiment_year]&amp;"-"&amp;cropSeason[crop_name],cropSeason[experiment_id]=A450)))</f>
        <v>|-</v>
      </c>
    </row>
    <row r="451" spans="2:2" x14ac:dyDescent="0.35">
      <c r="B451" t="str" cm="1">
        <f t="array" ref="B451">TRANSPOSE(_xlfn._xlws.SORT(_xlfn._xlws.FILTER(cropSeason[crop_season_id]&amp;"|"&amp;cropSeason[experiment_year]&amp;"-"&amp;cropSeason[crop_name],cropSeason[experiment_id]=A451)))</f>
        <v>|-</v>
      </c>
    </row>
    <row r="452" spans="2:2" x14ac:dyDescent="0.35">
      <c r="B452" t="str" cm="1">
        <f t="array" ref="B452">TRANSPOSE(_xlfn._xlws.SORT(_xlfn._xlws.FILTER(cropSeason[crop_season_id]&amp;"|"&amp;cropSeason[experiment_year]&amp;"-"&amp;cropSeason[crop_name],cropSeason[experiment_id]=A452)))</f>
        <v>|-</v>
      </c>
    </row>
    <row r="453" spans="2:2" x14ac:dyDescent="0.35">
      <c r="B453" t="str" cm="1">
        <f t="array" ref="B453">TRANSPOSE(_xlfn._xlws.SORT(_xlfn._xlws.FILTER(cropSeason[crop_season_id]&amp;"|"&amp;cropSeason[experiment_year]&amp;"-"&amp;cropSeason[crop_name],cropSeason[experiment_id]=A453)))</f>
        <v>|-</v>
      </c>
    </row>
    <row r="454" spans="2:2" x14ac:dyDescent="0.35">
      <c r="B454" t="str" cm="1">
        <f t="array" ref="B454">TRANSPOSE(_xlfn._xlws.SORT(_xlfn._xlws.FILTER(cropSeason[crop_season_id]&amp;"|"&amp;cropSeason[experiment_year]&amp;"-"&amp;cropSeason[crop_name],cropSeason[experiment_id]=A454)))</f>
        <v>|-</v>
      </c>
    </row>
    <row r="455" spans="2:2" x14ac:dyDescent="0.35">
      <c r="B455" t="str" cm="1">
        <f t="array" ref="B455">TRANSPOSE(_xlfn._xlws.SORT(_xlfn._xlws.FILTER(cropSeason[crop_season_id]&amp;"|"&amp;cropSeason[experiment_year]&amp;"-"&amp;cropSeason[crop_name],cropSeason[experiment_id]=A455)))</f>
        <v>|-</v>
      </c>
    </row>
    <row r="456" spans="2:2" x14ac:dyDescent="0.35">
      <c r="B456" t="str" cm="1">
        <f t="array" ref="B456">TRANSPOSE(_xlfn._xlws.SORT(_xlfn._xlws.FILTER(cropSeason[crop_season_id]&amp;"|"&amp;cropSeason[experiment_year]&amp;"-"&amp;cropSeason[crop_name],cropSeason[experiment_id]=A456)))</f>
        <v>|-</v>
      </c>
    </row>
    <row r="457" spans="2:2" x14ac:dyDescent="0.35">
      <c r="B457" t="str" cm="1">
        <f t="array" ref="B457">TRANSPOSE(_xlfn._xlws.SORT(_xlfn._xlws.FILTER(cropSeason[crop_season_id]&amp;"|"&amp;cropSeason[experiment_year]&amp;"-"&amp;cropSeason[crop_name],cropSeason[experiment_id]=A457)))</f>
        <v>|-</v>
      </c>
    </row>
    <row r="458" spans="2:2" x14ac:dyDescent="0.35">
      <c r="B458" t="str" cm="1">
        <f t="array" ref="B458">TRANSPOSE(_xlfn._xlws.SORT(_xlfn._xlws.FILTER(cropSeason[crop_season_id]&amp;"|"&amp;cropSeason[experiment_year]&amp;"-"&amp;cropSeason[crop_name],cropSeason[experiment_id]=A458)))</f>
        <v>|-</v>
      </c>
    </row>
    <row r="459" spans="2:2" x14ac:dyDescent="0.35">
      <c r="B459" t="str" cm="1">
        <f t="array" ref="B459">TRANSPOSE(_xlfn._xlws.SORT(_xlfn._xlws.FILTER(cropSeason[crop_season_id]&amp;"|"&amp;cropSeason[experiment_year]&amp;"-"&amp;cropSeason[crop_name],cropSeason[experiment_id]=A459)))</f>
        <v>|-</v>
      </c>
    </row>
    <row r="460" spans="2:2" x14ac:dyDescent="0.35">
      <c r="B460" t="str" cm="1">
        <f t="array" ref="B460">TRANSPOSE(_xlfn._xlws.SORT(_xlfn._xlws.FILTER(cropSeason[crop_season_id]&amp;"|"&amp;cropSeason[experiment_year]&amp;"-"&amp;cropSeason[crop_name],cropSeason[experiment_id]=A460)))</f>
        <v>|-</v>
      </c>
    </row>
    <row r="461" spans="2:2" x14ac:dyDescent="0.35">
      <c r="B461" t="str" cm="1">
        <f t="array" ref="B461">TRANSPOSE(_xlfn._xlws.SORT(_xlfn._xlws.FILTER(cropSeason[crop_season_id]&amp;"|"&amp;cropSeason[experiment_year]&amp;"-"&amp;cropSeason[crop_name],cropSeason[experiment_id]=A461)))</f>
        <v>|-</v>
      </c>
    </row>
    <row r="462" spans="2:2" x14ac:dyDescent="0.35">
      <c r="B462" t="str" cm="1">
        <f t="array" ref="B462">TRANSPOSE(_xlfn._xlws.SORT(_xlfn._xlws.FILTER(cropSeason[crop_season_id]&amp;"|"&amp;cropSeason[experiment_year]&amp;"-"&amp;cropSeason[crop_name],cropSeason[experiment_id]=A462)))</f>
        <v>|-</v>
      </c>
    </row>
    <row r="463" spans="2:2" x14ac:dyDescent="0.35">
      <c r="B463" t="str" cm="1">
        <f t="array" ref="B463">TRANSPOSE(_xlfn._xlws.SORT(_xlfn._xlws.FILTER(cropSeason[crop_season_id]&amp;"|"&amp;cropSeason[experiment_year]&amp;"-"&amp;cropSeason[crop_name],cropSeason[experiment_id]=A463)))</f>
        <v>|-</v>
      </c>
    </row>
    <row r="464" spans="2:2" x14ac:dyDescent="0.35">
      <c r="B464" t="str" cm="1">
        <f t="array" ref="B464">TRANSPOSE(_xlfn._xlws.SORT(_xlfn._xlws.FILTER(cropSeason[crop_season_id]&amp;"|"&amp;cropSeason[experiment_year]&amp;"-"&amp;cropSeason[crop_name],cropSeason[experiment_id]=A464)))</f>
        <v>|-</v>
      </c>
    </row>
    <row r="465" spans="2:2" x14ac:dyDescent="0.35">
      <c r="B465" t="str" cm="1">
        <f t="array" ref="B465">TRANSPOSE(_xlfn._xlws.SORT(_xlfn._xlws.FILTER(cropSeason[crop_season_id]&amp;"|"&amp;cropSeason[experiment_year]&amp;"-"&amp;cropSeason[crop_name],cropSeason[experiment_id]=A465)))</f>
        <v>|-</v>
      </c>
    </row>
    <row r="466" spans="2:2" x14ac:dyDescent="0.35">
      <c r="B466" t="str" cm="1">
        <f t="array" ref="B466">TRANSPOSE(_xlfn._xlws.SORT(_xlfn._xlws.FILTER(cropSeason[crop_season_id]&amp;"|"&amp;cropSeason[experiment_year]&amp;"-"&amp;cropSeason[crop_name],cropSeason[experiment_id]=A466)))</f>
        <v>|-</v>
      </c>
    </row>
    <row r="467" spans="2:2" x14ac:dyDescent="0.35">
      <c r="B467" t="str" cm="1">
        <f t="array" ref="B467">TRANSPOSE(_xlfn._xlws.SORT(_xlfn._xlws.FILTER(cropSeason[crop_season_id]&amp;"|"&amp;cropSeason[experiment_year]&amp;"-"&amp;cropSeason[crop_name],cropSeason[experiment_id]=A467)))</f>
        <v>|-</v>
      </c>
    </row>
    <row r="468" spans="2:2" x14ac:dyDescent="0.35">
      <c r="B468" t="str" cm="1">
        <f t="array" ref="B468">TRANSPOSE(_xlfn._xlws.SORT(_xlfn._xlws.FILTER(cropSeason[crop_season_id]&amp;"|"&amp;cropSeason[experiment_year]&amp;"-"&amp;cropSeason[crop_name],cropSeason[experiment_id]=A468)))</f>
        <v>|-</v>
      </c>
    </row>
    <row r="469" spans="2:2" x14ac:dyDescent="0.35">
      <c r="B469" t="str" cm="1">
        <f t="array" ref="B469">TRANSPOSE(_xlfn._xlws.SORT(_xlfn._xlws.FILTER(cropSeason[crop_season_id]&amp;"|"&amp;cropSeason[experiment_year]&amp;"-"&amp;cropSeason[crop_name],cropSeason[experiment_id]=A469)))</f>
        <v>|-</v>
      </c>
    </row>
    <row r="470" spans="2:2" x14ac:dyDescent="0.35">
      <c r="B470" t="str" cm="1">
        <f t="array" ref="B470">TRANSPOSE(_xlfn._xlws.SORT(_xlfn._xlws.FILTER(cropSeason[crop_season_id]&amp;"|"&amp;cropSeason[experiment_year]&amp;"-"&amp;cropSeason[crop_name],cropSeason[experiment_id]=A470)))</f>
        <v>|-</v>
      </c>
    </row>
    <row r="471" spans="2:2" x14ac:dyDescent="0.35">
      <c r="B471" t="str" cm="1">
        <f t="array" ref="B471">TRANSPOSE(_xlfn._xlws.SORT(_xlfn._xlws.FILTER(cropSeason[crop_season_id]&amp;"|"&amp;cropSeason[experiment_year]&amp;"-"&amp;cropSeason[crop_name],cropSeason[experiment_id]=A471)))</f>
        <v>|-</v>
      </c>
    </row>
    <row r="472" spans="2:2" x14ac:dyDescent="0.35">
      <c r="B472" t="str" cm="1">
        <f t="array" ref="B472">TRANSPOSE(_xlfn._xlws.SORT(_xlfn._xlws.FILTER(cropSeason[crop_season_id]&amp;"|"&amp;cropSeason[experiment_year]&amp;"-"&amp;cropSeason[crop_name],cropSeason[experiment_id]=A472)))</f>
        <v>|-</v>
      </c>
    </row>
    <row r="473" spans="2:2" x14ac:dyDescent="0.35">
      <c r="B473" t="str" cm="1">
        <f t="array" ref="B473">TRANSPOSE(_xlfn._xlws.SORT(_xlfn._xlws.FILTER(cropSeason[crop_season_id]&amp;"|"&amp;cropSeason[experiment_year]&amp;"-"&amp;cropSeason[crop_name],cropSeason[experiment_id]=A473)))</f>
        <v>|-</v>
      </c>
    </row>
    <row r="474" spans="2:2" x14ac:dyDescent="0.35">
      <c r="B474" t="str" cm="1">
        <f t="array" ref="B474">TRANSPOSE(_xlfn._xlws.SORT(_xlfn._xlws.FILTER(cropSeason[crop_season_id]&amp;"|"&amp;cropSeason[experiment_year]&amp;"-"&amp;cropSeason[crop_name],cropSeason[experiment_id]=A474)))</f>
        <v>|-</v>
      </c>
    </row>
    <row r="475" spans="2:2" x14ac:dyDescent="0.35">
      <c r="B475" t="str" cm="1">
        <f t="array" ref="B475">TRANSPOSE(_xlfn._xlws.SORT(_xlfn._xlws.FILTER(cropSeason[crop_season_id]&amp;"|"&amp;cropSeason[experiment_year]&amp;"-"&amp;cropSeason[crop_name],cropSeason[experiment_id]=A475)))</f>
        <v>|-</v>
      </c>
    </row>
    <row r="476" spans="2:2" x14ac:dyDescent="0.35">
      <c r="B476" t="str" cm="1">
        <f t="array" ref="B476">TRANSPOSE(_xlfn._xlws.SORT(_xlfn._xlws.FILTER(cropSeason[crop_season_id]&amp;"|"&amp;cropSeason[experiment_year]&amp;"-"&amp;cropSeason[crop_name],cropSeason[experiment_id]=A476)))</f>
        <v>|-</v>
      </c>
    </row>
    <row r="477" spans="2:2" x14ac:dyDescent="0.35">
      <c r="B477" t="str" cm="1">
        <f t="array" ref="B477">TRANSPOSE(_xlfn._xlws.SORT(_xlfn._xlws.FILTER(cropSeason[crop_season_id]&amp;"|"&amp;cropSeason[experiment_year]&amp;"-"&amp;cropSeason[crop_name],cropSeason[experiment_id]=A477)))</f>
        <v>|-</v>
      </c>
    </row>
    <row r="478" spans="2:2" x14ac:dyDescent="0.35">
      <c r="B478" t="str" cm="1">
        <f t="array" ref="B478">TRANSPOSE(_xlfn._xlws.SORT(_xlfn._xlws.FILTER(cropSeason[crop_season_id]&amp;"|"&amp;cropSeason[experiment_year]&amp;"-"&amp;cropSeason[crop_name],cropSeason[experiment_id]=A478)))</f>
        <v>|-</v>
      </c>
    </row>
    <row r="479" spans="2:2" x14ac:dyDescent="0.35">
      <c r="B479" t="str" cm="1">
        <f t="array" ref="B479">TRANSPOSE(_xlfn._xlws.SORT(_xlfn._xlws.FILTER(cropSeason[crop_season_id]&amp;"|"&amp;cropSeason[experiment_year]&amp;"-"&amp;cropSeason[crop_name],cropSeason[experiment_id]=A479)))</f>
        <v>|-</v>
      </c>
    </row>
    <row r="480" spans="2:2" x14ac:dyDescent="0.35">
      <c r="B480" t="str" cm="1">
        <f t="array" ref="B480">TRANSPOSE(_xlfn._xlws.SORT(_xlfn._xlws.FILTER(cropSeason[crop_season_id]&amp;"|"&amp;cropSeason[experiment_year]&amp;"-"&amp;cropSeason[crop_name],cropSeason[experiment_id]=A480)))</f>
        <v>|-</v>
      </c>
    </row>
    <row r="481" spans="2:2" x14ac:dyDescent="0.35">
      <c r="B481" t="str" cm="1">
        <f t="array" ref="B481">TRANSPOSE(_xlfn._xlws.SORT(_xlfn._xlws.FILTER(cropSeason[crop_season_id]&amp;"|"&amp;cropSeason[experiment_year]&amp;"-"&amp;cropSeason[crop_name],cropSeason[experiment_id]=A481)))</f>
        <v>|-</v>
      </c>
    </row>
    <row r="482" spans="2:2" x14ac:dyDescent="0.35">
      <c r="B482" t="str" cm="1">
        <f t="array" ref="B482">TRANSPOSE(_xlfn._xlws.SORT(_xlfn._xlws.FILTER(cropSeason[crop_season_id]&amp;"|"&amp;cropSeason[experiment_year]&amp;"-"&amp;cropSeason[crop_name],cropSeason[experiment_id]=A482)))</f>
        <v>|-</v>
      </c>
    </row>
    <row r="483" spans="2:2" x14ac:dyDescent="0.35">
      <c r="B483" t="str" cm="1">
        <f t="array" ref="B483">TRANSPOSE(_xlfn._xlws.SORT(_xlfn._xlws.FILTER(cropSeason[crop_season_id]&amp;"|"&amp;cropSeason[experiment_year]&amp;"-"&amp;cropSeason[crop_name],cropSeason[experiment_id]=A483)))</f>
        <v>|-</v>
      </c>
    </row>
    <row r="484" spans="2:2" x14ac:dyDescent="0.35">
      <c r="B484" t="str" cm="1">
        <f t="array" ref="B484">TRANSPOSE(_xlfn._xlws.SORT(_xlfn._xlws.FILTER(cropSeason[crop_season_id]&amp;"|"&amp;cropSeason[experiment_year]&amp;"-"&amp;cropSeason[crop_name],cropSeason[experiment_id]=A484)))</f>
        <v>|-</v>
      </c>
    </row>
    <row r="485" spans="2:2" x14ac:dyDescent="0.35">
      <c r="B485" t="str" cm="1">
        <f t="array" ref="B485">TRANSPOSE(_xlfn._xlws.SORT(_xlfn._xlws.FILTER(cropSeason[crop_season_id]&amp;"|"&amp;cropSeason[experiment_year]&amp;"-"&amp;cropSeason[crop_name],cropSeason[experiment_id]=A485)))</f>
        <v>|-</v>
      </c>
    </row>
    <row r="486" spans="2:2" x14ac:dyDescent="0.35">
      <c r="B486" t="str" cm="1">
        <f t="array" ref="B486">TRANSPOSE(_xlfn._xlws.SORT(_xlfn._xlws.FILTER(cropSeason[crop_season_id]&amp;"|"&amp;cropSeason[experiment_year]&amp;"-"&amp;cropSeason[crop_name],cropSeason[experiment_id]=A486)))</f>
        <v>|-</v>
      </c>
    </row>
    <row r="487" spans="2:2" x14ac:dyDescent="0.35">
      <c r="B487" t="str" cm="1">
        <f t="array" ref="B487">TRANSPOSE(_xlfn._xlws.SORT(_xlfn._xlws.FILTER(cropSeason[crop_season_id]&amp;"|"&amp;cropSeason[experiment_year]&amp;"-"&amp;cropSeason[crop_name],cropSeason[experiment_id]=A487)))</f>
        <v>|-</v>
      </c>
    </row>
    <row r="488" spans="2:2" x14ac:dyDescent="0.35">
      <c r="B488" t="str" cm="1">
        <f t="array" ref="B488">TRANSPOSE(_xlfn._xlws.SORT(_xlfn._xlws.FILTER(cropSeason[crop_season_id]&amp;"|"&amp;cropSeason[experiment_year]&amp;"-"&amp;cropSeason[crop_name],cropSeason[experiment_id]=A488)))</f>
        <v>|-</v>
      </c>
    </row>
    <row r="489" spans="2:2" x14ac:dyDescent="0.35">
      <c r="B489" t="str" cm="1">
        <f t="array" ref="B489">TRANSPOSE(_xlfn._xlws.SORT(_xlfn._xlws.FILTER(cropSeason[crop_season_id]&amp;"|"&amp;cropSeason[experiment_year]&amp;"-"&amp;cropSeason[crop_name],cropSeason[experiment_id]=A489)))</f>
        <v>|-</v>
      </c>
    </row>
    <row r="490" spans="2:2" x14ac:dyDescent="0.35">
      <c r="B490" t="str" cm="1">
        <f t="array" ref="B490">TRANSPOSE(_xlfn._xlws.SORT(_xlfn._xlws.FILTER(cropSeason[crop_season_id]&amp;"|"&amp;cropSeason[experiment_year]&amp;"-"&amp;cropSeason[crop_name],cropSeason[experiment_id]=A490)))</f>
        <v>|-</v>
      </c>
    </row>
    <row r="491" spans="2:2" x14ac:dyDescent="0.35">
      <c r="B491" t="str" cm="1">
        <f t="array" ref="B491">TRANSPOSE(_xlfn._xlws.SORT(_xlfn._xlws.FILTER(cropSeason[crop_season_id]&amp;"|"&amp;cropSeason[experiment_year]&amp;"-"&amp;cropSeason[crop_name],cropSeason[experiment_id]=A491)))</f>
        <v>|-</v>
      </c>
    </row>
    <row r="492" spans="2:2" x14ac:dyDescent="0.35">
      <c r="B492" t="str" cm="1">
        <f t="array" ref="B492">TRANSPOSE(_xlfn._xlws.SORT(_xlfn._xlws.FILTER(cropSeason[crop_season_id]&amp;"|"&amp;cropSeason[experiment_year]&amp;"-"&amp;cropSeason[crop_name],cropSeason[experiment_id]=A492)))</f>
        <v>|-</v>
      </c>
    </row>
    <row r="493" spans="2:2" x14ac:dyDescent="0.35">
      <c r="B493" t="str" cm="1">
        <f t="array" ref="B493">TRANSPOSE(_xlfn._xlws.SORT(_xlfn._xlws.FILTER(cropSeason[crop_season_id]&amp;"|"&amp;cropSeason[experiment_year]&amp;"-"&amp;cropSeason[crop_name],cropSeason[experiment_id]=A493)))</f>
        <v>|-</v>
      </c>
    </row>
    <row r="494" spans="2:2" x14ac:dyDescent="0.35">
      <c r="B494" t="str" cm="1">
        <f t="array" ref="B494">TRANSPOSE(_xlfn._xlws.SORT(_xlfn._xlws.FILTER(cropSeason[crop_season_id]&amp;"|"&amp;cropSeason[experiment_year]&amp;"-"&amp;cropSeason[crop_name],cropSeason[experiment_id]=A494)))</f>
        <v>|-</v>
      </c>
    </row>
    <row r="495" spans="2:2" x14ac:dyDescent="0.35">
      <c r="B495" t="str" cm="1">
        <f t="array" ref="B495">TRANSPOSE(_xlfn._xlws.SORT(_xlfn._xlws.FILTER(cropSeason[crop_season_id]&amp;"|"&amp;cropSeason[experiment_year]&amp;"-"&amp;cropSeason[crop_name],cropSeason[experiment_id]=A495)))</f>
        <v>|-</v>
      </c>
    </row>
    <row r="496" spans="2:2" x14ac:dyDescent="0.35">
      <c r="B496" t="str" cm="1">
        <f t="array" ref="B496">TRANSPOSE(_xlfn._xlws.SORT(_xlfn._xlws.FILTER(cropSeason[crop_season_id]&amp;"|"&amp;cropSeason[experiment_year]&amp;"-"&amp;cropSeason[crop_name],cropSeason[experiment_id]=A496)))</f>
        <v>|-</v>
      </c>
    </row>
    <row r="497" spans="2:121" x14ac:dyDescent="0.35">
      <c r="B497" t="str" cm="1">
        <f t="array" ref="B497">TRANSPOSE(_xlfn._xlws.SORT(_xlfn._xlws.FILTER(cropSeason[crop_season_id]&amp;"|"&amp;cropSeason[experiment_year]&amp;"-"&amp;cropSeason[crop_name],cropSeason[experiment_id]=A497)))</f>
        <v>|-</v>
      </c>
    </row>
    <row r="498" spans="2:121" x14ac:dyDescent="0.35">
      <c r="B498" t="str" cm="1">
        <f t="array" ref="B498">TRANSPOSE(_xlfn._xlws.SORT(_xlfn._xlws.FILTER(cropSeason[crop_season_id]&amp;"|"&amp;cropSeason[experiment_year]&amp;"-"&amp;cropSeason[crop_name],cropSeason[experiment_id]=A498)))</f>
        <v>|-</v>
      </c>
    </row>
    <row r="499" spans="2:121" x14ac:dyDescent="0.35">
      <c r="B499" t="str" cm="1">
        <f t="array" ref="B499">TRANSPOSE(_xlfn._xlws.SORT(_xlfn._xlws.FILTER(cropSeason[crop_season_id]&amp;"|"&amp;cropSeason[experiment_year]&amp;"-"&amp;cropSeason[crop_name],cropSeason[experiment_id]=A499)))</f>
        <v>|-</v>
      </c>
    </row>
    <row r="500" spans="2:121" s="96" customFormat="1" x14ac:dyDescent="0.35">
      <c r="B500" s="96" t="str" cm="1">
        <f t="array" ref="B500">TRANSPOSE(_xlfn._xlws.SORT(_xlfn._xlws.FILTER(cropSeason[crop_season_id]&amp;"|"&amp;cropSeason[experiment_year]&amp;"-"&amp;cropSeason[crop_name],cropSeason[experiment_id]=A500)))</f>
        <v>|-</v>
      </c>
      <c r="DQ500" s="11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Q500"/>
  <sheetViews>
    <sheetView workbookViewId="0"/>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1668</v>
      </c>
      <c r="I1" s="111"/>
    </row>
    <row r="2" spans="1:9" x14ac:dyDescent="0.35">
      <c r="A2" t="str" cm="1">
        <f t="array" ref="A2">_xlfn._xlws.SORT(_xlfn.UNIQUE(_xlfn._xlws.FILTER(fertilizers[experiment_id], fertilizers[experiment_id] &lt;&gt; "")))</f>
        <v>TEST EXP 3</v>
      </c>
      <c r="B2" cm="1">
        <f t="array" ref="B2:C2">TRANSPOSE(_xlfn._xlws.SORT(_xlfn._xlws.FILTER(fertilizers[fertilizer_level],fertilizers[experiment_id]=A2)))</f>
        <v>1</v>
      </c>
      <c r="C2">
        <v>2</v>
      </c>
    </row>
    <row r="3" spans="1:9" x14ac:dyDescent="0.35">
      <c r="B3" cm="1">
        <f t="array" ref="B3">TRANSPOSE(_xlfn._xlws.SORT(_xlfn._xlws.FILTER(fertilizers[fertilizer_level],fertilizers[experiment_id]=A3)))</f>
        <v>0</v>
      </c>
    </row>
    <row r="4" spans="1:9" x14ac:dyDescent="0.35">
      <c r="B4" cm="1">
        <f t="array" ref="B4">TRANSPOSE(_xlfn._xlws.SORT(_xlfn._xlws.FILTER(fertilizers[fertilizer_level],fertilizers[experiment_id]=A4)))</f>
        <v>0</v>
      </c>
    </row>
    <row r="5" spans="1:9" x14ac:dyDescent="0.35">
      <c r="B5" cm="1">
        <f t="array" ref="B5">TRANSPOSE(_xlfn._xlws.SORT(_xlfn._xlws.FILTER(fertilizers[fertilizer_level],fertilizers[experiment_id]=A5)))</f>
        <v>0</v>
      </c>
    </row>
    <row r="6" spans="1:9" x14ac:dyDescent="0.35">
      <c r="B6" cm="1">
        <f t="array" ref="B6">TRANSPOSE(_xlfn._xlws.SORT(_xlfn._xlws.FILTER(fertilizers[fertilizer_level],fertilizers[experiment_id]=A6)))</f>
        <v>0</v>
      </c>
    </row>
    <row r="7" spans="1:9" x14ac:dyDescent="0.35">
      <c r="B7" cm="1">
        <f t="array" ref="B7">TRANSPOSE(_xlfn._xlws.SORT(_xlfn._xlws.FILTER(fertilizers[fertilizer_level],fertilizers[experiment_id]=A7)))</f>
        <v>0</v>
      </c>
    </row>
    <row r="8" spans="1:9" x14ac:dyDescent="0.35">
      <c r="B8" cm="1">
        <f t="array" ref="B8">TRANSPOSE(_xlfn._xlws.SORT(_xlfn._xlws.FILTER(fertilizers[fertilizer_level],fertilizers[experiment_id]=A8)))</f>
        <v>0</v>
      </c>
    </row>
    <row r="9" spans="1:9" x14ac:dyDescent="0.35">
      <c r="B9" cm="1">
        <f t="array" ref="B9">TRANSPOSE(_xlfn._xlws.SORT(_xlfn._xlws.FILTER(fertilizers[fertilizer_level],fertilizers[experiment_id]=A9)))</f>
        <v>0</v>
      </c>
    </row>
    <row r="10" spans="1:9" x14ac:dyDescent="0.35">
      <c r="B10" cm="1">
        <f t="array" ref="B10">TRANSPOSE(_xlfn._xlws.SORT(_xlfn._xlws.FILTER(fertilizers[fertilizer_level],fertilizers[experiment_id]=A10)))</f>
        <v>0</v>
      </c>
    </row>
    <row r="11" spans="1:9" x14ac:dyDescent="0.35">
      <c r="B11" cm="1">
        <f t="array" ref="B11">TRANSPOSE(_xlfn._xlws.SORT(_xlfn._xlws.FILTER(fertilizers[fertilizer_level],fertilizers[experiment_id]=A11)))</f>
        <v>0</v>
      </c>
    </row>
    <row r="12" spans="1:9" x14ac:dyDescent="0.35">
      <c r="B12" cm="1">
        <f t="array" ref="B12">TRANSPOSE(_xlfn._xlws.SORT(_xlfn._xlws.FILTER(fertilizers[fertilizer_level],fertilizers[experiment_id]=A12)))</f>
        <v>0</v>
      </c>
    </row>
    <row r="13" spans="1:9" x14ac:dyDescent="0.35">
      <c r="B13" cm="1">
        <f t="array" ref="B13">TRANSPOSE(_xlfn._xlws.SORT(_xlfn._xlws.FILTER(fertilizers[fertilizer_level],fertilizers[experiment_id]=A13)))</f>
        <v>0</v>
      </c>
    </row>
    <row r="14" spans="1:9" x14ac:dyDescent="0.35">
      <c r="B14" cm="1">
        <f t="array" ref="B14">TRANSPOSE(_xlfn._xlws.SORT(_xlfn._xlws.FILTER(fertilizers[fertilizer_level],fertilizers[experiment_id]=A14)))</f>
        <v>0</v>
      </c>
    </row>
    <row r="15" spans="1:9" x14ac:dyDescent="0.35">
      <c r="B15" cm="1">
        <f t="array" ref="B15">TRANSPOSE(_xlfn._xlws.SORT(_xlfn._xlws.FILTER(fertilizers[fertilizer_level],fertilizers[experiment_id]=A15)))</f>
        <v>0</v>
      </c>
    </row>
    <row r="16" spans="1:9" x14ac:dyDescent="0.35">
      <c r="B16" cm="1">
        <f t="array" ref="B16">TRANSPOSE(_xlfn._xlws.SORT(_xlfn._xlws.FILTER(fertilizers[fertilizer_level],fertilizers[experiment_id]=A16)))</f>
        <v>0</v>
      </c>
    </row>
    <row r="17" spans="2:2" x14ac:dyDescent="0.35">
      <c r="B17" cm="1">
        <f t="array" ref="B17">TRANSPOSE(_xlfn._xlws.SORT(_xlfn._xlws.FILTER(fertilizers[fertilizer_level],fertilizers[experiment_id]=A17)))</f>
        <v>0</v>
      </c>
    </row>
    <row r="18" spans="2:2" x14ac:dyDescent="0.35">
      <c r="B18" cm="1">
        <f t="array" ref="B18">TRANSPOSE(_xlfn._xlws.SORT(_xlfn._xlws.FILTER(fertilizers[fertilizer_level],fertilizers[experiment_id]=A18)))</f>
        <v>0</v>
      </c>
    </row>
    <row r="19" spans="2:2" x14ac:dyDescent="0.35">
      <c r="B19" cm="1">
        <f t="array" ref="B19">TRANSPOSE(_xlfn._xlws.SORT(_xlfn._xlws.FILTER(fertilizers[fertilizer_level],fertilizers[experiment_id]=A19)))</f>
        <v>0</v>
      </c>
    </row>
    <row r="20" spans="2:2" x14ac:dyDescent="0.35">
      <c r="B20" cm="1">
        <f t="array" ref="B20">TRANSPOSE(_xlfn._xlws.SORT(_xlfn._xlws.FILTER(fertilizers[fertilizer_level],fertilizers[experiment_id]=A20)))</f>
        <v>0</v>
      </c>
    </row>
    <row r="21" spans="2:2" x14ac:dyDescent="0.35">
      <c r="B21" cm="1">
        <f t="array" ref="B21">TRANSPOSE(_xlfn._xlws.SORT(_xlfn._xlws.FILTER(fertilizers[fertilizer_level],fertilizers[experiment_id]=A21)))</f>
        <v>0</v>
      </c>
    </row>
    <row r="22" spans="2:2" x14ac:dyDescent="0.35">
      <c r="B22" cm="1">
        <f t="array" ref="B22">TRANSPOSE(_xlfn._xlws.SORT(_xlfn._xlws.FILTER(fertilizers[fertilizer_level],fertilizers[experiment_id]=A22)))</f>
        <v>0</v>
      </c>
    </row>
    <row r="23" spans="2:2" x14ac:dyDescent="0.35">
      <c r="B23" cm="1">
        <f t="array" ref="B23">TRANSPOSE(_xlfn._xlws.SORT(_xlfn._xlws.FILTER(fertilizers[fertilizer_level],fertilizers[experiment_id]=A23)))</f>
        <v>0</v>
      </c>
    </row>
    <row r="24" spans="2:2" x14ac:dyDescent="0.35">
      <c r="B24" cm="1">
        <f t="array" ref="B24">TRANSPOSE(_xlfn._xlws.SORT(_xlfn._xlws.FILTER(fertilizers[fertilizer_level],fertilizers[experiment_id]=A24)))</f>
        <v>0</v>
      </c>
    </row>
    <row r="25" spans="2:2" x14ac:dyDescent="0.35">
      <c r="B25" cm="1">
        <f t="array" ref="B25">TRANSPOSE(_xlfn._xlws.SORT(_xlfn._xlws.FILTER(fertilizers[fertilizer_level],fertilizers[experiment_id]=A25)))</f>
        <v>0</v>
      </c>
    </row>
    <row r="26" spans="2:2" x14ac:dyDescent="0.35">
      <c r="B26" cm="1">
        <f t="array" ref="B26">TRANSPOSE(_xlfn._xlws.SORT(_xlfn._xlws.FILTER(fertilizers[fertilizer_level],fertilizers[experiment_id]=A26)))</f>
        <v>0</v>
      </c>
    </row>
    <row r="27" spans="2:2" x14ac:dyDescent="0.35">
      <c r="B27" cm="1">
        <f t="array" ref="B27">TRANSPOSE(_xlfn._xlws.SORT(_xlfn._xlws.FILTER(fertilizers[fertilizer_level],fertilizers[experiment_id]=A27)))</f>
        <v>0</v>
      </c>
    </row>
    <row r="28" spans="2:2" x14ac:dyDescent="0.35">
      <c r="B28" cm="1">
        <f t="array" ref="B28">TRANSPOSE(_xlfn._xlws.SORT(_xlfn._xlws.FILTER(fertilizers[fertilizer_level],fertilizers[experiment_id]=A28)))</f>
        <v>0</v>
      </c>
    </row>
    <row r="29" spans="2:2" x14ac:dyDescent="0.35">
      <c r="B29" cm="1">
        <f t="array" ref="B29">TRANSPOSE(_xlfn._xlws.SORT(_xlfn._xlws.FILTER(fertilizers[fertilizer_level],fertilizers[experiment_id]=A29)))</f>
        <v>0</v>
      </c>
    </row>
    <row r="30" spans="2:2" x14ac:dyDescent="0.35">
      <c r="B30" cm="1">
        <f t="array" ref="B30">TRANSPOSE(_xlfn._xlws.SORT(_xlfn._xlws.FILTER(fertilizers[fertilizer_level],fertilizers[experiment_id]=A30)))</f>
        <v>0</v>
      </c>
    </row>
    <row r="31" spans="2:2" x14ac:dyDescent="0.35">
      <c r="B31" cm="1">
        <f t="array" ref="B31">TRANSPOSE(_xlfn._xlws.SORT(_xlfn._xlws.FILTER(fertilizers[fertilizer_level],fertilizers[experiment_id]=A31)))</f>
        <v>0</v>
      </c>
    </row>
    <row r="32" spans="2:2" x14ac:dyDescent="0.35">
      <c r="B32" cm="1">
        <f t="array" ref="B32">TRANSPOSE(_xlfn._xlws.SORT(_xlfn._xlws.FILTER(fertilizers[fertilizer_level],fertilizers[experiment_id]=A32)))</f>
        <v>0</v>
      </c>
    </row>
    <row r="33" spans="2:2" x14ac:dyDescent="0.35">
      <c r="B33" cm="1">
        <f t="array" ref="B33">TRANSPOSE(_xlfn._xlws.SORT(_xlfn._xlws.FILTER(fertilizers[fertilizer_level],fertilizers[experiment_id]=A33)))</f>
        <v>0</v>
      </c>
    </row>
    <row r="34" spans="2:2" x14ac:dyDescent="0.35">
      <c r="B34" cm="1">
        <f t="array" ref="B34">TRANSPOSE(_xlfn._xlws.SORT(_xlfn._xlws.FILTER(fertilizers[fertilizer_level],fertilizers[experiment_id]=A34)))</f>
        <v>0</v>
      </c>
    </row>
    <row r="35" spans="2:2" x14ac:dyDescent="0.35">
      <c r="B35" cm="1">
        <f t="array" ref="B35">TRANSPOSE(_xlfn._xlws.SORT(_xlfn._xlws.FILTER(fertilizers[fertilizer_level],fertilizers[experiment_id]=A35)))</f>
        <v>0</v>
      </c>
    </row>
    <row r="36" spans="2:2" x14ac:dyDescent="0.35">
      <c r="B36" cm="1">
        <f t="array" ref="B36">TRANSPOSE(_xlfn._xlws.SORT(_xlfn._xlws.FILTER(fertilizers[fertilizer_level],fertilizers[experiment_id]=A36)))</f>
        <v>0</v>
      </c>
    </row>
    <row r="37" spans="2:2" x14ac:dyDescent="0.35">
      <c r="B37" cm="1">
        <f t="array" ref="B37">TRANSPOSE(_xlfn._xlws.SORT(_xlfn._xlws.FILTER(fertilizers[fertilizer_level],fertilizers[experiment_id]=A37)))</f>
        <v>0</v>
      </c>
    </row>
    <row r="38" spans="2:2" x14ac:dyDescent="0.35">
      <c r="B38" cm="1">
        <f t="array" ref="B38">TRANSPOSE(_xlfn._xlws.SORT(_xlfn._xlws.FILTER(fertilizers[fertilizer_level],fertilizers[experiment_id]=A38)))</f>
        <v>0</v>
      </c>
    </row>
    <row r="39" spans="2:2" x14ac:dyDescent="0.35">
      <c r="B39" cm="1">
        <f t="array" ref="B39">TRANSPOSE(_xlfn._xlws.SORT(_xlfn._xlws.FILTER(fertilizers[fertilizer_level],fertilizers[experiment_id]=A39)))</f>
        <v>0</v>
      </c>
    </row>
    <row r="40" spans="2:2" x14ac:dyDescent="0.35">
      <c r="B40" cm="1">
        <f t="array" ref="B40">TRANSPOSE(_xlfn._xlws.SORT(_xlfn._xlws.FILTER(fertilizers[fertilizer_level],fertilizers[experiment_id]=A40)))</f>
        <v>0</v>
      </c>
    </row>
    <row r="41" spans="2:2" x14ac:dyDescent="0.35">
      <c r="B41" cm="1">
        <f t="array" ref="B41">TRANSPOSE(_xlfn._xlws.SORT(_xlfn._xlws.FILTER(fertilizers[fertilizer_level],fertilizers[experiment_id]=A41)))</f>
        <v>0</v>
      </c>
    </row>
    <row r="42" spans="2:2" x14ac:dyDescent="0.35">
      <c r="B42" cm="1">
        <f t="array" ref="B42">TRANSPOSE(_xlfn._xlws.SORT(_xlfn._xlws.FILTER(fertilizers[fertilizer_level],fertilizers[experiment_id]=A42)))</f>
        <v>0</v>
      </c>
    </row>
    <row r="43" spans="2:2" x14ac:dyDescent="0.35">
      <c r="B43" cm="1">
        <f t="array" ref="B43">TRANSPOSE(_xlfn._xlws.SORT(_xlfn._xlws.FILTER(fertilizers[fertilizer_level],fertilizers[experiment_id]=A43)))</f>
        <v>0</v>
      </c>
    </row>
    <row r="44" spans="2:2" x14ac:dyDescent="0.35">
      <c r="B44" cm="1">
        <f t="array" ref="B44">TRANSPOSE(_xlfn._xlws.SORT(_xlfn._xlws.FILTER(fertilizers[fertilizer_level],fertilizers[experiment_id]=A44)))</f>
        <v>0</v>
      </c>
    </row>
    <row r="45" spans="2:2" x14ac:dyDescent="0.35">
      <c r="B45" cm="1">
        <f t="array" ref="B45">TRANSPOSE(_xlfn._xlws.SORT(_xlfn._xlws.FILTER(fertilizers[fertilizer_level],fertilizers[experiment_id]=A45)))</f>
        <v>0</v>
      </c>
    </row>
    <row r="46" spans="2:2" x14ac:dyDescent="0.35">
      <c r="B46" cm="1">
        <f t="array" ref="B46">TRANSPOSE(_xlfn._xlws.SORT(_xlfn._xlws.FILTER(fertilizers[fertilizer_level],fertilizers[experiment_id]=A46)))</f>
        <v>0</v>
      </c>
    </row>
    <row r="47" spans="2:2" x14ac:dyDescent="0.35">
      <c r="B47" cm="1">
        <f t="array" ref="B47">TRANSPOSE(_xlfn._xlws.SORT(_xlfn._xlws.FILTER(fertilizers[fertilizer_level],fertilizers[experiment_id]=A47)))</f>
        <v>0</v>
      </c>
    </row>
    <row r="48" spans="2:2" x14ac:dyDescent="0.35">
      <c r="B48" cm="1">
        <f t="array" ref="B48">TRANSPOSE(_xlfn._xlws.SORT(_xlfn._xlws.FILTER(fertilizers[fertilizer_level],fertilizers[experiment_id]=A48)))</f>
        <v>0</v>
      </c>
    </row>
    <row r="49" spans="2:2" x14ac:dyDescent="0.35">
      <c r="B49" cm="1">
        <f t="array" ref="B49">TRANSPOSE(_xlfn._xlws.SORT(_xlfn._xlws.FILTER(fertilizers[fertilizer_level],fertilizers[experiment_id]=A49)))</f>
        <v>0</v>
      </c>
    </row>
    <row r="50" spans="2:2" x14ac:dyDescent="0.35">
      <c r="B50" cm="1">
        <f t="array" ref="B50">TRANSPOSE(_xlfn._xlws.SORT(_xlfn._xlws.FILTER(fertilizers[fertilizer_level],fertilizers[experiment_id]=A50)))</f>
        <v>0</v>
      </c>
    </row>
    <row r="51" spans="2:2" x14ac:dyDescent="0.35">
      <c r="B51" cm="1">
        <f t="array" ref="B51">TRANSPOSE(_xlfn._xlws.SORT(_xlfn._xlws.FILTER(fertilizers[fertilizer_level],fertilizers[experiment_id]=A51)))</f>
        <v>0</v>
      </c>
    </row>
    <row r="52" spans="2:2" x14ac:dyDescent="0.35">
      <c r="B52" cm="1">
        <f t="array" ref="B52">TRANSPOSE(_xlfn._xlws.SORT(_xlfn._xlws.FILTER(fertilizers[fertilizer_level],fertilizers[experiment_id]=A52)))</f>
        <v>0</v>
      </c>
    </row>
    <row r="53" spans="2:2" x14ac:dyDescent="0.35">
      <c r="B53" cm="1">
        <f t="array" ref="B53">TRANSPOSE(_xlfn._xlws.SORT(_xlfn._xlws.FILTER(fertilizers[fertilizer_level],fertilizers[experiment_id]=A53)))</f>
        <v>0</v>
      </c>
    </row>
    <row r="54" spans="2:2" x14ac:dyDescent="0.35">
      <c r="B54" cm="1">
        <f t="array" ref="B54">TRANSPOSE(_xlfn._xlws.SORT(_xlfn._xlws.FILTER(fertilizers[fertilizer_level],fertilizers[experiment_id]=A54)))</f>
        <v>0</v>
      </c>
    </row>
    <row r="55" spans="2:2" x14ac:dyDescent="0.35">
      <c r="B55" cm="1">
        <f t="array" ref="B55">TRANSPOSE(_xlfn._xlws.SORT(_xlfn._xlws.FILTER(fertilizers[fertilizer_level],fertilizers[experiment_id]=A55)))</f>
        <v>0</v>
      </c>
    </row>
    <row r="56" spans="2:2" x14ac:dyDescent="0.35">
      <c r="B56" cm="1">
        <f t="array" ref="B56">TRANSPOSE(_xlfn._xlws.SORT(_xlfn._xlws.FILTER(fertilizers[fertilizer_level],fertilizers[experiment_id]=A56)))</f>
        <v>0</v>
      </c>
    </row>
    <row r="57" spans="2:2" x14ac:dyDescent="0.35">
      <c r="B57" cm="1">
        <f t="array" ref="B57">TRANSPOSE(_xlfn._xlws.SORT(_xlfn._xlws.FILTER(fertilizers[fertilizer_level],fertilizers[experiment_id]=A57)))</f>
        <v>0</v>
      </c>
    </row>
    <row r="58" spans="2:2" x14ac:dyDescent="0.35">
      <c r="B58" cm="1">
        <f t="array" ref="B58">TRANSPOSE(_xlfn._xlws.SORT(_xlfn._xlws.FILTER(fertilizers[fertilizer_level],fertilizers[experiment_id]=A58)))</f>
        <v>0</v>
      </c>
    </row>
    <row r="59" spans="2:2" x14ac:dyDescent="0.35">
      <c r="B59" cm="1">
        <f t="array" ref="B59">TRANSPOSE(_xlfn._xlws.SORT(_xlfn._xlws.FILTER(fertilizers[fertilizer_level],fertilizers[experiment_id]=A59)))</f>
        <v>0</v>
      </c>
    </row>
    <row r="60" spans="2:2" x14ac:dyDescent="0.35">
      <c r="B60" cm="1">
        <f t="array" ref="B60">TRANSPOSE(_xlfn._xlws.SORT(_xlfn._xlws.FILTER(fertilizers[fertilizer_level],fertilizers[experiment_id]=A60)))</f>
        <v>0</v>
      </c>
    </row>
    <row r="61" spans="2:2" x14ac:dyDescent="0.35">
      <c r="B61" cm="1">
        <f t="array" ref="B61">TRANSPOSE(_xlfn._xlws.SORT(_xlfn._xlws.FILTER(fertilizers[fertilizer_level],fertilizers[experiment_id]=A61)))</f>
        <v>0</v>
      </c>
    </row>
    <row r="62" spans="2:2" x14ac:dyDescent="0.35">
      <c r="B62" cm="1">
        <f t="array" ref="B62">TRANSPOSE(_xlfn._xlws.SORT(_xlfn._xlws.FILTER(fertilizers[fertilizer_level],fertilizers[experiment_id]=A62)))</f>
        <v>0</v>
      </c>
    </row>
    <row r="63" spans="2:2" x14ac:dyDescent="0.35">
      <c r="B63" cm="1">
        <f t="array" ref="B63">TRANSPOSE(_xlfn._xlws.SORT(_xlfn._xlws.FILTER(fertilizers[fertilizer_level],fertilizers[experiment_id]=A63)))</f>
        <v>0</v>
      </c>
    </row>
    <row r="64" spans="2:2" x14ac:dyDescent="0.35">
      <c r="B64" cm="1">
        <f t="array" ref="B64">TRANSPOSE(_xlfn._xlws.SORT(_xlfn._xlws.FILTER(fertilizers[fertilizer_level],fertilizers[experiment_id]=A64)))</f>
        <v>0</v>
      </c>
    </row>
    <row r="65" spans="2:2" x14ac:dyDescent="0.35">
      <c r="B65" cm="1">
        <f t="array" ref="B65">TRANSPOSE(_xlfn._xlws.SORT(_xlfn._xlws.FILTER(fertilizers[fertilizer_level],fertilizers[experiment_id]=A65)))</f>
        <v>0</v>
      </c>
    </row>
    <row r="66" spans="2:2" x14ac:dyDescent="0.35">
      <c r="B66" cm="1">
        <f t="array" ref="B66">TRANSPOSE(_xlfn._xlws.SORT(_xlfn._xlws.FILTER(fertilizers[fertilizer_level],fertilizers[experiment_id]=A66)))</f>
        <v>0</v>
      </c>
    </row>
    <row r="67" spans="2:2" x14ac:dyDescent="0.35">
      <c r="B67" cm="1">
        <f t="array" ref="B67">TRANSPOSE(_xlfn._xlws.SORT(_xlfn._xlws.FILTER(fertilizers[fertilizer_level],fertilizers[experiment_id]=A67)))</f>
        <v>0</v>
      </c>
    </row>
    <row r="68" spans="2:2" x14ac:dyDescent="0.35">
      <c r="B68" cm="1">
        <f t="array" ref="B68">TRANSPOSE(_xlfn._xlws.SORT(_xlfn._xlws.FILTER(fertilizers[fertilizer_level],fertilizers[experiment_id]=A68)))</f>
        <v>0</v>
      </c>
    </row>
    <row r="69" spans="2:2" x14ac:dyDescent="0.35">
      <c r="B69" cm="1">
        <f t="array" ref="B69">TRANSPOSE(_xlfn._xlws.SORT(_xlfn._xlws.FILTER(fertilizers[fertilizer_level],fertilizers[experiment_id]=A69)))</f>
        <v>0</v>
      </c>
    </row>
    <row r="70" spans="2:2" x14ac:dyDescent="0.35">
      <c r="B70" cm="1">
        <f t="array" ref="B70">TRANSPOSE(_xlfn._xlws.SORT(_xlfn._xlws.FILTER(fertilizers[fertilizer_level],fertilizers[experiment_id]=A70)))</f>
        <v>0</v>
      </c>
    </row>
    <row r="71" spans="2:2" x14ac:dyDescent="0.35">
      <c r="B71" cm="1">
        <f t="array" ref="B71">TRANSPOSE(_xlfn._xlws.SORT(_xlfn._xlws.FILTER(fertilizers[fertilizer_level],fertilizers[experiment_id]=A71)))</f>
        <v>0</v>
      </c>
    </row>
    <row r="72" spans="2:2" x14ac:dyDescent="0.35">
      <c r="B72" cm="1">
        <f t="array" ref="B72">TRANSPOSE(_xlfn._xlws.SORT(_xlfn._xlws.FILTER(fertilizers[fertilizer_level],fertilizers[experiment_id]=A72)))</f>
        <v>0</v>
      </c>
    </row>
    <row r="73" spans="2:2" x14ac:dyDescent="0.35">
      <c r="B73" cm="1">
        <f t="array" ref="B73">TRANSPOSE(_xlfn._xlws.SORT(_xlfn._xlws.FILTER(fertilizers[fertilizer_level],fertilizers[experiment_id]=A73)))</f>
        <v>0</v>
      </c>
    </row>
    <row r="74" spans="2:2" x14ac:dyDescent="0.35">
      <c r="B74" cm="1">
        <f t="array" ref="B74">TRANSPOSE(_xlfn._xlws.SORT(_xlfn._xlws.FILTER(fertilizers[fertilizer_level],fertilizers[experiment_id]=A74)))</f>
        <v>0</v>
      </c>
    </row>
    <row r="75" spans="2:2" x14ac:dyDescent="0.35">
      <c r="B75" cm="1">
        <f t="array" ref="B75">TRANSPOSE(_xlfn._xlws.SORT(_xlfn._xlws.FILTER(fertilizers[fertilizer_level],fertilizers[experiment_id]=A75)))</f>
        <v>0</v>
      </c>
    </row>
    <row r="76" spans="2:2" x14ac:dyDescent="0.35">
      <c r="B76" cm="1">
        <f t="array" ref="B76">TRANSPOSE(_xlfn._xlws.SORT(_xlfn._xlws.FILTER(fertilizers[fertilizer_level],fertilizers[experiment_id]=A76)))</f>
        <v>0</v>
      </c>
    </row>
    <row r="77" spans="2:2" x14ac:dyDescent="0.35">
      <c r="B77" cm="1">
        <f t="array" ref="B77">TRANSPOSE(_xlfn._xlws.SORT(_xlfn._xlws.FILTER(fertilizers[fertilizer_level],fertilizers[experiment_id]=A77)))</f>
        <v>0</v>
      </c>
    </row>
    <row r="78" spans="2:2" x14ac:dyDescent="0.35">
      <c r="B78" cm="1">
        <f t="array" ref="B78">TRANSPOSE(_xlfn._xlws.SORT(_xlfn._xlws.FILTER(fertilizers[fertilizer_level],fertilizers[experiment_id]=A78)))</f>
        <v>0</v>
      </c>
    </row>
    <row r="79" spans="2:2" x14ac:dyDescent="0.35">
      <c r="B79" cm="1">
        <f t="array" ref="B79">TRANSPOSE(_xlfn._xlws.SORT(_xlfn._xlws.FILTER(fertilizers[fertilizer_level],fertilizers[experiment_id]=A79)))</f>
        <v>0</v>
      </c>
    </row>
    <row r="80" spans="2:2" x14ac:dyDescent="0.35">
      <c r="B80" cm="1">
        <f t="array" ref="B80">TRANSPOSE(_xlfn._xlws.SORT(_xlfn._xlws.FILTER(fertilizers[fertilizer_level],fertilizers[experiment_id]=A80)))</f>
        <v>0</v>
      </c>
    </row>
    <row r="81" spans="2:2" x14ac:dyDescent="0.35">
      <c r="B81" cm="1">
        <f t="array" ref="B81">TRANSPOSE(_xlfn._xlws.SORT(_xlfn._xlws.FILTER(fertilizers[fertilizer_level],fertilizers[experiment_id]=A81)))</f>
        <v>0</v>
      </c>
    </row>
    <row r="82" spans="2:2" x14ac:dyDescent="0.35">
      <c r="B82" cm="1">
        <f t="array" ref="B82">TRANSPOSE(_xlfn._xlws.SORT(_xlfn._xlws.FILTER(fertilizers[fertilizer_level],fertilizers[experiment_id]=A82)))</f>
        <v>0</v>
      </c>
    </row>
    <row r="83" spans="2:2" x14ac:dyDescent="0.35">
      <c r="B83" cm="1">
        <f t="array" ref="B83">TRANSPOSE(_xlfn._xlws.SORT(_xlfn._xlws.FILTER(fertilizers[fertilizer_level],fertilizers[experiment_id]=A83)))</f>
        <v>0</v>
      </c>
    </row>
    <row r="84" spans="2:2" x14ac:dyDescent="0.35">
      <c r="B84" cm="1">
        <f t="array" ref="B84">TRANSPOSE(_xlfn._xlws.SORT(_xlfn._xlws.FILTER(fertilizers[fertilizer_level],fertilizers[experiment_id]=A84)))</f>
        <v>0</v>
      </c>
    </row>
    <row r="85" spans="2:2" x14ac:dyDescent="0.35">
      <c r="B85" cm="1">
        <f t="array" ref="B85">TRANSPOSE(_xlfn._xlws.SORT(_xlfn._xlws.FILTER(fertilizers[fertilizer_level],fertilizers[experiment_id]=A85)))</f>
        <v>0</v>
      </c>
    </row>
    <row r="86" spans="2:2" x14ac:dyDescent="0.35">
      <c r="B86" cm="1">
        <f t="array" ref="B86">TRANSPOSE(_xlfn._xlws.SORT(_xlfn._xlws.FILTER(fertilizers[fertilizer_level],fertilizers[experiment_id]=A86)))</f>
        <v>0</v>
      </c>
    </row>
    <row r="87" spans="2:2" x14ac:dyDescent="0.35">
      <c r="B87" cm="1">
        <f t="array" ref="B87">TRANSPOSE(_xlfn._xlws.SORT(_xlfn._xlws.FILTER(fertilizers[fertilizer_level],fertilizers[experiment_id]=A87)))</f>
        <v>0</v>
      </c>
    </row>
    <row r="88" spans="2:2" x14ac:dyDescent="0.35">
      <c r="B88" cm="1">
        <f t="array" ref="B88">TRANSPOSE(_xlfn._xlws.SORT(_xlfn._xlws.FILTER(fertilizers[fertilizer_level],fertilizers[experiment_id]=A88)))</f>
        <v>0</v>
      </c>
    </row>
    <row r="89" spans="2:2" x14ac:dyDescent="0.35">
      <c r="B89" cm="1">
        <f t="array" ref="B89">TRANSPOSE(_xlfn._xlws.SORT(_xlfn._xlws.FILTER(fertilizers[fertilizer_level],fertilizers[experiment_id]=A89)))</f>
        <v>0</v>
      </c>
    </row>
    <row r="90" spans="2:2" x14ac:dyDescent="0.35">
      <c r="B90" cm="1">
        <f t="array" ref="B90">TRANSPOSE(_xlfn._xlws.SORT(_xlfn._xlws.FILTER(fertilizers[fertilizer_level],fertilizers[experiment_id]=A90)))</f>
        <v>0</v>
      </c>
    </row>
    <row r="91" spans="2:2" x14ac:dyDescent="0.35">
      <c r="B91" cm="1">
        <f t="array" ref="B91">TRANSPOSE(_xlfn._xlws.SORT(_xlfn._xlws.FILTER(fertilizers[fertilizer_level],fertilizers[experiment_id]=A91)))</f>
        <v>0</v>
      </c>
    </row>
    <row r="92" spans="2:2" x14ac:dyDescent="0.35">
      <c r="B92" cm="1">
        <f t="array" ref="B92">TRANSPOSE(_xlfn._xlws.SORT(_xlfn._xlws.FILTER(fertilizers[fertilizer_level],fertilizers[experiment_id]=A92)))</f>
        <v>0</v>
      </c>
    </row>
    <row r="93" spans="2:2" x14ac:dyDescent="0.35">
      <c r="B93" cm="1">
        <f t="array" ref="B93">TRANSPOSE(_xlfn._xlws.SORT(_xlfn._xlws.FILTER(fertilizers[fertilizer_level],fertilizers[experiment_id]=A93)))</f>
        <v>0</v>
      </c>
    </row>
    <row r="94" spans="2:2" x14ac:dyDescent="0.35">
      <c r="B94" cm="1">
        <f t="array" ref="B94">TRANSPOSE(_xlfn._xlws.SORT(_xlfn._xlws.FILTER(fertilizers[fertilizer_level],fertilizers[experiment_id]=A94)))</f>
        <v>0</v>
      </c>
    </row>
    <row r="95" spans="2:2" x14ac:dyDescent="0.35">
      <c r="B95" cm="1">
        <f t="array" ref="B95">TRANSPOSE(_xlfn._xlws.SORT(_xlfn._xlws.FILTER(fertilizers[fertilizer_level],fertilizers[experiment_id]=A95)))</f>
        <v>0</v>
      </c>
    </row>
    <row r="96" spans="2:2" x14ac:dyDescent="0.35">
      <c r="B96" cm="1">
        <f t="array" ref="B96">TRANSPOSE(_xlfn._xlws.SORT(_xlfn._xlws.FILTER(fertilizers[fertilizer_level],fertilizers[experiment_id]=A96)))</f>
        <v>0</v>
      </c>
    </row>
    <row r="97" spans="2:2" x14ac:dyDescent="0.35">
      <c r="B97" cm="1">
        <f t="array" ref="B97">TRANSPOSE(_xlfn._xlws.SORT(_xlfn._xlws.FILTER(fertilizers[fertilizer_level],fertilizers[experiment_id]=A97)))</f>
        <v>0</v>
      </c>
    </row>
    <row r="98" spans="2:2" x14ac:dyDescent="0.35">
      <c r="B98" cm="1">
        <f t="array" ref="B98">TRANSPOSE(_xlfn._xlws.SORT(_xlfn._xlws.FILTER(fertilizers[fertilizer_level],fertilizers[experiment_id]=A98)))</f>
        <v>0</v>
      </c>
    </row>
    <row r="99" spans="2:2" x14ac:dyDescent="0.35">
      <c r="B99" cm="1">
        <f t="array" ref="B99">TRANSPOSE(_xlfn._xlws.SORT(_xlfn._xlws.FILTER(fertilizers[fertilizer_level],fertilizers[experiment_id]=A99)))</f>
        <v>0</v>
      </c>
    </row>
    <row r="100" spans="2:2" x14ac:dyDescent="0.35">
      <c r="B100" cm="1">
        <f t="array" ref="B100">TRANSPOSE(_xlfn._xlws.SORT(_xlfn._xlws.FILTER(fertilizers[fertilizer_level],fertilizers[experiment_id]=A100)))</f>
        <v>0</v>
      </c>
    </row>
    <row r="101" spans="2:2" x14ac:dyDescent="0.35">
      <c r="B101" cm="1">
        <f t="array" ref="B101">TRANSPOSE(_xlfn._xlws.SORT(_xlfn._xlws.FILTER(fertilizers[fertilizer_level],fertilizers[experiment_id]=A101)))</f>
        <v>0</v>
      </c>
    </row>
    <row r="102" spans="2:2" x14ac:dyDescent="0.35">
      <c r="B102" cm="1">
        <f t="array" ref="B102">TRANSPOSE(_xlfn._xlws.SORT(_xlfn._xlws.FILTER(fertilizers[fertilizer_level],fertilizers[experiment_id]=A102)))</f>
        <v>0</v>
      </c>
    </row>
    <row r="103" spans="2:2" x14ac:dyDescent="0.35">
      <c r="B103" cm="1">
        <f t="array" ref="B103">TRANSPOSE(_xlfn._xlws.SORT(_xlfn._xlws.FILTER(fertilizers[fertilizer_level],fertilizers[experiment_id]=A103)))</f>
        <v>0</v>
      </c>
    </row>
    <row r="104" spans="2:2" x14ac:dyDescent="0.35">
      <c r="B104" cm="1">
        <f t="array" ref="B104">TRANSPOSE(_xlfn._xlws.SORT(_xlfn._xlws.FILTER(fertilizers[fertilizer_level],fertilizers[experiment_id]=A104)))</f>
        <v>0</v>
      </c>
    </row>
    <row r="105" spans="2:2" x14ac:dyDescent="0.35">
      <c r="B105" cm="1">
        <f t="array" ref="B105">TRANSPOSE(_xlfn._xlws.SORT(_xlfn._xlws.FILTER(fertilizers[fertilizer_level],fertilizers[experiment_id]=A105)))</f>
        <v>0</v>
      </c>
    </row>
    <row r="106" spans="2:2" x14ac:dyDescent="0.35">
      <c r="B106" cm="1">
        <f t="array" ref="B106">TRANSPOSE(_xlfn._xlws.SORT(_xlfn._xlws.FILTER(fertilizers[fertilizer_level],fertilizers[experiment_id]=A106)))</f>
        <v>0</v>
      </c>
    </row>
    <row r="107" spans="2:2" x14ac:dyDescent="0.35">
      <c r="B107" cm="1">
        <f t="array" ref="B107">TRANSPOSE(_xlfn._xlws.SORT(_xlfn._xlws.FILTER(fertilizers[fertilizer_level],fertilizers[experiment_id]=A107)))</f>
        <v>0</v>
      </c>
    </row>
    <row r="108" spans="2:2" x14ac:dyDescent="0.35">
      <c r="B108" cm="1">
        <f t="array" ref="B108">TRANSPOSE(_xlfn._xlws.SORT(_xlfn._xlws.FILTER(fertilizers[fertilizer_level],fertilizers[experiment_id]=A108)))</f>
        <v>0</v>
      </c>
    </row>
    <row r="109" spans="2:2" x14ac:dyDescent="0.35">
      <c r="B109" cm="1">
        <f t="array" ref="B109">TRANSPOSE(_xlfn._xlws.SORT(_xlfn._xlws.FILTER(fertilizers[fertilizer_level],fertilizers[experiment_id]=A109)))</f>
        <v>0</v>
      </c>
    </row>
    <row r="110" spans="2:2" x14ac:dyDescent="0.35">
      <c r="B110" cm="1">
        <f t="array" ref="B110">TRANSPOSE(_xlfn._xlws.SORT(_xlfn._xlws.FILTER(fertilizers[fertilizer_level],fertilizers[experiment_id]=A110)))</f>
        <v>0</v>
      </c>
    </row>
    <row r="111" spans="2:2" x14ac:dyDescent="0.35">
      <c r="B111" cm="1">
        <f t="array" ref="B111">TRANSPOSE(_xlfn._xlws.SORT(_xlfn._xlws.FILTER(fertilizers[fertilizer_level],fertilizers[experiment_id]=A111)))</f>
        <v>0</v>
      </c>
    </row>
    <row r="112" spans="2:2" x14ac:dyDescent="0.35">
      <c r="B112" cm="1">
        <f t="array" ref="B112">TRANSPOSE(_xlfn._xlws.SORT(_xlfn._xlws.FILTER(fertilizers[fertilizer_level],fertilizers[experiment_id]=A112)))</f>
        <v>0</v>
      </c>
    </row>
    <row r="113" spans="2:2" x14ac:dyDescent="0.35">
      <c r="B113" cm="1">
        <f t="array" ref="B113">TRANSPOSE(_xlfn._xlws.SORT(_xlfn._xlws.FILTER(fertilizers[fertilizer_level],fertilizers[experiment_id]=A113)))</f>
        <v>0</v>
      </c>
    </row>
    <row r="114" spans="2:2" x14ac:dyDescent="0.35">
      <c r="B114" cm="1">
        <f t="array" ref="B114">TRANSPOSE(_xlfn._xlws.SORT(_xlfn._xlws.FILTER(fertilizers[fertilizer_level],fertilizers[experiment_id]=A114)))</f>
        <v>0</v>
      </c>
    </row>
    <row r="115" spans="2:2" x14ac:dyDescent="0.35">
      <c r="B115" cm="1">
        <f t="array" ref="B115">TRANSPOSE(_xlfn._xlws.SORT(_xlfn._xlws.FILTER(fertilizers[fertilizer_level],fertilizers[experiment_id]=A115)))</f>
        <v>0</v>
      </c>
    </row>
    <row r="116" spans="2:2" x14ac:dyDescent="0.35">
      <c r="B116" cm="1">
        <f t="array" ref="B116">TRANSPOSE(_xlfn._xlws.SORT(_xlfn._xlws.FILTER(fertilizers[fertilizer_level],fertilizers[experiment_id]=A116)))</f>
        <v>0</v>
      </c>
    </row>
    <row r="117" spans="2:2" x14ac:dyDescent="0.35">
      <c r="B117" cm="1">
        <f t="array" ref="B117">TRANSPOSE(_xlfn._xlws.SORT(_xlfn._xlws.FILTER(fertilizers[fertilizer_level],fertilizers[experiment_id]=A117)))</f>
        <v>0</v>
      </c>
    </row>
    <row r="118" spans="2:2" x14ac:dyDescent="0.35">
      <c r="B118" cm="1">
        <f t="array" ref="B118">TRANSPOSE(_xlfn._xlws.SORT(_xlfn._xlws.FILTER(fertilizers[fertilizer_level],fertilizers[experiment_id]=A118)))</f>
        <v>0</v>
      </c>
    </row>
    <row r="119" spans="2:2" x14ac:dyDescent="0.35">
      <c r="B119" cm="1">
        <f t="array" ref="B119">TRANSPOSE(_xlfn._xlws.SORT(_xlfn._xlws.FILTER(fertilizers[fertilizer_level],fertilizers[experiment_id]=A119)))</f>
        <v>0</v>
      </c>
    </row>
    <row r="120" spans="2:2" x14ac:dyDescent="0.35">
      <c r="B120" cm="1">
        <f t="array" ref="B120">TRANSPOSE(_xlfn._xlws.SORT(_xlfn._xlws.FILTER(fertilizers[fertilizer_level],fertilizers[experiment_id]=A120)))</f>
        <v>0</v>
      </c>
    </row>
    <row r="121" spans="2:2" x14ac:dyDescent="0.35">
      <c r="B121" cm="1">
        <f t="array" ref="B121">TRANSPOSE(_xlfn._xlws.SORT(_xlfn._xlws.FILTER(fertilizers[fertilizer_level],fertilizers[experiment_id]=A121)))</f>
        <v>0</v>
      </c>
    </row>
    <row r="122" spans="2:2" x14ac:dyDescent="0.35">
      <c r="B122" cm="1">
        <f t="array" ref="B122">TRANSPOSE(_xlfn._xlws.SORT(_xlfn._xlws.FILTER(fertilizers[fertilizer_level],fertilizers[experiment_id]=A122)))</f>
        <v>0</v>
      </c>
    </row>
    <row r="123" spans="2:2" x14ac:dyDescent="0.35">
      <c r="B123" cm="1">
        <f t="array" ref="B123">TRANSPOSE(_xlfn._xlws.SORT(_xlfn._xlws.FILTER(fertilizers[fertilizer_level],fertilizers[experiment_id]=A123)))</f>
        <v>0</v>
      </c>
    </row>
    <row r="124" spans="2:2" x14ac:dyDescent="0.35">
      <c r="B124" cm="1">
        <f t="array" ref="B124">TRANSPOSE(_xlfn._xlws.SORT(_xlfn._xlws.FILTER(fertilizers[fertilizer_level],fertilizers[experiment_id]=A124)))</f>
        <v>0</v>
      </c>
    </row>
    <row r="125" spans="2:2" x14ac:dyDescent="0.35">
      <c r="B125" cm="1">
        <f t="array" ref="B125">TRANSPOSE(_xlfn._xlws.SORT(_xlfn._xlws.FILTER(fertilizers[fertilizer_level],fertilizers[experiment_id]=A125)))</f>
        <v>0</v>
      </c>
    </row>
    <row r="126" spans="2:2" x14ac:dyDescent="0.35">
      <c r="B126" cm="1">
        <f t="array" ref="B126">TRANSPOSE(_xlfn._xlws.SORT(_xlfn._xlws.FILTER(fertilizers[fertilizer_level],fertilizers[experiment_id]=A126)))</f>
        <v>0</v>
      </c>
    </row>
    <row r="127" spans="2:2" x14ac:dyDescent="0.35">
      <c r="B127" cm="1">
        <f t="array" ref="B127">TRANSPOSE(_xlfn._xlws.SORT(_xlfn._xlws.FILTER(fertilizers[fertilizer_level],fertilizers[experiment_id]=A127)))</f>
        <v>0</v>
      </c>
    </row>
    <row r="128" spans="2:2" x14ac:dyDescent="0.35">
      <c r="B128" cm="1">
        <f t="array" ref="B128">TRANSPOSE(_xlfn._xlws.SORT(_xlfn._xlws.FILTER(fertilizers[fertilizer_level],fertilizers[experiment_id]=A128)))</f>
        <v>0</v>
      </c>
    </row>
    <row r="129" spans="2:2" x14ac:dyDescent="0.35">
      <c r="B129" cm="1">
        <f t="array" ref="B129">TRANSPOSE(_xlfn._xlws.SORT(_xlfn._xlws.FILTER(fertilizers[fertilizer_level],fertilizers[experiment_id]=A129)))</f>
        <v>0</v>
      </c>
    </row>
    <row r="130" spans="2:2" x14ac:dyDescent="0.35">
      <c r="B130" cm="1">
        <f t="array" ref="B130">TRANSPOSE(_xlfn._xlws.SORT(_xlfn._xlws.FILTER(fertilizers[fertilizer_level],fertilizers[experiment_id]=A130)))</f>
        <v>0</v>
      </c>
    </row>
    <row r="131" spans="2:2" x14ac:dyDescent="0.35">
      <c r="B131" cm="1">
        <f t="array" ref="B131">TRANSPOSE(_xlfn._xlws.SORT(_xlfn._xlws.FILTER(fertilizers[fertilizer_level],fertilizers[experiment_id]=A131)))</f>
        <v>0</v>
      </c>
    </row>
    <row r="132" spans="2:2" x14ac:dyDescent="0.35">
      <c r="B132" cm="1">
        <f t="array" ref="B132">TRANSPOSE(_xlfn._xlws.SORT(_xlfn._xlws.FILTER(fertilizers[fertilizer_level],fertilizers[experiment_id]=A132)))</f>
        <v>0</v>
      </c>
    </row>
    <row r="133" spans="2:2" x14ac:dyDescent="0.35">
      <c r="B133" cm="1">
        <f t="array" ref="B133">TRANSPOSE(_xlfn._xlws.SORT(_xlfn._xlws.FILTER(fertilizers[fertilizer_level],fertilizers[experiment_id]=A133)))</f>
        <v>0</v>
      </c>
    </row>
    <row r="134" spans="2:2" x14ac:dyDescent="0.35">
      <c r="B134" cm="1">
        <f t="array" ref="B134">TRANSPOSE(_xlfn._xlws.SORT(_xlfn._xlws.FILTER(fertilizers[fertilizer_level],fertilizers[experiment_id]=A134)))</f>
        <v>0</v>
      </c>
    </row>
    <row r="135" spans="2:2" x14ac:dyDescent="0.35">
      <c r="B135" cm="1">
        <f t="array" ref="B135">TRANSPOSE(_xlfn._xlws.SORT(_xlfn._xlws.FILTER(fertilizers[fertilizer_level],fertilizers[experiment_id]=A135)))</f>
        <v>0</v>
      </c>
    </row>
    <row r="136" spans="2:2" x14ac:dyDescent="0.35">
      <c r="B136" cm="1">
        <f t="array" ref="B136">TRANSPOSE(_xlfn._xlws.SORT(_xlfn._xlws.FILTER(fertilizers[fertilizer_level],fertilizers[experiment_id]=A136)))</f>
        <v>0</v>
      </c>
    </row>
    <row r="137" spans="2:2" x14ac:dyDescent="0.35">
      <c r="B137" cm="1">
        <f t="array" ref="B137">TRANSPOSE(_xlfn._xlws.SORT(_xlfn._xlws.FILTER(fertilizers[fertilizer_level],fertilizers[experiment_id]=A137)))</f>
        <v>0</v>
      </c>
    </row>
    <row r="138" spans="2:2" x14ac:dyDescent="0.35">
      <c r="B138" cm="1">
        <f t="array" ref="B138">TRANSPOSE(_xlfn._xlws.SORT(_xlfn._xlws.FILTER(fertilizers[fertilizer_level],fertilizers[experiment_id]=A138)))</f>
        <v>0</v>
      </c>
    </row>
    <row r="139" spans="2:2" x14ac:dyDescent="0.35">
      <c r="B139" cm="1">
        <f t="array" ref="B139">TRANSPOSE(_xlfn._xlws.SORT(_xlfn._xlws.FILTER(fertilizers[fertilizer_level],fertilizers[experiment_id]=A139)))</f>
        <v>0</v>
      </c>
    </row>
    <row r="140" spans="2:2" x14ac:dyDescent="0.35">
      <c r="B140" cm="1">
        <f t="array" ref="B140">TRANSPOSE(_xlfn._xlws.SORT(_xlfn._xlws.FILTER(fertilizers[fertilizer_level],fertilizers[experiment_id]=A140)))</f>
        <v>0</v>
      </c>
    </row>
    <row r="141" spans="2:2" x14ac:dyDescent="0.35">
      <c r="B141" cm="1">
        <f t="array" ref="B141">TRANSPOSE(_xlfn._xlws.SORT(_xlfn._xlws.FILTER(fertilizers[fertilizer_level],fertilizers[experiment_id]=A141)))</f>
        <v>0</v>
      </c>
    </row>
    <row r="142" spans="2:2" x14ac:dyDescent="0.35">
      <c r="B142" cm="1">
        <f t="array" ref="B142">TRANSPOSE(_xlfn._xlws.SORT(_xlfn._xlws.FILTER(fertilizers[fertilizer_level],fertilizers[experiment_id]=A142)))</f>
        <v>0</v>
      </c>
    </row>
    <row r="143" spans="2:2" x14ac:dyDescent="0.35">
      <c r="B143" cm="1">
        <f t="array" ref="B143">TRANSPOSE(_xlfn._xlws.SORT(_xlfn._xlws.FILTER(fertilizers[fertilizer_level],fertilizers[experiment_id]=A143)))</f>
        <v>0</v>
      </c>
    </row>
    <row r="144" spans="2:2" x14ac:dyDescent="0.35">
      <c r="B144" cm="1">
        <f t="array" ref="B144">TRANSPOSE(_xlfn._xlws.SORT(_xlfn._xlws.FILTER(fertilizers[fertilizer_level],fertilizers[experiment_id]=A144)))</f>
        <v>0</v>
      </c>
    </row>
    <row r="145" spans="2:2" x14ac:dyDescent="0.35">
      <c r="B145" cm="1">
        <f t="array" ref="B145">TRANSPOSE(_xlfn._xlws.SORT(_xlfn._xlws.FILTER(fertilizers[fertilizer_level],fertilizers[experiment_id]=A145)))</f>
        <v>0</v>
      </c>
    </row>
    <row r="146" spans="2:2" x14ac:dyDescent="0.35">
      <c r="B146" cm="1">
        <f t="array" ref="B146">TRANSPOSE(_xlfn._xlws.SORT(_xlfn._xlws.FILTER(fertilizers[fertilizer_level],fertilizers[experiment_id]=A146)))</f>
        <v>0</v>
      </c>
    </row>
    <row r="147" spans="2:2" x14ac:dyDescent="0.35">
      <c r="B147" cm="1">
        <f t="array" ref="B147">TRANSPOSE(_xlfn._xlws.SORT(_xlfn._xlws.FILTER(fertilizers[fertilizer_level],fertilizers[experiment_id]=A147)))</f>
        <v>0</v>
      </c>
    </row>
    <row r="148" spans="2:2" x14ac:dyDescent="0.35">
      <c r="B148" cm="1">
        <f t="array" ref="B148">TRANSPOSE(_xlfn._xlws.SORT(_xlfn._xlws.FILTER(fertilizers[fertilizer_level],fertilizers[experiment_id]=A148)))</f>
        <v>0</v>
      </c>
    </row>
    <row r="149" spans="2:2" x14ac:dyDescent="0.35">
      <c r="B149" cm="1">
        <f t="array" ref="B149">TRANSPOSE(_xlfn._xlws.SORT(_xlfn._xlws.FILTER(fertilizers[fertilizer_level],fertilizers[experiment_id]=A149)))</f>
        <v>0</v>
      </c>
    </row>
    <row r="150" spans="2:2" x14ac:dyDescent="0.35">
      <c r="B150" cm="1">
        <f t="array" ref="B150">TRANSPOSE(_xlfn._xlws.SORT(_xlfn._xlws.FILTER(fertilizers[fertilizer_level],fertilizers[experiment_id]=A150)))</f>
        <v>0</v>
      </c>
    </row>
    <row r="151" spans="2:2" x14ac:dyDescent="0.35">
      <c r="B151" cm="1">
        <f t="array" ref="B151">TRANSPOSE(_xlfn._xlws.SORT(_xlfn._xlws.FILTER(fertilizers[fertilizer_level],fertilizers[experiment_id]=A151)))</f>
        <v>0</v>
      </c>
    </row>
    <row r="152" spans="2:2" x14ac:dyDescent="0.35">
      <c r="B152" cm="1">
        <f t="array" ref="B152">TRANSPOSE(_xlfn._xlws.SORT(_xlfn._xlws.FILTER(fertilizers[fertilizer_level],fertilizers[experiment_id]=A152)))</f>
        <v>0</v>
      </c>
    </row>
    <row r="153" spans="2:2" x14ac:dyDescent="0.35">
      <c r="B153" cm="1">
        <f t="array" ref="B153">TRANSPOSE(_xlfn._xlws.SORT(_xlfn._xlws.FILTER(fertilizers[fertilizer_level],fertilizers[experiment_id]=A153)))</f>
        <v>0</v>
      </c>
    </row>
    <row r="154" spans="2:2" x14ac:dyDescent="0.35">
      <c r="B154" cm="1">
        <f t="array" ref="B154">TRANSPOSE(_xlfn._xlws.SORT(_xlfn._xlws.FILTER(fertilizers[fertilizer_level],fertilizers[experiment_id]=A154)))</f>
        <v>0</v>
      </c>
    </row>
    <row r="155" spans="2:2" x14ac:dyDescent="0.35">
      <c r="B155" cm="1">
        <f t="array" ref="B155">TRANSPOSE(_xlfn._xlws.SORT(_xlfn._xlws.FILTER(fertilizers[fertilizer_level],fertilizers[experiment_id]=A155)))</f>
        <v>0</v>
      </c>
    </row>
    <row r="156" spans="2:2" x14ac:dyDescent="0.35">
      <c r="B156" cm="1">
        <f t="array" ref="B156">TRANSPOSE(_xlfn._xlws.SORT(_xlfn._xlws.FILTER(fertilizers[fertilizer_level],fertilizers[experiment_id]=A156)))</f>
        <v>0</v>
      </c>
    </row>
    <row r="157" spans="2:2" x14ac:dyDescent="0.35">
      <c r="B157" cm="1">
        <f t="array" ref="B157">TRANSPOSE(_xlfn._xlws.SORT(_xlfn._xlws.FILTER(fertilizers[fertilizer_level],fertilizers[experiment_id]=A157)))</f>
        <v>0</v>
      </c>
    </row>
    <row r="158" spans="2:2" x14ac:dyDescent="0.35">
      <c r="B158" cm="1">
        <f t="array" ref="B158">TRANSPOSE(_xlfn._xlws.SORT(_xlfn._xlws.FILTER(fertilizers[fertilizer_level],fertilizers[experiment_id]=A158)))</f>
        <v>0</v>
      </c>
    </row>
    <row r="159" spans="2:2" x14ac:dyDescent="0.35">
      <c r="B159" cm="1">
        <f t="array" ref="B159">TRANSPOSE(_xlfn._xlws.SORT(_xlfn._xlws.FILTER(fertilizers[fertilizer_level],fertilizers[experiment_id]=A159)))</f>
        <v>0</v>
      </c>
    </row>
    <row r="160" spans="2:2" x14ac:dyDescent="0.35">
      <c r="B160" cm="1">
        <f t="array" ref="B160">TRANSPOSE(_xlfn._xlws.SORT(_xlfn._xlws.FILTER(fertilizers[fertilizer_level],fertilizers[experiment_id]=A160)))</f>
        <v>0</v>
      </c>
    </row>
    <row r="161" spans="2:2" x14ac:dyDescent="0.35">
      <c r="B161" cm="1">
        <f t="array" ref="B161">TRANSPOSE(_xlfn._xlws.SORT(_xlfn._xlws.FILTER(fertilizers[fertilizer_level],fertilizers[experiment_id]=A161)))</f>
        <v>0</v>
      </c>
    </row>
    <row r="162" spans="2:2" x14ac:dyDescent="0.35">
      <c r="B162" cm="1">
        <f t="array" ref="B162">TRANSPOSE(_xlfn._xlws.SORT(_xlfn._xlws.FILTER(fertilizers[fertilizer_level],fertilizers[experiment_id]=A162)))</f>
        <v>0</v>
      </c>
    </row>
    <row r="163" spans="2:2" x14ac:dyDescent="0.35">
      <c r="B163" cm="1">
        <f t="array" ref="B163">TRANSPOSE(_xlfn._xlws.SORT(_xlfn._xlws.FILTER(fertilizers[fertilizer_level],fertilizers[experiment_id]=A163)))</f>
        <v>0</v>
      </c>
    </row>
    <row r="164" spans="2:2" x14ac:dyDescent="0.35">
      <c r="B164" cm="1">
        <f t="array" ref="B164">TRANSPOSE(_xlfn._xlws.SORT(_xlfn._xlws.FILTER(fertilizers[fertilizer_level],fertilizers[experiment_id]=A164)))</f>
        <v>0</v>
      </c>
    </row>
    <row r="165" spans="2:2" x14ac:dyDescent="0.35">
      <c r="B165" cm="1">
        <f t="array" ref="B165">TRANSPOSE(_xlfn._xlws.SORT(_xlfn._xlws.FILTER(fertilizers[fertilizer_level],fertilizers[experiment_id]=A165)))</f>
        <v>0</v>
      </c>
    </row>
    <row r="166" spans="2:2" x14ac:dyDescent="0.35">
      <c r="B166" cm="1">
        <f t="array" ref="B166">TRANSPOSE(_xlfn._xlws.SORT(_xlfn._xlws.FILTER(fertilizers[fertilizer_level],fertilizers[experiment_id]=A166)))</f>
        <v>0</v>
      </c>
    </row>
    <row r="167" spans="2:2" x14ac:dyDescent="0.35">
      <c r="B167" cm="1">
        <f t="array" ref="B167">TRANSPOSE(_xlfn._xlws.SORT(_xlfn._xlws.FILTER(fertilizers[fertilizer_level],fertilizers[experiment_id]=A167)))</f>
        <v>0</v>
      </c>
    </row>
    <row r="168" spans="2:2" x14ac:dyDescent="0.35">
      <c r="B168" cm="1">
        <f t="array" ref="B168">TRANSPOSE(_xlfn._xlws.SORT(_xlfn._xlws.FILTER(fertilizers[fertilizer_level],fertilizers[experiment_id]=A168)))</f>
        <v>0</v>
      </c>
    </row>
    <row r="169" spans="2:2" x14ac:dyDescent="0.35">
      <c r="B169" cm="1">
        <f t="array" ref="B169">TRANSPOSE(_xlfn._xlws.SORT(_xlfn._xlws.FILTER(fertilizers[fertilizer_level],fertilizers[experiment_id]=A169)))</f>
        <v>0</v>
      </c>
    </row>
    <row r="170" spans="2:2" x14ac:dyDescent="0.35">
      <c r="B170" cm="1">
        <f t="array" ref="B170">TRANSPOSE(_xlfn._xlws.SORT(_xlfn._xlws.FILTER(fertilizers[fertilizer_level],fertilizers[experiment_id]=A170)))</f>
        <v>0</v>
      </c>
    </row>
    <row r="171" spans="2:2" x14ac:dyDescent="0.35">
      <c r="B171" cm="1">
        <f t="array" ref="B171">TRANSPOSE(_xlfn._xlws.SORT(_xlfn._xlws.FILTER(fertilizers[fertilizer_level],fertilizers[experiment_id]=A171)))</f>
        <v>0</v>
      </c>
    </row>
    <row r="172" spans="2:2" x14ac:dyDescent="0.35">
      <c r="B172" cm="1">
        <f t="array" ref="B172">TRANSPOSE(_xlfn._xlws.SORT(_xlfn._xlws.FILTER(fertilizers[fertilizer_level],fertilizers[experiment_id]=A172)))</f>
        <v>0</v>
      </c>
    </row>
    <row r="173" spans="2:2" x14ac:dyDescent="0.35">
      <c r="B173" cm="1">
        <f t="array" ref="B173">TRANSPOSE(_xlfn._xlws.SORT(_xlfn._xlws.FILTER(fertilizers[fertilizer_level],fertilizers[experiment_id]=A173)))</f>
        <v>0</v>
      </c>
    </row>
    <row r="174" spans="2:2" x14ac:dyDescent="0.35">
      <c r="B174" cm="1">
        <f t="array" ref="B174">TRANSPOSE(_xlfn._xlws.SORT(_xlfn._xlws.FILTER(fertilizers[fertilizer_level],fertilizers[experiment_id]=A174)))</f>
        <v>0</v>
      </c>
    </row>
    <row r="175" spans="2:2" x14ac:dyDescent="0.35">
      <c r="B175" cm="1">
        <f t="array" ref="B175">TRANSPOSE(_xlfn._xlws.SORT(_xlfn._xlws.FILTER(fertilizers[fertilizer_level],fertilizers[experiment_id]=A175)))</f>
        <v>0</v>
      </c>
    </row>
    <row r="176" spans="2:2" x14ac:dyDescent="0.35">
      <c r="B176" cm="1">
        <f t="array" ref="B176">TRANSPOSE(_xlfn._xlws.SORT(_xlfn._xlws.FILTER(fertilizers[fertilizer_level],fertilizers[experiment_id]=A176)))</f>
        <v>0</v>
      </c>
    </row>
    <row r="177" spans="2:2" x14ac:dyDescent="0.35">
      <c r="B177" cm="1">
        <f t="array" ref="B177">TRANSPOSE(_xlfn._xlws.SORT(_xlfn._xlws.FILTER(fertilizers[fertilizer_level],fertilizers[experiment_id]=A177)))</f>
        <v>0</v>
      </c>
    </row>
    <row r="178" spans="2:2" x14ac:dyDescent="0.35">
      <c r="B178" cm="1">
        <f t="array" ref="B178">TRANSPOSE(_xlfn._xlws.SORT(_xlfn._xlws.FILTER(fertilizers[fertilizer_level],fertilizers[experiment_id]=A178)))</f>
        <v>0</v>
      </c>
    </row>
    <row r="179" spans="2:2" x14ac:dyDescent="0.35">
      <c r="B179" cm="1">
        <f t="array" ref="B179">TRANSPOSE(_xlfn._xlws.SORT(_xlfn._xlws.FILTER(fertilizers[fertilizer_level],fertilizers[experiment_id]=A179)))</f>
        <v>0</v>
      </c>
    </row>
    <row r="180" spans="2:2" x14ac:dyDescent="0.35">
      <c r="B180" cm="1">
        <f t="array" ref="B180">TRANSPOSE(_xlfn._xlws.SORT(_xlfn._xlws.FILTER(fertilizers[fertilizer_level],fertilizers[experiment_id]=A180)))</f>
        <v>0</v>
      </c>
    </row>
    <row r="181" spans="2:2" x14ac:dyDescent="0.35">
      <c r="B181" cm="1">
        <f t="array" ref="B181">TRANSPOSE(_xlfn._xlws.SORT(_xlfn._xlws.FILTER(fertilizers[fertilizer_level],fertilizers[experiment_id]=A181)))</f>
        <v>0</v>
      </c>
    </row>
    <row r="182" spans="2:2" x14ac:dyDescent="0.35">
      <c r="B182" cm="1">
        <f t="array" ref="B182">TRANSPOSE(_xlfn._xlws.SORT(_xlfn._xlws.FILTER(fertilizers[fertilizer_level],fertilizers[experiment_id]=A182)))</f>
        <v>0</v>
      </c>
    </row>
    <row r="183" spans="2:2" x14ac:dyDescent="0.35">
      <c r="B183" cm="1">
        <f t="array" ref="B183">TRANSPOSE(_xlfn._xlws.SORT(_xlfn._xlws.FILTER(fertilizers[fertilizer_level],fertilizers[experiment_id]=A183)))</f>
        <v>0</v>
      </c>
    </row>
    <row r="184" spans="2:2" x14ac:dyDescent="0.35">
      <c r="B184" cm="1">
        <f t="array" ref="B184">TRANSPOSE(_xlfn._xlws.SORT(_xlfn._xlws.FILTER(fertilizers[fertilizer_level],fertilizers[experiment_id]=A184)))</f>
        <v>0</v>
      </c>
    </row>
    <row r="185" spans="2:2" x14ac:dyDescent="0.35">
      <c r="B185" cm="1">
        <f t="array" ref="B185">TRANSPOSE(_xlfn._xlws.SORT(_xlfn._xlws.FILTER(fertilizers[fertilizer_level],fertilizers[experiment_id]=A185)))</f>
        <v>0</v>
      </c>
    </row>
    <row r="186" spans="2:2" x14ac:dyDescent="0.35">
      <c r="B186" cm="1">
        <f t="array" ref="B186">TRANSPOSE(_xlfn._xlws.SORT(_xlfn._xlws.FILTER(fertilizers[fertilizer_level],fertilizers[experiment_id]=A186)))</f>
        <v>0</v>
      </c>
    </row>
    <row r="187" spans="2:2" x14ac:dyDescent="0.35">
      <c r="B187" cm="1">
        <f t="array" ref="B187">TRANSPOSE(_xlfn._xlws.SORT(_xlfn._xlws.FILTER(fertilizers[fertilizer_level],fertilizers[experiment_id]=A187)))</f>
        <v>0</v>
      </c>
    </row>
    <row r="188" spans="2:2" x14ac:dyDescent="0.35">
      <c r="B188" cm="1">
        <f t="array" ref="B188">TRANSPOSE(_xlfn._xlws.SORT(_xlfn._xlws.FILTER(fertilizers[fertilizer_level],fertilizers[experiment_id]=A188)))</f>
        <v>0</v>
      </c>
    </row>
    <row r="189" spans="2:2" x14ac:dyDescent="0.35">
      <c r="B189" cm="1">
        <f t="array" ref="B189">TRANSPOSE(_xlfn._xlws.SORT(_xlfn._xlws.FILTER(fertilizers[fertilizer_level],fertilizers[experiment_id]=A189)))</f>
        <v>0</v>
      </c>
    </row>
    <row r="190" spans="2:2" x14ac:dyDescent="0.35">
      <c r="B190" cm="1">
        <f t="array" ref="B190">TRANSPOSE(_xlfn._xlws.SORT(_xlfn._xlws.FILTER(fertilizers[fertilizer_level],fertilizers[experiment_id]=A190)))</f>
        <v>0</v>
      </c>
    </row>
    <row r="191" spans="2:2" x14ac:dyDescent="0.35">
      <c r="B191" cm="1">
        <f t="array" ref="B191">TRANSPOSE(_xlfn._xlws.SORT(_xlfn._xlws.FILTER(fertilizers[fertilizer_level],fertilizers[experiment_id]=A191)))</f>
        <v>0</v>
      </c>
    </row>
    <row r="192" spans="2:2" x14ac:dyDescent="0.35">
      <c r="B192" cm="1">
        <f t="array" ref="B192">TRANSPOSE(_xlfn._xlws.SORT(_xlfn._xlws.FILTER(fertilizers[fertilizer_level],fertilizers[experiment_id]=A192)))</f>
        <v>0</v>
      </c>
    </row>
    <row r="193" spans="2:2" x14ac:dyDescent="0.35">
      <c r="B193" cm="1">
        <f t="array" ref="B193">TRANSPOSE(_xlfn._xlws.SORT(_xlfn._xlws.FILTER(fertilizers[fertilizer_level],fertilizers[experiment_id]=A193)))</f>
        <v>0</v>
      </c>
    </row>
    <row r="194" spans="2:2" x14ac:dyDescent="0.35">
      <c r="B194" cm="1">
        <f t="array" ref="B194">TRANSPOSE(_xlfn._xlws.SORT(_xlfn._xlws.FILTER(fertilizers[fertilizer_level],fertilizers[experiment_id]=A194)))</f>
        <v>0</v>
      </c>
    </row>
    <row r="195" spans="2:2" x14ac:dyDescent="0.35">
      <c r="B195" cm="1">
        <f t="array" ref="B195">TRANSPOSE(_xlfn._xlws.SORT(_xlfn._xlws.FILTER(fertilizers[fertilizer_level],fertilizers[experiment_id]=A195)))</f>
        <v>0</v>
      </c>
    </row>
    <row r="196" spans="2:2" x14ac:dyDescent="0.35">
      <c r="B196" cm="1">
        <f t="array" ref="B196">TRANSPOSE(_xlfn._xlws.SORT(_xlfn._xlws.FILTER(fertilizers[fertilizer_level],fertilizers[experiment_id]=A196)))</f>
        <v>0</v>
      </c>
    </row>
    <row r="197" spans="2:2" x14ac:dyDescent="0.35">
      <c r="B197" cm="1">
        <f t="array" ref="B197">TRANSPOSE(_xlfn._xlws.SORT(_xlfn._xlws.FILTER(fertilizers[fertilizer_level],fertilizers[experiment_id]=A197)))</f>
        <v>0</v>
      </c>
    </row>
    <row r="198" spans="2:2" x14ac:dyDescent="0.35">
      <c r="B198" cm="1">
        <f t="array" ref="B198">TRANSPOSE(_xlfn._xlws.SORT(_xlfn._xlws.FILTER(fertilizers[fertilizer_level],fertilizers[experiment_id]=A198)))</f>
        <v>0</v>
      </c>
    </row>
    <row r="199" spans="2:2" x14ac:dyDescent="0.35">
      <c r="B199" cm="1">
        <f t="array" ref="B199">TRANSPOSE(_xlfn._xlws.SORT(_xlfn._xlws.FILTER(fertilizers[fertilizer_level],fertilizers[experiment_id]=A199)))</f>
        <v>0</v>
      </c>
    </row>
    <row r="200" spans="2:2" x14ac:dyDescent="0.35">
      <c r="B200" cm="1">
        <f t="array" ref="B200">TRANSPOSE(_xlfn._xlws.SORT(_xlfn._xlws.FILTER(fertilizers[fertilizer_level],fertilizers[experiment_id]=A200)))</f>
        <v>0</v>
      </c>
    </row>
    <row r="201" spans="2:2" x14ac:dyDescent="0.35">
      <c r="B201" cm="1">
        <f t="array" ref="B201">TRANSPOSE(_xlfn._xlws.SORT(_xlfn._xlws.FILTER(fertilizers[fertilizer_level],fertilizers[experiment_id]=A201)))</f>
        <v>0</v>
      </c>
    </row>
    <row r="202" spans="2:2" x14ac:dyDescent="0.35">
      <c r="B202" cm="1">
        <f t="array" ref="B202">TRANSPOSE(_xlfn._xlws.SORT(_xlfn._xlws.FILTER(fertilizers[fertilizer_level],fertilizers[experiment_id]=A202)))</f>
        <v>0</v>
      </c>
    </row>
    <row r="203" spans="2:2" x14ac:dyDescent="0.35">
      <c r="B203" cm="1">
        <f t="array" ref="B203">TRANSPOSE(_xlfn._xlws.SORT(_xlfn._xlws.FILTER(fertilizers[fertilizer_level],fertilizers[experiment_id]=A203)))</f>
        <v>0</v>
      </c>
    </row>
    <row r="204" spans="2:2" x14ac:dyDescent="0.35">
      <c r="B204" cm="1">
        <f t="array" ref="B204">TRANSPOSE(_xlfn._xlws.SORT(_xlfn._xlws.FILTER(fertilizers[fertilizer_level],fertilizers[experiment_id]=A204)))</f>
        <v>0</v>
      </c>
    </row>
    <row r="205" spans="2:2" x14ac:dyDescent="0.35">
      <c r="B205" cm="1">
        <f t="array" ref="B205">TRANSPOSE(_xlfn._xlws.SORT(_xlfn._xlws.FILTER(fertilizers[fertilizer_level],fertilizers[experiment_id]=A205)))</f>
        <v>0</v>
      </c>
    </row>
    <row r="206" spans="2:2" x14ac:dyDescent="0.35">
      <c r="B206" cm="1">
        <f t="array" ref="B206">TRANSPOSE(_xlfn._xlws.SORT(_xlfn._xlws.FILTER(fertilizers[fertilizer_level],fertilizers[experiment_id]=A206)))</f>
        <v>0</v>
      </c>
    </row>
    <row r="207" spans="2:2" x14ac:dyDescent="0.35">
      <c r="B207" cm="1">
        <f t="array" ref="B207">TRANSPOSE(_xlfn._xlws.SORT(_xlfn._xlws.FILTER(fertilizers[fertilizer_level],fertilizers[experiment_id]=A207)))</f>
        <v>0</v>
      </c>
    </row>
    <row r="208" spans="2:2" x14ac:dyDescent="0.35">
      <c r="B208" cm="1">
        <f t="array" ref="B208">TRANSPOSE(_xlfn._xlws.SORT(_xlfn._xlws.FILTER(fertilizers[fertilizer_level],fertilizers[experiment_id]=A208)))</f>
        <v>0</v>
      </c>
    </row>
    <row r="209" spans="2:2" x14ac:dyDescent="0.35">
      <c r="B209" cm="1">
        <f t="array" ref="B209">TRANSPOSE(_xlfn._xlws.SORT(_xlfn._xlws.FILTER(fertilizers[fertilizer_level],fertilizers[experiment_id]=A209)))</f>
        <v>0</v>
      </c>
    </row>
    <row r="210" spans="2:2" x14ac:dyDescent="0.35">
      <c r="B210" cm="1">
        <f t="array" ref="B210">TRANSPOSE(_xlfn._xlws.SORT(_xlfn._xlws.FILTER(fertilizers[fertilizer_level],fertilizers[experiment_id]=A210)))</f>
        <v>0</v>
      </c>
    </row>
    <row r="211" spans="2:2" x14ac:dyDescent="0.35">
      <c r="B211" cm="1">
        <f t="array" ref="B211">TRANSPOSE(_xlfn._xlws.SORT(_xlfn._xlws.FILTER(fertilizers[fertilizer_level],fertilizers[experiment_id]=A211)))</f>
        <v>0</v>
      </c>
    </row>
    <row r="212" spans="2:2" x14ac:dyDescent="0.35">
      <c r="B212" cm="1">
        <f t="array" ref="B212">TRANSPOSE(_xlfn._xlws.SORT(_xlfn._xlws.FILTER(fertilizers[fertilizer_level],fertilizers[experiment_id]=A212)))</f>
        <v>0</v>
      </c>
    </row>
    <row r="213" spans="2:2" x14ac:dyDescent="0.35">
      <c r="B213" cm="1">
        <f t="array" ref="B213">TRANSPOSE(_xlfn._xlws.SORT(_xlfn._xlws.FILTER(fertilizers[fertilizer_level],fertilizers[experiment_id]=A213)))</f>
        <v>0</v>
      </c>
    </row>
    <row r="214" spans="2:2" x14ac:dyDescent="0.35">
      <c r="B214" cm="1">
        <f t="array" ref="B214">TRANSPOSE(_xlfn._xlws.SORT(_xlfn._xlws.FILTER(fertilizers[fertilizer_level],fertilizers[experiment_id]=A214)))</f>
        <v>0</v>
      </c>
    </row>
    <row r="215" spans="2:2" x14ac:dyDescent="0.35">
      <c r="B215" cm="1">
        <f t="array" ref="B215">TRANSPOSE(_xlfn._xlws.SORT(_xlfn._xlws.FILTER(fertilizers[fertilizer_level],fertilizers[experiment_id]=A215)))</f>
        <v>0</v>
      </c>
    </row>
    <row r="216" spans="2:2" x14ac:dyDescent="0.35">
      <c r="B216" cm="1">
        <f t="array" ref="B216">TRANSPOSE(_xlfn._xlws.SORT(_xlfn._xlws.FILTER(fertilizers[fertilizer_level],fertilizers[experiment_id]=A216)))</f>
        <v>0</v>
      </c>
    </row>
    <row r="217" spans="2:2" x14ac:dyDescent="0.35">
      <c r="B217" cm="1">
        <f t="array" ref="B217">TRANSPOSE(_xlfn._xlws.SORT(_xlfn._xlws.FILTER(fertilizers[fertilizer_level],fertilizers[experiment_id]=A217)))</f>
        <v>0</v>
      </c>
    </row>
    <row r="218" spans="2:2" x14ac:dyDescent="0.35">
      <c r="B218" cm="1">
        <f t="array" ref="B218">TRANSPOSE(_xlfn._xlws.SORT(_xlfn._xlws.FILTER(fertilizers[fertilizer_level],fertilizers[experiment_id]=A218)))</f>
        <v>0</v>
      </c>
    </row>
    <row r="219" spans="2:2" x14ac:dyDescent="0.35">
      <c r="B219" cm="1">
        <f t="array" ref="B219">TRANSPOSE(_xlfn._xlws.SORT(_xlfn._xlws.FILTER(fertilizers[fertilizer_level],fertilizers[experiment_id]=A219)))</f>
        <v>0</v>
      </c>
    </row>
    <row r="220" spans="2:2" x14ac:dyDescent="0.35">
      <c r="B220" cm="1">
        <f t="array" ref="B220">TRANSPOSE(_xlfn._xlws.SORT(_xlfn._xlws.FILTER(fertilizers[fertilizer_level],fertilizers[experiment_id]=A220)))</f>
        <v>0</v>
      </c>
    </row>
    <row r="221" spans="2:2" x14ac:dyDescent="0.35">
      <c r="B221" cm="1">
        <f t="array" ref="B221">TRANSPOSE(_xlfn._xlws.SORT(_xlfn._xlws.FILTER(fertilizers[fertilizer_level],fertilizers[experiment_id]=A221)))</f>
        <v>0</v>
      </c>
    </row>
    <row r="222" spans="2:2" x14ac:dyDescent="0.35">
      <c r="B222" cm="1">
        <f t="array" ref="B222">TRANSPOSE(_xlfn._xlws.SORT(_xlfn._xlws.FILTER(fertilizers[fertilizer_level],fertilizers[experiment_id]=A222)))</f>
        <v>0</v>
      </c>
    </row>
    <row r="223" spans="2:2" x14ac:dyDescent="0.35">
      <c r="B223" cm="1">
        <f t="array" ref="B223">TRANSPOSE(_xlfn._xlws.SORT(_xlfn._xlws.FILTER(fertilizers[fertilizer_level],fertilizers[experiment_id]=A223)))</f>
        <v>0</v>
      </c>
    </row>
    <row r="224" spans="2:2" x14ac:dyDescent="0.35">
      <c r="B224" cm="1">
        <f t="array" ref="B224">TRANSPOSE(_xlfn._xlws.SORT(_xlfn._xlws.FILTER(fertilizers[fertilizer_level],fertilizers[experiment_id]=A224)))</f>
        <v>0</v>
      </c>
    </row>
    <row r="225" spans="2:2" x14ac:dyDescent="0.35">
      <c r="B225" cm="1">
        <f t="array" ref="B225">TRANSPOSE(_xlfn._xlws.SORT(_xlfn._xlws.FILTER(fertilizers[fertilizer_level],fertilizers[experiment_id]=A225)))</f>
        <v>0</v>
      </c>
    </row>
    <row r="226" spans="2:2" x14ac:dyDescent="0.35">
      <c r="B226" cm="1">
        <f t="array" ref="B226">TRANSPOSE(_xlfn._xlws.SORT(_xlfn._xlws.FILTER(fertilizers[fertilizer_level],fertilizers[experiment_id]=A226)))</f>
        <v>0</v>
      </c>
    </row>
    <row r="227" spans="2:2" x14ac:dyDescent="0.35">
      <c r="B227" cm="1">
        <f t="array" ref="B227">TRANSPOSE(_xlfn._xlws.SORT(_xlfn._xlws.FILTER(fertilizers[fertilizer_level],fertilizers[experiment_id]=A227)))</f>
        <v>0</v>
      </c>
    </row>
    <row r="228" spans="2:2" x14ac:dyDescent="0.35">
      <c r="B228" cm="1">
        <f t="array" ref="B228">TRANSPOSE(_xlfn._xlws.SORT(_xlfn._xlws.FILTER(fertilizers[fertilizer_level],fertilizers[experiment_id]=A228)))</f>
        <v>0</v>
      </c>
    </row>
    <row r="229" spans="2:2" x14ac:dyDescent="0.35">
      <c r="B229" cm="1">
        <f t="array" ref="B229">TRANSPOSE(_xlfn._xlws.SORT(_xlfn._xlws.FILTER(fertilizers[fertilizer_level],fertilizers[experiment_id]=A229)))</f>
        <v>0</v>
      </c>
    </row>
    <row r="230" spans="2:2" x14ac:dyDescent="0.35">
      <c r="B230" cm="1">
        <f t="array" ref="B230">TRANSPOSE(_xlfn._xlws.SORT(_xlfn._xlws.FILTER(fertilizers[fertilizer_level],fertilizers[experiment_id]=A230)))</f>
        <v>0</v>
      </c>
    </row>
    <row r="231" spans="2:2" x14ac:dyDescent="0.35">
      <c r="B231" cm="1">
        <f t="array" ref="B231">TRANSPOSE(_xlfn._xlws.SORT(_xlfn._xlws.FILTER(fertilizers[fertilizer_level],fertilizers[experiment_id]=A231)))</f>
        <v>0</v>
      </c>
    </row>
    <row r="232" spans="2:2" x14ac:dyDescent="0.35">
      <c r="B232" cm="1">
        <f t="array" ref="B232">TRANSPOSE(_xlfn._xlws.SORT(_xlfn._xlws.FILTER(fertilizers[fertilizer_level],fertilizers[experiment_id]=A232)))</f>
        <v>0</v>
      </c>
    </row>
    <row r="233" spans="2:2" x14ac:dyDescent="0.35">
      <c r="B233" cm="1">
        <f t="array" ref="B233">TRANSPOSE(_xlfn._xlws.SORT(_xlfn._xlws.FILTER(fertilizers[fertilizer_level],fertilizers[experiment_id]=A233)))</f>
        <v>0</v>
      </c>
    </row>
    <row r="234" spans="2:2" x14ac:dyDescent="0.35">
      <c r="B234" cm="1">
        <f t="array" ref="B234">TRANSPOSE(_xlfn._xlws.SORT(_xlfn._xlws.FILTER(fertilizers[fertilizer_level],fertilizers[experiment_id]=A234)))</f>
        <v>0</v>
      </c>
    </row>
    <row r="235" spans="2:2" x14ac:dyDescent="0.35">
      <c r="B235" cm="1">
        <f t="array" ref="B235">TRANSPOSE(_xlfn._xlws.SORT(_xlfn._xlws.FILTER(fertilizers[fertilizer_level],fertilizers[experiment_id]=A235)))</f>
        <v>0</v>
      </c>
    </row>
    <row r="236" spans="2:2" x14ac:dyDescent="0.35">
      <c r="B236" cm="1">
        <f t="array" ref="B236">TRANSPOSE(_xlfn._xlws.SORT(_xlfn._xlws.FILTER(fertilizers[fertilizer_level],fertilizers[experiment_id]=A236)))</f>
        <v>0</v>
      </c>
    </row>
    <row r="237" spans="2:2" x14ac:dyDescent="0.35">
      <c r="B237" cm="1">
        <f t="array" ref="B237">TRANSPOSE(_xlfn._xlws.SORT(_xlfn._xlws.FILTER(fertilizers[fertilizer_level],fertilizers[experiment_id]=A237)))</f>
        <v>0</v>
      </c>
    </row>
    <row r="238" spans="2:2" x14ac:dyDescent="0.35">
      <c r="B238" cm="1">
        <f t="array" ref="B238">TRANSPOSE(_xlfn._xlws.SORT(_xlfn._xlws.FILTER(fertilizers[fertilizer_level],fertilizers[experiment_id]=A238)))</f>
        <v>0</v>
      </c>
    </row>
    <row r="239" spans="2:2" x14ac:dyDescent="0.35">
      <c r="B239" cm="1">
        <f t="array" ref="B239">TRANSPOSE(_xlfn._xlws.SORT(_xlfn._xlws.FILTER(fertilizers[fertilizer_level],fertilizers[experiment_id]=A239)))</f>
        <v>0</v>
      </c>
    </row>
    <row r="240" spans="2:2" x14ac:dyDescent="0.35">
      <c r="B240" cm="1">
        <f t="array" ref="B240">TRANSPOSE(_xlfn._xlws.SORT(_xlfn._xlws.FILTER(fertilizers[fertilizer_level],fertilizers[experiment_id]=A240)))</f>
        <v>0</v>
      </c>
    </row>
    <row r="241" spans="2:2" x14ac:dyDescent="0.35">
      <c r="B241" cm="1">
        <f t="array" ref="B241">TRANSPOSE(_xlfn._xlws.SORT(_xlfn._xlws.FILTER(fertilizers[fertilizer_level],fertilizers[experiment_id]=A241)))</f>
        <v>0</v>
      </c>
    </row>
    <row r="242" spans="2:2" x14ac:dyDescent="0.35">
      <c r="B242" cm="1">
        <f t="array" ref="B242">TRANSPOSE(_xlfn._xlws.SORT(_xlfn._xlws.FILTER(fertilizers[fertilizer_level],fertilizers[experiment_id]=A242)))</f>
        <v>0</v>
      </c>
    </row>
    <row r="243" spans="2:2" x14ac:dyDescent="0.35">
      <c r="B243" cm="1">
        <f t="array" ref="B243">TRANSPOSE(_xlfn._xlws.SORT(_xlfn._xlws.FILTER(fertilizers[fertilizer_level],fertilizers[experiment_id]=A243)))</f>
        <v>0</v>
      </c>
    </row>
    <row r="244" spans="2:2" x14ac:dyDescent="0.35">
      <c r="B244" cm="1">
        <f t="array" ref="B244">TRANSPOSE(_xlfn._xlws.SORT(_xlfn._xlws.FILTER(fertilizers[fertilizer_level],fertilizers[experiment_id]=A244)))</f>
        <v>0</v>
      </c>
    </row>
    <row r="245" spans="2:2" x14ac:dyDescent="0.35">
      <c r="B245" cm="1">
        <f t="array" ref="B245">TRANSPOSE(_xlfn._xlws.SORT(_xlfn._xlws.FILTER(fertilizers[fertilizer_level],fertilizers[experiment_id]=A245)))</f>
        <v>0</v>
      </c>
    </row>
    <row r="246" spans="2:2" x14ac:dyDescent="0.35">
      <c r="B246" cm="1">
        <f t="array" ref="B246">TRANSPOSE(_xlfn._xlws.SORT(_xlfn._xlws.FILTER(fertilizers[fertilizer_level],fertilizers[experiment_id]=A246)))</f>
        <v>0</v>
      </c>
    </row>
    <row r="247" spans="2:2" x14ac:dyDescent="0.35">
      <c r="B247" cm="1">
        <f t="array" ref="B247">TRANSPOSE(_xlfn._xlws.SORT(_xlfn._xlws.FILTER(fertilizers[fertilizer_level],fertilizers[experiment_id]=A247)))</f>
        <v>0</v>
      </c>
    </row>
    <row r="248" spans="2:2" x14ac:dyDescent="0.35">
      <c r="B248" cm="1">
        <f t="array" ref="B248">TRANSPOSE(_xlfn._xlws.SORT(_xlfn._xlws.FILTER(fertilizers[fertilizer_level],fertilizers[experiment_id]=A248)))</f>
        <v>0</v>
      </c>
    </row>
    <row r="249" spans="2:2" x14ac:dyDescent="0.35">
      <c r="B249" cm="1">
        <f t="array" ref="B249">TRANSPOSE(_xlfn._xlws.SORT(_xlfn._xlws.FILTER(fertilizers[fertilizer_level],fertilizers[experiment_id]=A249)))</f>
        <v>0</v>
      </c>
    </row>
    <row r="250" spans="2:2" x14ac:dyDescent="0.35">
      <c r="B250" cm="1">
        <f t="array" ref="B250">TRANSPOSE(_xlfn._xlws.SORT(_xlfn._xlws.FILTER(fertilizers[fertilizer_level],fertilizers[experiment_id]=A250)))</f>
        <v>0</v>
      </c>
    </row>
    <row r="251" spans="2:2" x14ac:dyDescent="0.35">
      <c r="B251" cm="1">
        <f t="array" ref="B251">TRANSPOSE(_xlfn._xlws.SORT(_xlfn._xlws.FILTER(fertilizers[fertilizer_level],fertilizers[experiment_id]=A251)))</f>
        <v>0</v>
      </c>
    </row>
    <row r="252" spans="2:2" x14ac:dyDescent="0.35">
      <c r="B252" cm="1">
        <f t="array" ref="B252">TRANSPOSE(_xlfn._xlws.SORT(_xlfn._xlws.FILTER(fertilizers[fertilizer_level],fertilizers[experiment_id]=A252)))</f>
        <v>0</v>
      </c>
    </row>
    <row r="253" spans="2:2" x14ac:dyDescent="0.35">
      <c r="B253" cm="1">
        <f t="array" ref="B253">TRANSPOSE(_xlfn._xlws.SORT(_xlfn._xlws.FILTER(fertilizers[fertilizer_level],fertilizers[experiment_id]=A253)))</f>
        <v>0</v>
      </c>
    </row>
    <row r="254" spans="2:2" x14ac:dyDescent="0.35">
      <c r="B254" cm="1">
        <f t="array" ref="B254">TRANSPOSE(_xlfn._xlws.SORT(_xlfn._xlws.FILTER(fertilizers[fertilizer_level],fertilizers[experiment_id]=A254)))</f>
        <v>0</v>
      </c>
    </row>
    <row r="255" spans="2:2" x14ac:dyDescent="0.35">
      <c r="B255" cm="1">
        <f t="array" ref="B255">TRANSPOSE(_xlfn._xlws.SORT(_xlfn._xlws.FILTER(fertilizers[fertilizer_level],fertilizers[experiment_id]=A255)))</f>
        <v>0</v>
      </c>
    </row>
    <row r="256" spans="2:2" x14ac:dyDescent="0.35">
      <c r="B256" cm="1">
        <f t="array" ref="B256">TRANSPOSE(_xlfn._xlws.SORT(_xlfn._xlws.FILTER(fertilizers[fertilizer_level],fertilizers[experiment_id]=A256)))</f>
        <v>0</v>
      </c>
    </row>
    <row r="257" spans="2:2" x14ac:dyDescent="0.35">
      <c r="B257" cm="1">
        <f t="array" ref="B257">TRANSPOSE(_xlfn._xlws.SORT(_xlfn._xlws.FILTER(fertilizers[fertilizer_level],fertilizers[experiment_id]=A257)))</f>
        <v>0</v>
      </c>
    </row>
    <row r="258" spans="2:2" x14ac:dyDescent="0.35">
      <c r="B258" cm="1">
        <f t="array" ref="B258">TRANSPOSE(_xlfn._xlws.SORT(_xlfn._xlws.FILTER(fertilizers[fertilizer_level],fertilizers[experiment_id]=A258)))</f>
        <v>0</v>
      </c>
    </row>
    <row r="259" spans="2:2" x14ac:dyDescent="0.35">
      <c r="B259" cm="1">
        <f t="array" ref="B259">TRANSPOSE(_xlfn._xlws.SORT(_xlfn._xlws.FILTER(fertilizers[fertilizer_level],fertilizers[experiment_id]=A259)))</f>
        <v>0</v>
      </c>
    </row>
    <row r="260" spans="2:2" x14ac:dyDescent="0.35">
      <c r="B260" cm="1">
        <f t="array" ref="B260">TRANSPOSE(_xlfn._xlws.SORT(_xlfn._xlws.FILTER(fertilizers[fertilizer_level],fertilizers[experiment_id]=A260)))</f>
        <v>0</v>
      </c>
    </row>
    <row r="261" spans="2:2" x14ac:dyDescent="0.35">
      <c r="B261" cm="1">
        <f t="array" ref="B261">TRANSPOSE(_xlfn._xlws.SORT(_xlfn._xlws.FILTER(fertilizers[fertilizer_level],fertilizers[experiment_id]=A261)))</f>
        <v>0</v>
      </c>
    </row>
    <row r="262" spans="2:2" x14ac:dyDescent="0.35">
      <c r="B262" cm="1">
        <f t="array" ref="B262">TRANSPOSE(_xlfn._xlws.SORT(_xlfn._xlws.FILTER(fertilizers[fertilizer_level],fertilizers[experiment_id]=A262)))</f>
        <v>0</v>
      </c>
    </row>
    <row r="263" spans="2:2" x14ac:dyDescent="0.35">
      <c r="B263" cm="1">
        <f t="array" ref="B263">TRANSPOSE(_xlfn._xlws.SORT(_xlfn._xlws.FILTER(fertilizers[fertilizer_level],fertilizers[experiment_id]=A263)))</f>
        <v>0</v>
      </c>
    </row>
    <row r="264" spans="2:2" x14ac:dyDescent="0.35">
      <c r="B264" cm="1">
        <f t="array" ref="B264">TRANSPOSE(_xlfn._xlws.SORT(_xlfn._xlws.FILTER(fertilizers[fertilizer_level],fertilizers[experiment_id]=A264)))</f>
        <v>0</v>
      </c>
    </row>
    <row r="265" spans="2:2" x14ac:dyDescent="0.35">
      <c r="B265" cm="1">
        <f t="array" ref="B265">TRANSPOSE(_xlfn._xlws.SORT(_xlfn._xlws.FILTER(fertilizers[fertilizer_level],fertilizers[experiment_id]=A265)))</f>
        <v>0</v>
      </c>
    </row>
    <row r="266" spans="2:2" x14ac:dyDescent="0.35">
      <c r="B266" cm="1">
        <f t="array" ref="B266">TRANSPOSE(_xlfn._xlws.SORT(_xlfn._xlws.FILTER(fertilizers[fertilizer_level],fertilizers[experiment_id]=A266)))</f>
        <v>0</v>
      </c>
    </row>
    <row r="267" spans="2:2" x14ac:dyDescent="0.35">
      <c r="B267" cm="1">
        <f t="array" ref="B267">TRANSPOSE(_xlfn._xlws.SORT(_xlfn._xlws.FILTER(fertilizers[fertilizer_level],fertilizers[experiment_id]=A267)))</f>
        <v>0</v>
      </c>
    </row>
    <row r="268" spans="2:2" x14ac:dyDescent="0.35">
      <c r="B268" cm="1">
        <f t="array" ref="B268">TRANSPOSE(_xlfn._xlws.SORT(_xlfn._xlws.FILTER(fertilizers[fertilizer_level],fertilizers[experiment_id]=A268)))</f>
        <v>0</v>
      </c>
    </row>
    <row r="269" spans="2:2" x14ac:dyDescent="0.35">
      <c r="B269" cm="1">
        <f t="array" ref="B269">TRANSPOSE(_xlfn._xlws.SORT(_xlfn._xlws.FILTER(fertilizers[fertilizer_level],fertilizers[experiment_id]=A269)))</f>
        <v>0</v>
      </c>
    </row>
    <row r="270" spans="2:2" x14ac:dyDescent="0.35">
      <c r="B270" cm="1">
        <f t="array" ref="B270">TRANSPOSE(_xlfn._xlws.SORT(_xlfn._xlws.FILTER(fertilizers[fertilizer_level],fertilizers[experiment_id]=A270)))</f>
        <v>0</v>
      </c>
    </row>
    <row r="271" spans="2:2" x14ac:dyDescent="0.35">
      <c r="B271" cm="1">
        <f t="array" ref="B271">TRANSPOSE(_xlfn._xlws.SORT(_xlfn._xlws.FILTER(fertilizers[fertilizer_level],fertilizers[experiment_id]=A271)))</f>
        <v>0</v>
      </c>
    </row>
    <row r="272" spans="2:2" x14ac:dyDescent="0.35">
      <c r="B272" cm="1">
        <f t="array" ref="B272">TRANSPOSE(_xlfn._xlws.SORT(_xlfn._xlws.FILTER(fertilizers[fertilizer_level],fertilizers[experiment_id]=A272)))</f>
        <v>0</v>
      </c>
    </row>
    <row r="273" spans="2:2" x14ac:dyDescent="0.35">
      <c r="B273" cm="1">
        <f t="array" ref="B273">TRANSPOSE(_xlfn._xlws.SORT(_xlfn._xlws.FILTER(fertilizers[fertilizer_level],fertilizers[experiment_id]=A273)))</f>
        <v>0</v>
      </c>
    </row>
    <row r="274" spans="2:2" x14ac:dyDescent="0.35">
      <c r="B274" cm="1">
        <f t="array" ref="B274">TRANSPOSE(_xlfn._xlws.SORT(_xlfn._xlws.FILTER(fertilizers[fertilizer_level],fertilizers[experiment_id]=A274)))</f>
        <v>0</v>
      </c>
    </row>
    <row r="275" spans="2:2" x14ac:dyDescent="0.35">
      <c r="B275" cm="1">
        <f t="array" ref="B275">TRANSPOSE(_xlfn._xlws.SORT(_xlfn._xlws.FILTER(fertilizers[fertilizer_level],fertilizers[experiment_id]=A275)))</f>
        <v>0</v>
      </c>
    </row>
    <row r="276" spans="2:2" x14ac:dyDescent="0.35">
      <c r="B276" cm="1">
        <f t="array" ref="B276">TRANSPOSE(_xlfn._xlws.SORT(_xlfn._xlws.FILTER(fertilizers[fertilizer_level],fertilizers[experiment_id]=A276)))</f>
        <v>0</v>
      </c>
    </row>
    <row r="277" spans="2:2" x14ac:dyDescent="0.35">
      <c r="B277" cm="1">
        <f t="array" ref="B277">TRANSPOSE(_xlfn._xlws.SORT(_xlfn._xlws.FILTER(fertilizers[fertilizer_level],fertilizers[experiment_id]=A277)))</f>
        <v>0</v>
      </c>
    </row>
    <row r="278" spans="2:2" x14ac:dyDescent="0.35">
      <c r="B278" cm="1">
        <f t="array" ref="B278">TRANSPOSE(_xlfn._xlws.SORT(_xlfn._xlws.FILTER(fertilizers[fertilizer_level],fertilizers[experiment_id]=A278)))</f>
        <v>0</v>
      </c>
    </row>
    <row r="279" spans="2:2" x14ac:dyDescent="0.35">
      <c r="B279" cm="1">
        <f t="array" ref="B279">TRANSPOSE(_xlfn._xlws.SORT(_xlfn._xlws.FILTER(fertilizers[fertilizer_level],fertilizers[experiment_id]=A279)))</f>
        <v>0</v>
      </c>
    </row>
    <row r="280" spans="2:2" x14ac:dyDescent="0.35">
      <c r="B280" cm="1">
        <f t="array" ref="B280">TRANSPOSE(_xlfn._xlws.SORT(_xlfn._xlws.FILTER(fertilizers[fertilizer_level],fertilizers[experiment_id]=A280)))</f>
        <v>0</v>
      </c>
    </row>
    <row r="281" spans="2:2" x14ac:dyDescent="0.35">
      <c r="B281" cm="1">
        <f t="array" ref="B281">TRANSPOSE(_xlfn._xlws.SORT(_xlfn._xlws.FILTER(fertilizers[fertilizer_level],fertilizers[experiment_id]=A281)))</f>
        <v>0</v>
      </c>
    </row>
    <row r="282" spans="2:2" x14ac:dyDescent="0.35">
      <c r="B282" cm="1">
        <f t="array" ref="B282">TRANSPOSE(_xlfn._xlws.SORT(_xlfn._xlws.FILTER(fertilizers[fertilizer_level],fertilizers[experiment_id]=A282)))</f>
        <v>0</v>
      </c>
    </row>
    <row r="283" spans="2:2" x14ac:dyDescent="0.35">
      <c r="B283" cm="1">
        <f t="array" ref="B283">TRANSPOSE(_xlfn._xlws.SORT(_xlfn._xlws.FILTER(fertilizers[fertilizer_level],fertilizers[experiment_id]=A283)))</f>
        <v>0</v>
      </c>
    </row>
    <row r="284" spans="2:2" x14ac:dyDescent="0.35">
      <c r="B284" cm="1">
        <f t="array" ref="B284">TRANSPOSE(_xlfn._xlws.SORT(_xlfn._xlws.FILTER(fertilizers[fertilizer_level],fertilizers[experiment_id]=A284)))</f>
        <v>0</v>
      </c>
    </row>
    <row r="285" spans="2:2" x14ac:dyDescent="0.35">
      <c r="B285" cm="1">
        <f t="array" ref="B285">TRANSPOSE(_xlfn._xlws.SORT(_xlfn._xlws.FILTER(fertilizers[fertilizer_level],fertilizers[experiment_id]=A285)))</f>
        <v>0</v>
      </c>
    </row>
    <row r="286" spans="2:2" x14ac:dyDescent="0.35">
      <c r="B286" cm="1">
        <f t="array" ref="B286">TRANSPOSE(_xlfn._xlws.SORT(_xlfn._xlws.FILTER(fertilizers[fertilizer_level],fertilizers[experiment_id]=A286)))</f>
        <v>0</v>
      </c>
    </row>
    <row r="287" spans="2:2" x14ac:dyDescent="0.35">
      <c r="B287" cm="1">
        <f t="array" ref="B287">TRANSPOSE(_xlfn._xlws.SORT(_xlfn._xlws.FILTER(fertilizers[fertilizer_level],fertilizers[experiment_id]=A287)))</f>
        <v>0</v>
      </c>
    </row>
    <row r="288" spans="2:2" x14ac:dyDescent="0.35">
      <c r="B288" cm="1">
        <f t="array" ref="B288">TRANSPOSE(_xlfn._xlws.SORT(_xlfn._xlws.FILTER(fertilizers[fertilizer_level],fertilizers[experiment_id]=A288)))</f>
        <v>0</v>
      </c>
    </row>
    <row r="289" spans="2:2" x14ac:dyDescent="0.35">
      <c r="B289" cm="1">
        <f t="array" ref="B289">TRANSPOSE(_xlfn._xlws.SORT(_xlfn._xlws.FILTER(fertilizers[fertilizer_level],fertilizers[experiment_id]=A289)))</f>
        <v>0</v>
      </c>
    </row>
    <row r="290" spans="2:2" x14ac:dyDescent="0.35">
      <c r="B290" cm="1">
        <f t="array" ref="B290">TRANSPOSE(_xlfn._xlws.SORT(_xlfn._xlws.FILTER(fertilizers[fertilizer_level],fertilizers[experiment_id]=A290)))</f>
        <v>0</v>
      </c>
    </row>
    <row r="291" spans="2:2" x14ac:dyDescent="0.35">
      <c r="B291" cm="1">
        <f t="array" ref="B291">TRANSPOSE(_xlfn._xlws.SORT(_xlfn._xlws.FILTER(fertilizers[fertilizer_level],fertilizers[experiment_id]=A291)))</f>
        <v>0</v>
      </c>
    </row>
    <row r="292" spans="2:2" x14ac:dyDescent="0.35">
      <c r="B292" cm="1">
        <f t="array" ref="B292">TRANSPOSE(_xlfn._xlws.SORT(_xlfn._xlws.FILTER(fertilizers[fertilizer_level],fertilizers[experiment_id]=A292)))</f>
        <v>0</v>
      </c>
    </row>
    <row r="293" spans="2:2" x14ac:dyDescent="0.35">
      <c r="B293" cm="1">
        <f t="array" ref="B293">TRANSPOSE(_xlfn._xlws.SORT(_xlfn._xlws.FILTER(fertilizers[fertilizer_level],fertilizers[experiment_id]=A293)))</f>
        <v>0</v>
      </c>
    </row>
    <row r="294" spans="2:2" x14ac:dyDescent="0.35">
      <c r="B294" cm="1">
        <f t="array" ref="B294">TRANSPOSE(_xlfn._xlws.SORT(_xlfn._xlws.FILTER(fertilizers[fertilizer_level],fertilizers[experiment_id]=A294)))</f>
        <v>0</v>
      </c>
    </row>
    <row r="295" spans="2:2" x14ac:dyDescent="0.35">
      <c r="B295" cm="1">
        <f t="array" ref="B295">TRANSPOSE(_xlfn._xlws.SORT(_xlfn._xlws.FILTER(fertilizers[fertilizer_level],fertilizers[experiment_id]=A295)))</f>
        <v>0</v>
      </c>
    </row>
    <row r="296" spans="2:2" x14ac:dyDescent="0.35">
      <c r="B296" cm="1">
        <f t="array" ref="B296">TRANSPOSE(_xlfn._xlws.SORT(_xlfn._xlws.FILTER(fertilizers[fertilizer_level],fertilizers[experiment_id]=A296)))</f>
        <v>0</v>
      </c>
    </row>
    <row r="297" spans="2:2" x14ac:dyDescent="0.35">
      <c r="B297" cm="1">
        <f t="array" ref="B297">TRANSPOSE(_xlfn._xlws.SORT(_xlfn._xlws.FILTER(fertilizers[fertilizer_level],fertilizers[experiment_id]=A297)))</f>
        <v>0</v>
      </c>
    </row>
    <row r="298" spans="2:2" x14ac:dyDescent="0.35">
      <c r="B298" cm="1">
        <f t="array" ref="B298">TRANSPOSE(_xlfn._xlws.SORT(_xlfn._xlws.FILTER(fertilizers[fertilizer_level],fertilizers[experiment_id]=A298)))</f>
        <v>0</v>
      </c>
    </row>
    <row r="299" spans="2:2" x14ac:dyDescent="0.35">
      <c r="B299" cm="1">
        <f t="array" ref="B299">TRANSPOSE(_xlfn._xlws.SORT(_xlfn._xlws.FILTER(fertilizers[fertilizer_level],fertilizers[experiment_id]=A299)))</f>
        <v>0</v>
      </c>
    </row>
    <row r="300" spans="2:2" x14ac:dyDescent="0.35">
      <c r="B300" cm="1">
        <f t="array" ref="B300">TRANSPOSE(_xlfn._xlws.SORT(_xlfn._xlws.FILTER(fertilizers[fertilizer_level],fertilizers[experiment_id]=A300)))</f>
        <v>0</v>
      </c>
    </row>
    <row r="301" spans="2:2" x14ac:dyDescent="0.35">
      <c r="B301" cm="1">
        <f t="array" ref="B301">TRANSPOSE(_xlfn._xlws.SORT(_xlfn._xlws.FILTER(fertilizers[fertilizer_level],fertilizers[experiment_id]=A301)))</f>
        <v>0</v>
      </c>
    </row>
    <row r="302" spans="2:2" x14ac:dyDescent="0.35">
      <c r="B302" cm="1">
        <f t="array" ref="B302">TRANSPOSE(_xlfn._xlws.SORT(_xlfn._xlws.FILTER(fertilizers[fertilizer_level],fertilizers[experiment_id]=A302)))</f>
        <v>0</v>
      </c>
    </row>
    <row r="303" spans="2:2" x14ac:dyDescent="0.35">
      <c r="B303" cm="1">
        <f t="array" ref="B303">TRANSPOSE(_xlfn._xlws.SORT(_xlfn._xlws.FILTER(fertilizers[fertilizer_level],fertilizers[experiment_id]=A303)))</f>
        <v>0</v>
      </c>
    </row>
    <row r="304" spans="2:2" x14ac:dyDescent="0.35">
      <c r="B304" cm="1">
        <f t="array" ref="B304">TRANSPOSE(_xlfn._xlws.SORT(_xlfn._xlws.FILTER(fertilizers[fertilizer_level],fertilizers[experiment_id]=A304)))</f>
        <v>0</v>
      </c>
    </row>
    <row r="305" spans="2:2" x14ac:dyDescent="0.35">
      <c r="B305" cm="1">
        <f t="array" ref="B305">TRANSPOSE(_xlfn._xlws.SORT(_xlfn._xlws.FILTER(fertilizers[fertilizer_level],fertilizers[experiment_id]=A305)))</f>
        <v>0</v>
      </c>
    </row>
    <row r="306" spans="2:2" x14ac:dyDescent="0.35">
      <c r="B306" cm="1">
        <f t="array" ref="B306">TRANSPOSE(_xlfn._xlws.SORT(_xlfn._xlws.FILTER(fertilizers[fertilizer_level],fertilizers[experiment_id]=A306)))</f>
        <v>0</v>
      </c>
    </row>
    <row r="307" spans="2:2" x14ac:dyDescent="0.35">
      <c r="B307" cm="1">
        <f t="array" ref="B307">TRANSPOSE(_xlfn._xlws.SORT(_xlfn._xlws.FILTER(fertilizers[fertilizer_level],fertilizers[experiment_id]=A307)))</f>
        <v>0</v>
      </c>
    </row>
    <row r="308" spans="2:2" x14ac:dyDescent="0.35">
      <c r="B308" cm="1">
        <f t="array" ref="B308">TRANSPOSE(_xlfn._xlws.SORT(_xlfn._xlws.FILTER(fertilizers[fertilizer_level],fertilizers[experiment_id]=A308)))</f>
        <v>0</v>
      </c>
    </row>
    <row r="309" spans="2:2" x14ac:dyDescent="0.35">
      <c r="B309" cm="1">
        <f t="array" ref="B309">TRANSPOSE(_xlfn._xlws.SORT(_xlfn._xlws.FILTER(fertilizers[fertilizer_level],fertilizers[experiment_id]=A309)))</f>
        <v>0</v>
      </c>
    </row>
    <row r="310" spans="2:2" x14ac:dyDescent="0.35">
      <c r="B310" cm="1">
        <f t="array" ref="B310">TRANSPOSE(_xlfn._xlws.SORT(_xlfn._xlws.FILTER(fertilizers[fertilizer_level],fertilizers[experiment_id]=A310)))</f>
        <v>0</v>
      </c>
    </row>
    <row r="311" spans="2:2" x14ac:dyDescent="0.35">
      <c r="B311" cm="1">
        <f t="array" ref="B311">TRANSPOSE(_xlfn._xlws.SORT(_xlfn._xlws.FILTER(fertilizers[fertilizer_level],fertilizers[experiment_id]=A311)))</f>
        <v>0</v>
      </c>
    </row>
    <row r="312" spans="2:2" x14ac:dyDescent="0.35">
      <c r="B312" cm="1">
        <f t="array" ref="B312">TRANSPOSE(_xlfn._xlws.SORT(_xlfn._xlws.FILTER(fertilizers[fertilizer_level],fertilizers[experiment_id]=A312)))</f>
        <v>0</v>
      </c>
    </row>
    <row r="313" spans="2:2" x14ac:dyDescent="0.35">
      <c r="B313" cm="1">
        <f t="array" ref="B313">TRANSPOSE(_xlfn._xlws.SORT(_xlfn._xlws.FILTER(fertilizers[fertilizer_level],fertilizers[experiment_id]=A313)))</f>
        <v>0</v>
      </c>
    </row>
    <row r="314" spans="2:2" x14ac:dyDescent="0.35">
      <c r="B314" cm="1">
        <f t="array" ref="B314">TRANSPOSE(_xlfn._xlws.SORT(_xlfn._xlws.FILTER(fertilizers[fertilizer_level],fertilizers[experiment_id]=A314)))</f>
        <v>0</v>
      </c>
    </row>
    <row r="315" spans="2:2" x14ac:dyDescent="0.35">
      <c r="B315" cm="1">
        <f t="array" ref="B315">TRANSPOSE(_xlfn._xlws.SORT(_xlfn._xlws.FILTER(fertilizers[fertilizer_level],fertilizers[experiment_id]=A315)))</f>
        <v>0</v>
      </c>
    </row>
    <row r="316" spans="2:2" x14ac:dyDescent="0.35">
      <c r="B316" cm="1">
        <f t="array" ref="B316">TRANSPOSE(_xlfn._xlws.SORT(_xlfn._xlws.FILTER(fertilizers[fertilizer_level],fertilizers[experiment_id]=A316)))</f>
        <v>0</v>
      </c>
    </row>
    <row r="317" spans="2:2" x14ac:dyDescent="0.35">
      <c r="B317" cm="1">
        <f t="array" ref="B317">TRANSPOSE(_xlfn._xlws.SORT(_xlfn._xlws.FILTER(fertilizers[fertilizer_level],fertilizers[experiment_id]=A317)))</f>
        <v>0</v>
      </c>
    </row>
    <row r="318" spans="2:2" x14ac:dyDescent="0.35">
      <c r="B318" cm="1">
        <f t="array" ref="B318">TRANSPOSE(_xlfn._xlws.SORT(_xlfn._xlws.FILTER(fertilizers[fertilizer_level],fertilizers[experiment_id]=A318)))</f>
        <v>0</v>
      </c>
    </row>
    <row r="319" spans="2:2" x14ac:dyDescent="0.35">
      <c r="B319" cm="1">
        <f t="array" ref="B319">TRANSPOSE(_xlfn._xlws.SORT(_xlfn._xlws.FILTER(fertilizers[fertilizer_level],fertilizers[experiment_id]=A319)))</f>
        <v>0</v>
      </c>
    </row>
    <row r="320" spans="2:2" x14ac:dyDescent="0.35">
      <c r="B320" cm="1">
        <f t="array" ref="B320">TRANSPOSE(_xlfn._xlws.SORT(_xlfn._xlws.FILTER(fertilizers[fertilizer_level],fertilizers[experiment_id]=A320)))</f>
        <v>0</v>
      </c>
    </row>
    <row r="321" spans="2:2" x14ac:dyDescent="0.35">
      <c r="B321" cm="1">
        <f t="array" ref="B321">TRANSPOSE(_xlfn._xlws.SORT(_xlfn._xlws.FILTER(fertilizers[fertilizer_level],fertilizers[experiment_id]=A321)))</f>
        <v>0</v>
      </c>
    </row>
    <row r="322" spans="2:2" x14ac:dyDescent="0.35">
      <c r="B322" cm="1">
        <f t="array" ref="B322">TRANSPOSE(_xlfn._xlws.SORT(_xlfn._xlws.FILTER(fertilizers[fertilizer_level],fertilizers[experiment_id]=A322)))</f>
        <v>0</v>
      </c>
    </row>
    <row r="323" spans="2:2" x14ac:dyDescent="0.35">
      <c r="B323" cm="1">
        <f t="array" ref="B323">TRANSPOSE(_xlfn._xlws.SORT(_xlfn._xlws.FILTER(fertilizers[fertilizer_level],fertilizers[experiment_id]=A323)))</f>
        <v>0</v>
      </c>
    </row>
    <row r="324" spans="2:2" x14ac:dyDescent="0.35">
      <c r="B324" cm="1">
        <f t="array" ref="B324">TRANSPOSE(_xlfn._xlws.SORT(_xlfn._xlws.FILTER(fertilizers[fertilizer_level],fertilizers[experiment_id]=A324)))</f>
        <v>0</v>
      </c>
    </row>
    <row r="325" spans="2:2" x14ac:dyDescent="0.35">
      <c r="B325" cm="1">
        <f t="array" ref="B325">TRANSPOSE(_xlfn._xlws.SORT(_xlfn._xlws.FILTER(fertilizers[fertilizer_level],fertilizers[experiment_id]=A325)))</f>
        <v>0</v>
      </c>
    </row>
    <row r="326" spans="2:2" x14ac:dyDescent="0.35">
      <c r="B326" cm="1">
        <f t="array" ref="B326">TRANSPOSE(_xlfn._xlws.SORT(_xlfn._xlws.FILTER(fertilizers[fertilizer_level],fertilizers[experiment_id]=A326)))</f>
        <v>0</v>
      </c>
    </row>
    <row r="327" spans="2:2" x14ac:dyDescent="0.35">
      <c r="B327" cm="1">
        <f t="array" ref="B327">TRANSPOSE(_xlfn._xlws.SORT(_xlfn._xlws.FILTER(fertilizers[fertilizer_level],fertilizers[experiment_id]=A327)))</f>
        <v>0</v>
      </c>
    </row>
    <row r="328" spans="2:2" x14ac:dyDescent="0.35">
      <c r="B328" cm="1">
        <f t="array" ref="B328">TRANSPOSE(_xlfn._xlws.SORT(_xlfn._xlws.FILTER(fertilizers[fertilizer_level],fertilizers[experiment_id]=A328)))</f>
        <v>0</v>
      </c>
    </row>
    <row r="329" spans="2:2" x14ac:dyDescent="0.35">
      <c r="B329" cm="1">
        <f t="array" ref="B329">TRANSPOSE(_xlfn._xlws.SORT(_xlfn._xlws.FILTER(fertilizers[fertilizer_level],fertilizers[experiment_id]=A329)))</f>
        <v>0</v>
      </c>
    </row>
    <row r="330" spans="2:2" x14ac:dyDescent="0.35">
      <c r="B330" cm="1">
        <f t="array" ref="B330">TRANSPOSE(_xlfn._xlws.SORT(_xlfn._xlws.FILTER(fertilizers[fertilizer_level],fertilizers[experiment_id]=A330)))</f>
        <v>0</v>
      </c>
    </row>
    <row r="331" spans="2:2" x14ac:dyDescent="0.35">
      <c r="B331" cm="1">
        <f t="array" ref="B331">TRANSPOSE(_xlfn._xlws.SORT(_xlfn._xlws.FILTER(fertilizers[fertilizer_level],fertilizers[experiment_id]=A331)))</f>
        <v>0</v>
      </c>
    </row>
    <row r="332" spans="2:2" x14ac:dyDescent="0.35">
      <c r="B332" cm="1">
        <f t="array" ref="B332">TRANSPOSE(_xlfn._xlws.SORT(_xlfn._xlws.FILTER(fertilizers[fertilizer_level],fertilizers[experiment_id]=A332)))</f>
        <v>0</v>
      </c>
    </row>
    <row r="333" spans="2:2" x14ac:dyDescent="0.35">
      <c r="B333" cm="1">
        <f t="array" ref="B333">TRANSPOSE(_xlfn._xlws.SORT(_xlfn._xlws.FILTER(fertilizers[fertilizer_level],fertilizers[experiment_id]=A333)))</f>
        <v>0</v>
      </c>
    </row>
    <row r="334" spans="2:2" x14ac:dyDescent="0.35">
      <c r="B334" cm="1">
        <f t="array" ref="B334">TRANSPOSE(_xlfn._xlws.SORT(_xlfn._xlws.FILTER(fertilizers[fertilizer_level],fertilizers[experiment_id]=A334)))</f>
        <v>0</v>
      </c>
    </row>
    <row r="335" spans="2:2" x14ac:dyDescent="0.35">
      <c r="B335" cm="1">
        <f t="array" ref="B335">TRANSPOSE(_xlfn._xlws.SORT(_xlfn._xlws.FILTER(fertilizers[fertilizer_level],fertilizers[experiment_id]=A335)))</f>
        <v>0</v>
      </c>
    </row>
    <row r="336" spans="2:2" x14ac:dyDescent="0.35">
      <c r="B336" cm="1">
        <f t="array" ref="B336">TRANSPOSE(_xlfn._xlws.SORT(_xlfn._xlws.FILTER(fertilizers[fertilizer_level],fertilizers[experiment_id]=A336)))</f>
        <v>0</v>
      </c>
    </row>
    <row r="337" spans="2:2" x14ac:dyDescent="0.35">
      <c r="B337" cm="1">
        <f t="array" ref="B337">TRANSPOSE(_xlfn._xlws.SORT(_xlfn._xlws.FILTER(fertilizers[fertilizer_level],fertilizers[experiment_id]=A337)))</f>
        <v>0</v>
      </c>
    </row>
    <row r="338" spans="2:2" x14ac:dyDescent="0.35">
      <c r="B338" cm="1">
        <f t="array" ref="B338">TRANSPOSE(_xlfn._xlws.SORT(_xlfn._xlws.FILTER(fertilizers[fertilizer_level],fertilizers[experiment_id]=A338)))</f>
        <v>0</v>
      </c>
    </row>
    <row r="339" spans="2:2" x14ac:dyDescent="0.35">
      <c r="B339" cm="1">
        <f t="array" ref="B339">TRANSPOSE(_xlfn._xlws.SORT(_xlfn._xlws.FILTER(fertilizers[fertilizer_level],fertilizers[experiment_id]=A339)))</f>
        <v>0</v>
      </c>
    </row>
    <row r="340" spans="2:2" x14ac:dyDescent="0.35">
      <c r="B340" cm="1">
        <f t="array" ref="B340">TRANSPOSE(_xlfn._xlws.SORT(_xlfn._xlws.FILTER(fertilizers[fertilizer_level],fertilizers[experiment_id]=A340)))</f>
        <v>0</v>
      </c>
    </row>
    <row r="341" spans="2:2" x14ac:dyDescent="0.35">
      <c r="B341" cm="1">
        <f t="array" ref="B341">TRANSPOSE(_xlfn._xlws.SORT(_xlfn._xlws.FILTER(fertilizers[fertilizer_level],fertilizers[experiment_id]=A341)))</f>
        <v>0</v>
      </c>
    </row>
    <row r="342" spans="2:2" x14ac:dyDescent="0.35">
      <c r="B342" cm="1">
        <f t="array" ref="B342">TRANSPOSE(_xlfn._xlws.SORT(_xlfn._xlws.FILTER(fertilizers[fertilizer_level],fertilizers[experiment_id]=A342)))</f>
        <v>0</v>
      </c>
    </row>
    <row r="343" spans="2:2" x14ac:dyDescent="0.35">
      <c r="B343" cm="1">
        <f t="array" ref="B343">TRANSPOSE(_xlfn._xlws.SORT(_xlfn._xlws.FILTER(fertilizers[fertilizer_level],fertilizers[experiment_id]=A343)))</f>
        <v>0</v>
      </c>
    </row>
    <row r="344" spans="2:2" x14ac:dyDescent="0.35">
      <c r="B344" cm="1">
        <f t="array" ref="B344">TRANSPOSE(_xlfn._xlws.SORT(_xlfn._xlws.FILTER(fertilizers[fertilizer_level],fertilizers[experiment_id]=A344)))</f>
        <v>0</v>
      </c>
    </row>
    <row r="345" spans="2:2" x14ac:dyDescent="0.35">
      <c r="B345" cm="1">
        <f t="array" ref="B345">TRANSPOSE(_xlfn._xlws.SORT(_xlfn._xlws.FILTER(fertilizers[fertilizer_level],fertilizers[experiment_id]=A345)))</f>
        <v>0</v>
      </c>
    </row>
    <row r="346" spans="2:2" x14ac:dyDescent="0.35">
      <c r="B346" cm="1">
        <f t="array" ref="B346">TRANSPOSE(_xlfn._xlws.SORT(_xlfn._xlws.FILTER(fertilizers[fertilizer_level],fertilizers[experiment_id]=A346)))</f>
        <v>0</v>
      </c>
    </row>
    <row r="347" spans="2:2" x14ac:dyDescent="0.35">
      <c r="B347" cm="1">
        <f t="array" ref="B347">TRANSPOSE(_xlfn._xlws.SORT(_xlfn._xlws.FILTER(fertilizers[fertilizer_level],fertilizers[experiment_id]=A347)))</f>
        <v>0</v>
      </c>
    </row>
    <row r="348" spans="2:2" x14ac:dyDescent="0.35">
      <c r="B348" cm="1">
        <f t="array" ref="B348">TRANSPOSE(_xlfn._xlws.SORT(_xlfn._xlws.FILTER(fertilizers[fertilizer_level],fertilizers[experiment_id]=A348)))</f>
        <v>0</v>
      </c>
    </row>
    <row r="349" spans="2:2" x14ac:dyDescent="0.35">
      <c r="B349" cm="1">
        <f t="array" ref="B349">TRANSPOSE(_xlfn._xlws.SORT(_xlfn._xlws.FILTER(fertilizers[fertilizer_level],fertilizers[experiment_id]=A349)))</f>
        <v>0</v>
      </c>
    </row>
    <row r="350" spans="2:2" x14ac:dyDescent="0.35">
      <c r="B350" cm="1">
        <f t="array" ref="B350">TRANSPOSE(_xlfn._xlws.SORT(_xlfn._xlws.FILTER(fertilizers[fertilizer_level],fertilizers[experiment_id]=A350)))</f>
        <v>0</v>
      </c>
    </row>
    <row r="351" spans="2:2" x14ac:dyDescent="0.35">
      <c r="B351" cm="1">
        <f t="array" ref="B351">TRANSPOSE(_xlfn._xlws.SORT(_xlfn._xlws.FILTER(fertilizers[fertilizer_level],fertilizers[experiment_id]=A351)))</f>
        <v>0</v>
      </c>
    </row>
    <row r="352" spans="2:2" x14ac:dyDescent="0.35">
      <c r="B352" cm="1">
        <f t="array" ref="B352">TRANSPOSE(_xlfn._xlws.SORT(_xlfn._xlws.FILTER(fertilizers[fertilizer_level],fertilizers[experiment_id]=A352)))</f>
        <v>0</v>
      </c>
    </row>
    <row r="353" spans="2:2" x14ac:dyDescent="0.35">
      <c r="B353" cm="1">
        <f t="array" ref="B353">TRANSPOSE(_xlfn._xlws.SORT(_xlfn._xlws.FILTER(fertilizers[fertilizer_level],fertilizers[experiment_id]=A353)))</f>
        <v>0</v>
      </c>
    </row>
    <row r="354" spans="2:2" x14ac:dyDescent="0.35">
      <c r="B354" cm="1">
        <f t="array" ref="B354">TRANSPOSE(_xlfn._xlws.SORT(_xlfn._xlws.FILTER(fertilizers[fertilizer_level],fertilizers[experiment_id]=A354)))</f>
        <v>0</v>
      </c>
    </row>
    <row r="355" spans="2:2" x14ac:dyDescent="0.35">
      <c r="B355" cm="1">
        <f t="array" ref="B355">TRANSPOSE(_xlfn._xlws.SORT(_xlfn._xlws.FILTER(fertilizers[fertilizer_level],fertilizers[experiment_id]=A355)))</f>
        <v>0</v>
      </c>
    </row>
    <row r="356" spans="2:2" x14ac:dyDescent="0.35">
      <c r="B356" cm="1">
        <f t="array" ref="B356">TRANSPOSE(_xlfn._xlws.SORT(_xlfn._xlws.FILTER(fertilizers[fertilizer_level],fertilizers[experiment_id]=A356)))</f>
        <v>0</v>
      </c>
    </row>
    <row r="357" spans="2:2" x14ac:dyDescent="0.35">
      <c r="B357" cm="1">
        <f t="array" ref="B357">TRANSPOSE(_xlfn._xlws.SORT(_xlfn._xlws.FILTER(fertilizers[fertilizer_level],fertilizers[experiment_id]=A357)))</f>
        <v>0</v>
      </c>
    </row>
    <row r="358" spans="2:2" x14ac:dyDescent="0.35">
      <c r="B358" cm="1">
        <f t="array" ref="B358">TRANSPOSE(_xlfn._xlws.SORT(_xlfn._xlws.FILTER(fertilizers[fertilizer_level],fertilizers[experiment_id]=A358)))</f>
        <v>0</v>
      </c>
    </row>
    <row r="359" spans="2:2" x14ac:dyDescent="0.35">
      <c r="B359" cm="1">
        <f t="array" ref="B359">TRANSPOSE(_xlfn._xlws.SORT(_xlfn._xlws.FILTER(fertilizers[fertilizer_level],fertilizers[experiment_id]=A359)))</f>
        <v>0</v>
      </c>
    </row>
    <row r="360" spans="2:2" x14ac:dyDescent="0.35">
      <c r="B360" cm="1">
        <f t="array" ref="B360">TRANSPOSE(_xlfn._xlws.SORT(_xlfn._xlws.FILTER(fertilizers[fertilizer_level],fertilizers[experiment_id]=A360)))</f>
        <v>0</v>
      </c>
    </row>
    <row r="361" spans="2:2" x14ac:dyDescent="0.35">
      <c r="B361" cm="1">
        <f t="array" ref="B361">TRANSPOSE(_xlfn._xlws.SORT(_xlfn._xlws.FILTER(fertilizers[fertilizer_level],fertilizers[experiment_id]=A361)))</f>
        <v>0</v>
      </c>
    </row>
    <row r="362" spans="2:2" x14ac:dyDescent="0.35">
      <c r="B362" cm="1">
        <f t="array" ref="B362">TRANSPOSE(_xlfn._xlws.SORT(_xlfn._xlws.FILTER(fertilizers[fertilizer_level],fertilizers[experiment_id]=A362)))</f>
        <v>0</v>
      </c>
    </row>
    <row r="363" spans="2:2" x14ac:dyDescent="0.35">
      <c r="B363" cm="1">
        <f t="array" ref="B363">TRANSPOSE(_xlfn._xlws.SORT(_xlfn._xlws.FILTER(fertilizers[fertilizer_level],fertilizers[experiment_id]=A363)))</f>
        <v>0</v>
      </c>
    </row>
    <row r="364" spans="2:2" x14ac:dyDescent="0.35">
      <c r="B364" cm="1">
        <f t="array" ref="B364">TRANSPOSE(_xlfn._xlws.SORT(_xlfn._xlws.FILTER(fertilizers[fertilizer_level],fertilizers[experiment_id]=A364)))</f>
        <v>0</v>
      </c>
    </row>
    <row r="365" spans="2:2" x14ac:dyDescent="0.35">
      <c r="B365" cm="1">
        <f t="array" ref="B365">TRANSPOSE(_xlfn._xlws.SORT(_xlfn._xlws.FILTER(fertilizers[fertilizer_level],fertilizers[experiment_id]=A365)))</f>
        <v>0</v>
      </c>
    </row>
    <row r="366" spans="2:2" x14ac:dyDescent="0.35">
      <c r="B366" cm="1">
        <f t="array" ref="B366">TRANSPOSE(_xlfn._xlws.SORT(_xlfn._xlws.FILTER(fertilizers[fertilizer_level],fertilizers[experiment_id]=A366)))</f>
        <v>0</v>
      </c>
    </row>
    <row r="367" spans="2:2" x14ac:dyDescent="0.35">
      <c r="B367" cm="1">
        <f t="array" ref="B367">TRANSPOSE(_xlfn._xlws.SORT(_xlfn._xlws.FILTER(fertilizers[fertilizer_level],fertilizers[experiment_id]=A367)))</f>
        <v>0</v>
      </c>
    </row>
    <row r="368" spans="2:2" x14ac:dyDescent="0.35">
      <c r="B368" cm="1">
        <f t="array" ref="B368">TRANSPOSE(_xlfn._xlws.SORT(_xlfn._xlws.FILTER(fertilizers[fertilizer_level],fertilizers[experiment_id]=A368)))</f>
        <v>0</v>
      </c>
    </row>
    <row r="369" spans="2:2" x14ac:dyDescent="0.35">
      <c r="B369" cm="1">
        <f t="array" ref="B369">TRANSPOSE(_xlfn._xlws.SORT(_xlfn._xlws.FILTER(fertilizers[fertilizer_level],fertilizers[experiment_id]=A369)))</f>
        <v>0</v>
      </c>
    </row>
    <row r="370" spans="2:2" x14ac:dyDescent="0.35">
      <c r="B370" cm="1">
        <f t="array" ref="B370">TRANSPOSE(_xlfn._xlws.SORT(_xlfn._xlws.FILTER(fertilizers[fertilizer_level],fertilizers[experiment_id]=A370)))</f>
        <v>0</v>
      </c>
    </row>
    <row r="371" spans="2:2" x14ac:dyDescent="0.35">
      <c r="B371" cm="1">
        <f t="array" ref="B371">TRANSPOSE(_xlfn._xlws.SORT(_xlfn._xlws.FILTER(fertilizers[fertilizer_level],fertilizers[experiment_id]=A371)))</f>
        <v>0</v>
      </c>
    </row>
    <row r="372" spans="2:2" x14ac:dyDescent="0.35">
      <c r="B372" cm="1">
        <f t="array" ref="B372">TRANSPOSE(_xlfn._xlws.SORT(_xlfn._xlws.FILTER(fertilizers[fertilizer_level],fertilizers[experiment_id]=A372)))</f>
        <v>0</v>
      </c>
    </row>
    <row r="373" spans="2:2" x14ac:dyDescent="0.35">
      <c r="B373" cm="1">
        <f t="array" ref="B373">TRANSPOSE(_xlfn._xlws.SORT(_xlfn._xlws.FILTER(fertilizers[fertilizer_level],fertilizers[experiment_id]=A373)))</f>
        <v>0</v>
      </c>
    </row>
    <row r="374" spans="2:2" x14ac:dyDescent="0.35">
      <c r="B374" cm="1">
        <f t="array" ref="B374">TRANSPOSE(_xlfn._xlws.SORT(_xlfn._xlws.FILTER(fertilizers[fertilizer_level],fertilizers[experiment_id]=A374)))</f>
        <v>0</v>
      </c>
    </row>
    <row r="375" spans="2:2" x14ac:dyDescent="0.35">
      <c r="B375" cm="1">
        <f t="array" ref="B375">TRANSPOSE(_xlfn._xlws.SORT(_xlfn._xlws.FILTER(fertilizers[fertilizer_level],fertilizers[experiment_id]=A375)))</f>
        <v>0</v>
      </c>
    </row>
    <row r="376" spans="2:2" x14ac:dyDescent="0.35">
      <c r="B376" cm="1">
        <f t="array" ref="B376">TRANSPOSE(_xlfn._xlws.SORT(_xlfn._xlws.FILTER(fertilizers[fertilizer_level],fertilizers[experiment_id]=A376)))</f>
        <v>0</v>
      </c>
    </row>
    <row r="377" spans="2:2" x14ac:dyDescent="0.35">
      <c r="B377" cm="1">
        <f t="array" ref="B377">TRANSPOSE(_xlfn._xlws.SORT(_xlfn._xlws.FILTER(fertilizers[fertilizer_level],fertilizers[experiment_id]=A377)))</f>
        <v>0</v>
      </c>
    </row>
    <row r="378" spans="2:2" x14ac:dyDescent="0.35">
      <c r="B378" cm="1">
        <f t="array" ref="B378">TRANSPOSE(_xlfn._xlws.SORT(_xlfn._xlws.FILTER(fertilizers[fertilizer_level],fertilizers[experiment_id]=A378)))</f>
        <v>0</v>
      </c>
    </row>
    <row r="379" spans="2:2" x14ac:dyDescent="0.35">
      <c r="B379" cm="1">
        <f t="array" ref="B379">TRANSPOSE(_xlfn._xlws.SORT(_xlfn._xlws.FILTER(fertilizers[fertilizer_level],fertilizers[experiment_id]=A379)))</f>
        <v>0</v>
      </c>
    </row>
    <row r="380" spans="2:2" x14ac:dyDescent="0.35">
      <c r="B380" cm="1">
        <f t="array" ref="B380">TRANSPOSE(_xlfn._xlws.SORT(_xlfn._xlws.FILTER(fertilizers[fertilizer_level],fertilizers[experiment_id]=A380)))</f>
        <v>0</v>
      </c>
    </row>
    <row r="381" spans="2:2" x14ac:dyDescent="0.35">
      <c r="B381" cm="1">
        <f t="array" ref="B381">TRANSPOSE(_xlfn._xlws.SORT(_xlfn._xlws.FILTER(fertilizers[fertilizer_level],fertilizers[experiment_id]=A381)))</f>
        <v>0</v>
      </c>
    </row>
    <row r="382" spans="2:2" x14ac:dyDescent="0.35">
      <c r="B382" cm="1">
        <f t="array" ref="B382">TRANSPOSE(_xlfn._xlws.SORT(_xlfn._xlws.FILTER(fertilizers[fertilizer_level],fertilizers[experiment_id]=A382)))</f>
        <v>0</v>
      </c>
    </row>
    <row r="383" spans="2:2" x14ac:dyDescent="0.35">
      <c r="B383" cm="1">
        <f t="array" ref="B383">TRANSPOSE(_xlfn._xlws.SORT(_xlfn._xlws.FILTER(fertilizers[fertilizer_level],fertilizers[experiment_id]=A383)))</f>
        <v>0</v>
      </c>
    </row>
    <row r="384" spans="2:2" x14ac:dyDescent="0.35">
      <c r="B384" cm="1">
        <f t="array" ref="B384">TRANSPOSE(_xlfn._xlws.SORT(_xlfn._xlws.FILTER(fertilizers[fertilizer_level],fertilizers[experiment_id]=A384)))</f>
        <v>0</v>
      </c>
    </row>
    <row r="385" spans="2:2" x14ac:dyDescent="0.35">
      <c r="B385" cm="1">
        <f t="array" ref="B385">TRANSPOSE(_xlfn._xlws.SORT(_xlfn._xlws.FILTER(fertilizers[fertilizer_level],fertilizers[experiment_id]=A385)))</f>
        <v>0</v>
      </c>
    </row>
    <row r="386" spans="2:2" x14ac:dyDescent="0.35">
      <c r="B386" cm="1">
        <f t="array" ref="B386">TRANSPOSE(_xlfn._xlws.SORT(_xlfn._xlws.FILTER(fertilizers[fertilizer_level],fertilizers[experiment_id]=A386)))</f>
        <v>0</v>
      </c>
    </row>
    <row r="387" spans="2:2" x14ac:dyDescent="0.35">
      <c r="B387" cm="1">
        <f t="array" ref="B387">TRANSPOSE(_xlfn._xlws.SORT(_xlfn._xlws.FILTER(fertilizers[fertilizer_level],fertilizers[experiment_id]=A387)))</f>
        <v>0</v>
      </c>
    </row>
    <row r="388" spans="2:2" x14ac:dyDescent="0.35">
      <c r="B388" cm="1">
        <f t="array" ref="B388">TRANSPOSE(_xlfn._xlws.SORT(_xlfn._xlws.FILTER(fertilizers[fertilizer_level],fertilizers[experiment_id]=A388)))</f>
        <v>0</v>
      </c>
    </row>
    <row r="389" spans="2:2" x14ac:dyDescent="0.35">
      <c r="B389" cm="1">
        <f t="array" ref="B389">TRANSPOSE(_xlfn._xlws.SORT(_xlfn._xlws.FILTER(fertilizers[fertilizer_level],fertilizers[experiment_id]=A389)))</f>
        <v>0</v>
      </c>
    </row>
    <row r="390" spans="2:2" x14ac:dyDescent="0.35">
      <c r="B390" cm="1">
        <f t="array" ref="B390">TRANSPOSE(_xlfn._xlws.SORT(_xlfn._xlws.FILTER(fertilizers[fertilizer_level],fertilizers[experiment_id]=A390)))</f>
        <v>0</v>
      </c>
    </row>
    <row r="391" spans="2:2" x14ac:dyDescent="0.35">
      <c r="B391" cm="1">
        <f t="array" ref="B391">TRANSPOSE(_xlfn._xlws.SORT(_xlfn._xlws.FILTER(fertilizers[fertilizer_level],fertilizers[experiment_id]=A391)))</f>
        <v>0</v>
      </c>
    </row>
    <row r="392" spans="2:2" x14ac:dyDescent="0.35">
      <c r="B392" cm="1">
        <f t="array" ref="B392">TRANSPOSE(_xlfn._xlws.SORT(_xlfn._xlws.FILTER(fertilizers[fertilizer_level],fertilizers[experiment_id]=A392)))</f>
        <v>0</v>
      </c>
    </row>
    <row r="393" spans="2:2" x14ac:dyDescent="0.35">
      <c r="B393" cm="1">
        <f t="array" ref="B393">TRANSPOSE(_xlfn._xlws.SORT(_xlfn._xlws.FILTER(fertilizers[fertilizer_level],fertilizers[experiment_id]=A393)))</f>
        <v>0</v>
      </c>
    </row>
    <row r="394" spans="2:2" x14ac:dyDescent="0.35">
      <c r="B394" cm="1">
        <f t="array" ref="B394">TRANSPOSE(_xlfn._xlws.SORT(_xlfn._xlws.FILTER(fertilizers[fertilizer_level],fertilizers[experiment_id]=A394)))</f>
        <v>0</v>
      </c>
    </row>
    <row r="395" spans="2:2" x14ac:dyDescent="0.35">
      <c r="B395" cm="1">
        <f t="array" ref="B395">TRANSPOSE(_xlfn._xlws.SORT(_xlfn._xlws.FILTER(fertilizers[fertilizer_level],fertilizers[experiment_id]=A395)))</f>
        <v>0</v>
      </c>
    </row>
    <row r="396" spans="2:2" x14ac:dyDescent="0.35">
      <c r="B396" cm="1">
        <f t="array" ref="B396">TRANSPOSE(_xlfn._xlws.SORT(_xlfn._xlws.FILTER(fertilizers[fertilizer_level],fertilizers[experiment_id]=A396)))</f>
        <v>0</v>
      </c>
    </row>
    <row r="397" spans="2:2" x14ac:dyDescent="0.35">
      <c r="B397" cm="1">
        <f t="array" ref="B397">TRANSPOSE(_xlfn._xlws.SORT(_xlfn._xlws.FILTER(fertilizers[fertilizer_level],fertilizers[experiment_id]=A397)))</f>
        <v>0</v>
      </c>
    </row>
    <row r="398" spans="2:2" x14ac:dyDescent="0.35">
      <c r="B398" cm="1">
        <f t="array" ref="B398">TRANSPOSE(_xlfn._xlws.SORT(_xlfn._xlws.FILTER(fertilizers[fertilizer_level],fertilizers[experiment_id]=A398)))</f>
        <v>0</v>
      </c>
    </row>
    <row r="399" spans="2:2" x14ac:dyDescent="0.35">
      <c r="B399" cm="1">
        <f t="array" ref="B399">TRANSPOSE(_xlfn._xlws.SORT(_xlfn._xlws.FILTER(fertilizers[fertilizer_level],fertilizers[experiment_id]=A399)))</f>
        <v>0</v>
      </c>
    </row>
    <row r="400" spans="2:2" x14ac:dyDescent="0.35">
      <c r="B400" cm="1">
        <f t="array" ref="B400">TRANSPOSE(_xlfn._xlws.SORT(_xlfn._xlws.FILTER(fertilizers[fertilizer_level],fertilizers[experiment_id]=A400)))</f>
        <v>0</v>
      </c>
    </row>
    <row r="401" spans="2:2" x14ac:dyDescent="0.35">
      <c r="B401" cm="1">
        <f t="array" ref="B401">TRANSPOSE(_xlfn._xlws.SORT(_xlfn._xlws.FILTER(fertilizers[fertilizer_level],fertilizers[experiment_id]=A401)))</f>
        <v>0</v>
      </c>
    </row>
    <row r="402" spans="2:2" x14ac:dyDescent="0.35">
      <c r="B402" cm="1">
        <f t="array" ref="B402">TRANSPOSE(_xlfn._xlws.SORT(_xlfn._xlws.FILTER(fertilizers[fertilizer_level],fertilizers[experiment_id]=A402)))</f>
        <v>0</v>
      </c>
    </row>
    <row r="403" spans="2:2" x14ac:dyDescent="0.35">
      <c r="B403" cm="1">
        <f t="array" ref="B403">TRANSPOSE(_xlfn._xlws.SORT(_xlfn._xlws.FILTER(fertilizers[fertilizer_level],fertilizers[experiment_id]=A403)))</f>
        <v>0</v>
      </c>
    </row>
    <row r="404" spans="2:2" x14ac:dyDescent="0.35">
      <c r="B404" cm="1">
        <f t="array" ref="B404">TRANSPOSE(_xlfn._xlws.SORT(_xlfn._xlws.FILTER(fertilizers[fertilizer_level],fertilizers[experiment_id]=A404)))</f>
        <v>0</v>
      </c>
    </row>
    <row r="405" spans="2:2" x14ac:dyDescent="0.35">
      <c r="B405" cm="1">
        <f t="array" ref="B405">TRANSPOSE(_xlfn._xlws.SORT(_xlfn._xlws.FILTER(fertilizers[fertilizer_level],fertilizers[experiment_id]=A405)))</f>
        <v>0</v>
      </c>
    </row>
    <row r="406" spans="2:2" x14ac:dyDescent="0.35">
      <c r="B406" cm="1">
        <f t="array" ref="B406">TRANSPOSE(_xlfn._xlws.SORT(_xlfn._xlws.FILTER(fertilizers[fertilizer_level],fertilizers[experiment_id]=A406)))</f>
        <v>0</v>
      </c>
    </row>
    <row r="407" spans="2:2" x14ac:dyDescent="0.35">
      <c r="B407" cm="1">
        <f t="array" ref="B407">TRANSPOSE(_xlfn._xlws.SORT(_xlfn._xlws.FILTER(fertilizers[fertilizer_level],fertilizers[experiment_id]=A407)))</f>
        <v>0</v>
      </c>
    </row>
    <row r="408" spans="2:2" x14ac:dyDescent="0.35">
      <c r="B408" cm="1">
        <f t="array" ref="B408">TRANSPOSE(_xlfn._xlws.SORT(_xlfn._xlws.FILTER(fertilizers[fertilizer_level],fertilizers[experiment_id]=A408)))</f>
        <v>0</v>
      </c>
    </row>
    <row r="409" spans="2:2" x14ac:dyDescent="0.35">
      <c r="B409" cm="1">
        <f t="array" ref="B409">TRANSPOSE(_xlfn._xlws.SORT(_xlfn._xlws.FILTER(fertilizers[fertilizer_level],fertilizers[experiment_id]=A409)))</f>
        <v>0</v>
      </c>
    </row>
    <row r="410" spans="2:2" x14ac:dyDescent="0.35">
      <c r="B410" cm="1">
        <f t="array" ref="B410">TRANSPOSE(_xlfn._xlws.SORT(_xlfn._xlws.FILTER(fertilizers[fertilizer_level],fertilizers[experiment_id]=A410)))</f>
        <v>0</v>
      </c>
    </row>
    <row r="411" spans="2:2" x14ac:dyDescent="0.35">
      <c r="B411" cm="1">
        <f t="array" ref="B411">TRANSPOSE(_xlfn._xlws.SORT(_xlfn._xlws.FILTER(fertilizers[fertilizer_level],fertilizers[experiment_id]=A411)))</f>
        <v>0</v>
      </c>
    </row>
    <row r="412" spans="2:2" x14ac:dyDescent="0.35">
      <c r="B412" cm="1">
        <f t="array" ref="B412">TRANSPOSE(_xlfn._xlws.SORT(_xlfn._xlws.FILTER(fertilizers[fertilizer_level],fertilizers[experiment_id]=A412)))</f>
        <v>0</v>
      </c>
    </row>
    <row r="413" spans="2:2" x14ac:dyDescent="0.35">
      <c r="B413" cm="1">
        <f t="array" ref="B413">TRANSPOSE(_xlfn._xlws.SORT(_xlfn._xlws.FILTER(fertilizers[fertilizer_level],fertilizers[experiment_id]=A413)))</f>
        <v>0</v>
      </c>
    </row>
    <row r="414" spans="2:2" x14ac:dyDescent="0.35">
      <c r="B414" cm="1">
        <f t="array" ref="B414">TRANSPOSE(_xlfn._xlws.SORT(_xlfn._xlws.FILTER(fertilizers[fertilizer_level],fertilizers[experiment_id]=A414)))</f>
        <v>0</v>
      </c>
    </row>
    <row r="415" spans="2:2" x14ac:dyDescent="0.35">
      <c r="B415" cm="1">
        <f t="array" ref="B415">TRANSPOSE(_xlfn._xlws.SORT(_xlfn._xlws.FILTER(fertilizers[fertilizer_level],fertilizers[experiment_id]=A415)))</f>
        <v>0</v>
      </c>
    </row>
    <row r="416" spans="2:2" x14ac:dyDescent="0.35">
      <c r="B416" cm="1">
        <f t="array" ref="B416">TRANSPOSE(_xlfn._xlws.SORT(_xlfn._xlws.FILTER(fertilizers[fertilizer_level],fertilizers[experiment_id]=A416)))</f>
        <v>0</v>
      </c>
    </row>
    <row r="417" spans="2:2" x14ac:dyDescent="0.35">
      <c r="B417" cm="1">
        <f t="array" ref="B417">TRANSPOSE(_xlfn._xlws.SORT(_xlfn._xlws.FILTER(fertilizers[fertilizer_level],fertilizers[experiment_id]=A417)))</f>
        <v>0</v>
      </c>
    </row>
    <row r="418" spans="2:2" x14ac:dyDescent="0.35">
      <c r="B418" cm="1">
        <f t="array" ref="B418">TRANSPOSE(_xlfn._xlws.SORT(_xlfn._xlws.FILTER(fertilizers[fertilizer_level],fertilizers[experiment_id]=A418)))</f>
        <v>0</v>
      </c>
    </row>
    <row r="419" spans="2:2" x14ac:dyDescent="0.35">
      <c r="B419" cm="1">
        <f t="array" ref="B419">TRANSPOSE(_xlfn._xlws.SORT(_xlfn._xlws.FILTER(fertilizers[fertilizer_level],fertilizers[experiment_id]=A419)))</f>
        <v>0</v>
      </c>
    </row>
    <row r="420" spans="2:2" x14ac:dyDescent="0.35">
      <c r="B420" cm="1">
        <f t="array" ref="B420">TRANSPOSE(_xlfn._xlws.SORT(_xlfn._xlws.FILTER(fertilizers[fertilizer_level],fertilizers[experiment_id]=A420)))</f>
        <v>0</v>
      </c>
    </row>
    <row r="421" spans="2:2" x14ac:dyDescent="0.35">
      <c r="B421" cm="1">
        <f t="array" ref="B421">TRANSPOSE(_xlfn._xlws.SORT(_xlfn._xlws.FILTER(fertilizers[fertilizer_level],fertilizers[experiment_id]=A421)))</f>
        <v>0</v>
      </c>
    </row>
    <row r="422" spans="2:2" x14ac:dyDescent="0.35">
      <c r="B422" cm="1">
        <f t="array" ref="B422">TRANSPOSE(_xlfn._xlws.SORT(_xlfn._xlws.FILTER(fertilizers[fertilizer_level],fertilizers[experiment_id]=A422)))</f>
        <v>0</v>
      </c>
    </row>
    <row r="423" spans="2:2" x14ac:dyDescent="0.35">
      <c r="B423" cm="1">
        <f t="array" ref="B423">TRANSPOSE(_xlfn._xlws.SORT(_xlfn._xlws.FILTER(fertilizers[fertilizer_level],fertilizers[experiment_id]=A423)))</f>
        <v>0</v>
      </c>
    </row>
    <row r="424" spans="2:2" x14ac:dyDescent="0.35">
      <c r="B424" cm="1">
        <f t="array" ref="B424">TRANSPOSE(_xlfn._xlws.SORT(_xlfn._xlws.FILTER(fertilizers[fertilizer_level],fertilizers[experiment_id]=A424)))</f>
        <v>0</v>
      </c>
    </row>
    <row r="425" spans="2:2" x14ac:dyDescent="0.35">
      <c r="B425" cm="1">
        <f t="array" ref="B425">TRANSPOSE(_xlfn._xlws.SORT(_xlfn._xlws.FILTER(fertilizers[fertilizer_level],fertilizers[experiment_id]=A425)))</f>
        <v>0</v>
      </c>
    </row>
    <row r="426" spans="2:2" x14ac:dyDescent="0.35">
      <c r="B426" cm="1">
        <f t="array" ref="B426">TRANSPOSE(_xlfn._xlws.SORT(_xlfn._xlws.FILTER(fertilizers[fertilizer_level],fertilizers[experiment_id]=A426)))</f>
        <v>0</v>
      </c>
    </row>
    <row r="427" spans="2:2" x14ac:dyDescent="0.35">
      <c r="B427" cm="1">
        <f t="array" ref="B427">TRANSPOSE(_xlfn._xlws.SORT(_xlfn._xlws.FILTER(fertilizers[fertilizer_level],fertilizers[experiment_id]=A427)))</f>
        <v>0</v>
      </c>
    </row>
    <row r="428" spans="2:2" x14ac:dyDescent="0.35">
      <c r="B428" cm="1">
        <f t="array" ref="B428">TRANSPOSE(_xlfn._xlws.SORT(_xlfn._xlws.FILTER(fertilizers[fertilizer_level],fertilizers[experiment_id]=A428)))</f>
        <v>0</v>
      </c>
    </row>
    <row r="429" spans="2:2" x14ac:dyDescent="0.35">
      <c r="B429" cm="1">
        <f t="array" ref="B429">TRANSPOSE(_xlfn._xlws.SORT(_xlfn._xlws.FILTER(fertilizers[fertilizer_level],fertilizers[experiment_id]=A429)))</f>
        <v>0</v>
      </c>
    </row>
    <row r="430" spans="2:2" x14ac:dyDescent="0.35">
      <c r="B430" cm="1">
        <f t="array" ref="B430">TRANSPOSE(_xlfn._xlws.SORT(_xlfn._xlws.FILTER(fertilizers[fertilizer_level],fertilizers[experiment_id]=A430)))</f>
        <v>0</v>
      </c>
    </row>
    <row r="431" spans="2:2" x14ac:dyDescent="0.35">
      <c r="B431" cm="1">
        <f t="array" ref="B431">TRANSPOSE(_xlfn._xlws.SORT(_xlfn._xlws.FILTER(fertilizers[fertilizer_level],fertilizers[experiment_id]=A431)))</f>
        <v>0</v>
      </c>
    </row>
    <row r="432" spans="2:2" x14ac:dyDescent="0.35">
      <c r="B432" cm="1">
        <f t="array" ref="B432">TRANSPOSE(_xlfn._xlws.SORT(_xlfn._xlws.FILTER(fertilizers[fertilizer_level],fertilizers[experiment_id]=A432)))</f>
        <v>0</v>
      </c>
    </row>
    <row r="433" spans="2:2" x14ac:dyDescent="0.35">
      <c r="B433" cm="1">
        <f t="array" ref="B433">TRANSPOSE(_xlfn._xlws.SORT(_xlfn._xlws.FILTER(fertilizers[fertilizer_level],fertilizers[experiment_id]=A433)))</f>
        <v>0</v>
      </c>
    </row>
    <row r="434" spans="2:2" x14ac:dyDescent="0.35">
      <c r="B434" cm="1">
        <f t="array" ref="B434">TRANSPOSE(_xlfn._xlws.SORT(_xlfn._xlws.FILTER(fertilizers[fertilizer_level],fertilizers[experiment_id]=A434)))</f>
        <v>0</v>
      </c>
    </row>
    <row r="435" spans="2:2" x14ac:dyDescent="0.35">
      <c r="B435" cm="1">
        <f t="array" ref="B435">TRANSPOSE(_xlfn._xlws.SORT(_xlfn._xlws.FILTER(fertilizers[fertilizer_level],fertilizers[experiment_id]=A435)))</f>
        <v>0</v>
      </c>
    </row>
    <row r="436" spans="2:2" x14ac:dyDescent="0.35">
      <c r="B436" cm="1">
        <f t="array" ref="B436">TRANSPOSE(_xlfn._xlws.SORT(_xlfn._xlws.FILTER(fertilizers[fertilizer_level],fertilizers[experiment_id]=A436)))</f>
        <v>0</v>
      </c>
    </row>
    <row r="437" spans="2:2" x14ac:dyDescent="0.35">
      <c r="B437" cm="1">
        <f t="array" ref="B437">TRANSPOSE(_xlfn._xlws.SORT(_xlfn._xlws.FILTER(fertilizers[fertilizer_level],fertilizers[experiment_id]=A437)))</f>
        <v>0</v>
      </c>
    </row>
    <row r="438" spans="2:2" x14ac:dyDescent="0.35">
      <c r="B438" cm="1">
        <f t="array" ref="B438">TRANSPOSE(_xlfn._xlws.SORT(_xlfn._xlws.FILTER(fertilizers[fertilizer_level],fertilizers[experiment_id]=A438)))</f>
        <v>0</v>
      </c>
    </row>
    <row r="439" spans="2:2" x14ac:dyDescent="0.35">
      <c r="B439" cm="1">
        <f t="array" ref="B439">TRANSPOSE(_xlfn._xlws.SORT(_xlfn._xlws.FILTER(fertilizers[fertilizer_level],fertilizers[experiment_id]=A439)))</f>
        <v>0</v>
      </c>
    </row>
    <row r="440" spans="2:2" x14ac:dyDescent="0.35">
      <c r="B440" cm="1">
        <f t="array" ref="B440">TRANSPOSE(_xlfn._xlws.SORT(_xlfn._xlws.FILTER(fertilizers[fertilizer_level],fertilizers[experiment_id]=A440)))</f>
        <v>0</v>
      </c>
    </row>
    <row r="441" spans="2:2" x14ac:dyDescent="0.35">
      <c r="B441" cm="1">
        <f t="array" ref="B441">TRANSPOSE(_xlfn._xlws.SORT(_xlfn._xlws.FILTER(fertilizers[fertilizer_level],fertilizers[experiment_id]=A441)))</f>
        <v>0</v>
      </c>
    </row>
    <row r="442" spans="2:2" x14ac:dyDescent="0.35">
      <c r="B442" cm="1">
        <f t="array" ref="B442">TRANSPOSE(_xlfn._xlws.SORT(_xlfn._xlws.FILTER(fertilizers[fertilizer_level],fertilizers[experiment_id]=A442)))</f>
        <v>0</v>
      </c>
    </row>
    <row r="443" spans="2:2" x14ac:dyDescent="0.35">
      <c r="B443" cm="1">
        <f t="array" ref="B443">TRANSPOSE(_xlfn._xlws.SORT(_xlfn._xlws.FILTER(fertilizers[fertilizer_level],fertilizers[experiment_id]=A443)))</f>
        <v>0</v>
      </c>
    </row>
    <row r="444" spans="2:2" x14ac:dyDescent="0.35">
      <c r="B444" cm="1">
        <f t="array" ref="B444">TRANSPOSE(_xlfn._xlws.SORT(_xlfn._xlws.FILTER(fertilizers[fertilizer_level],fertilizers[experiment_id]=A444)))</f>
        <v>0</v>
      </c>
    </row>
    <row r="445" spans="2:2" x14ac:dyDescent="0.35">
      <c r="B445" cm="1">
        <f t="array" ref="B445">TRANSPOSE(_xlfn._xlws.SORT(_xlfn._xlws.FILTER(fertilizers[fertilizer_level],fertilizers[experiment_id]=A445)))</f>
        <v>0</v>
      </c>
    </row>
    <row r="446" spans="2:2" x14ac:dyDescent="0.35">
      <c r="B446" cm="1">
        <f t="array" ref="B446">TRANSPOSE(_xlfn._xlws.SORT(_xlfn._xlws.FILTER(fertilizers[fertilizer_level],fertilizers[experiment_id]=A446)))</f>
        <v>0</v>
      </c>
    </row>
    <row r="447" spans="2:2" x14ac:dyDescent="0.35">
      <c r="B447" cm="1">
        <f t="array" ref="B447">TRANSPOSE(_xlfn._xlws.SORT(_xlfn._xlws.FILTER(fertilizers[fertilizer_level],fertilizers[experiment_id]=A447)))</f>
        <v>0</v>
      </c>
    </row>
    <row r="448" spans="2:2" x14ac:dyDescent="0.35">
      <c r="B448" cm="1">
        <f t="array" ref="B448">TRANSPOSE(_xlfn._xlws.SORT(_xlfn._xlws.FILTER(fertilizers[fertilizer_level],fertilizers[experiment_id]=A448)))</f>
        <v>0</v>
      </c>
    </row>
    <row r="449" spans="2:2" x14ac:dyDescent="0.35">
      <c r="B449" cm="1">
        <f t="array" ref="B449">TRANSPOSE(_xlfn._xlws.SORT(_xlfn._xlws.FILTER(fertilizers[fertilizer_level],fertilizers[experiment_id]=A449)))</f>
        <v>0</v>
      </c>
    </row>
    <row r="450" spans="2:2" x14ac:dyDescent="0.35">
      <c r="B450" cm="1">
        <f t="array" ref="B450">TRANSPOSE(_xlfn._xlws.SORT(_xlfn._xlws.FILTER(fertilizers[fertilizer_level],fertilizers[experiment_id]=A450)))</f>
        <v>0</v>
      </c>
    </row>
    <row r="451" spans="2:2" x14ac:dyDescent="0.35">
      <c r="B451" cm="1">
        <f t="array" ref="B451">TRANSPOSE(_xlfn._xlws.SORT(_xlfn._xlws.FILTER(fertilizers[fertilizer_level],fertilizers[experiment_id]=A451)))</f>
        <v>0</v>
      </c>
    </row>
    <row r="452" spans="2:2" x14ac:dyDescent="0.35">
      <c r="B452" cm="1">
        <f t="array" ref="B452">TRANSPOSE(_xlfn._xlws.SORT(_xlfn._xlws.FILTER(fertilizers[fertilizer_level],fertilizers[experiment_id]=A452)))</f>
        <v>0</v>
      </c>
    </row>
    <row r="453" spans="2:2" x14ac:dyDescent="0.35">
      <c r="B453" cm="1">
        <f t="array" ref="B453">TRANSPOSE(_xlfn._xlws.SORT(_xlfn._xlws.FILTER(fertilizers[fertilizer_level],fertilizers[experiment_id]=A453)))</f>
        <v>0</v>
      </c>
    </row>
    <row r="454" spans="2:2" x14ac:dyDescent="0.35">
      <c r="B454" cm="1">
        <f t="array" ref="B454">TRANSPOSE(_xlfn._xlws.SORT(_xlfn._xlws.FILTER(fertilizers[fertilizer_level],fertilizers[experiment_id]=A454)))</f>
        <v>0</v>
      </c>
    </row>
    <row r="455" spans="2:2" x14ac:dyDescent="0.35">
      <c r="B455" cm="1">
        <f t="array" ref="B455">TRANSPOSE(_xlfn._xlws.SORT(_xlfn._xlws.FILTER(fertilizers[fertilizer_level],fertilizers[experiment_id]=A455)))</f>
        <v>0</v>
      </c>
    </row>
    <row r="456" spans="2:2" x14ac:dyDescent="0.35">
      <c r="B456" cm="1">
        <f t="array" ref="B456">TRANSPOSE(_xlfn._xlws.SORT(_xlfn._xlws.FILTER(fertilizers[fertilizer_level],fertilizers[experiment_id]=A456)))</f>
        <v>0</v>
      </c>
    </row>
    <row r="457" spans="2:2" x14ac:dyDescent="0.35">
      <c r="B457" cm="1">
        <f t="array" ref="B457">TRANSPOSE(_xlfn._xlws.SORT(_xlfn._xlws.FILTER(fertilizers[fertilizer_level],fertilizers[experiment_id]=A457)))</f>
        <v>0</v>
      </c>
    </row>
    <row r="458" spans="2:2" x14ac:dyDescent="0.35">
      <c r="B458" cm="1">
        <f t="array" ref="B458">TRANSPOSE(_xlfn._xlws.SORT(_xlfn._xlws.FILTER(fertilizers[fertilizer_level],fertilizers[experiment_id]=A458)))</f>
        <v>0</v>
      </c>
    </row>
    <row r="459" spans="2:2" x14ac:dyDescent="0.35">
      <c r="B459" cm="1">
        <f t="array" ref="B459">TRANSPOSE(_xlfn._xlws.SORT(_xlfn._xlws.FILTER(fertilizers[fertilizer_level],fertilizers[experiment_id]=A459)))</f>
        <v>0</v>
      </c>
    </row>
    <row r="460" spans="2:2" x14ac:dyDescent="0.35">
      <c r="B460" cm="1">
        <f t="array" ref="B460">TRANSPOSE(_xlfn._xlws.SORT(_xlfn._xlws.FILTER(fertilizers[fertilizer_level],fertilizers[experiment_id]=A460)))</f>
        <v>0</v>
      </c>
    </row>
    <row r="461" spans="2:2" x14ac:dyDescent="0.35">
      <c r="B461" cm="1">
        <f t="array" ref="B461">TRANSPOSE(_xlfn._xlws.SORT(_xlfn._xlws.FILTER(fertilizers[fertilizer_level],fertilizers[experiment_id]=A461)))</f>
        <v>0</v>
      </c>
    </row>
    <row r="462" spans="2:2" x14ac:dyDescent="0.35">
      <c r="B462" cm="1">
        <f t="array" ref="B462">TRANSPOSE(_xlfn._xlws.SORT(_xlfn._xlws.FILTER(fertilizers[fertilizer_level],fertilizers[experiment_id]=A462)))</f>
        <v>0</v>
      </c>
    </row>
    <row r="463" spans="2:2" x14ac:dyDescent="0.35">
      <c r="B463" cm="1">
        <f t="array" ref="B463">TRANSPOSE(_xlfn._xlws.SORT(_xlfn._xlws.FILTER(fertilizers[fertilizer_level],fertilizers[experiment_id]=A463)))</f>
        <v>0</v>
      </c>
    </row>
    <row r="464" spans="2:2" x14ac:dyDescent="0.35">
      <c r="B464" cm="1">
        <f t="array" ref="B464">TRANSPOSE(_xlfn._xlws.SORT(_xlfn._xlws.FILTER(fertilizers[fertilizer_level],fertilizers[experiment_id]=A464)))</f>
        <v>0</v>
      </c>
    </row>
    <row r="465" spans="2:2" x14ac:dyDescent="0.35">
      <c r="B465" cm="1">
        <f t="array" ref="B465">TRANSPOSE(_xlfn._xlws.SORT(_xlfn._xlws.FILTER(fertilizers[fertilizer_level],fertilizers[experiment_id]=A465)))</f>
        <v>0</v>
      </c>
    </row>
    <row r="466" spans="2:2" x14ac:dyDescent="0.35">
      <c r="B466" cm="1">
        <f t="array" ref="B466">TRANSPOSE(_xlfn._xlws.SORT(_xlfn._xlws.FILTER(fertilizers[fertilizer_level],fertilizers[experiment_id]=A466)))</f>
        <v>0</v>
      </c>
    </row>
    <row r="467" spans="2:2" x14ac:dyDescent="0.35">
      <c r="B467" cm="1">
        <f t="array" ref="B467">TRANSPOSE(_xlfn._xlws.SORT(_xlfn._xlws.FILTER(fertilizers[fertilizer_level],fertilizers[experiment_id]=A467)))</f>
        <v>0</v>
      </c>
    </row>
    <row r="468" spans="2:2" x14ac:dyDescent="0.35">
      <c r="B468" cm="1">
        <f t="array" ref="B468">TRANSPOSE(_xlfn._xlws.SORT(_xlfn._xlws.FILTER(fertilizers[fertilizer_level],fertilizers[experiment_id]=A468)))</f>
        <v>0</v>
      </c>
    </row>
    <row r="469" spans="2:2" x14ac:dyDescent="0.35">
      <c r="B469" cm="1">
        <f t="array" ref="B469">TRANSPOSE(_xlfn._xlws.SORT(_xlfn._xlws.FILTER(fertilizers[fertilizer_level],fertilizers[experiment_id]=A469)))</f>
        <v>0</v>
      </c>
    </row>
    <row r="470" spans="2:2" x14ac:dyDescent="0.35">
      <c r="B470" cm="1">
        <f t="array" ref="B470">TRANSPOSE(_xlfn._xlws.SORT(_xlfn._xlws.FILTER(fertilizers[fertilizer_level],fertilizers[experiment_id]=A470)))</f>
        <v>0</v>
      </c>
    </row>
    <row r="471" spans="2:2" x14ac:dyDescent="0.35">
      <c r="B471" cm="1">
        <f t="array" ref="B471">TRANSPOSE(_xlfn._xlws.SORT(_xlfn._xlws.FILTER(fertilizers[fertilizer_level],fertilizers[experiment_id]=A471)))</f>
        <v>0</v>
      </c>
    </row>
    <row r="472" spans="2:2" x14ac:dyDescent="0.35">
      <c r="B472" cm="1">
        <f t="array" ref="B472">TRANSPOSE(_xlfn._xlws.SORT(_xlfn._xlws.FILTER(fertilizers[fertilizer_level],fertilizers[experiment_id]=A472)))</f>
        <v>0</v>
      </c>
    </row>
    <row r="473" spans="2:2" x14ac:dyDescent="0.35">
      <c r="B473" cm="1">
        <f t="array" ref="B473">TRANSPOSE(_xlfn._xlws.SORT(_xlfn._xlws.FILTER(fertilizers[fertilizer_level],fertilizers[experiment_id]=A473)))</f>
        <v>0</v>
      </c>
    </row>
    <row r="474" spans="2:2" x14ac:dyDescent="0.35">
      <c r="B474" cm="1">
        <f t="array" ref="B474">TRANSPOSE(_xlfn._xlws.SORT(_xlfn._xlws.FILTER(fertilizers[fertilizer_level],fertilizers[experiment_id]=A474)))</f>
        <v>0</v>
      </c>
    </row>
    <row r="475" spans="2:2" x14ac:dyDescent="0.35">
      <c r="B475" cm="1">
        <f t="array" ref="B475">TRANSPOSE(_xlfn._xlws.SORT(_xlfn._xlws.FILTER(fertilizers[fertilizer_level],fertilizers[experiment_id]=A475)))</f>
        <v>0</v>
      </c>
    </row>
    <row r="476" spans="2:2" x14ac:dyDescent="0.35">
      <c r="B476" cm="1">
        <f t="array" ref="B476">TRANSPOSE(_xlfn._xlws.SORT(_xlfn._xlws.FILTER(fertilizers[fertilizer_level],fertilizers[experiment_id]=A476)))</f>
        <v>0</v>
      </c>
    </row>
    <row r="477" spans="2:2" x14ac:dyDescent="0.35">
      <c r="B477" cm="1">
        <f t="array" ref="B477">TRANSPOSE(_xlfn._xlws.SORT(_xlfn._xlws.FILTER(fertilizers[fertilizer_level],fertilizers[experiment_id]=A477)))</f>
        <v>0</v>
      </c>
    </row>
    <row r="478" spans="2:2" x14ac:dyDescent="0.35">
      <c r="B478" cm="1">
        <f t="array" ref="B478">TRANSPOSE(_xlfn._xlws.SORT(_xlfn._xlws.FILTER(fertilizers[fertilizer_level],fertilizers[experiment_id]=A478)))</f>
        <v>0</v>
      </c>
    </row>
    <row r="479" spans="2:2" x14ac:dyDescent="0.35">
      <c r="B479" cm="1">
        <f t="array" ref="B479">TRANSPOSE(_xlfn._xlws.SORT(_xlfn._xlws.FILTER(fertilizers[fertilizer_level],fertilizers[experiment_id]=A479)))</f>
        <v>0</v>
      </c>
    </row>
    <row r="480" spans="2:2" x14ac:dyDescent="0.35">
      <c r="B480" cm="1">
        <f t="array" ref="B480">TRANSPOSE(_xlfn._xlws.SORT(_xlfn._xlws.FILTER(fertilizers[fertilizer_level],fertilizers[experiment_id]=A480)))</f>
        <v>0</v>
      </c>
    </row>
    <row r="481" spans="2:2" x14ac:dyDescent="0.35">
      <c r="B481" cm="1">
        <f t="array" ref="B481">TRANSPOSE(_xlfn._xlws.SORT(_xlfn._xlws.FILTER(fertilizers[fertilizer_level],fertilizers[experiment_id]=A481)))</f>
        <v>0</v>
      </c>
    </row>
    <row r="482" spans="2:2" x14ac:dyDescent="0.35">
      <c r="B482" cm="1">
        <f t="array" ref="B482">TRANSPOSE(_xlfn._xlws.SORT(_xlfn._xlws.FILTER(fertilizers[fertilizer_level],fertilizers[experiment_id]=A482)))</f>
        <v>0</v>
      </c>
    </row>
    <row r="483" spans="2:2" x14ac:dyDescent="0.35">
      <c r="B483" cm="1">
        <f t="array" ref="B483">TRANSPOSE(_xlfn._xlws.SORT(_xlfn._xlws.FILTER(fertilizers[fertilizer_level],fertilizers[experiment_id]=A483)))</f>
        <v>0</v>
      </c>
    </row>
    <row r="484" spans="2:2" x14ac:dyDescent="0.35">
      <c r="B484" cm="1">
        <f t="array" ref="B484">TRANSPOSE(_xlfn._xlws.SORT(_xlfn._xlws.FILTER(fertilizers[fertilizer_level],fertilizers[experiment_id]=A484)))</f>
        <v>0</v>
      </c>
    </row>
    <row r="485" spans="2:2" x14ac:dyDescent="0.35">
      <c r="B485" cm="1">
        <f t="array" ref="B485">TRANSPOSE(_xlfn._xlws.SORT(_xlfn._xlws.FILTER(fertilizers[fertilizer_level],fertilizers[experiment_id]=A485)))</f>
        <v>0</v>
      </c>
    </row>
    <row r="486" spans="2:2" x14ac:dyDescent="0.35">
      <c r="B486" cm="1">
        <f t="array" ref="B486">TRANSPOSE(_xlfn._xlws.SORT(_xlfn._xlws.FILTER(fertilizers[fertilizer_level],fertilizers[experiment_id]=A486)))</f>
        <v>0</v>
      </c>
    </row>
    <row r="487" spans="2:2" x14ac:dyDescent="0.35">
      <c r="B487" cm="1">
        <f t="array" ref="B487">TRANSPOSE(_xlfn._xlws.SORT(_xlfn._xlws.FILTER(fertilizers[fertilizer_level],fertilizers[experiment_id]=A487)))</f>
        <v>0</v>
      </c>
    </row>
    <row r="488" spans="2:2" x14ac:dyDescent="0.35">
      <c r="B488" cm="1">
        <f t="array" ref="B488">TRANSPOSE(_xlfn._xlws.SORT(_xlfn._xlws.FILTER(fertilizers[fertilizer_level],fertilizers[experiment_id]=A488)))</f>
        <v>0</v>
      </c>
    </row>
    <row r="489" spans="2:2" x14ac:dyDescent="0.35">
      <c r="B489" cm="1">
        <f t="array" ref="B489">TRANSPOSE(_xlfn._xlws.SORT(_xlfn._xlws.FILTER(fertilizers[fertilizer_level],fertilizers[experiment_id]=A489)))</f>
        <v>0</v>
      </c>
    </row>
    <row r="490" spans="2:2" x14ac:dyDescent="0.35">
      <c r="B490" cm="1">
        <f t="array" ref="B490">TRANSPOSE(_xlfn._xlws.SORT(_xlfn._xlws.FILTER(fertilizers[fertilizer_level],fertilizers[experiment_id]=A490)))</f>
        <v>0</v>
      </c>
    </row>
    <row r="491" spans="2:2" x14ac:dyDescent="0.35">
      <c r="B491" cm="1">
        <f t="array" ref="B491">TRANSPOSE(_xlfn._xlws.SORT(_xlfn._xlws.FILTER(fertilizers[fertilizer_level],fertilizers[experiment_id]=A491)))</f>
        <v>0</v>
      </c>
    </row>
    <row r="492" spans="2:2" x14ac:dyDescent="0.35">
      <c r="B492" cm="1">
        <f t="array" ref="B492">TRANSPOSE(_xlfn._xlws.SORT(_xlfn._xlws.FILTER(fertilizers[fertilizer_level],fertilizers[experiment_id]=A492)))</f>
        <v>0</v>
      </c>
    </row>
    <row r="493" spans="2:2" x14ac:dyDescent="0.35">
      <c r="B493" cm="1">
        <f t="array" ref="B493">TRANSPOSE(_xlfn._xlws.SORT(_xlfn._xlws.FILTER(fertilizers[fertilizer_level],fertilizers[experiment_id]=A493)))</f>
        <v>0</v>
      </c>
    </row>
    <row r="494" spans="2:2" x14ac:dyDescent="0.35">
      <c r="B494" cm="1">
        <f t="array" ref="B494">TRANSPOSE(_xlfn._xlws.SORT(_xlfn._xlws.FILTER(fertilizers[fertilizer_level],fertilizers[experiment_id]=A494)))</f>
        <v>0</v>
      </c>
    </row>
    <row r="495" spans="2:2" x14ac:dyDescent="0.35">
      <c r="B495" cm="1">
        <f t="array" ref="B495">TRANSPOSE(_xlfn._xlws.SORT(_xlfn._xlws.FILTER(fertilizers[fertilizer_level],fertilizers[experiment_id]=A495)))</f>
        <v>0</v>
      </c>
    </row>
    <row r="496" spans="2:2" x14ac:dyDescent="0.35">
      <c r="B496" cm="1">
        <f t="array" ref="B496">TRANSPOSE(_xlfn._xlws.SORT(_xlfn._xlws.FILTER(fertilizers[fertilizer_level],fertilizers[experiment_id]=A496)))</f>
        <v>0</v>
      </c>
    </row>
    <row r="497" spans="2:121" x14ac:dyDescent="0.35">
      <c r="B497" cm="1">
        <f t="array" ref="B497">TRANSPOSE(_xlfn._xlws.SORT(_xlfn._xlws.FILTER(fertilizers[fertilizer_level],fertilizers[experiment_id]=A497)))</f>
        <v>0</v>
      </c>
    </row>
    <row r="498" spans="2:121" x14ac:dyDescent="0.35">
      <c r="B498" cm="1">
        <f t="array" ref="B498">TRANSPOSE(_xlfn._xlws.SORT(_xlfn._xlws.FILTER(fertilizers[fertilizer_level],fertilizers[experiment_id]=A498)))</f>
        <v>0</v>
      </c>
    </row>
    <row r="499" spans="2:121" x14ac:dyDescent="0.35">
      <c r="B499" cm="1">
        <f t="array" ref="B499">TRANSPOSE(_xlfn._xlws.SORT(_xlfn._xlws.FILTER(fertilizers[fertilizer_level],fertilizers[experiment_id]=A499)))</f>
        <v>0</v>
      </c>
    </row>
    <row r="500" spans="2:121" s="96" customFormat="1" x14ac:dyDescent="0.35">
      <c r="B500" s="96" cm="1">
        <f t="array" ref="B500">TRANSPOSE(_xlfn._xlws.SORT(_xlfn._xlws.FILTER(fertilizers[fertilizer_level],fertilizers[experiment_id]=A500)))</f>
        <v>0</v>
      </c>
      <c r="DQ500"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election activeCell="B2" sqref="B2"/>
    </sheetView>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2043</v>
      </c>
      <c r="I1" s="111"/>
    </row>
    <row r="2" spans="1:9" x14ac:dyDescent="0.35">
      <c r="A2" t="str" cm="1">
        <f t="array" ref="A2">_xlfn._xlws.SORT(_xlfn.UNIQUE(_xlfn._xlws.FILTER(chemicals[experiment_id], chemicals[experiment_id] &lt;&gt; "")))</f>
        <v>TEST EXP 3</v>
      </c>
      <c r="B2" cm="1">
        <f t="array" ref="B2:C2">TRANSPOSE(_xlfn._xlws.SORT(_xlfn._xlws.FILTER(chemicals[chemical_applic_level],chemicals[experiment_id]=A2)))</f>
        <v>1</v>
      </c>
      <c r="C2">
        <v>2</v>
      </c>
    </row>
    <row r="3" spans="1:9" x14ac:dyDescent="0.35">
      <c r="B3" cm="1">
        <f t="array" ref="B3">TRANSPOSE(_xlfn._xlws.SORT(_xlfn._xlws.FILTER(chemicals[chemical_applic_level],chemicals[experiment_id]=A3)))</f>
        <v>0</v>
      </c>
    </row>
    <row r="4" spans="1:9" x14ac:dyDescent="0.35">
      <c r="B4" cm="1">
        <f t="array" ref="B4">TRANSPOSE(_xlfn._xlws.SORT(_xlfn._xlws.FILTER(chemicals[chemical_applic_level],chemicals[experiment_id]=A4)))</f>
        <v>0</v>
      </c>
    </row>
    <row r="5" spans="1:9" x14ac:dyDescent="0.35">
      <c r="B5" cm="1">
        <f t="array" ref="B5">TRANSPOSE(_xlfn._xlws.SORT(_xlfn._xlws.FILTER(chemicals[chemical_applic_level],chemicals[experiment_id]=A5)))</f>
        <v>0</v>
      </c>
    </row>
    <row r="6" spans="1:9" x14ac:dyDescent="0.35">
      <c r="B6" cm="1">
        <f t="array" ref="B6">TRANSPOSE(_xlfn._xlws.SORT(_xlfn._xlws.FILTER(chemicals[chemical_applic_level],chemicals[experiment_id]=A6)))</f>
        <v>0</v>
      </c>
    </row>
    <row r="7" spans="1:9" x14ac:dyDescent="0.35">
      <c r="B7" cm="1">
        <f t="array" ref="B7">TRANSPOSE(_xlfn._xlws.SORT(_xlfn._xlws.FILTER(chemicals[chemical_applic_level],chemicals[experiment_id]=A7)))</f>
        <v>0</v>
      </c>
    </row>
    <row r="8" spans="1:9" x14ac:dyDescent="0.35">
      <c r="B8" cm="1">
        <f t="array" ref="B8">TRANSPOSE(_xlfn._xlws.SORT(_xlfn._xlws.FILTER(chemicals[chemical_applic_level],chemicals[experiment_id]=A8)))</f>
        <v>0</v>
      </c>
    </row>
    <row r="9" spans="1:9" x14ac:dyDescent="0.35">
      <c r="B9" cm="1">
        <f t="array" ref="B9">TRANSPOSE(_xlfn._xlws.SORT(_xlfn._xlws.FILTER(chemicals[chemical_applic_level],chemicals[experiment_id]=A9)))</f>
        <v>0</v>
      </c>
    </row>
    <row r="10" spans="1:9" x14ac:dyDescent="0.35">
      <c r="B10" cm="1">
        <f t="array" ref="B10">TRANSPOSE(_xlfn._xlws.SORT(_xlfn._xlws.FILTER(chemicals[chemical_applic_level],chemicals[experiment_id]=A10)))</f>
        <v>0</v>
      </c>
    </row>
    <row r="11" spans="1:9" x14ac:dyDescent="0.35">
      <c r="B11" cm="1">
        <f t="array" ref="B11">TRANSPOSE(_xlfn._xlws.SORT(_xlfn._xlws.FILTER(chemicals[chemical_applic_level],chemicals[experiment_id]=A11)))</f>
        <v>0</v>
      </c>
    </row>
    <row r="12" spans="1:9" x14ac:dyDescent="0.35">
      <c r="B12" cm="1">
        <f t="array" ref="B12">TRANSPOSE(_xlfn._xlws.SORT(_xlfn._xlws.FILTER(chemicals[chemical_applic_level],chemicals[experiment_id]=A12)))</f>
        <v>0</v>
      </c>
    </row>
    <row r="13" spans="1:9" x14ac:dyDescent="0.35">
      <c r="B13" cm="1">
        <f t="array" ref="B13">TRANSPOSE(_xlfn._xlws.SORT(_xlfn._xlws.FILTER(chemicals[chemical_applic_level],chemicals[experiment_id]=A13)))</f>
        <v>0</v>
      </c>
    </row>
    <row r="14" spans="1:9" x14ac:dyDescent="0.35">
      <c r="B14" cm="1">
        <f t="array" ref="B14">TRANSPOSE(_xlfn._xlws.SORT(_xlfn._xlws.FILTER(chemicals[chemical_applic_level],chemicals[experiment_id]=A14)))</f>
        <v>0</v>
      </c>
    </row>
    <row r="15" spans="1:9" x14ac:dyDescent="0.35">
      <c r="B15" cm="1">
        <f t="array" ref="B15">TRANSPOSE(_xlfn._xlws.SORT(_xlfn._xlws.FILTER(chemicals[chemical_applic_level],chemicals[experiment_id]=A15)))</f>
        <v>0</v>
      </c>
    </row>
    <row r="16" spans="1:9" x14ac:dyDescent="0.35">
      <c r="B16" cm="1">
        <f t="array" ref="B16">TRANSPOSE(_xlfn._xlws.SORT(_xlfn._xlws.FILTER(chemicals[chemical_applic_level],chemicals[experiment_id]=A16)))</f>
        <v>0</v>
      </c>
    </row>
    <row r="17" spans="2:2" x14ac:dyDescent="0.35">
      <c r="B17" cm="1">
        <f t="array" ref="B17">TRANSPOSE(_xlfn._xlws.SORT(_xlfn._xlws.FILTER(chemicals[chemical_applic_level],chemicals[experiment_id]=A17)))</f>
        <v>0</v>
      </c>
    </row>
    <row r="18" spans="2:2" x14ac:dyDescent="0.35">
      <c r="B18" cm="1">
        <f t="array" ref="B18">TRANSPOSE(_xlfn._xlws.SORT(_xlfn._xlws.FILTER(chemicals[chemical_applic_level],chemicals[experiment_id]=A18)))</f>
        <v>0</v>
      </c>
    </row>
    <row r="19" spans="2:2" x14ac:dyDescent="0.35">
      <c r="B19" cm="1">
        <f t="array" ref="B19">TRANSPOSE(_xlfn._xlws.SORT(_xlfn._xlws.FILTER(chemicals[chemical_applic_level],chemicals[experiment_id]=A19)))</f>
        <v>0</v>
      </c>
    </row>
    <row r="20" spans="2:2" x14ac:dyDescent="0.35">
      <c r="B20" cm="1">
        <f t="array" ref="B20">TRANSPOSE(_xlfn._xlws.SORT(_xlfn._xlws.FILTER(chemicals[chemical_applic_level],chemicals[experiment_id]=A20)))</f>
        <v>0</v>
      </c>
    </row>
    <row r="21" spans="2:2" x14ac:dyDescent="0.35">
      <c r="B21" cm="1">
        <f t="array" ref="B21">TRANSPOSE(_xlfn._xlws.SORT(_xlfn._xlws.FILTER(chemicals[chemical_applic_level],chemicals[experiment_id]=A21)))</f>
        <v>0</v>
      </c>
    </row>
    <row r="22" spans="2:2" x14ac:dyDescent="0.35">
      <c r="B22" cm="1">
        <f t="array" ref="B22">TRANSPOSE(_xlfn._xlws.SORT(_xlfn._xlws.FILTER(chemicals[chemical_applic_level],chemicals[experiment_id]=A22)))</f>
        <v>0</v>
      </c>
    </row>
    <row r="23" spans="2:2" x14ac:dyDescent="0.35">
      <c r="B23" cm="1">
        <f t="array" ref="B23">TRANSPOSE(_xlfn._xlws.SORT(_xlfn._xlws.FILTER(chemicals[chemical_applic_level],chemicals[experiment_id]=A23)))</f>
        <v>0</v>
      </c>
    </row>
    <row r="24" spans="2:2" x14ac:dyDescent="0.35">
      <c r="B24" cm="1">
        <f t="array" ref="B24">TRANSPOSE(_xlfn._xlws.SORT(_xlfn._xlws.FILTER(chemicals[chemical_applic_level],chemicals[experiment_id]=A24)))</f>
        <v>0</v>
      </c>
    </row>
    <row r="25" spans="2:2" x14ac:dyDescent="0.35">
      <c r="B25" cm="1">
        <f t="array" ref="B25">TRANSPOSE(_xlfn._xlws.SORT(_xlfn._xlws.FILTER(chemicals[chemical_applic_level],chemicals[experiment_id]=A25)))</f>
        <v>0</v>
      </c>
    </row>
    <row r="26" spans="2:2" x14ac:dyDescent="0.35">
      <c r="B26" cm="1">
        <f t="array" ref="B26">TRANSPOSE(_xlfn._xlws.SORT(_xlfn._xlws.FILTER(chemicals[chemical_applic_level],chemicals[experiment_id]=A26)))</f>
        <v>0</v>
      </c>
    </row>
    <row r="27" spans="2:2" x14ac:dyDescent="0.35">
      <c r="B27" cm="1">
        <f t="array" ref="B27">TRANSPOSE(_xlfn._xlws.SORT(_xlfn._xlws.FILTER(chemicals[chemical_applic_level],chemicals[experiment_id]=A27)))</f>
        <v>0</v>
      </c>
    </row>
    <row r="28" spans="2:2" x14ac:dyDescent="0.35">
      <c r="B28" cm="1">
        <f t="array" ref="B28">TRANSPOSE(_xlfn._xlws.SORT(_xlfn._xlws.FILTER(chemicals[chemical_applic_level],chemicals[experiment_id]=A28)))</f>
        <v>0</v>
      </c>
    </row>
    <row r="29" spans="2:2" x14ac:dyDescent="0.35">
      <c r="B29" cm="1">
        <f t="array" ref="B29">TRANSPOSE(_xlfn._xlws.SORT(_xlfn._xlws.FILTER(chemicals[chemical_applic_level],chemicals[experiment_id]=A29)))</f>
        <v>0</v>
      </c>
    </row>
    <row r="30" spans="2:2" x14ac:dyDescent="0.35">
      <c r="B30" cm="1">
        <f t="array" ref="B30">TRANSPOSE(_xlfn._xlws.SORT(_xlfn._xlws.FILTER(chemicals[chemical_applic_level],chemicals[experiment_id]=A30)))</f>
        <v>0</v>
      </c>
    </row>
    <row r="31" spans="2:2" x14ac:dyDescent="0.35">
      <c r="B31" cm="1">
        <f t="array" ref="B31">TRANSPOSE(_xlfn._xlws.SORT(_xlfn._xlws.FILTER(chemicals[chemical_applic_level],chemicals[experiment_id]=A31)))</f>
        <v>0</v>
      </c>
    </row>
    <row r="32" spans="2:2" x14ac:dyDescent="0.35">
      <c r="B32" cm="1">
        <f t="array" ref="B32">TRANSPOSE(_xlfn._xlws.SORT(_xlfn._xlws.FILTER(chemicals[chemical_applic_level],chemicals[experiment_id]=A32)))</f>
        <v>0</v>
      </c>
    </row>
    <row r="33" spans="2:2" x14ac:dyDescent="0.35">
      <c r="B33" cm="1">
        <f t="array" ref="B33">TRANSPOSE(_xlfn._xlws.SORT(_xlfn._xlws.FILTER(chemicals[chemical_applic_level],chemicals[experiment_id]=A33)))</f>
        <v>0</v>
      </c>
    </row>
    <row r="34" spans="2:2" x14ac:dyDescent="0.35">
      <c r="B34" cm="1">
        <f t="array" ref="B34">TRANSPOSE(_xlfn._xlws.SORT(_xlfn._xlws.FILTER(chemicals[chemical_applic_level],chemicals[experiment_id]=A34)))</f>
        <v>0</v>
      </c>
    </row>
    <row r="35" spans="2:2" x14ac:dyDescent="0.35">
      <c r="B35" cm="1">
        <f t="array" ref="B35">TRANSPOSE(_xlfn._xlws.SORT(_xlfn._xlws.FILTER(chemicals[chemical_applic_level],chemicals[experiment_id]=A35)))</f>
        <v>0</v>
      </c>
    </row>
    <row r="36" spans="2:2" x14ac:dyDescent="0.35">
      <c r="B36" cm="1">
        <f t="array" ref="B36">TRANSPOSE(_xlfn._xlws.SORT(_xlfn._xlws.FILTER(chemicals[chemical_applic_level],chemicals[experiment_id]=A36)))</f>
        <v>0</v>
      </c>
    </row>
    <row r="37" spans="2:2" x14ac:dyDescent="0.35">
      <c r="B37" cm="1">
        <f t="array" ref="B37">TRANSPOSE(_xlfn._xlws.SORT(_xlfn._xlws.FILTER(chemicals[chemical_applic_level],chemicals[experiment_id]=A37)))</f>
        <v>0</v>
      </c>
    </row>
    <row r="38" spans="2:2" x14ac:dyDescent="0.35">
      <c r="B38" cm="1">
        <f t="array" ref="B38">TRANSPOSE(_xlfn._xlws.SORT(_xlfn._xlws.FILTER(chemicals[chemical_applic_level],chemicals[experiment_id]=A38)))</f>
        <v>0</v>
      </c>
    </row>
    <row r="39" spans="2:2" x14ac:dyDescent="0.35">
      <c r="B39" cm="1">
        <f t="array" ref="B39">TRANSPOSE(_xlfn._xlws.SORT(_xlfn._xlws.FILTER(chemicals[chemical_applic_level],chemicals[experiment_id]=A39)))</f>
        <v>0</v>
      </c>
    </row>
    <row r="40" spans="2:2" x14ac:dyDescent="0.35">
      <c r="B40" cm="1">
        <f t="array" ref="B40">TRANSPOSE(_xlfn._xlws.SORT(_xlfn._xlws.FILTER(chemicals[chemical_applic_level],chemicals[experiment_id]=A40)))</f>
        <v>0</v>
      </c>
    </row>
    <row r="41" spans="2:2" x14ac:dyDescent="0.35">
      <c r="B41" cm="1">
        <f t="array" ref="B41">TRANSPOSE(_xlfn._xlws.SORT(_xlfn._xlws.FILTER(chemicals[chemical_applic_level],chemicals[experiment_id]=A41)))</f>
        <v>0</v>
      </c>
    </row>
    <row r="42" spans="2:2" x14ac:dyDescent="0.35">
      <c r="B42" cm="1">
        <f t="array" ref="B42">TRANSPOSE(_xlfn._xlws.SORT(_xlfn._xlws.FILTER(chemicals[chemical_applic_level],chemicals[experiment_id]=A42)))</f>
        <v>0</v>
      </c>
    </row>
    <row r="43" spans="2:2" x14ac:dyDescent="0.35">
      <c r="B43" cm="1">
        <f t="array" ref="B43">TRANSPOSE(_xlfn._xlws.SORT(_xlfn._xlws.FILTER(chemicals[chemical_applic_level],chemicals[experiment_id]=A43)))</f>
        <v>0</v>
      </c>
    </row>
    <row r="44" spans="2:2" x14ac:dyDescent="0.35">
      <c r="B44" cm="1">
        <f t="array" ref="B44">TRANSPOSE(_xlfn._xlws.SORT(_xlfn._xlws.FILTER(chemicals[chemical_applic_level],chemicals[experiment_id]=A44)))</f>
        <v>0</v>
      </c>
    </row>
    <row r="45" spans="2:2" x14ac:dyDescent="0.35">
      <c r="B45" cm="1">
        <f t="array" ref="B45">TRANSPOSE(_xlfn._xlws.SORT(_xlfn._xlws.FILTER(chemicals[chemical_applic_level],chemicals[experiment_id]=A45)))</f>
        <v>0</v>
      </c>
    </row>
    <row r="46" spans="2:2" x14ac:dyDescent="0.35">
      <c r="B46" cm="1">
        <f t="array" ref="B46">TRANSPOSE(_xlfn._xlws.SORT(_xlfn._xlws.FILTER(chemicals[chemical_applic_level],chemicals[experiment_id]=A46)))</f>
        <v>0</v>
      </c>
    </row>
    <row r="47" spans="2:2" x14ac:dyDescent="0.35">
      <c r="B47" cm="1">
        <f t="array" ref="B47">TRANSPOSE(_xlfn._xlws.SORT(_xlfn._xlws.FILTER(chemicals[chemical_applic_level],chemicals[experiment_id]=A47)))</f>
        <v>0</v>
      </c>
    </row>
    <row r="48" spans="2:2" x14ac:dyDescent="0.35">
      <c r="B48" cm="1">
        <f t="array" ref="B48">TRANSPOSE(_xlfn._xlws.SORT(_xlfn._xlws.FILTER(chemicals[chemical_applic_level],chemicals[experiment_id]=A48)))</f>
        <v>0</v>
      </c>
    </row>
    <row r="49" spans="2:2" x14ac:dyDescent="0.35">
      <c r="B49" cm="1">
        <f t="array" ref="B49">TRANSPOSE(_xlfn._xlws.SORT(_xlfn._xlws.FILTER(chemicals[chemical_applic_level],chemicals[experiment_id]=A49)))</f>
        <v>0</v>
      </c>
    </row>
    <row r="50" spans="2:2" x14ac:dyDescent="0.35">
      <c r="B50" cm="1">
        <f t="array" ref="B50">TRANSPOSE(_xlfn._xlws.SORT(_xlfn._xlws.FILTER(chemicals[chemical_applic_level],chemicals[experiment_id]=A50)))</f>
        <v>0</v>
      </c>
    </row>
    <row r="51" spans="2:2" x14ac:dyDescent="0.35">
      <c r="B51" cm="1">
        <f t="array" ref="B51">TRANSPOSE(_xlfn._xlws.SORT(_xlfn._xlws.FILTER(chemicals[chemical_applic_level],chemicals[experiment_id]=A51)))</f>
        <v>0</v>
      </c>
    </row>
    <row r="52" spans="2:2" x14ac:dyDescent="0.35">
      <c r="B52" cm="1">
        <f t="array" ref="B52">TRANSPOSE(_xlfn._xlws.SORT(_xlfn._xlws.FILTER(chemicals[chemical_applic_level],chemicals[experiment_id]=A52)))</f>
        <v>0</v>
      </c>
    </row>
    <row r="53" spans="2:2" x14ac:dyDescent="0.35">
      <c r="B53" cm="1">
        <f t="array" ref="B53">TRANSPOSE(_xlfn._xlws.SORT(_xlfn._xlws.FILTER(chemicals[chemical_applic_level],chemicals[experiment_id]=A53)))</f>
        <v>0</v>
      </c>
    </row>
    <row r="54" spans="2:2" x14ac:dyDescent="0.35">
      <c r="B54" cm="1">
        <f t="array" ref="B54">TRANSPOSE(_xlfn._xlws.SORT(_xlfn._xlws.FILTER(chemicals[chemical_applic_level],chemicals[experiment_id]=A54)))</f>
        <v>0</v>
      </c>
    </row>
    <row r="55" spans="2:2" x14ac:dyDescent="0.35">
      <c r="B55" cm="1">
        <f t="array" ref="B55">TRANSPOSE(_xlfn._xlws.SORT(_xlfn._xlws.FILTER(chemicals[chemical_applic_level],chemicals[experiment_id]=A55)))</f>
        <v>0</v>
      </c>
    </row>
    <row r="56" spans="2:2" x14ac:dyDescent="0.35">
      <c r="B56" cm="1">
        <f t="array" ref="B56">TRANSPOSE(_xlfn._xlws.SORT(_xlfn._xlws.FILTER(chemicals[chemical_applic_level],chemicals[experiment_id]=A56)))</f>
        <v>0</v>
      </c>
    </row>
    <row r="57" spans="2:2" x14ac:dyDescent="0.35">
      <c r="B57" cm="1">
        <f t="array" ref="B57">TRANSPOSE(_xlfn._xlws.SORT(_xlfn._xlws.FILTER(chemicals[chemical_applic_level],chemicals[experiment_id]=A57)))</f>
        <v>0</v>
      </c>
    </row>
    <row r="58" spans="2:2" x14ac:dyDescent="0.35">
      <c r="B58" cm="1">
        <f t="array" ref="B58">TRANSPOSE(_xlfn._xlws.SORT(_xlfn._xlws.FILTER(chemicals[chemical_applic_level],chemicals[experiment_id]=A58)))</f>
        <v>0</v>
      </c>
    </row>
    <row r="59" spans="2:2" x14ac:dyDescent="0.35">
      <c r="B59" cm="1">
        <f t="array" ref="B59">TRANSPOSE(_xlfn._xlws.SORT(_xlfn._xlws.FILTER(chemicals[chemical_applic_level],chemicals[experiment_id]=A59)))</f>
        <v>0</v>
      </c>
    </row>
    <row r="60" spans="2:2" x14ac:dyDescent="0.35">
      <c r="B60" cm="1">
        <f t="array" ref="B60">TRANSPOSE(_xlfn._xlws.SORT(_xlfn._xlws.FILTER(chemicals[chemical_applic_level],chemicals[experiment_id]=A60)))</f>
        <v>0</v>
      </c>
    </row>
    <row r="61" spans="2:2" x14ac:dyDescent="0.35">
      <c r="B61" cm="1">
        <f t="array" ref="B61">TRANSPOSE(_xlfn._xlws.SORT(_xlfn._xlws.FILTER(chemicals[chemical_applic_level],chemicals[experiment_id]=A61)))</f>
        <v>0</v>
      </c>
    </row>
    <row r="62" spans="2:2" x14ac:dyDescent="0.35">
      <c r="B62" cm="1">
        <f t="array" ref="B62">TRANSPOSE(_xlfn._xlws.SORT(_xlfn._xlws.FILTER(chemicals[chemical_applic_level],chemicals[experiment_id]=A62)))</f>
        <v>0</v>
      </c>
    </row>
    <row r="63" spans="2:2" x14ac:dyDescent="0.35">
      <c r="B63" cm="1">
        <f t="array" ref="B63">TRANSPOSE(_xlfn._xlws.SORT(_xlfn._xlws.FILTER(chemicals[chemical_applic_level],chemicals[experiment_id]=A63)))</f>
        <v>0</v>
      </c>
    </row>
    <row r="64" spans="2:2" x14ac:dyDescent="0.35">
      <c r="B64" cm="1">
        <f t="array" ref="B64">TRANSPOSE(_xlfn._xlws.SORT(_xlfn._xlws.FILTER(chemicals[chemical_applic_level],chemicals[experiment_id]=A64)))</f>
        <v>0</v>
      </c>
    </row>
    <row r="65" spans="2:2" x14ac:dyDescent="0.35">
      <c r="B65" cm="1">
        <f t="array" ref="B65">TRANSPOSE(_xlfn._xlws.SORT(_xlfn._xlws.FILTER(chemicals[chemical_applic_level],chemicals[experiment_id]=A65)))</f>
        <v>0</v>
      </c>
    </row>
    <row r="66" spans="2:2" x14ac:dyDescent="0.35">
      <c r="B66" cm="1">
        <f t="array" ref="B66">TRANSPOSE(_xlfn._xlws.SORT(_xlfn._xlws.FILTER(chemicals[chemical_applic_level],chemicals[experiment_id]=A66)))</f>
        <v>0</v>
      </c>
    </row>
    <row r="67" spans="2:2" x14ac:dyDescent="0.35">
      <c r="B67" cm="1">
        <f t="array" ref="B67">TRANSPOSE(_xlfn._xlws.SORT(_xlfn._xlws.FILTER(chemicals[chemical_applic_level],chemicals[experiment_id]=A67)))</f>
        <v>0</v>
      </c>
    </row>
    <row r="68" spans="2:2" x14ac:dyDescent="0.35">
      <c r="B68" cm="1">
        <f t="array" ref="B68">TRANSPOSE(_xlfn._xlws.SORT(_xlfn._xlws.FILTER(chemicals[chemical_applic_level],chemicals[experiment_id]=A68)))</f>
        <v>0</v>
      </c>
    </row>
    <row r="69" spans="2:2" x14ac:dyDescent="0.35">
      <c r="B69" cm="1">
        <f t="array" ref="B69">TRANSPOSE(_xlfn._xlws.SORT(_xlfn._xlws.FILTER(chemicals[chemical_applic_level],chemicals[experiment_id]=A69)))</f>
        <v>0</v>
      </c>
    </row>
    <row r="70" spans="2:2" x14ac:dyDescent="0.35">
      <c r="B70" cm="1">
        <f t="array" ref="B70">TRANSPOSE(_xlfn._xlws.SORT(_xlfn._xlws.FILTER(chemicals[chemical_applic_level],chemicals[experiment_id]=A70)))</f>
        <v>0</v>
      </c>
    </row>
    <row r="71" spans="2:2" x14ac:dyDescent="0.35">
      <c r="B71" cm="1">
        <f t="array" ref="B71">TRANSPOSE(_xlfn._xlws.SORT(_xlfn._xlws.FILTER(chemicals[chemical_applic_level],chemicals[experiment_id]=A71)))</f>
        <v>0</v>
      </c>
    </row>
    <row r="72" spans="2:2" x14ac:dyDescent="0.35">
      <c r="B72" cm="1">
        <f t="array" ref="B72">TRANSPOSE(_xlfn._xlws.SORT(_xlfn._xlws.FILTER(chemicals[chemical_applic_level],chemicals[experiment_id]=A72)))</f>
        <v>0</v>
      </c>
    </row>
    <row r="73" spans="2:2" x14ac:dyDescent="0.35">
      <c r="B73" cm="1">
        <f t="array" ref="B73">TRANSPOSE(_xlfn._xlws.SORT(_xlfn._xlws.FILTER(chemicals[chemical_applic_level],chemicals[experiment_id]=A73)))</f>
        <v>0</v>
      </c>
    </row>
    <row r="74" spans="2:2" x14ac:dyDescent="0.35">
      <c r="B74" cm="1">
        <f t="array" ref="B74">TRANSPOSE(_xlfn._xlws.SORT(_xlfn._xlws.FILTER(chemicals[chemical_applic_level],chemicals[experiment_id]=A74)))</f>
        <v>0</v>
      </c>
    </row>
    <row r="75" spans="2:2" x14ac:dyDescent="0.35">
      <c r="B75" cm="1">
        <f t="array" ref="B75">TRANSPOSE(_xlfn._xlws.SORT(_xlfn._xlws.FILTER(chemicals[chemical_applic_level],chemicals[experiment_id]=A75)))</f>
        <v>0</v>
      </c>
    </row>
    <row r="76" spans="2:2" x14ac:dyDescent="0.35">
      <c r="B76" cm="1">
        <f t="array" ref="B76">TRANSPOSE(_xlfn._xlws.SORT(_xlfn._xlws.FILTER(chemicals[chemical_applic_level],chemicals[experiment_id]=A76)))</f>
        <v>0</v>
      </c>
    </row>
    <row r="77" spans="2:2" x14ac:dyDescent="0.35">
      <c r="B77" cm="1">
        <f t="array" ref="B77">TRANSPOSE(_xlfn._xlws.SORT(_xlfn._xlws.FILTER(chemicals[chemical_applic_level],chemicals[experiment_id]=A77)))</f>
        <v>0</v>
      </c>
    </row>
    <row r="78" spans="2:2" x14ac:dyDescent="0.35">
      <c r="B78" cm="1">
        <f t="array" ref="B78">TRANSPOSE(_xlfn._xlws.SORT(_xlfn._xlws.FILTER(chemicals[chemical_applic_level],chemicals[experiment_id]=A78)))</f>
        <v>0</v>
      </c>
    </row>
    <row r="79" spans="2:2" x14ac:dyDescent="0.35">
      <c r="B79" cm="1">
        <f t="array" ref="B79">TRANSPOSE(_xlfn._xlws.SORT(_xlfn._xlws.FILTER(chemicals[chemical_applic_level],chemicals[experiment_id]=A79)))</f>
        <v>0</v>
      </c>
    </row>
    <row r="80" spans="2:2" x14ac:dyDescent="0.35">
      <c r="B80" cm="1">
        <f t="array" ref="B80">TRANSPOSE(_xlfn._xlws.SORT(_xlfn._xlws.FILTER(chemicals[chemical_applic_level],chemicals[experiment_id]=A80)))</f>
        <v>0</v>
      </c>
    </row>
    <row r="81" spans="2:2" x14ac:dyDescent="0.35">
      <c r="B81" cm="1">
        <f t="array" ref="B81">TRANSPOSE(_xlfn._xlws.SORT(_xlfn._xlws.FILTER(chemicals[chemical_applic_level],chemicals[experiment_id]=A81)))</f>
        <v>0</v>
      </c>
    </row>
    <row r="82" spans="2:2" x14ac:dyDescent="0.35">
      <c r="B82" cm="1">
        <f t="array" ref="B82">TRANSPOSE(_xlfn._xlws.SORT(_xlfn._xlws.FILTER(chemicals[chemical_applic_level],chemicals[experiment_id]=A82)))</f>
        <v>0</v>
      </c>
    </row>
    <row r="83" spans="2:2" x14ac:dyDescent="0.35">
      <c r="B83" cm="1">
        <f t="array" ref="B83">TRANSPOSE(_xlfn._xlws.SORT(_xlfn._xlws.FILTER(chemicals[chemical_applic_level],chemicals[experiment_id]=A83)))</f>
        <v>0</v>
      </c>
    </row>
    <row r="84" spans="2:2" x14ac:dyDescent="0.35">
      <c r="B84" cm="1">
        <f t="array" ref="B84">TRANSPOSE(_xlfn._xlws.SORT(_xlfn._xlws.FILTER(chemicals[chemical_applic_level],chemicals[experiment_id]=A84)))</f>
        <v>0</v>
      </c>
    </row>
    <row r="85" spans="2:2" x14ac:dyDescent="0.35">
      <c r="B85" cm="1">
        <f t="array" ref="B85">TRANSPOSE(_xlfn._xlws.SORT(_xlfn._xlws.FILTER(chemicals[chemical_applic_level],chemicals[experiment_id]=A85)))</f>
        <v>0</v>
      </c>
    </row>
    <row r="86" spans="2:2" x14ac:dyDescent="0.35">
      <c r="B86" cm="1">
        <f t="array" ref="B86">TRANSPOSE(_xlfn._xlws.SORT(_xlfn._xlws.FILTER(chemicals[chemical_applic_level],chemicals[experiment_id]=A86)))</f>
        <v>0</v>
      </c>
    </row>
    <row r="87" spans="2:2" x14ac:dyDescent="0.35">
      <c r="B87" cm="1">
        <f t="array" ref="B87">TRANSPOSE(_xlfn._xlws.SORT(_xlfn._xlws.FILTER(chemicals[chemical_applic_level],chemicals[experiment_id]=A87)))</f>
        <v>0</v>
      </c>
    </row>
    <row r="88" spans="2:2" x14ac:dyDescent="0.35">
      <c r="B88" cm="1">
        <f t="array" ref="B88">TRANSPOSE(_xlfn._xlws.SORT(_xlfn._xlws.FILTER(chemicals[chemical_applic_level],chemicals[experiment_id]=A88)))</f>
        <v>0</v>
      </c>
    </row>
    <row r="89" spans="2:2" x14ac:dyDescent="0.35">
      <c r="B89" cm="1">
        <f t="array" ref="B89">TRANSPOSE(_xlfn._xlws.SORT(_xlfn._xlws.FILTER(chemicals[chemical_applic_level],chemicals[experiment_id]=A89)))</f>
        <v>0</v>
      </c>
    </row>
    <row r="90" spans="2:2" x14ac:dyDescent="0.35">
      <c r="B90" cm="1">
        <f t="array" ref="B90">TRANSPOSE(_xlfn._xlws.SORT(_xlfn._xlws.FILTER(chemicals[chemical_applic_level],chemicals[experiment_id]=A90)))</f>
        <v>0</v>
      </c>
    </row>
    <row r="91" spans="2:2" x14ac:dyDescent="0.35">
      <c r="B91" cm="1">
        <f t="array" ref="B91">TRANSPOSE(_xlfn._xlws.SORT(_xlfn._xlws.FILTER(chemicals[chemical_applic_level],chemicals[experiment_id]=A91)))</f>
        <v>0</v>
      </c>
    </row>
    <row r="92" spans="2:2" x14ac:dyDescent="0.35">
      <c r="B92" cm="1">
        <f t="array" ref="B92">TRANSPOSE(_xlfn._xlws.SORT(_xlfn._xlws.FILTER(chemicals[chemical_applic_level],chemicals[experiment_id]=A92)))</f>
        <v>0</v>
      </c>
    </row>
    <row r="93" spans="2:2" x14ac:dyDescent="0.35">
      <c r="B93" cm="1">
        <f t="array" ref="B93">TRANSPOSE(_xlfn._xlws.SORT(_xlfn._xlws.FILTER(chemicals[chemical_applic_level],chemicals[experiment_id]=A93)))</f>
        <v>0</v>
      </c>
    </row>
    <row r="94" spans="2:2" x14ac:dyDescent="0.35">
      <c r="B94" cm="1">
        <f t="array" ref="B94">TRANSPOSE(_xlfn._xlws.SORT(_xlfn._xlws.FILTER(chemicals[chemical_applic_level],chemicals[experiment_id]=A94)))</f>
        <v>0</v>
      </c>
    </row>
    <row r="95" spans="2:2" x14ac:dyDescent="0.35">
      <c r="B95" cm="1">
        <f t="array" ref="B95">TRANSPOSE(_xlfn._xlws.SORT(_xlfn._xlws.FILTER(chemicals[chemical_applic_level],chemicals[experiment_id]=A95)))</f>
        <v>0</v>
      </c>
    </row>
    <row r="96" spans="2:2" x14ac:dyDescent="0.35">
      <c r="B96" cm="1">
        <f t="array" ref="B96">TRANSPOSE(_xlfn._xlws.SORT(_xlfn._xlws.FILTER(chemicals[chemical_applic_level],chemicals[experiment_id]=A96)))</f>
        <v>0</v>
      </c>
    </row>
    <row r="97" spans="2:2" x14ac:dyDescent="0.35">
      <c r="B97" cm="1">
        <f t="array" ref="B97">TRANSPOSE(_xlfn._xlws.SORT(_xlfn._xlws.FILTER(chemicals[chemical_applic_level],chemicals[experiment_id]=A97)))</f>
        <v>0</v>
      </c>
    </row>
    <row r="98" spans="2:2" x14ac:dyDescent="0.35">
      <c r="B98" cm="1">
        <f t="array" ref="B98">TRANSPOSE(_xlfn._xlws.SORT(_xlfn._xlws.FILTER(chemicals[chemical_applic_level],chemicals[experiment_id]=A98)))</f>
        <v>0</v>
      </c>
    </row>
    <row r="99" spans="2:2" x14ac:dyDescent="0.35">
      <c r="B99" cm="1">
        <f t="array" ref="B99">TRANSPOSE(_xlfn._xlws.SORT(_xlfn._xlws.FILTER(chemicals[chemical_applic_level],chemicals[experiment_id]=A99)))</f>
        <v>0</v>
      </c>
    </row>
    <row r="100" spans="2:2" x14ac:dyDescent="0.35">
      <c r="B100" cm="1">
        <f t="array" ref="B100">TRANSPOSE(_xlfn._xlws.SORT(_xlfn._xlws.FILTER(chemicals[chemical_applic_level],chemicals[experiment_id]=A100)))</f>
        <v>0</v>
      </c>
    </row>
    <row r="101" spans="2:2" x14ac:dyDescent="0.35">
      <c r="B101" cm="1">
        <f t="array" ref="B101">TRANSPOSE(_xlfn._xlws.SORT(_xlfn._xlws.FILTER(chemicals[chemical_applic_level],chemicals[experiment_id]=A101)))</f>
        <v>0</v>
      </c>
    </row>
    <row r="102" spans="2:2" x14ac:dyDescent="0.35">
      <c r="B102" cm="1">
        <f t="array" ref="B102">TRANSPOSE(_xlfn._xlws.SORT(_xlfn._xlws.FILTER(chemicals[chemical_applic_level],chemicals[experiment_id]=A102)))</f>
        <v>0</v>
      </c>
    </row>
    <row r="103" spans="2:2" x14ac:dyDescent="0.35">
      <c r="B103" cm="1">
        <f t="array" ref="B103">TRANSPOSE(_xlfn._xlws.SORT(_xlfn._xlws.FILTER(chemicals[chemical_applic_level],chemicals[experiment_id]=A103)))</f>
        <v>0</v>
      </c>
    </row>
    <row r="104" spans="2:2" x14ac:dyDescent="0.35">
      <c r="B104" cm="1">
        <f t="array" ref="B104">TRANSPOSE(_xlfn._xlws.SORT(_xlfn._xlws.FILTER(chemicals[chemical_applic_level],chemicals[experiment_id]=A104)))</f>
        <v>0</v>
      </c>
    </row>
    <row r="105" spans="2:2" x14ac:dyDescent="0.35">
      <c r="B105" cm="1">
        <f t="array" ref="B105">TRANSPOSE(_xlfn._xlws.SORT(_xlfn._xlws.FILTER(chemicals[chemical_applic_level],chemicals[experiment_id]=A105)))</f>
        <v>0</v>
      </c>
    </row>
    <row r="106" spans="2:2" x14ac:dyDescent="0.35">
      <c r="B106" cm="1">
        <f t="array" ref="B106">TRANSPOSE(_xlfn._xlws.SORT(_xlfn._xlws.FILTER(chemicals[chemical_applic_level],chemicals[experiment_id]=A106)))</f>
        <v>0</v>
      </c>
    </row>
    <row r="107" spans="2:2" x14ac:dyDescent="0.35">
      <c r="B107" cm="1">
        <f t="array" ref="B107">TRANSPOSE(_xlfn._xlws.SORT(_xlfn._xlws.FILTER(chemicals[chemical_applic_level],chemicals[experiment_id]=A107)))</f>
        <v>0</v>
      </c>
    </row>
    <row r="108" spans="2:2" x14ac:dyDescent="0.35">
      <c r="B108" cm="1">
        <f t="array" ref="B108">TRANSPOSE(_xlfn._xlws.SORT(_xlfn._xlws.FILTER(chemicals[chemical_applic_level],chemicals[experiment_id]=A108)))</f>
        <v>0</v>
      </c>
    </row>
    <row r="109" spans="2:2" x14ac:dyDescent="0.35">
      <c r="B109" cm="1">
        <f t="array" ref="B109">TRANSPOSE(_xlfn._xlws.SORT(_xlfn._xlws.FILTER(chemicals[chemical_applic_level],chemicals[experiment_id]=A109)))</f>
        <v>0</v>
      </c>
    </row>
    <row r="110" spans="2:2" x14ac:dyDescent="0.35">
      <c r="B110" cm="1">
        <f t="array" ref="B110">TRANSPOSE(_xlfn._xlws.SORT(_xlfn._xlws.FILTER(chemicals[chemical_applic_level],chemicals[experiment_id]=A110)))</f>
        <v>0</v>
      </c>
    </row>
    <row r="111" spans="2:2" x14ac:dyDescent="0.35">
      <c r="B111" cm="1">
        <f t="array" ref="B111">TRANSPOSE(_xlfn._xlws.SORT(_xlfn._xlws.FILTER(chemicals[chemical_applic_level],chemicals[experiment_id]=A111)))</f>
        <v>0</v>
      </c>
    </row>
    <row r="112" spans="2:2" x14ac:dyDescent="0.35">
      <c r="B112" cm="1">
        <f t="array" ref="B112">TRANSPOSE(_xlfn._xlws.SORT(_xlfn._xlws.FILTER(chemicals[chemical_applic_level],chemicals[experiment_id]=A112)))</f>
        <v>0</v>
      </c>
    </row>
    <row r="113" spans="2:2" x14ac:dyDescent="0.35">
      <c r="B113" cm="1">
        <f t="array" ref="B113">TRANSPOSE(_xlfn._xlws.SORT(_xlfn._xlws.FILTER(chemicals[chemical_applic_level],chemicals[experiment_id]=A113)))</f>
        <v>0</v>
      </c>
    </row>
    <row r="114" spans="2:2" x14ac:dyDescent="0.35">
      <c r="B114" cm="1">
        <f t="array" ref="B114">TRANSPOSE(_xlfn._xlws.SORT(_xlfn._xlws.FILTER(chemicals[chemical_applic_level],chemicals[experiment_id]=A114)))</f>
        <v>0</v>
      </c>
    </row>
    <row r="115" spans="2:2" x14ac:dyDescent="0.35">
      <c r="B115" cm="1">
        <f t="array" ref="B115">TRANSPOSE(_xlfn._xlws.SORT(_xlfn._xlws.FILTER(chemicals[chemical_applic_level],chemicals[experiment_id]=A115)))</f>
        <v>0</v>
      </c>
    </row>
    <row r="116" spans="2:2" x14ac:dyDescent="0.35">
      <c r="B116" cm="1">
        <f t="array" ref="B116">TRANSPOSE(_xlfn._xlws.SORT(_xlfn._xlws.FILTER(chemicals[chemical_applic_level],chemicals[experiment_id]=A116)))</f>
        <v>0</v>
      </c>
    </row>
    <row r="117" spans="2:2" x14ac:dyDescent="0.35">
      <c r="B117" cm="1">
        <f t="array" ref="B117">TRANSPOSE(_xlfn._xlws.SORT(_xlfn._xlws.FILTER(chemicals[chemical_applic_level],chemicals[experiment_id]=A117)))</f>
        <v>0</v>
      </c>
    </row>
    <row r="118" spans="2:2" x14ac:dyDescent="0.35">
      <c r="B118" cm="1">
        <f t="array" ref="B118">TRANSPOSE(_xlfn._xlws.SORT(_xlfn._xlws.FILTER(chemicals[chemical_applic_level],chemicals[experiment_id]=A118)))</f>
        <v>0</v>
      </c>
    </row>
    <row r="119" spans="2:2" x14ac:dyDescent="0.35">
      <c r="B119" cm="1">
        <f t="array" ref="B119">TRANSPOSE(_xlfn._xlws.SORT(_xlfn._xlws.FILTER(chemicals[chemical_applic_level],chemicals[experiment_id]=A119)))</f>
        <v>0</v>
      </c>
    </row>
    <row r="120" spans="2:2" x14ac:dyDescent="0.35">
      <c r="B120" cm="1">
        <f t="array" ref="B120">TRANSPOSE(_xlfn._xlws.SORT(_xlfn._xlws.FILTER(chemicals[chemical_applic_level],chemicals[experiment_id]=A120)))</f>
        <v>0</v>
      </c>
    </row>
    <row r="121" spans="2:2" x14ac:dyDescent="0.35">
      <c r="B121" cm="1">
        <f t="array" ref="B121">TRANSPOSE(_xlfn._xlws.SORT(_xlfn._xlws.FILTER(chemicals[chemical_applic_level],chemicals[experiment_id]=A121)))</f>
        <v>0</v>
      </c>
    </row>
    <row r="122" spans="2:2" x14ac:dyDescent="0.35">
      <c r="B122" cm="1">
        <f t="array" ref="B122">TRANSPOSE(_xlfn._xlws.SORT(_xlfn._xlws.FILTER(chemicals[chemical_applic_level],chemicals[experiment_id]=A122)))</f>
        <v>0</v>
      </c>
    </row>
    <row r="123" spans="2:2" x14ac:dyDescent="0.35">
      <c r="B123" cm="1">
        <f t="array" ref="B123">TRANSPOSE(_xlfn._xlws.SORT(_xlfn._xlws.FILTER(chemicals[chemical_applic_level],chemicals[experiment_id]=A123)))</f>
        <v>0</v>
      </c>
    </row>
    <row r="124" spans="2:2" x14ac:dyDescent="0.35">
      <c r="B124" cm="1">
        <f t="array" ref="B124">TRANSPOSE(_xlfn._xlws.SORT(_xlfn._xlws.FILTER(chemicals[chemical_applic_level],chemicals[experiment_id]=A124)))</f>
        <v>0</v>
      </c>
    </row>
    <row r="125" spans="2:2" x14ac:dyDescent="0.35">
      <c r="B125" cm="1">
        <f t="array" ref="B125">TRANSPOSE(_xlfn._xlws.SORT(_xlfn._xlws.FILTER(chemicals[chemical_applic_level],chemicals[experiment_id]=A125)))</f>
        <v>0</v>
      </c>
    </row>
    <row r="126" spans="2:2" x14ac:dyDescent="0.35">
      <c r="B126" cm="1">
        <f t="array" ref="B126">TRANSPOSE(_xlfn._xlws.SORT(_xlfn._xlws.FILTER(chemicals[chemical_applic_level],chemicals[experiment_id]=A126)))</f>
        <v>0</v>
      </c>
    </row>
    <row r="127" spans="2:2" x14ac:dyDescent="0.35">
      <c r="B127" cm="1">
        <f t="array" ref="B127">TRANSPOSE(_xlfn._xlws.SORT(_xlfn._xlws.FILTER(chemicals[chemical_applic_level],chemicals[experiment_id]=A127)))</f>
        <v>0</v>
      </c>
    </row>
    <row r="128" spans="2:2" x14ac:dyDescent="0.35">
      <c r="B128" cm="1">
        <f t="array" ref="B128">TRANSPOSE(_xlfn._xlws.SORT(_xlfn._xlws.FILTER(chemicals[chemical_applic_level],chemicals[experiment_id]=A128)))</f>
        <v>0</v>
      </c>
    </row>
    <row r="129" spans="2:2" x14ac:dyDescent="0.35">
      <c r="B129" cm="1">
        <f t="array" ref="B129">TRANSPOSE(_xlfn._xlws.SORT(_xlfn._xlws.FILTER(chemicals[chemical_applic_level],chemicals[experiment_id]=A129)))</f>
        <v>0</v>
      </c>
    </row>
    <row r="130" spans="2:2" x14ac:dyDescent="0.35">
      <c r="B130" cm="1">
        <f t="array" ref="B130">TRANSPOSE(_xlfn._xlws.SORT(_xlfn._xlws.FILTER(chemicals[chemical_applic_level],chemicals[experiment_id]=A130)))</f>
        <v>0</v>
      </c>
    </row>
    <row r="131" spans="2:2" x14ac:dyDescent="0.35">
      <c r="B131" cm="1">
        <f t="array" ref="B131">TRANSPOSE(_xlfn._xlws.SORT(_xlfn._xlws.FILTER(chemicals[chemical_applic_level],chemicals[experiment_id]=A131)))</f>
        <v>0</v>
      </c>
    </row>
    <row r="132" spans="2:2" x14ac:dyDescent="0.35">
      <c r="B132" cm="1">
        <f t="array" ref="B132">TRANSPOSE(_xlfn._xlws.SORT(_xlfn._xlws.FILTER(chemicals[chemical_applic_level],chemicals[experiment_id]=A132)))</f>
        <v>0</v>
      </c>
    </row>
    <row r="133" spans="2:2" x14ac:dyDescent="0.35">
      <c r="B133" cm="1">
        <f t="array" ref="B133">TRANSPOSE(_xlfn._xlws.SORT(_xlfn._xlws.FILTER(chemicals[chemical_applic_level],chemicals[experiment_id]=A133)))</f>
        <v>0</v>
      </c>
    </row>
    <row r="134" spans="2:2" x14ac:dyDescent="0.35">
      <c r="B134" cm="1">
        <f t="array" ref="B134">TRANSPOSE(_xlfn._xlws.SORT(_xlfn._xlws.FILTER(chemicals[chemical_applic_level],chemicals[experiment_id]=A134)))</f>
        <v>0</v>
      </c>
    </row>
    <row r="135" spans="2:2" x14ac:dyDescent="0.35">
      <c r="B135" cm="1">
        <f t="array" ref="B135">TRANSPOSE(_xlfn._xlws.SORT(_xlfn._xlws.FILTER(chemicals[chemical_applic_level],chemicals[experiment_id]=A135)))</f>
        <v>0</v>
      </c>
    </row>
    <row r="136" spans="2:2" x14ac:dyDescent="0.35">
      <c r="B136" cm="1">
        <f t="array" ref="B136">TRANSPOSE(_xlfn._xlws.SORT(_xlfn._xlws.FILTER(chemicals[chemical_applic_level],chemicals[experiment_id]=A136)))</f>
        <v>0</v>
      </c>
    </row>
    <row r="137" spans="2:2" x14ac:dyDescent="0.35">
      <c r="B137" cm="1">
        <f t="array" ref="B137">TRANSPOSE(_xlfn._xlws.SORT(_xlfn._xlws.FILTER(chemicals[chemical_applic_level],chemicals[experiment_id]=A137)))</f>
        <v>0</v>
      </c>
    </row>
    <row r="138" spans="2:2" x14ac:dyDescent="0.35">
      <c r="B138" cm="1">
        <f t="array" ref="B138">TRANSPOSE(_xlfn._xlws.SORT(_xlfn._xlws.FILTER(chemicals[chemical_applic_level],chemicals[experiment_id]=A138)))</f>
        <v>0</v>
      </c>
    </row>
    <row r="139" spans="2:2" x14ac:dyDescent="0.35">
      <c r="B139" cm="1">
        <f t="array" ref="B139">TRANSPOSE(_xlfn._xlws.SORT(_xlfn._xlws.FILTER(chemicals[chemical_applic_level],chemicals[experiment_id]=A139)))</f>
        <v>0</v>
      </c>
    </row>
    <row r="140" spans="2:2" x14ac:dyDescent="0.35">
      <c r="B140" cm="1">
        <f t="array" ref="B140">TRANSPOSE(_xlfn._xlws.SORT(_xlfn._xlws.FILTER(chemicals[chemical_applic_level],chemicals[experiment_id]=A140)))</f>
        <v>0</v>
      </c>
    </row>
    <row r="141" spans="2:2" x14ac:dyDescent="0.35">
      <c r="B141" cm="1">
        <f t="array" ref="B141">TRANSPOSE(_xlfn._xlws.SORT(_xlfn._xlws.FILTER(chemicals[chemical_applic_level],chemicals[experiment_id]=A141)))</f>
        <v>0</v>
      </c>
    </row>
    <row r="142" spans="2:2" x14ac:dyDescent="0.35">
      <c r="B142" cm="1">
        <f t="array" ref="B142">TRANSPOSE(_xlfn._xlws.SORT(_xlfn._xlws.FILTER(chemicals[chemical_applic_level],chemicals[experiment_id]=A142)))</f>
        <v>0</v>
      </c>
    </row>
    <row r="143" spans="2:2" x14ac:dyDescent="0.35">
      <c r="B143" cm="1">
        <f t="array" ref="B143">TRANSPOSE(_xlfn._xlws.SORT(_xlfn._xlws.FILTER(chemicals[chemical_applic_level],chemicals[experiment_id]=A143)))</f>
        <v>0</v>
      </c>
    </row>
    <row r="144" spans="2:2" x14ac:dyDescent="0.35">
      <c r="B144" cm="1">
        <f t="array" ref="B144">TRANSPOSE(_xlfn._xlws.SORT(_xlfn._xlws.FILTER(chemicals[chemical_applic_level],chemicals[experiment_id]=A144)))</f>
        <v>0</v>
      </c>
    </row>
    <row r="145" spans="2:2" x14ac:dyDescent="0.35">
      <c r="B145" cm="1">
        <f t="array" ref="B145">TRANSPOSE(_xlfn._xlws.SORT(_xlfn._xlws.FILTER(chemicals[chemical_applic_level],chemicals[experiment_id]=A145)))</f>
        <v>0</v>
      </c>
    </row>
    <row r="146" spans="2:2" x14ac:dyDescent="0.35">
      <c r="B146" cm="1">
        <f t="array" ref="B146">TRANSPOSE(_xlfn._xlws.SORT(_xlfn._xlws.FILTER(chemicals[chemical_applic_level],chemicals[experiment_id]=A146)))</f>
        <v>0</v>
      </c>
    </row>
    <row r="147" spans="2:2" x14ac:dyDescent="0.35">
      <c r="B147" cm="1">
        <f t="array" ref="B147">TRANSPOSE(_xlfn._xlws.SORT(_xlfn._xlws.FILTER(chemicals[chemical_applic_level],chemicals[experiment_id]=A147)))</f>
        <v>0</v>
      </c>
    </row>
    <row r="148" spans="2:2" x14ac:dyDescent="0.35">
      <c r="B148" cm="1">
        <f t="array" ref="B148">TRANSPOSE(_xlfn._xlws.SORT(_xlfn._xlws.FILTER(chemicals[chemical_applic_level],chemicals[experiment_id]=A148)))</f>
        <v>0</v>
      </c>
    </row>
    <row r="149" spans="2:2" x14ac:dyDescent="0.35">
      <c r="B149" cm="1">
        <f t="array" ref="B149">TRANSPOSE(_xlfn._xlws.SORT(_xlfn._xlws.FILTER(chemicals[chemical_applic_level],chemicals[experiment_id]=A149)))</f>
        <v>0</v>
      </c>
    </row>
    <row r="150" spans="2:2" x14ac:dyDescent="0.35">
      <c r="B150" cm="1">
        <f t="array" ref="B150">TRANSPOSE(_xlfn._xlws.SORT(_xlfn._xlws.FILTER(chemicals[chemical_applic_level],chemicals[experiment_id]=A150)))</f>
        <v>0</v>
      </c>
    </row>
    <row r="151" spans="2:2" x14ac:dyDescent="0.35">
      <c r="B151" cm="1">
        <f t="array" ref="B151">TRANSPOSE(_xlfn._xlws.SORT(_xlfn._xlws.FILTER(chemicals[chemical_applic_level],chemicals[experiment_id]=A151)))</f>
        <v>0</v>
      </c>
    </row>
    <row r="152" spans="2:2" x14ac:dyDescent="0.35">
      <c r="B152" cm="1">
        <f t="array" ref="B152">TRANSPOSE(_xlfn._xlws.SORT(_xlfn._xlws.FILTER(chemicals[chemical_applic_level],chemicals[experiment_id]=A152)))</f>
        <v>0</v>
      </c>
    </row>
    <row r="153" spans="2:2" x14ac:dyDescent="0.35">
      <c r="B153" cm="1">
        <f t="array" ref="B153">TRANSPOSE(_xlfn._xlws.SORT(_xlfn._xlws.FILTER(chemicals[chemical_applic_level],chemicals[experiment_id]=A153)))</f>
        <v>0</v>
      </c>
    </row>
    <row r="154" spans="2:2" x14ac:dyDescent="0.35">
      <c r="B154" cm="1">
        <f t="array" ref="B154">TRANSPOSE(_xlfn._xlws.SORT(_xlfn._xlws.FILTER(chemicals[chemical_applic_level],chemicals[experiment_id]=A154)))</f>
        <v>0</v>
      </c>
    </row>
    <row r="155" spans="2:2" x14ac:dyDescent="0.35">
      <c r="B155" cm="1">
        <f t="array" ref="B155">TRANSPOSE(_xlfn._xlws.SORT(_xlfn._xlws.FILTER(chemicals[chemical_applic_level],chemicals[experiment_id]=A155)))</f>
        <v>0</v>
      </c>
    </row>
    <row r="156" spans="2:2" x14ac:dyDescent="0.35">
      <c r="B156" cm="1">
        <f t="array" ref="B156">TRANSPOSE(_xlfn._xlws.SORT(_xlfn._xlws.FILTER(chemicals[chemical_applic_level],chemicals[experiment_id]=A156)))</f>
        <v>0</v>
      </c>
    </row>
    <row r="157" spans="2:2" x14ac:dyDescent="0.35">
      <c r="B157" cm="1">
        <f t="array" ref="B157">TRANSPOSE(_xlfn._xlws.SORT(_xlfn._xlws.FILTER(chemicals[chemical_applic_level],chemicals[experiment_id]=A157)))</f>
        <v>0</v>
      </c>
    </row>
    <row r="158" spans="2:2" x14ac:dyDescent="0.35">
      <c r="B158" cm="1">
        <f t="array" ref="B158">TRANSPOSE(_xlfn._xlws.SORT(_xlfn._xlws.FILTER(chemicals[chemical_applic_level],chemicals[experiment_id]=A158)))</f>
        <v>0</v>
      </c>
    </row>
    <row r="159" spans="2:2" x14ac:dyDescent="0.35">
      <c r="B159" cm="1">
        <f t="array" ref="B159">TRANSPOSE(_xlfn._xlws.SORT(_xlfn._xlws.FILTER(chemicals[chemical_applic_level],chemicals[experiment_id]=A159)))</f>
        <v>0</v>
      </c>
    </row>
    <row r="160" spans="2:2" x14ac:dyDescent="0.35">
      <c r="B160" cm="1">
        <f t="array" ref="B160">TRANSPOSE(_xlfn._xlws.SORT(_xlfn._xlws.FILTER(chemicals[chemical_applic_level],chemicals[experiment_id]=A160)))</f>
        <v>0</v>
      </c>
    </row>
    <row r="161" spans="2:2" x14ac:dyDescent="0.35">
      <c r="B161" cm="1">
        <f t="array" ref="B161">TRANSPOSE(_xlfn._xlws.SORT(_xlfn._xlws.FILTER(chemicals[chemical_applic_level],chemicals[experiment_id]=A161)))</f>
        <v>0</v>
      </c>
    </row>
    <row r="162" spans="2:2" x14ac:dyDescent="0.35">
      <c r="B162" cm="1">
        <f t="array" ref="B162">TRANSPOSE(_xlfn._xlws.SORT(_xlfn._xlws.FILTER(chemicals[chemical_applic_level],chemicals[experiment_id]=A162)))</f>
        <v>0</v>
      </c>
    </row>
    <row r="163" spans="2:2" x14ac:dyDescent="0.35">
      <c r="B163" cm="1">
        <f t="array" ref="B163">TRANSPOSE(_xlfn._xlws.SORT(_xlfn._xlws.FILTER(chemicals[chemical_applic_level],chemicals[experiment_id]=A163)))</f>
        <v>0</v>
      </c>
    </row>
    <row r="164" spans="2:2" x14ac:dyDescent="0.35">
      <c r="B164" cm="1">
        <f t="array" ref="B164">TRANSPOSE(_xlfn._xlws.SORT(_xlfn._xlws.FILTER(chemicals[chemical_applic_level],chemicals[experiment_id]=A164)))</f>
        <v>0</v>
      </c>
    </row>
    <row r="165" spans="2:2" x14ac:dyDescent="0.35">
      <c r="B165" cm="1">
        <f t="array" ref="B165">TRANSPOSE(_xlfn._xlws.SORT(_xlfn._xlws.FILTER(chemicals[chemical_applic_level],chemicals[experiment_id]=A165)))</f>
        <v>0</v>
      </c>
    </row>
    <row r="166" spans="2:2" x14ac:dyDescent="0.35">
      <c r="B166" cm="1">
        <f t="array" ref="B166">TRANSPOSE(_xlfn._xlws.SORT(_xlfn._xlws.FILTER(chemicals[chemical_applic_level],chemicals[experiment_id]=A166)))</f>
        <v>0</v>
      </c>
    </row>
    <row r="167" spans="2:2" x14ac:dyDescent="0.35">
      <c r="B167" cm="1">
        <f t="array" ref="B167">TRANSPOSE(_xlfn._xlws.SORT(_xlfn._xlws.FILTER(chemicals[chemical_applic_level],chemicals[experiment_id]=A167)))</f>
        <v>0</v>
      </c>
    </row>
    <row r="168" spans="2:2" x14ac:dyDescent="0.35">
      <c r="B168" cm="1">
        <f t="array" ref="B168">TRANSPOSE(_xlfn._xlws.SORT(_xlfn._xlws.FILTER(chemicals[chemical_applic_level],chemicals[experiment_id]=A168)))</f>
        <v>0</v>
      </c>
    </row>
    <row r="169" spans="2:2" x14ac:dyDescent="0.35">
      <c r="B169" cm="1">
        <f t="array" ref="B169">TRANSPOSE(_xlfn._xlws.SORT(_xlfn._xlws.FILTER(chemicals[chemical_applic_level],chemicals[experiment_id]=A169)))</f>
        <v>0</v>
      </c>
    </row>
    <row r="170" spans="2:2" x14ac:dyDescent="0.35">
      <c r="B170" cm="1">
        <f t="array" ref="B170">TRANSPOSE(_xlfn._xlws.SORT(_xlfn._xlws.FILTER(chemicals[chemical_applic_level],chemicals[experiment_id]=A170)))</f>
        <v>0</v>
      </c>
    </row>
    <row r="171" spans="2:2" x14ac:dyDescent="0.35">
      <c r="B171" cm="1">
        <f t="array" ref="B171">TRANSPOSE(_xlfn._xlws.SORT(_xlfn._xlws.FILTER(chemicals[chemical_applic_level],chemicals[experiment_id]=A171)))</f>
        <v>0</v>
      </c>
    </row>
    <row r="172" spans="2:2" x14ac:dyDescent="0.35">
      <c r="B172" cm="1">
        <f t="array" ref="B172">TRANSPOSE(_xlfn._xlws.SORT(_xlfn._xlws.FILTER(chemicals[chemical_applic_level],chemicals[experiment_id]=A172)))</f>
        <v>0</v>
      </c>
    </row>
    <row r="173" spans="2:2" x14ac:dyDescent="0.35">
      <c r="B173" cm="1">
        <f t="array" ref="B173">TRANSPOSE(_xlfn._xlws.SORT(_xlfn._xlws.FILTER(chemicals[chemical_applic_level],chemicals[experiment_id]=A173)))</f>
        <v>0</v>
      </c>
    </row>
    <row r="174" spans="2:2" x14ac:dyDescent="0.35">
      <c r="B174" cm="1">
        <f t="array" ref="B174">TRANSPOSE(_xlfn._xlws.SORT(_xlfn._xlws.FILTER(chemicals[chemical_applic_level],chemicals[experiment_id]=A174)))</f>
        <v>0</v>
      </c>
    </row>
    <row r="175" spans="2:2" x14ac:dyDescent="0.35">
      <c r="B175" cm="1">
        <f t="array" ref="B175">TRANSPOSE(_xlfn._xlws.SORT(_xlfn._xlws.FILTER(chemicals[chemical_applic_level],chemicals[experiment_id]=A175)))</f>
        <v>0</v>
      </c>
    </row>
    <row r="176" spans="2:2" x14ac:dyDescent="0.35">
      <c r="B176" cm="1">
        <f t="array" ref="B176">TRANSPOSE(_xlfn._xlws.SORT(_xlfn._xlws.FILTER(chemicals[chemical_applic_level],chemicals[experiment_id]=A176)))</f>
        <v>0</v>
      </c>
    </row>
    <row r="177" spans="2:2" x14ac:dyDescent="0.35">
      <c r="B177" cm="1">
        <f t="array" ref="B177">TRANSPOSE(_xlfn._xlws.SORT(_xlfn._xlws.FILTER(chemicals[chemical_applic_level],chemicals[experiment_id]=A177)))</f>
        <v>0</v>
      </c>
    </row>
    <row r="178" spans="2:2" x14ac:dyDescent="0.35">
      <c r="B178" cm="1">
        <f t="array" ref="B178">TRANSPOSE(_xlfn._xlws.SORT(_xlfn._xlws.FILTER(chemicals[chemical_applic_level],chemicals[experiment_id]=A178)))</f>
        <v>0</v>
      </c>
    </row>
    <row r="179" spans="2:2" x14ac:dyDescent="0.35">
      <c r="B179" cm="1">
        <f t="array" ref="B179">TRANSPOSE(_xlfn._xlws.SORT(_xlfn._xlws.FILTER(chemicals[chemical_applic_level],chemicals[experiment_id]=A179)))</f>
        <v>0</v>
      </c>
    </row>
    <row r="180" spans="2:2" x14ac:dyDescent="0.35">
      <c r="B180" cm="1">
        <f t="array" ref="B180">TRANSPOSE(_xlfn._xlws.SORT(_xlfn._xlws.FILTER(chemicals[chemical_applic_level],chemicals[experiment_id]=A180)))</f>
        <v>0</v>
      </c>
    </row>
    <row r="181" spans="2:2" x14ac:dyDescent="0.35">
      <c r="B181" cm="1">
        <f t="array" ref="B181">TRANSPOSE(_xlfn._xlws.SORT(_xlfn._xlws.FILTER(chemicals[chemical_applic_level],chemicals[experiment_id]=A181)))</f>
        <v>0</v>
      </c>
    </row>
    <row r="182" spans="2:2" x14ac:dyDescent="0.35">
      <c r="B182" cm="1">
        <f t="array" ref="B182">TRANSPOSE(_xlfn._xlws.SORT(_xlfn._xlws.FILTER(chemicals[chemical_applic_level],chemicals[experiment_id]=A182)))</f>
        <v>0</v>
      </c>
    </row>
    <row r="183" spans="2:2" x14ac:dyDescent="0.35">
      <c r="B183" cm="1">
        <f t="array" ref="B183">TRANSPOSE(_xlfn._xlws.SORT(_xlfn._xlws.FILTER(chemicals[chemical_applic_level],chemicals[experiment_id]=A183)))</f>
        <v>0</v>
      </c>
    </row>
    <row r="184" spans="2:2" x14ac:dyDescent="0.35">
      <c r="B184" cm="1">
        <f t="array" ref="B184">TRANSPOSE(_xlfn._xlws.SORT(_xlfn._xlws.FILTER(chemicals[chemical_applic_level],chemicals[experiment_id]=A184)))</f>
        <v>0</v>
      </c>
    </row>
    <row r="185" spans="2:2" x14ac:dyDescent="0.35">
      <c r="B185" cm="1">
        <f t="array" ref="B185">TRANSPOSE(_xlfn._xlws.SORT(_xlfn._xlws.FILTER(chemicals[chemical_applic_level],chemicals[experiment_id]=A185)))</f>
        <v>0</v>
      </c>
    </row>
    <row r="186" spans="2:2" x14ac:dyDescent="0.35">
      <c r="B186" cm="1">
        <f t="array" ref="B186">TRANSPOSE(_xlfn._xlws.SORT(_xlfn._xlws.FILTER(chemicals[chemical_applic_level],chemicals[experiment_id]=A186)))</f>
        <v>0</v>
      </c>
    </row>
    <row r="187" spans="2:2" x14ac:dyDescent="0.35">
      <c r="B187" cm="1">
        <f t="array" ref="B187">TRANSPOSE(_xlfn._xlws.SORT(_xlfn._xlws.FILTER(chemicals[chemical_applic_level],chemicals[experiment_id]=A187)))</f>
        <v>0</v>
      </c>
    </row>
    <row r="188" spans="2:2" x14ac:dyDescent="0.35">
      <c r="B188" cm="1">
        <f t="array" ref="B188">TRANSPOSE(_xlfn._xlws.SORT(_xlfn._xlws.FILTER(chemicals[chemical_applic_level],chemicals[experiment_id]=A188)))</f>
        <v>0</v>
      </c>
    </row>
    <row r="189" spans="2:2" x14ac:dyDescent="0.35">
      <c r="B189" cm="1">
        <f t="array" ref="B189">TRANSPOSE(_xlfn._xlws.SORT(_xlfn._xlws.FILTER(chemicals[chemical_applic_level],chemicals[experiment_id]=A189)))</f>
        <v>0</v>
      </c>
    </row>
    <row r="190" spans="2:2" x14ac:dyDescent="0.35">
      <c r="B190" cm="1">
        <f t="array" ref="B190">TRANSPOSE(_xlfn._xlws.SORT(_xlfn._xlws.FILTER(chemicals[chemical_applic_level],chemicals[experiment_id]=A190)))</f>
        <v>0</v>
      </c>
    </row>
    <row r="191" spans="2:2" x14ac:dyDescent="0.35">
      <c r="B191" cm="1">
        <f t="array" ref="B191">TRANSPOSE(_xlfn._xlws.SORT(_xlfn._xlws.FILTER(chemicals[chemical_applic_level],chemicals[experiment_id]=A191)))</f>
        <v>0</v>
      </c>
    </row>
    <row r="192" spans="2:2" x14ac:dyDescent="0.35">
      <c r="B192" cm="1">
        <f t="array" ref="B192">TRANSPOSE(_xlfn._xlws.SORT(_xlfn._xlws.FILTER(chemicals[chemical_applic_level],chemicals[experiment_id]=A192)))</f>
        <v>0</v>
      </c>
    </row>
    <row r="193" spans="2:2" x14ac:dyDescent="0.35">
      <c r="B193" cm="1">
        <f t="array" ref="B193">TRANSPOSE(_xlfn._xlws.SORT(_xlfn._xlws.FILTER(chemicals[chemical_applic_level],chemicals[experiment_id]=A193)))</f>
        <v>0</v>
      </c>
    </row>
    <row r="194" spans="2:2" x14ac:dyDescent="0.35">
      <c r="B194" cm="1">
        <f t="array" ref="B194">TRANSPOSE(_xlfn._xlws.SORT(_xlfn._xlws.FILTER(chemicals[chemical_applic_level],chemicals[experiment_id]=A194)))</f>
        <v>0</v>
      </c>
    </row>
    <row r="195" spans="2:2" x14ac:dyDescent="0.35">
      <c r="B195" cm="1">
        <f t="array" ref="B195">TRANSPOSE(_xlfn._xlws.SORT(_xlfn._xlws.FILTER(chemicals[chemical_applic_level],chemicals[experiment_id]=A195)))</f>
        <v>0</v>
      </c>
    </row>
    <row r="196" spans="2:2" x14ac:dyDescent="0.35">
      <c r="B196" cm="1">
        <f t="array" ref="B196">TRANSPOSE(_xlfn._xlws.SORT(_xlfn._xlws.FILTER(chemicals[chemical_applic_level],chemicals[experiment_id]=A196)))</f>
        <v>0</v>
      </c>
    </row>
    <row r="197" spans="2:2" x14ac:dyDescent="0.35">
      <c r="B197" cm="1">
        <f t="array" ref="B197">TRANSPOSE(_xlfn._xlws.SORT(_xlfn._xlws.FILTER(chemicals[chemical_applic_level],chemicals[experiment_id]=A197)))</f>
        <v>0</v>
      </c>
    </row>
    <row r="198" spans="2:2" x14ac:dyDescent="0.35">
      <c r="B198" cm="1">
        <f t="array" ref="B198">TRANSPOSE(_xlfn._xlws.SORT(_xlfn._xlws.FILTER(chemicals[chemical_applic_level],chemicals[experiment_id]=A198)))</f>
        <v>0</v>
      </c>
    </row>
    <row r="199" spans="2:2" x14ac:dyDescent="0.35">
      <c r="B199" cm="1">
        <f t="array" ref="B199">TRANSPOSE(_xlfn._xlws.SORT(_xlfn._xlws.FILTER(chemicals[chemical_applic_level],chemicals[experiment_id]=A199)))</f>
        <v>0</v>
      </c>
    </row>
    <row r="200" spans="2:2" x14ac:dyDescent="0.35">
      <c r="B200" cm="1">
        <f t="array" ref="B200">TRANSPOSE(_xlfn._xlws.SORT(_xlfn._xlws.FILTER(chemicals[chemical_applic_level],chemicals[experiment_id]=A200)))</f>
        <v>0</v>
      </c>
    </row>
    <row r="201" spans="2:2" x14ac:dyDescent="0.35">
      <c r="B201" cm="1">
        <f t="array" ref="B201">TRANSPOSE(_xlfn._xlws.SORT(_xlfn._xlws.FILTER(chemicals[chemical_applic_level],chemicals[experiment_id]=A201)))</f>
        <v>0</v>
      </c>
    </row>
    <row r="202" spans="2:2" x14ac:dyDescent="0.35">
      <c r="B202" cm="1">
        <f t="array" ref="B202">TRANSPOSE(_xlfn._xlws.SORT(_xlfn._xlws.FILTER(chemicals[chemical_applic_level],chemicals[experiment_id]=A202)))</f>
        <v>0</v>
      </c>
    </row>
    <row r="203" spans="2:2" x14ac:dyDescent="0.35">
      <c r="B203" cm="1">
        <f t="array" ref="B203">TRANSPOSE(_xlfn._xlws.SORT(_xlfn._xlws.FILTER(chemicals[chemical_applic_level],chemicals[experiment_id]=A203)))</f>
        <v>0</v>
      </c>
    </row>
    <row r="204" spans="2:2" x14ac:dyDescent="0.35">
      <c r="B204" cm="1">
        <f t="array" ref="B204">TRANSPOSE(_xlfn._xlws.SORT(_xlfn._xlws.FILTER(chemicals[chemical_applic_level],chemicals[experiment_id]=A204)))</f>
        <v>0</v>
      </c>
    </row>
    <row r="205" spans="2:2" x14ac:dyDescent="0.35">
      <c r="B205" cm="1">
        <f t="array" ref="B205">TRANSPOSE(_xlfn._xlws.SORT(_xlfn._xlws.FILTER(chemicals[chemical_applic_level],chemicals[experiment_id]=A205)))</f>
        <v>0</v>
      </c>
    </row>
    <row r="206" spans="2:2" x14ac:dyDescent="0.35">
      <c r="B206" cm="1">
        <f t="array" ref="B206">TRANSPOSE(_xlfn._xlws.SORT(_xlfn._xlws.FILTER(chemicals[chemical_applic_level],chemicals[experiment_id]=A206)))</f>
        <v>0</v>
      </c>
    </row>
    <row r="207" spans="2:2" x14ac:dyDescent="0.35">
      <c r="B207" cm="1">
        <f t="array" ref="B207">TRANSPOSE(_xlfn._xlws.SORT(_xlfn._xlws.FILTER(chemicals[chemical_applic_level],chemicals[experiment_id]=A207)))</f>
        <v>0</v>
      </c>
    </row>
    <row r="208" spans="2:2" x14ac:dyDescent="0.35">
      <c r="B208" cm="1">
        <f t="array" ref="B208">TRANSPOSE(_xlfn._xlws.SORT(_xlfn._xlws.FILTER(chemicals[chemical_applic_level],chemicals[experiment_id]=A208)))</f>
        <v>0</v>
      </c>
    </row>
    <row r="209" spans="2:2" x14ac:dyDescent="0.35">
      <c r="B209" cm="1">
        <f t="array" ref="B209">TRANSPOSE(_xlfn._xlws.SORT(_xlfn._xlws.FILTER(chemicals[chemical_applic_level],chemicals[experiment_id]=A209)))</f>
        <v>0</v>
      </c>
    </row>
    <row r="210" spans="2:2" x14ac:dyDescent="0.35">
      <c r="B210" cm="1">
        <f t="array" ref="B210">TRANSPOSE(_xlfn._xlws.SORT(_xlfn._xlws.FILTER(chemicals[chemical_applic_level],chemicals[experiment_id]=A210)))</f>
        <v>0</v>
      </c>
    </row>
    <row r="211" spans="2:2" x14ac:dyDescent="0.35">
      <c r="B211" cm="1">
        <f t="array" ref="B211">TRANSPOSE(_xlfn._xlws.SORT(_xlfn._xlws.FILTER(chemicals[chemical_applic_level],chemicals[experiment_id]=A211)))</f>
        <v>0</v>
      </c>
    </row>
    <row r="212" spans="2:2" x14ac:dyDescent="0.35">
      <c r="B212" cm="1">
        <f t="array" ref="B212">TRANSPOSE(_xlfn._xlws.SORT(_xlfn._xlws.FILTER(chemicals[chemical_applic_level],chemicals[experiment_id]=A212)))</f>
        <v>0</v>
      </c>
    </row>
    <row r="213" spans="2:2" x14ac:dyDescent="0.35">
      <c r="B213" cm="1">
        <f t="array" ref="B213">TRANSPOSE(_xlfn._xlws.SORT(_xlfn._xlws.FILTER(chemicals[chemical_applic_level],chemicals[experiment_id]=A213)))</f>
        <v>0</v>
      </c>
    </row>
    <row r="214" spans="2:2" x14ac:dyDescent="0.35">
      <c r="B214" cm="1">
        <f t="array" ref="B214">TRANSPOSE(_xlfn._xlws.SORT(_xlfn._xlws.FILTER(chemicals[chemical_applic_level],chemicals[experiment_id]=A214)))</f>
        <v>0</v>
      </c>
    </row>
    <row r="215" spans="2:2" x14ac:dyDescent="0.35">
      <c r="B215" cm="1">
        <f t="array" ref="B215">TRANSPOSE(_xlfn._xlws.SORT(_xlfn._xlws.FILTER(chemicals[chemical_applic_level],chemicals[experiment_id]=A215)))</f>
        <v>0</v>
      </c>
    </row>
    <row r="216" spans="2:2" x14ac:dyDescent="0.35">
      <c r="B216" cm="1">
        <f t="array" ref="B216">TRANSPOSE(_xlfn._xlws.SORT(_xlfn._xlws.FILTER(chemicals[chemical_applic_level],chemicals[experiment_id]=A216)))</f>
        <v>0</v>
      </c>
    </row>
    <row r="217" spans="2:2" x14ac:dyDescent="0.35">
      <c r="B217" cm="1">
        <f t="array" ref="B217">TRANSPOSE(_xlfn._xlws.SORT(_xlfn._xlws.FILTER(chemicals[chemical_applic_level],chemicals[experiment_id]=A217)))</f>
        <v>0</v>
      </c>
    </row>
    <row r="218" spans="2:2" x14ac:dyDescent="0.35">
      <c r="B218" cm="1">
        <f t="array" ref="B218">TRANSPOSE(_xlfn._xlws.SORT(_xlfn._xlws.FILTER(chemicals[chemical_applic_level],chemicals[experiment_id]=A218)))</f>
        <v>0</v>
      </c>
    </row>
    <row r="219" spans="2:2" x14ac:dyDescent="0.35">
      <c r="B219" cm="1">
        <f t="array" ref="B219">TRANSPOSE(_xlfn._xlws.SORT(_xlfn._xlws.FILTER(chemicals[chemical_applic_level],chemicals[experiment_id]=A219)))</f>
        <v>0</v>
      </c>
    </row>
    <row r="220" spans="2:2" x14ac:dyDescent="0.35">
      <c r="B220" cm="1">
        <f t="array" ref="B220">TRANSPOSE(_xlfn._xlws.SORT(_xlfn._xlws.FILTER(chemicals[chemical_applic_level],chemicals[experiment_id]=A220)))</f>
        <v>0</v>
      </c>
    </row>
    <row r="221" spans="2:2" x14ac:dyDescent="0.35">
      <c r="B221" cm="1">
        <f t="array" ref="B221">TRANSPOSE(_xlfn._xlws.SORT(_xlfn._xlws.FILTER(chemicals[chemical_applic_level],chemicals[experiment_id]=A221)))</f>
        <v>0</v>
      </c>
    </row>
    <row r="222" spans="2:2" x14ac:dyDescent="0.35">
      <c r="B222" cm="1">
        <f t="array" ref="B222">TRANSPOSE(_xlfn._xlws.SORT(_xlfn._xlws.FILTER(chemicals[chemical_applic_level],chemicals[experiment_id]=A222)))</f>
        <v>0</v>
      </c>
    </row>
    <row r="223" spans="2:2" x14ac:dyDescent="0.35">
      <c r="B223" cm="1">
        <f t="array" ref="B223">TRANSPOSE(_xlfn._xlws.SORT(_xlfn._xlws.FILTER(chemicals[chemical_applic_level],chemicals[experiment_id]=A223)))</f>
        <v>0</v>
      </c>
    </row>
    <row r="224" spans="2:2" x14ac:dyDescent="0.35">
      <c r="B224" cm="1">
        <f t="array" ref="B224">TRANSPOSE(_xlfn._xlws.SORT(_xlfn._xlws.FILTER(chemicals[chemical_applic_level],chemicals[experiment_id]=A224)))</f>
        <v>0</v>
      </c>
    </row>
    <row r="225" spans="2:2" x14ac:dyDescent="0.35">
      <c r="B225" cm="1">
        <f t="array" ref="B225">TRANSPOSE(_xlfn._xlws.SORT(_xlfn._xlws.FILTER(chemicals[chemical_applic_level],chemicals[experiment_id]=A225)))</f>
        <v>0</v>
      </c>
    </row>
    <row r="226" spans="2:2" x14ac:dyDescent="0.35">
      <c r="B226" cm="1">
        <f t="array" ref="B226">TRANSPOSE(_xlfn._xlws.SORT(_xlfn._xlws.FILTER(chemicals[chemical_applic_level],chemicals[experiment_id]=A226)))</f>
        <v>0</v>
      </c>
    </row>
    <row r="227" spans="2:2" x14ac:dyDescent="0.35">
      <c r="B227" cm="1">
        <f t="array" ref="B227">TRANSPOSE(_xlfn._xlws.SORT(_xlfn._xlws.FILTER(chemicals[chemical_applic_level],chemicals[experiment_id]=A227)))</f>
        <v>0</v>
      </c>
    </row>
    <row r="228" spans="2:2" x14ac:dyDescent="0.35">
      <c r="B228" cm="1">
        <f t="array" ref="B228">TRANSPOSE(_xlfn._xlws.SORT(_xlfn._xlws.FILTER(chemicals[chemical_applic_level],chemicals[experiment_id]=A228)))</f>
        <v>0</v>
      </c>
    </row>
    <row r="229" spans="2:2" x14ac:dyDescent="0.35">
      <c r="B229" cm="1">
        <f t="array" ref="B229">TRANSPOSE(_xlfn._xlws.SORT(_xlfn._xlws.FILTER(chemicals[chemical_applic_level],chemicals[experiment_id]=A229)))</f>
        <v>0</v>
      </c>
    </row>
    <row r="230" spans="2:2" x14ac:dyDescent="0.35">
      <c r="B230" cm="1">
        <f t="array" ref="B230">TRANSPOSE(_xlfn._xlws.SORT(_xlfn._xlws.FILTER(chemicals[chemical_applic_level],chemicals[experiment_id]=A230)))</f>
        <v>0</v>
      </c>
    </row>
    <row r="231" spans="2:2" x14ac:dyDescent="0.35">
      <c r="B231" cm="1">
        <f t="array" ref="B231">TRANSPOSE(_xlfn._xlws.SORT(_xlfn._xlws.FILTER(chemicals[chemical_applic_level],chemicals[experiment_id]=A231)))</f>
        <v>0</v>
      </c>
    </row>
    <row r="232" spans="2:2" x14ac:dyDescent="0.35">
      <c r="B232" cm="1">
        <f t="array" ref="B232">TRANSPOSE(_xlfn._xlws.SORT(_xlfn._xlws.FILTER(chemicals[chemical_applic_level],chemicals[experiment_id]=A232)))</f>
        <v>0</v>
      </c>
    </row>
    <row r="233" spans="2:2" x14ac:dyDescent="0.35">
      <c r="B233" cm="1">
        <f t="array" ref="B233">TRANSPOSE(_xlfn._xlws.SORT(_xlfn._xlws.FILTER(chemicals[chemical_applic_level],chemicals[experiment_id]=A233)))</f>
        <v>0</v>
      </c>
    </row>
    <row r="234" spans="2:2" x14ac:dyDescent="0.35">
      <c r="B234" cm="1">
        <f t="array" ref="B234">TRANSPOSE(_xlfn._xlws.SORT(_xlfn._xlws.FILTER(chemicals[chemical_applic_level],chemicals[experiment_id]=A234)))</f>
        <v>0</v>
      </c>
    </row>
    <row r="235" spans="2:2" x14ac:dyDescent="0.35">
      <c r="B235" cm="1">
        <f t="array" ref="B235">TRANSPOSE(_xlfn._xlws.SORT(_xlfn._xlws.FILTER(chemicals[chemical_applic_level],chemicals[experiment_id]=A235)))</f>
        <v>0</v>
      </c>
    </row>
    <row r="236" spans="2:2" x14ac:dyDescent="0.35">
      <c r="B236" cm="1">
        <f t="array" ref="B236">TRANSPOSE(_xlfn._xlws.SORT(_xlfn._xlws.FILTER(chemicals[chemical_applic_level],chemicals[experiment_id]=A236)))</f>
        <v>0</v>
      </c>
    </row>
    <row r="237" spans="2:2" x14ac:dyDescent="0.35">
      <c r="B237" cm="1">
        <f t="array" ref="B237">TRANSPOSE(_xlfn._xlws.SORT(_xlfn._xlws.FILTER(chemicals[chemical_applic_level],chemicals[experiment_id]=A237)))</f>
        <v>0</v>
      </c>
    </row>
    <row r="238" spans="2:2" x14ac:dyDescent="0.35">
      <c r="B238" cm="1">
        <f t="array" ref="B238">TRANSPOSE(_xlfn._xlws.SORT(_xlfn._xlws.FILTER(chemicals[chemical_applic_level],chemicals[experiment_id]=A238)))</f>
        <v>0</v>
      </c>
    </row>
    <row r="239" spans="2:2" x14ac:dyDescent="0.35">
      <c r="B239" cm="1">
        <f t="array" ref="B239">TRANSPOSE(_xlfn._xlws.SORT(_xlfn._xlws.FILTER(chemicals[chemical_applic_level],chemicals[experiment_id]=A239)))</f>
        <v>0</v>
      </c>
    </row>
    <row r="240" spans="2:2" x14ac:dyDescent="0.35">
      <c r="B240" cm="1">
        <f t="array" ref="B240">TRANSPOSE(_xlfn._xlws.SORT(_xlfn._xlws.FILTER(chemicals[chemical_applic_level],chemicals[experiment_id]=A240)))</f>
        <v>0</v>
      </c>
    </row>
    <row r="241" spans="2:2" x14ac:dyDescent="0.35">
      <c r="B241" cm="1">
        <f t="array" ref="B241">TRANSPOSE(_xlfn._xlws.SORT(_xlfn._xlws.FILTER(chemicals[chemical_applic_level],chemicals[experiment_id]=A241)))</f>
        <v>0</v>
      </c>
    </row>
    <row r="242" spans="2:2" x14ac:dyDescent="0.35">
      <c r="B242" cm="1">
        <f t="array" ref="B242">TRANSPOSE(_xlfn._xlws.SORT(_xlfn._xlws.FILTER(chemicals[chemical_applic_level],chemicals[experiment_id]=A242)))</f>
        <v>0</v>
      </c>
    </row>
    <row r="243" spans="2:2" x14ac:dyDescent="0.35">
      <c r="B243" cm="1">
        <f t="array" ref="B243">TRANSPOSE(_xlfn._xlws.SORT(_xlfn._xlws.FILTER(chemicals[chemical_applic_level],chemicals[experiment_id]=A243)))</f>
        <v>0</v>
      </c>
    </row>
    <row r="244" spans="2:2" x14ac:dyDescent="0.35">
      <c r="B244" cm="1">
        <f t="array" ref="B244">TRANSPOSE(_xlfn._xlws.SORT(_xlfn._xlws.FILTER(chemicals[chemical_applic_level],chemicals[experiment_id]=A244)))</f>
        <v>0</v>
      </c>
    </row>
    <row r="245" spans="2:2" x14ac:dyDescent="0.35">
      <c r="B245" cm="1">
        <f t="array" ref="B245">TRANSPOSE(_xlfn._xlws.SORT(_xlfn._xlws.FILTER(chemicals[chemical_applic_level],chemicals[experiment_id]=A245)))</f>
        <v>0</v>
      </c>
    </row>
    <row r="246" spans="2:2" x14ac:dyDescent="0.35">
      <c r="B246" cm="1">
        <f t="array" ref="B246">TRANSPOSE(_xlfn._xlws.SORT(_xlfn._xlws.FILTER(chemicals[chemical_applic_level],chemicals[experiment_id]=A246)))</f>
        <v>0</v>
      </c>
    </row>
    <row r="247" spans="2:2" x14ac:dyDescent="0.35">
      <c r="B247" cm="1">
        <f t="array" ref="B247">TRANSPOSE(_xlfn._xlws.SORT(_xlfn._xlws.FILTER(chemicals[chemical_applic_level],chemicals[experiment_id]=A247)))</f>
        <v>0</v>
      </c>
    </row>
    <row r="248" spans="2:2" x14ac:dyDescent="0.35">
      <c r="B248" cm="1">
        <f t="array" ref="B248">TRANSPOSE(_xlfn._xlws.SORT(_xlfn._xlws.FILTER(chemicals[chemical_applic_level],chemicals[experiment_id]=A248)))</f>
        <v>0</v>
      </c>
    </row>
    <row r="249" spans="2:2" x14ac:dyDescent="0.35">
      <c r="B249" cm="1">
        <f t="array" ref="B249">TRANSPOSE(_xlfn._xlws.SORT(_xlfn._xlws.FILTER(chemicals[chemical_applic_level],chemicals[experiment_id]=A249)))</f>
        <v>0</v>
      </c>
    </row>
    <row r="250" spans="2:2" x14ac:dyDescent="0.35">
      <c r="B250" cm="1">
        <f t="array" ref="B250">TRANSPOSE(_xlfn._xlws.SORT(_xlfn._xlws.FILTER(chemicals[chemical_applic_level],chemicals[experiment_id]=A250)))</f>
        <v>0</v>
      </c>
    </row>
    <row r="251" spans="2:2" x14ac:dyDescent="0.35">
      <c r="B251" cm="1">
        <f t="array" ref="B251">TRANSPOSE(_xlfn._xlws.SORT(_xlfn._xlws.FILTER(chemicals[chemical_applic_level],chemicals[experiment_id]=A251)))</f>
        <v>0</v>
      </c>
    </row>
    <row r="252" spans="2:2" x14ac:dyDescent="0.35">
      <c r="B252" cm="1">
        <f t="array" ref="B252">TRANSPOSE(_xlfn._xlws.SORT(_xlfn._xlws.FILTER(chemicals[chemical_applic_level],chemicals[experiment_id]=A252)))</f>
        <v>0</v>
      </c>
    </row>
    <row r="253" spans="2:2" x14ac:dyDescent="0.35">
      <c r="B253" cm="1">
        <f t="array" ref="B253">TRANSPOSE(_xlfn._xlws.SORT(_xlfn._xlws.FILTER(chemicals[chemical_applic_level],chemicals[experiment_id]=A253)))</f>
        <v>0</v>
      </c>
    </row>
    <row r="254" spans="2:2" x14ac:dyDescent="0.35">
      <c r="B254" cm="1">
        <f t="array" ref="B254">TRANSPOSE(_xlfn._xlws.SORT(_xlfn._xlws.FILTER(chemicals[chemical_applic_level],chemicals[experiment_id]=A254)))</f>
        <v>0</v>
      </c>
    </row>
    <row r="255" spans="2:2" x14ac:dyDescent="0.35">
      <c r="B255" cm="1">
        <f t="array" ref="B255">TRANSPOSE(_xlfn._xlws.SORT(_xlfn._xlws.FILTER(chemicals[chemical_applic_level],chemicals[experiment_id]=A255)))</f>
        <v>0</v>
      </c>
    </row>
    <row r="256" spans="2:2" x14ac:dyDescent="0.35">
      <c r="B256" cm="1">
        <f t="array" ref="B256">TRANSPOSE(_xlfn._xlws.SORT(_xlfn._xlws.FILTER(chemicals[chemical_applic_level],chemicals[experiment_id]=A256)))</f>
        <v>0</v>
      </c>
    </row>
    <row r="257" spans="2:2" x14ac:dyDescent="0.35">
      <c r="B257" cm="1">
        <f t="array" ref="B257">TRANSPOSE(_xlfn._xlws.SORT(_xlfn._xlws.FILTER(chemicals[chemical_applic_level],chemicals[experiment_id]=A257)))</f>
        <v>0</v>
      </c>
    </row>
    <row r="258" spans="2:2" x14ac:dyDescent="0.35">
      <c r="B258" cm="1">
        <f t="array" ref="B258">TRANSPOSE(_xlfn._xlws.SORT(_xlfn._xlws.FILTER(chemicals[chemical_applic_level],chemicals[experiment_id]=A258)))</f>
        <v>0</v>
      </c>
    </row>
    <row r="259" spans="2:2" x14ac:dyDescent="0.35">
      <c r="B259" cm="1">
        <f t="array" ref="B259">TRANSPOSE(_xlfn._xlws.SORT(_xlfn._xlws.FILTER(chemicals[chemical_applic_level],chemicals[experiment_id]=A259)))</f>
        <v>0</v>
      </c>
    </row>
    <row r="260" spans="2:2" x14ac:dyDescent="0.35">
      <c r="B260" cm="1">
        <f t="array" ref="B260">TRANSPOSE(_xlfn._xlws.SORT(_xlfn._xlws.FILTER(chemicals[chemical_applic_level],chemicals[experiment_id]=A260)))</f>
        <v>0</v>
      </c>
    </row>
    <row r="261" spans="2:2" x14ac:dyDescent="0.35">
      <c r="B261" cm="1">
        <f t="array" ref="B261">TRANSPOSE(_xlfn._xlws.SORT(_xlfn._xlws.FILTER(chemicals[chemical_applic_level],chemicals[experiment_id]=A261)))</f>
        <v>0</v>
      </c>
    </row>
    <row r="262" spans="2:2" x14ac:dyDescent="0.35">
      <c r="B262" cm="1">
        <f t="array" ref="B262">TRANSPOSE(_xlfn._xlws.SORT(_xlfn._xlws.FILTER(chemicals[chemical_applic_level],chemicals[experiment_id]=A262)))</f>
        <v>0</v>
      </c>
    </row>
    <row r="263" spans="2:2" x14ac:dyDescent="0.35">
      <c r="B263" cm="1">
        <f t="array" ref="B263">TRANSPOSE(_xlfn._xlws.SORT(_xlfn._xlws.FILTER(chemicals[chemical_applic_level],chemicals[experiment_id]=A263)))</f>
        <v>0</v>
      </c>
    </row>
    <row r="264" spans="2:2" x14ac:dyDescent="0.35">
      <c r="B264" cm="1">
        <f t="array" ref="B264">TRANSPOSE(_xlfn._xlws.SORT(_xlfn._xlws.FILTER(chemicals[chemical_applic_level],chemicals[experiment_id]=A264)))</f>
        <v>0</v>
      </c>
    </row>
    <row r="265" spans="2:2" x14ac:dyDescent="0.35">
      <c r="B265" cm="1">
        <f t="array" ref="B265">TRANSPOSE(_xlfn._xlws.SORT(_xlfn._xlws.FILTER(chemicals[chemical_applic_level],chemicals[experiment_id]=A265)))</f>
        <v>0</v>
      </c>
    </row>
    <row r="266" spans="2:2" x14ac:dyDescent="0.35">
      <c r="B266" cm="1">
        <f t="array" ref="B266">TRANSPOSE(_xlfn._xlws.SORT(_xlfn._xlws.FILTER(chemicals[chemical_applic_level],chemicals[experiment_id]=A266)))</f>
        <v>0</v>
      </c>
    </row>
    <row r="267" spans="2:2" x14ac:dyDescent="0.35">
      <c r="B267" cm="1">
        <f t="array" ref="B267">TRANSPOSE(_xlfn._xlws.SORT(_xlfn._xlws.FILTER(chemicals[chemical_applic_level],chemicals[experiment_id]=A267)))</f>
        <v>0</v>
      </c>
    </row>
    <row r="268" spans="2:2" x14ac:dyDescent="0.35">
      <c r="B268" cm="1">
        <f t="array" ref="B268">TRANSPOSE(_xlfn._xlws.SORT(_xlfn._xlws.FILTER(chemicals[chemical_applic_level],chemicals[experiment_id]=A268)))</f>
        <v>0</v>
      </c>
    </row>
    <row r="269" spans="2:2" x14ac:dyDescent="0.35">
      <c r="B269" cm="1">
        <f t="array" ref="B269">TRANSPOSE(_xlfn._xlws.SORT(_xlfn._xlws.FILTER(chemicals[chemical_applic_level],chemicals[experiment_id]=A269)))</f>
        <v>0</v>
      </c>
    </row>
    <row r="270" spans="2:2" x14ac:dyDescent="0.35">
      <c r="B270" cm="1">
        <f t="array" ref="B270">TRANSPOSE(_xlfn._xlws.SORT(_xlfn._xlws.FILTER(chemicals[chemical_applic_level],chemicals[experiment_id]=A270)))</f>
        <v>0</v>
      </c>
    </row>
    <row r="271" spans="2:2" x14ac:dyDescent="0.35">
      <c r="B271" cm="1">
        <f t="array" ref="B271">TRANSPOSE(_xlfn._xlws.SORT(_xlfn._xlws.FILTER(chemicals[chemical_applic_level],chemicals[experiment_id]=A271)))</f>
        <v>0</v>
      </c>
    </row>
    <row r="272" spans="2:2" x14ac:dyDescent="0.35">
      <c r="B272" cm="1">
        <f t="array" ref="B272">TRANSPOSE(_xlfn._xlws.SORT(_xlfn._xlws.FILTER(chemicals[chemical_applic_level],chemicals[experiment_id]=A272)))</f>
        <v>0</v>
      </c>
    </row>
    <row r="273" spans="2:2" x14ac:dyDescent="0.35">
      <c r="B273" cm="1">
        <f t="array" ref="B273">TRANSPOSE(_xlfn._xlws.SORT(_xlfn._xlws.FILTER(chemicals[chemical_applic_level],chemicals[experiment_id]=A273)))</f>
        <v>0</v>
      </c>
    </row>
    <row r="274" spans="2:2" x14ac:dyDescent="0.35">
      <c r="B274" cm="1">
        <f t="array" ref="B274">TRANSPOSE(_xlfn._xlws.SORT(_xlfn._xlws.FILTER(chemicals[chemical_applic_level],chemicals[experiment_id]=A274)))</f>
        <v>0</v>
      </c>
    </row>
    <row r="275" spans="2:2" x14ac:dyDescent="0.35">
      <c r="B275" cm="1">
        <f t="array" ref="B275">TRANSPOSE(_xlfn._xlws.SORT(_xlfn._xlws.FILTER(chemicals[chemical_applic_level],chemicals[experiment_id]=A275)))</f>
        <v>0</v>
      </c>
    </row>
    <row r="276" spans="2:2" x14ac:dyDescent="0.35">
      <c r="B276" cm="1">
        <f t="array" ref="B276">TRANSPOSE(_xlfn._xlws.SORT(_xlfn._xlws.FILTER(chemicals[chemical_applic_level],chemicals[experiment_id]=A276)))</f>
        <v>0</v>
      </c>
    </row>
    <row r="277" spans="2:2" x14ac:dyDescent="0.35">
      <c r="B277" cm="1">
        <f t="array" ref="B277">TRANSPOSE(_xlfn._xlws.SORT(_xlfn._xlws.FILTER(chemicals[chemical_applic_level],chemicals[experiment_id]=A277)))</f>
        <v>0</v>
      </c>
    </row>
    <row r="278" spans="2:2" x14ac:dyDescent="0.35">
      <c r="B278" cm="1">
        <f t="array" ref="B278">TRANSPOSE(_xlfn._xlws.SORT(_xlfn._xlws.FILTER(chemicals[chemical_applic_level],chemicals[experiment_id]=A278)))</f>
        <v>0</v>
      </c>
    </row>
    <row r="279" spans="2:2" x14ac:dyDescent="0.35">
      <c r="B279" cm="1">
        <f t="array" ref="B279">TRANSPOSE(_xlfn._xlws.SORT(_xlfn._xlws.FILTER(chemicals[chemical_applic_level],chemicals[experiment_id]=A279)))</f>
        <v>0</v>
      </c>
    </row>
    <row r="280" spans="2:2" x14ac:dyDescent="0.35">
      <c r="B280" cm="1">
        <f t="array" ref="B280">TRANSPOSE(_xlfn._xlws.SORT(_xlfn._xlws.FILTER(chemicals[chemical_applic_level],chemicals[experiment_id]=A280)))</f>
        <v>0</v>
      </c>
    </row>
    <row r="281" spans="2:2" x14ac:dyDescent="0.35">
      <c r="B281" cm="1">
        <f t="array" ref="B281">TRANSPOSE(_xlfn._xlws.SORT(_xlfn._xlws.FILTER(chemicals[chemical_applic_level],chemicals[experiment_id]=A281)))</f>
        <v>0</v>
      </c>
    </row>
    <row r="282" spans="2:2" x14ac:dyDescent="0.35">
      <c r="B282" cm="1">
        <f t="array" ref="B282">TRANSPOSE(_xlfn._xlws.SORT(_xlfn._xlws.FILTER(chemicals[chemical_applic_level],chemicals[experiment_id]=A282)))</f>
        <v>0</v>
      </c>
    </row>
    <row r="283" spans="2:2" x14ac:dyDescent="0.35">
      <c r="B283" cm="1">
        <f t="array" ref="B283">TRANSPOSE(_xlfn._xlws.SORT(_xlfn._xlws.FILTER(chemicals[chemical_applic_level],chemicals[experiment_id]=A283)))</f>
        <v>0</v>
      </c>
    </row>
    <row r="284" spans="2:2" x14ac:dyDescent="0.35">
      <c r="B284" cm="1">
        <f t="array" ref="B284">TRANSPOSE(_xlfn._xlws.SORT(_xlfn._xlws.FILTER(chemicals[chemical_applic_level],chemicals[experiment_id]=A284)))</f>
        <v>0</v>
      </c>
    </row>
    <row r="285" spans="2:2" x14ac:dyDescent="0.35">
      <c r="B285" cm="1">
        <f t="array" ref="B285">TRANSPOSE(_xlfn._xlws.SORT(_xlfn._xlws.FILTER(chemicals[chemical_applic_level],chemicals[experiment_id]=A285)))</f>
        <v>0</v>
      </c>
    </row>
    <row r="286" spans="2:2" x14ac:dyDescent="0.35">
      <c r="B286" cm="1">
        <f t="array" ref="B286">TRANSPOSE(_xlfn._xlws.SORT(_xlfn._xlws.FILTER(chemicals[chemical_applic_level],chemicals[experiment_id]=A286)))</f>
        <v>0</v>
      </c>
    </row>
    <row r="287" spans="2:2" x14ac:dyDescent="0.35">
      <c r="B287" cm="1">
        <f t="array" ref="B287">TRANSPOSE(_xlfn._xlws.SORT(_xlfn._xlws.FILTER(chemicals[chemical_applic_level],chemicals[experiment_id]=A287)))</f>
        <v>0</v>
      </c>
    </row>
    <row r="288" spans="2:2" x14ac:dyDescent="0.35">
      <c r="B288" cm="1">
        <f t="array" ref="B288">TRANSPOSE(_xlfn._xlws.SORT(_xlfn._xlws.FILTER(chemicals[chemical_applic_level],chemicals[experiment_id]=A288)))</f>
        <v>0</v>
      </c>
    </row>
    <row r="289" spans="2:2" x14ac:dyDescent="0.35">
      <c r="B289" cm="1">
        <f t="array" ref="B289">TRANSPOSE(_xlfn._xlws.SORT(_xlfn._xlws.FILTER(chemicals[chemical_applic_level],chemicals[experiment_id]=A289)))</f>
        <v>0</v>
      </c>
    </row>
    <row r="290" spans="2:2" x14ac:dyDescent="0.35">
      <c r="B290" cm="1">
        <f t="array" ref="B290">TRANSPOSE(_xlfn._xlws.SORT(_xlfn._xlws.FILTER(chemicals[chemical_applic_level],chemicals[experiment_id]=A290)))</f>
        <v>0</v>
      </c>
    </row>
    <row r="291" spans="2:2" x14ac:dyDescent="0.35">
      <c r="B291" cm="1">
        <f t="array" ref="B291">TRANSPOSE(_xlfn._xlws.SORT(_xlfn._xlws.FILTER(chemicals[chemical_applic_level],chemicals[experiment_id]=A291)))</f>
        <v>0</v>
      </c>
    </row>
    <row r="292" spans="2:2" x14ac:dyDescent="0.35">
      <c r="B292" cm="1">
        <f t="array" ref="B292">TRANSPOSE(_xlfn._xlws.SORT(_xlfn._xlws.FILTER(chemicals[chemical_applic_level],chemicals[experiment_id]=A292)))</f>
        <v>0</v>
      </c>
    </row>
    <row r="293" spans="2:2" x14ac:dyDescent="0.35">
      <c r="B293" cm="1">
        <f t="array" ref="B293">TRANSPOSE(_xlfn._xlws.SORT(_xlfn._xlws.FILTER(chemicals[chemical_applic_level],chemicals[experiment_id]=A293)))</f>
        <v>0</v>
      </c>
    </row>
    <row r="294" spans="2:2" x14ac:dyDescent="0.35">
      <c r="B294" cm="1">
        <f t="array" ref="B294">TRANSPOSE(_xlfn._xlws.SORT(_xlfn._xlws.FILTER(chemicals[chemical_applic_level],chemicals[experiment_id]=A294)))</f>
        <v>0</v>
      </c>
    </row>
    <row r="295" spans="2:2" x14ac:dyDescent="0.35">
      <c r="B295" cm="1">
        <f t="array" ref="B295">TRANSPOSE(_xlfn._xlws.SORT(_xlfn._xlws.FILTER(chemicals[chemical_applic_level],chemicals[experiment_id]=A295)))</f>
        <v>0</v>
      </c>
    </row>
    <row r="296" spans="2:2" x14ac:dyDescent="0.35">
      <c r="B296" cm="1">
        <f t="array" ref="B296">TRANSPOSE(_xlfn._xlws.SORT(_xlfn._xlws.FILTER(chemicals[chemical_applic_level],chemicals[experiment_id]=A296)))</f>
        <v>0</v>
      </c>
    </row>
    <row r="297" spans="2:2" x14ac:dyDescent="0.35">
      <c r="B297" cm="1">
        <f t="array" ref="B297">TRANSPOSE(_xlfn._xlws.SORT(_xlfn._xlws.FILTER(chemicals[chemical_applic_level],chemicals[experiment_id]=A297)))</f>
        <v>0</v>
      </c>
    </row>
    <row r="298" spans="2:2" x14ac:dyDescent="0.35">
      <c r="B298" cm="1">
        <f t="array" ref="B298">TRANSPOSE(_xlfn._xlws.SORT(_xlfn._xlws.FILTER(chemicals[chemical_applic_level],chemicals[experiment_id]=A298)))</f>
        <v>0</v>
      </c>
    </row>
    <row r="299" spans="2:2" x14ac:dyDescent="0.35">
      <c r="B299" cm="1">
        <f t="array" ref="B299">TRANSPOSE(_xlfn._xlws.SORT(_xlfn._xlws.FILTER(chemicals[chemical_applic_level],chemicals[experiment_id]=A299)))</f>
        <v>0</v>
      </c>
    </row>
    <row r="300" spans="2:2" x14ac:dyDescent="0.35">
      <c r="B300" cm="1">
        <f t="array" ref="B300">TRANSPOSE(_xlfn._xlws.SORT(_xlfn._xlws.FILTER(chemicals[chemical_applic_level],chemicals[experiment_id]=A300)))</f>
        <v>0</v>
      </c>
    </row>
    <row r="301" spans="2:2" x14ac:dyDescent="0.35">
      <c r="B301" cm="1">
        <f t="array" ref="B301">TRANSPOSE(_xlfn._xlws.SORT(_xlfn._xlws.FILTER(chemicals[chemical_applic_level],chemicals[experiment_id]=A301)))</f>
        <v>0</v>
      </c>
    </row>
    <row r="302" spans="2:2" x14ac:dyDescent="0.35">
      <c r="B302" cm="1">
        <f t="array" ref="B302">TRANSPOSE(_xlfn._xlws.SORT(_xlfn._xlws.FILTER(chemicals[chemical_applic_level],chemicals[experiment_id]=A302)))</f>
        <v>0</v>
      </c>
    </row>
    <row r="303" spans="2:2" x14ac:dyDescent="0.35">
      <c r="B303" cm="1">
        <f t="array" ref="B303">TRANSPOSE(_xlfn._xlws.SORT(_xlfn._xlws.FILTER(chemicals[chemical_applic_level],chemicals[experiment_id]=A303)))</f>
        <v>0</v>
      </c>
    </row>
    <row r="304" spans="2:2" x14ac:dyDescent="0.35">
      <c r="B304" cm="1">
        <f t="array" ref="B304">TRANSPOSE(_xlfn._xlws.SORT(_xlfn._xlws.FILTER(chemicals[chemical_applic_level],chemicals[experiment_id]=A304)))</f>
        <v>0</v>
      </c>
    </row>
    <row r="305" spans="2:2" x14ac:dyDescent="0.35">
      <c r="B305" cm="1">
        <f t="array" ref="B305">TRANSPOSE(_xlfn._xlws.SORT(_xlfn._xlws.FILTER(chemicals[chemical_applic_level],chemicals[experiment_id]=A305)))</f>
        <v>0</v>
      </c>
    </row>
    <row r="306" spans="2:2" x14ac:dyDescent="0.35">
      <c r="B306" cm="1">
        <f t="array" ref="B306">TRANSPOSE(_xlfn._xlws.SORT(_xlfn._xlws.FILTER(chemicals[chemical_applic_level],chemicals[experiment_id]=A306)))</f>
        <v>0</v>
      </c>
    </row>
    <row r="307" spans="2:2" x14ac:dyDescent="0.35">
      <c r="B307" cm="1">
        <f t="array" ref="B307">TRANSPOSE(_xlfn._xlws.SORT(_xlfn._xlws.FILTER(chemicals[chemical_applic_level],chemicals[experiment_id]=A307)))</f>
        <v>0</v>
      </c>
    </row>
    <row r="308" spans="2:2" x14ac:dyDescent="0.35">
      <c r="B308" cm="1">
        <f t="array" ref="B308">TRANSPOSE(_xlfn._xlws.SORT(_xlfn._xlws.FILTER(chemicals[chemical_applic_level],chemicals[experiment_id]=A308)))</f>
        <v>0</v>
      </c>
    </row>
    <row r="309" spans="2:2" x14ac:dyDescent="0.35">
      <c r="B309" cm="1">
        <f t="array" ref="B309">TRANSPOSE(_xlfn._xlws.SORT(_xlfn._xlws.FILTER(chemicals[chemical_applic_level],chemicals[experiment_id]=A309)))</f>
        <v>0</v>
      </c>
    </row>
    <row r="310" spans="2:2" x14ac:dyDescent="0.35">
      <c r="B310" cm="1">
        <f t="array" ref="B310">TRANSPOSE(_xlfn._xlws.SORT(_xlfn._xlws.FILTER(chemicals[chemical_applic_level],chemicals[experiment_id]=A310)))</f>
        <v>0</v>
      </c>
    </row>
    <row r="311" spans="2:2" x14ac:dyDescent="0.35">
      <c r="B311" cm="1">
        <f t="array" ref="B311">TRANSPOSE(_xlfn._xlws.SORT(_xlfn._xlws.FILTER(chemicals[chemical_applic_level],chemicals[experiment_id]=A311)))</f>
        <v>0</v>
      </c>
    </row>
    <row r="312" spans="2:2" x14ac:dyDescent="0.35">
      <c r="B312" cm="1">
        <f t="array" ref="B312">TRANSPOSE(_xlfn._xlws.SORT(_xlfn._xlws.FILTER(chemicals[chemical_applic_level],chemicals[experiment_id]=A312)))</f>
        <v>0</v>
      </c>
    </row>
    <row r="313" spans="2:2" x14ac:dyDescent="0.35">
      <c r="B313" cm="1">
        <f t="array" ref="B313">TRANSPOSE(_xlfn._xlws.SORT(_xlfn._xlws.FILTER(chemicals[chemical_applic_level],chemicals[experiment_id]=A313)))</f>
        <v>0</v>
      </c>
    </row>
    <row r="314" spans="2:2" x14ac:dyDescent="0.35">
      <c r="B314" cm="1">
        <f t="array" ref="B314">TRANSPOSE(_xlfn._xlws.SORT(_xlfn._xlws.FILTER(chemicals[chemical_applic_level],chemicals[experiment_id]=A314)))</f>
        <v>0</v>
      </c>
    </row>
    <row r="315" spans="2:2" x14ac:dyDescent="0.35">
      <c r="B315" cm="1">
        <f t="array" ref="B315">TRANSPOSE(_xlfn._xlws.SORT(_xlfn._xlws.FILTER(chemicals[chemical_applic_level],chemicals[experiment_id]=A315)))</f>
        <v>0</v>
      </c>
    </row>
    <row r="316" spans="2:2" x14ac:dyDescent="0.35">
      <c r="B316" cm="1">
        <f t="array" ref="B316">TRANSPOSE(_xlfn._xlws.SORT(_xlfn._xlws.FILTER(chemicals[chemical_applic_level],chemicals[experiment_id]=A316)))</f>
        <v>0</v>
      </c>
    </row>
    <row r="317" spans="2:2" x14ac:dyDescent="0.35">
      <c r="B317" cm="1">
        <f t="array" ref="B317">TRANSPOSE(_xlfn._xlws.SORT(_xlfn._xlws.FILTER(chemicals[chemical_applic_level],chemicals[experiment_id]=A317)))</f>
        <v>0</v>
      </c>
    </row>
    <row r="318" spans="2:2" x14ac:dyDescent="0.35">
      <c r="B318" cm="1">
        <f t="array" ref="B318">TRANSPOSE(_xlfn._xlws.SORT(_xlfn._xlws.FILTER(chemicals[chemical_applic_level],chemicals[experiment_id]=A318)))</f>
        <v>0</v>
      </c>
    </row>
    <row r="319" spans="2:2" x14ac:dyDescent="0.35">
      <c r="B319" cm="1">
        <f t="array" ref="B319">TRANSPOSE(_xlfn._xlws.SORT(_xlfn._xlws.FILTER(chemicals[chemical_applic_level],chemicals[experiment_id]=A319)))</f>
        <v>0</v>
      </c>
    </row>
    <row r="320" spans="2:2" x14ac:dyDescent="0.35">
      <c r="B320" cm="1">
        <f t="array" ref="B320">TRANSPOSE(_xlfn._xlws.SORT(_xlfn._xlws.FILTER(chemicals[chemical_applic_level],chemicals[experiment_id]=A320)))</f>
        <v>0</v>
      </c>
    </row>
    <row r="321" spans="2:2" x14ac:dyDescent="0.35">
      <c r="B321" cm="1">
        <f t="array" ref="B321">TRANSPOSE(_xlfn._xlws.SORT(_xlfn._xlws.FILTER(chemicals[chemical_applic_level],chemicals[experiment_id]=A321)))</f>
        <v>0</v>
      </c>
    </row>
    <row r="322" spans="2:2" x14ac:dyDescent="0.35">
      <c r="B322" cm="1">
        <f t="array" ref="B322">TRANSPOSE(_xlfn._xlws.SORT(_xlfn._xlws.FILTER(chemicals[chemical_applic_level],chemicals[experiment_id]=A322)))</f>
        <v>0</v>
      </c>
    </row>
    <row r="323" spans="2:2" x14ac:dyDescent="0.35">
      <c r="B323" cm="1">
        <f t="array" ref="B323">TRANSPOSE(_xlfn._xlws.SORT(_xlfn._xlws.FILTER(chemicals[chemical_applic_level],chemicals[experiment_id]=A323)))</f>
        <v>0</v>
      </c>
    </row>
    <row r="324" spans="2:2" x14ac:dyDescent="0.35">
      <c r="B324" cm="1">
        <f t="array" ref="B324">TRANSPOSE(_xlfn._xlws.SORT(_xlfn._xlws.FILTER(chemicals[chemical_applic_level],chemicals[experiment_id]=A324)))</f>
        <v>0</v>
      </c>
    </row>
    <row r="325" spans="2:2" x14ac:dyDescent="0.35">
      <c r="B325" cm="1">
        <f t="array" ref="B325">TRANSPOSE(_xlfn._xlws.SORT(_xlfn._xlws.FILTER(chemicals[chemical_applic_level],chemicals[experiment_id]=A325)))</f>
        <v>0</v>
      </c>
    </row>
    <row r="326" spans="2:2" x14ac:dyDescent="0.35">
      <c r="B326" cm="1">
        <f t="array" ref="B326">TRANSPOSE(_xlfn._xlws.SORT(_xlfn._xlws.FILTER(chemicals[chemical_applic_level],chemicals[experiment_id]=A326)))</f>
        <v>0</v>
      </c>
    </row>
    <row r="327" spans="2:2" x14ac:dyDescent="0.35">
      <c r="B327" cm="1">
        <f t="array" ref="B327">TRANSPOSE(_xlfn._xlws.SORT(_xlfn._xlws.FILTER(chemicals[chemical_applic_level],chemicals[experiment_id]=A327)))</f>
        <v>0</v>
      </c>
    </row>
    <row r="328" spans="2:2" x14ac:dyDescent="0.35">
      <c r="B328" cm="1">
        <f t="array" ref="B328">TRANSPOSE(_xlfn._xlws.SORT(_xlfn._xlws.FILTER(chemicals[chemical_applic_level],chemicals[experiment_id]=A328)))</f>
        <v>0</v>
      </c>
    </row>
    <row r="329" spans="2:2" x14ac:dyDescent="0.35">
      <c r="B329" cm="1">
        <f t="array" ref="B329">TRANSPOSE(_xlfn._xlws.SORT(_xlfn._xlws.FILTER(chemicals[chemical_applic_level],chemicals[experiment_id]=A329)))</f>
        <v>0</v>
      </c>
    </row>
    <row r="330" spans="2:2" x14ac:dyDescent="0.35">
      <c r="B330" cm="1">
        <f t="array" ref="B330">TRANSPOSE(_xlfn._xlws.SORT(_xlfn._xlws.FILTER(chemicals[chemical_applic_level],chemicals[experiment_id]=A330)))</f>
        <v>0</v>
      </c>
    </row>
    <row r="331" spans="2:2" x14ac:dyDescent="0.35">
      <c r="B331" cm="1">
        <f t="array" ref="B331">TRANSPOSE(_xlfn._xlws.SORT(_xlfn._xlws.FILTER(chemicals[chemical_applic_level],chemicals[experiment_id]=A331)))</f>
        <v>0</v>
      </c>
    </row>
    <row r="332" spans="2:2" x14ac:dyDescent="0.35">
      <c r="B332" cm="1">
        <f t="array" ref="B332">TRANSPOSE(_xlfn._xlws.SORT(_xlfn._xlws.FILTER(chemicals[chemical_applic_level],chemicals[experiment_id]=A332)))</f>
        <v>0</v>
      </c>
    </row>
    <row r="333" spans="2:2" x14ac:dyDescent="0.35">
      <c r="B333" cm="1">
        <f t="array" ref="B333">TRANSPOSE(_xlfn._xlws.SORT(_xlfn._xlws.FILTER(chemicals[chemical_applic_level],chemicals[experiment_id]=A333)))</f>
        <v>0</v>
      </c>
    </row>
    <row r="334" spans="2:2" x14ac:dyDescent="0.35">
      <c r="B334" cm="1">
        <f t="array" ref="B334">TRANSPOSE(_xlfn._xlws.SORT(_xlfn._xlws.FILTER(chemicals[chemical_applic_level],chemicals[experiment_id]=A334)))</f>
        <v>0</v>
      </c>
    </row>
    <row r="335" spans="2:2" x14ac:dyDescent="0.35">
      <c r="B335" cm="1">
        <f t="array" ref="B335">TRANSPOSE(_xlfn._xlws.SORT(_xlfn._xlws.FILTER(chemicals[chemical_applic_level],chemicals[experiment_id]=A335)))</f>
        <v>0</v>
      </c>
    </row>
    <row r="336" spans="2:2" x14ac:dyDescent="0.35">
      <c r="B336" cm="1">
        <f t="array" ref="B336">TRANSPOSE(_xlfn._xlws.SORT(_xlfn._xlws.FILTER(chemicals[chemical_applic_level],chemicals[experiment_id]=A336)))</f>
        <v>0</v>
      </c>
    </row>
    <row r="337" spans="2:2" x14ac:dyDescent="0.35">
      <c r="B337" cm="1">
        <f t="array" ref="B337">TRANSPOSE(_xlfn._xlws.SORT(_xlfn._xlws.FILTER(chemicals[chemical_applic_level],chemicals[experiment_id]=A337)))</f>
        <v>0</v>
      </c>
    </row>
    <row r="338" spans="2:2" x14ac:dyDescent="0.35">
      <c r="B338" cm="1">
        <f t="array" ref="B338">TRANSPOSE(_xlfn._xlws.SORT(_xlfn._xlws.FILTER(chemicals[chemical_applic_level],chemicals[experiment_id]=A338)))</f>
        <v>0</v>
      </c>
    </row>
    <row r="339" spans="2:2" x14ac:dyDescent="0.35">
      <c r="B339" cm="1">
        <f t="array" ref="B339">TRANSPOSE(_xlfn._xlws.SORT(_xlfn._xlws.FILTER(chemicals[chemical_applic_level],chemicals[experiment_id]=A339)))</f>
        <v>0</v>
      </c>
    </row>
    <row r="340" spans="2:2" x14ac:dyDescent="0.35">
      <c r="B340" cm="1">
        <f t="array" ref="B340">TRANSPOSE(_xlfn._xlws.SORT(_xlfn._xlws.FILTER(chemicals[chemical_applic_level],chemicals[experiment_id]=A340)))</f>
        <v>0</v>
      </c>
    </row>
    <row r="341" spans="2:2" x14ac:dyDescent="0.35">
      <c r="B341" cm="1">
        <f t="array" ref="B341">TRANSPOSE(_xlfn._xlws.SORT(_xlfn._xlws.FILTER(chemicals[chemical_applic_level],chemicals[experiment_id]=A341)))</f>
        <v>0</v>
      </c>
    </row>
    <row r="342" spans="2:2" x14ac:dyDescent="0.35">
      <c r="B342" cm="1">
        <f t="array" ref="B342">TRANSPOSE(_xlfn._xlws.SORT(_xlfn._xlws.FILTER(chemicals[chemical_applic_level],chemicals[experiment_id]=A342)))</f>
        <v>0</v>
      </c>
    </row>
    <row r="343" spans="2:2" x14ac:dyDescent="0.35">
      <c r="B343" cm="1">
        <f t="array" ref="B343">TRANSPOSE(_xlfn._xlws.SORT(_xlfn._xlws.FILTER(chemicals[chemical_applic_level],chemicals[experiment_id]=A343)))</f>
        <v>0</v>
      </c>
    </row>
    <row r="344" spans="2:2" x14ac:dyDescent="0.35">
      <c r="B344" cm="1">
        <f t="array" ref="B344">TRANSPOSE(_xlfn._xlws.SORT(_xlfn._xlws.FILTER(chemicals[chemical_applic_level],chemicals[experiment_id]=A344)))</f>
        <v>0</v>
      </c>
    </row>
    <row r="345" spans="2:2" x14ac:dyDescent="0.35">
      <c r="B345" cm="1">
        <f t="array" ref="B345">TRANSPOSE(_xlfn._xlws.SORT(_xlfn._xlws.FILTER(chemicals[chemical_applic_level],chemicals[experiment_id]=A345)))</f>
        <v>0</v>
      </c>
    </row>
    <row r="346" spans="2:2" x14ac:dyDescent="0.35">
      <c r="B346" cm="1">
        <f t="array" ref="B346">TRANSPOSE(_xlfn._xlws.SORT(_xlfn._xlws.FILTER(chemicals[chemical_applic_level],chemicals[experiment_id]=A346)))</f>
        <v>0</v>
      </c>
    </row>
    <row r="347" spans="2:2" x14ac:dyDescent="0.35">
      <c r="B347" cm="1">
        <f t="array" ref="B347">TRANSPOSE(_xlfn._xlws.SORT(_xlfn._xlws.FILTER(chemicals[chemical_applic_level],chemicals[experiment_id]=A347)))</f>
        <v>0</v>
      </c>
    </row>
    <row r="348" spans="2:2" x14ac:dyDescent="0.35">
      <c r="B348" cm="1">
        <f t="array" ref="B348">TRANSPOSE(_xlfn._xlws.SORT(_xlfn._xlws.FILTER(chemicals[chemical_applic_level],chemicals[experiment_id]=A348)))</f>
        <v>0</v>
      </c>
    </row>
    <row r="349" spans="2:2" x14ac:dyDescent="0.35">
      <c r="B349" cm="1">
        <f t="array" ref="B349">TRANSPOSE(_xlfn._xlws.SORT(_xlfn._xlws.FILTER(chemicals[chemical_applic_level],chemicals[experiment_id]=A349)))</f>
        <v>0</v>
      </c>
    </row>
    <row r="350" spans="2:2" x14ac:dyDescent="0.35">
      <c r="B350" cm="1">
        <f t="array" ref="B350">TRANSPOSE(_xlfn._xlws.SORT(_xlfn._xlws.FILTER(chemicals[chemical_applic_level],chemicals[experiment_id]=A350)))</f>
        <v>0</v>
      </c>
    </row>
    <row r="351" spans="2:2" x14ac:dyDescent="0.35">
      <c r="B351" cm="1">
        <f t="array" ref="B351">TRANSPOSE(_xlfn._xlws.SORT(_xlfn._xlws.FILTER(chemicals[chemical_applic_level],chemicals[experiment_id]=A351)))</f>
        <v>0</v>
      </c>
    </row>
    <row r="352" spans="2:2" x14ac:dyDescent="0.35">
      <c r="B352" cm="1">
        <f t="array" ref="B352">TRANSPOSE(_xlfn._xlws.SORT(_xlfn._xlws.FILTER(chemicals[chemical_applic_level],chemicals[experiment_id]=A352)))</f>
        <v>0</v>
      </c>
    </row>
    <row r="353" spans="2:2" x14ac:dyDescent="0.35">
      <c r="B353" cm="1">
        <f t="array" ref="B353">TRANSPOSE(_xlfn._xlws.SORT(_xlfn._xlws.FILTER(chemicals[chemical_applic_level],chemicals[experiment_id]=A353)))</f>
        <v>0</v>
      </c>
    </row>
    <row r="354" spans="2:2" x14ac:dyDescent="0.35">
      <c r="B354" cm="1">
        <f t="array" ref="B354">TRANSPOSE(_xlfn._xlws.SORT(_xlfn._xlws.FILTER(chemicals[chemical_applic_level],chemicals[experiment_id]=A354)))</f>
        <v>0</v>
      </c>
    </row>
    <row r="355" spans="2:2" x14ac:dyDescent="0.35">
      <c r="B355" cm="1">
        <f t="array" ref="B355">TRANSPOSE(_xlfn._xlws.SORT(_xlfn._xlws.FILTER(chemicals[chemical_applic_level],chemicals[experiment_id]=A355)))</f>
        <v>0</v>
      </c>
    </row>
    <row r="356" spans="2:2" x14ac:dyDescent="0.35">
      <c r="B356" cm="1">
        <f t="array" ref="B356">TRANSPOSE(_xlfn._xlws.SORT(_xlfn._xlws.FILTER(chemicals[chemical_applic_level],chemicals[experiment_id]=A356)))</f>
        <v>0</v>
      </c>
    </row>
    <row r="357" spans="2:2" x14ac:dyDescent="0.35">
      <c r="B357" cm="1">
        <f t="array" ref="B357">TRANSPOSE(_xlfn._xlws.SORT(_xlfn._xlws.FILTER(chemicals[chemical_applic_level],chemicals[experiment_id]=A357)))</f>
        <v>0</v>
      </c>
    </row>
    <row r="358" spans="2:2" x14ac:dyDescent="0.35">
      <c r="B358" cm="1">
        <f t="array" ref="B358">TRANSPOSE(_xlfn._xlws.SORT(_xlfn._xlws.FILTER(chemicals[chemical_applic_level],chemicals[experiment_id]=A358)))</f>
        <v>0</v>
      </c>
    </row>
    <row r="359" spans="2:2" x14ac:dyDescent="0.35">
      <c r="B359" cm="1">
        <f t="array" ref="B359">TRANSPOSE(_xlfn._xlws.SORT(_xlfn._xlws.FILTER(chemicals[chemical_applic_level],chemicals[experiment_id]=A359)))</f>
        <v>0</v>
      </c>
    </row>
    <row r="360" spans="2:2" x14ac:dyDescent="0.35">
      <c r="B360" cm="1">
        <f t="array" ref="B360">TRANSPOSE(_xlfn._xlws.SORT(_xlfn._xlws.FILTER(chemicals[chemical_applic_level],chemicals[experiment_id]=A360)))</f>
        <v>0</v>
      </c>
    </row>
    <row r="361" spans="2:2" x14ac:dyDescent="0.35">
      <c r="B361" cm="1">
        <f t="array" ref="B361">TRANSPOSE(_xlfn._xlws.SORT(_xlfn._xlws.FILTER(chemicals[chemical_applic_level],chemicals[experiment_id]=A361)))</f>
        <v>0</v>
      </c>
    </row>
    <row r="362" spans="2:2" x14ac:dyDescent="0.35">
      <c r="B362" cm="1">
        <f t="array" ref="B362">TRANSPOSE(_xlfn._xlws.SORT(_xlfn._xlws.FILTER(chemicals[chemical_applic_level],chemicals[experiment_id]=A362)))</f>
        <v>0</v>
      </c>
    </row>
    <row r="363" spans="2:2" x14ac:dyDescent="0.35">
      <c r="B363" cm="1">
        <f t="array" ref="B363">TRANSPOSE(_xlfn._xlws.SORT(_xlfn._xlws.FILTER(chemicals[chemical_applic_level],chemicals[experiment_id]=A363)))</f>
        <v>0</v>
      </c>
    </row>
    <row r="364" spans="2:2" x14ac:dyDescent="0.35">
      <c r="B364" cm="1">
        <f t="array" ref="B364">TRANSPOSE(_xlfn._xlws.SORT(_xlfn._xlws.FILTER(chemicals[chemical_applic_level],chemicals[experiment_id]=A364)))</f>
        <v>0</v>
      </c>
    </row>
    <row r="365" spans="2:2" x14ac:dyDescent="0.35">
      <c r="B365" cm="1">
        <f t="array" ref="B365">TRANSPOSE(_xlfn._xlws.SORT(_xlfn._xlws.FILTER(chemicals[chemical_applic_level],chemicals[experiment_id]=A365)))</f>
        <v>0</v>
      </c>
    </row>
    <row r="366" spans="2:2" x14ac:dyDescent="0.35">
      <c r="B366" cm="1">
        <f t="array" ref="B366">TRANSPOSE(_xlfn._xlws.SORT(_xlfn._xlws.FILTER(chemicals[chemical_applic_level],chemicals[experiment_id]=A366)))</f>
        <v>0</v>
      </c>
    </row>
    <row r="367" spans="2:2" x14ac:dyDescent="0.35">
      <c r="B367" cm="1">
        <f t="array" ref="B367">TRANSPOSE(_xlfn._xlws.SORT(_xlfn._xlws.FILTER(chemicals[chemical_applic_level],chemicals[experiment_id]=A367)))</f>
        <v>0</v>
      </c>
    </row>
    <row r="368" spans="2:2" x14ac:dyDescent="0.35">
      <c r="B368" cm="1">
        <f t="array" ref="B368">TRANSPOSE(_xlfn._xlws.SORT(_xlfn._xlws.FILTER(chemicals[chemical_applic_level],chemicals[experiment_id]=A368)))</f>
        <v>0</v>
      </c>
    </row>
    <row r="369" spans="2:2" x14ac:dyDescent="0.35">
      <c r="B369" cm="1">
        <f t="array" ref="B369">TRANSPOSE(_xlfn._xlws.SORT(_xlfn._xlws.FILTER(chemicals[chemical_applic_level],chemicals[experiment_id]=A369)))</f>
        <v>0</v>
      </c>
    </row>
    <row r="370" spans="2:2" x14ac:dyDescent="0.35">
      <c r="B370" cm="1">
        <f t="array" ref="B370">TRANSPOSE(_xlfn._xlws.SORT(_xlfn._xlws.FILTER(chemicals[chemical_applic_level],chemicals[experiment_id]=A370)))</f>
        <v>0</v>
      </c>
    </row>
    <row r="371" spans="2:2" x14ac:dyDescent="0.35">
      <c r="B371" cm="1">
        <f t="array" ref="B371">TRANSPOSE(_xlfn._xlws.SORT(_xlfn._xlws.FILTER(chemicals[chemical_applic_level],chemicals[experiment_id]=A371)))</f>
        <v>0</v>
      </c>
    </row>
    <row r="372" spans="2:2" x14ac:dyDescent="0.35">
      <c r="B372" cm="1">
        <f t="array" ref="B372">TRANSPOSE(_xlfn._xlws.SORT(_xlfn._xlws.FILTER(chemicals[chemical_applic_level],chemicals[experiment_id]=A372)))</f>
        <v>0</v>
      </c>
    </row>
    <row r="373" spans="2:2" x14ac:dyDescent="0.35">
      <c r="B373" cm="1">
        <f t="array" ref="B373">TRANSPOSE(_xlfn._xlws.SORT(_xlfn._xlws.FILTER(chemicals[chemical_applic_level],chemicals[experiment_id]=A373)))</f>
        <v>0</v>
      </c>
    </row>
    <row r="374" spans="2:2" x14ac:dyDescent="0.35">
      <c r="B374" cm="1">
        <f t="array" ref="B374">TRANSPOSE(_xlfn._xlws.SORT(_xlfn._xlws.FILTER(chemicals[chemical_applic_level],chemicals[experiment_id]=A374)))</f>
        <v>0</v>
      </c>
    </row>
    <row r="375" spans="2:2" x14ac:dyDescent="0.35">
      <c r="B375" cm="1">
        <f t="array" ref="B375">TRANSPOSE(_xlfn._xlws.SORT(_xlfn._xlws.FILTER(chemicals[chemical_applic_level],chemicals[experiment_id]=A375)))</f>
        <v>0</v>
      </c>
    </row>
    <row r="376" spans="2:2" x14ac:dyDescent="0.35">
      <c r="B376" cm="1">
        <f t="array" ref="B376">TRANSPOSE(_xlfn._xlws.SORT(_xlfn._xlws.FILTER(chemicals[chemical_applic_level],chemicals[experiment_id]=A376)))</f>
        <v>0</v>
      </c>
    </row>
    <row r="377" spans="2:2" x14ac:dyDescent="0.35">
      <c r="B377" cm="1">
        <f t="array" ref="B377">TRANSPOSE(_xlfn._xlws.SORT(_xlfn._xlws.FILTER(chemicals[chemical_applic_level],chemicals[experiment_id]=A377)))</f>
        <v>0</v>
      </c>
    </row>
    <row r="378" spans="2:2" x14ac:dyDescent="0.35">
      <c r="B378" cm="1">
        <f t="array" ref="B378">TRANSPOSE(_xlfn._xlws.SORT(_xlfn._xlws.FILTER(chemicals[chemical_applic_level],chemicals[experiment_id]=A378)))</f>
        <v>0</v>
      </c>
    </row>
    <row r="379" spans="2:2" x14ac:dyDescent="0.35">
      <c r="B379" cm="1">
        <f t="array" ref="B379">TRANSPOSE(_xlfn._xlws.SORT(_xlfn._xlws.FILTER(chemicals[chemical_applic_level],chemicals[experiment_id]=A379)))</f>
        <v>0</v>
      </c>
    </row>
    <row r="380" spans="2:2" x14ac:dyDescent="0.35">
      <c r="B380" cm="1">
        <f t="array" ref="B380">TRANSPOSE(_xlfn._xlws.SORT(_xlfn._xlws.FILTER(chemicals[chemical_applic_level],chemicals[experiment_id]=A380)))</f>
        <v>0</v>
      </c>
    </row>
    <row r="381" spans="2:2" x14ac:dyDescent="0.35">
      <c r="B381" cm="1">
        <f t="array" ref="B381">TRANSPOSE(_xlfn._xlws.SORT(_xlfn._xlws.FILTER(chemicals[chemical_applic_level],chemicals[experiment_id]=A381)))</f>
        <v>0</v>
      </c>
    </row>
    <row r="382" spans="2:2" x14ac:dyDescent="0.35">
      <c r="B382" cm="1">
        <f t="array" ref="B382">TRANSPOSE(_xlfn._xlws.SORT(_xlfn._xlws.FILTER(chemicals[chemical_applic_level],chemicals[experiment_id]=A382)))</f>
        <v>0</v>
      </c>
    </row>
    <row r="383" spans="2:2" x14ac:dyDescent="0.35">
      <c r="B383" cm="1">
        <f t="array" ref="B383">TRANSPOSE(_xlfn._xlws.SORT(_xlfn._xlws.FILTER(chemicals[chemical_applic_level],chemicals[experiment_id]=A383)))</f>
        <v>0</v>
      </c>
    </row>
    <row r="384" spans="2:2" x14ac:dyDescent="0.35">
      <c r="B384" cm="1">
        <f t="array" ref="B384">TRANSPOSE(_xlfn._xlws.SORT(_xlfn._xlws.FILTER(chemicals[chemical_applic_level],chemicals[experiment_id]=A384)))</f>
        <v>0</v>
      </c>
    </row>
    <row r="385" spans="2:2" x14ac:dyDescent="0.35">
      <c r="B385" cm="1">
        <f t="array" ref="B385">TRANSPOSE(_xlfn._xlws.SORT(_xlfn._xlws.FILTER(chemicals[chemical_applic_level],chemicals[experiment_id]=A385)))</f>
        <v>0</v>
      </c>
    </row>
    <row r="386" spans="2:2" x14ac:dyDescent="0.35">
      <c r="B386" cm="1">
        <f t="array" ref="B386">TRANSPOSE(_xlfn._xlws.SORT(_xlfn._xlws.FILTER(chemicals[chemical_applic_level],chemicals[experiment_id]=A386)))</f>
        <v>0</v>
      </c>
    </row>
    <row r="387" spans="2:2" x14ac:dyDescent="0.35">
      <c r="B387" cm="1">
        <f t="array" ref="B387">TRANSPOSE(_xlfn._xlws.SORT(_xlfn._xlws.FILTER(chemicals[chemical_applic_level],chemicals[experiment_id]=A387)))</f>
        <v>0</v>
      </c>
    </row>
    <row r="388" spans="2:2" x14ac:dyDescent="0.35">
      <c r="B388" cm="1">
        <f t="array" ref="B388">TRANSPOSE(_xlfn._xlws.SORT(_xlfn._xlws.FILTER(chemicals[chemical_applic_level],chemicals[experiment_id]=A388)))</f>
        <v>0</v>
      </c>
    </row>
    <row r="389" spans="2:2" x14ac:dyDescent="0.35">
      <c r="B389" cm="1">
        <f t="array" ref="B389">TRANSPOSE(_xlfn._xlws.SORT(_xlfn._xlws.FILTER(chemicals[chemical_applic_level],chemicals[experiment_id]=A389)))</f>
        <v>0</v>
      </c>
    </row>
    <row r="390" spans="2:2" x14ac:dyDescent="0.35">
      <c r="B390" cm="1">
        <f t="array" ref="B390">TRANSPOSE(_xlfn._xlws.SORT(_xlfn._xlws.FILTER(chemicals[chemical_applic_level],chemicals[experiment_id]=A390)))</f>
        <v>0</v>
      </c>
    </row>
    <row r="391" spans="2:2" x14ac:dyDescent="0.35">
      <c r="B391" cm="1">
        <f t="array" ref="B391">TRANSPOSE(_xlfn._xlws.SORT(_xlfn._xlws.FILTER(chemicals[chemical_applic_level],chemicals[experiment_id]=A391)))</f>
        <v>0</v>
      </c>
    </row>
    <row r="392" spans="2:2" x14ac:dyDescent="0.35">
      <c r="B392" cm="1">
        <f t="array" ref="B392">TRANSPOSE(_xlfn._xlws.SORT(_xlfn._xlws.FILTER(chemicals[chemical_applic_level],chemicals[experiment_id]=A392)))</f>
        <v>0</v>
      </c>
    </row>
    <row r="393" spans="2:2" x14ac:dyDescent="0.35">
      <c r="B393" cm="1">
        <f t="array" ref="B393">TRANSPOSE(_xlfn._xlws.SORT(_xlfn._xlws.FILTER(chemicals[chemical_applic_level],chemicals[experiment_id]=A393)))</f>
        <v>0</v>
      </c>
    </row>
    <row r="394" spans="2:2" x14ac:dyDescent="0.35">
      <c r="B394" cm="1">
        <f t="array" ref="B394">TRANSPOSE(_xlfn._xlws.SORT(_xlfn._xlws.FILTER(chemicals[chemical_applic_level],chemicals[experiment_id]=A394)))</f>
        <v>0</v>
      </c>
    </row>
    <row r="395" spans="2:2" x14ac:dyDescent="0.35">
      <c r="B395" cm="1">
        <f t="array" ref="B395">TRANSPOSE(_xlfn._xlws.SORT(_xlfn._xlws.FILTER(chemicals[chemical_applic_level],chemicals[experiment_id]=A395)))</f>
        <v>0</v>
      </c>
    </row>
    <row r="396" spans="2:2" x14ac:dyDescent="0.35">
      <c r="B396" cm="1">
        <f t="array" ref="B396">TRANSPOSE(_xlfn._xlws.SORT(_xlfn._xlws.FILTER(chemicals[chemical_applic_level],chemicals[experiment_id]=A396)))</f>
        <v>0</v>
      </c>
    </row>
    <row r="397" spans="2:2" x14ac:dyDescent="0.35">
      <c r="B397" cm="1">
        <f t="array" ref="B397">TRANSPOSE(_xlfn._xlws.SORT(_xlfn._xlws.FILTER(chemicals[chemical_applic_level],chemicals[experiment_id]=A397)))</f>
        <v>0</v>
      </c>
    </row>
    <row r="398" spans="2:2" x14ac:dyDescent="0.35">
      <c r="B398" cm="1">
        <f t="array" ref="B398">TRANSPOSE(_xlfn._xlws.SORT(_xlfn._xlws.FILTER(chemicals[chemical_applic_level],chemicals[experiment_id]=A398)))</f>
        <v>0</v>
      </c>
    </row>
    <row r="399" spans="2:2" x14ac:dyDescent="0.35">
      <c r="B399" cm="1">
        <f t="array" ref="B399">TRANSPOSE(_xlfn._xlws.SORT(_xlfn._xlws.FILTER(chemicals[chemical_applic_level],chemicals[experiment_id]=A399)))</f>
        <v>0</v>
      </c>
    </row>
    <row r="400" spans="2:2" x14ac:dyDescent="0.35">
      <c r="B400" cm="1">
        <f t="array" ref="B400">TRANSPOSE(_xlfn._xlws.SORT(_xlfn._xlws.FILTER(chemicals[chemical_applic_level],chemicals[experiment_id]=A400)))</f>
        <v>0</v>
      </c>
    </row>
    <row r="401" spans="2:2" x14ac:dyDescent="0.35">
      <c r="B401" cm="1">
        <f t="array" ref="B401">TRANSPOSE(_xlfn._xlws.SORT(_xlfn._xlws.FILTER(chemicals[chemical_applic_level],chemicals[experiment_id]=A401)))</f>
        <v>0</v>
      </c>
    </row>
    <row r="402" spans="2:2" x14ac:dyDescent="0.35">
      <c r="B402" cm="1">
        <f t="array" ref="B402">TRANSPOSE(_xlfn._xlws.SORT(_xlfn._xlws.FILTER(chemicals[chemical_applic_level],chemicals[experiment_id]=A402)))</f>
        <v>0</v>
      </c>
    </row>
    <row r="403" spans="2:2" x14ac:dyDescent="0.35">
      <c r="B403" cm="1">
        <f t="array" ref="B403">TRANSPOSE(_xlfn._xlws.SORT(_xlfn._xlws.FILTER(chemicals[chemical_applic_level],chemicals[experiment_id]=A403)))</f>
        <v>0</v>
      </c>
    </row>
    <row r="404" spans="2:2" x14ac:dyDescent="0.35">
      <c r="B404" cm="1">
        <f t="array" ref="B404">TRANSPOSE(_xlfn._xlws.SORT(_xlfn._xlws.FILTER(chemicals[chemical_applic_level],chemicals[experiment_id]=A404)))</f>
        <v>0</v>
      </c>
    </row>
    <row r="405" spans="2:2" x14ac:dyDescent="0.35">
      <c r="B405" cm="1">
        <f t="array" ref="B405">TRANSPOSE(_xlfn._xlws.SORT(_xlfn._xlws.FILTER(chemicals[chemical_applic_level],chemicals[experiment_id]=A405)))</f>
        <v>0</v>
      </c>
    </row>
    <row r="406" spans="2:2" x14ac:dyDescent="0.35">
      <c r="B406" cm="1">
        <f t="array" ref="B406">TRANSPOSE(_xlfn._xlws.SORT(_xlfn._xlws.FILTER(chemicals[chemical_applic_level],chemicals[experiment_id]=A406)))</f>
        <v>0</v>
      </c>
    </row>
    <row r="407" spans="2:2" x14ac:dyDescent="0.35">
      <c r="B407" cm="1">
        <f t="array" ref="B407">TRANSPOSE(_xlfn._xlws.SORT(_xlfn._xlws.FILTER(chemicals[chemical_applic_level],chemicals[experiment_id]=A407)))</f>
        <v>0</v>
      </c>
    </row>
    <row r="408" spans="2:2" x14ac:dyDescent="0.35">
      <c r="B408" cm="1">
        <f t="array" ref="B408">TRANSPOSE(_xlfn._xlws.SORT(_xlfn._xlws.FILTER(chemicals[chemical_applic_level],chemicals[experiment_id]=A408)))</f>
        <v>0</v>
      </c>
    </row>
    <row r="409" spans="2:2" x14ac:dyDescent="0.35">
      <c r="B409" cm="1">
        <f t="array" ref="B409">TRANSPOSE(_xlfn._xlws.SORT(_xlfn._xlws.FILTER(chemicals[chemical_applic_level],chemicals[experiment_id]=A409)))</f>
        <v>0</v>
      </c>
    </row>
    <row r="410" spans="2:2" x14ac:dyDescent="0.35">
      <c r="B410" cm="1">
        <f t="array" ref="B410">TRANSPOSE(_xlfn._xlws.SORT(_xlfn._xlws.FILTER(chemicals[chemical_applic_level],chemicals[experiment_id]=A410)))</f>
        <v>0</v>
      </c>
    </row>
    <row r="411" spans="2:2" x14ac:dyDescent="0.35">
      <c r="B411" cm="1">
        <f t="array" ref="B411">TRANSPOSE(_xlfn._xlws.SORT(_xlfn._xlws.FILTER(chemicals[chemical_applic_level],chemicals[experiment_id]=A411)))</f>
        <v>0</v>
      </c>
    </row>
    <row r="412" spans="2:2" x14ac:dyDescent="0.35">
      <c r="B412" cm="1">
        <f t="array" ref="B412">TRANSPOSE(_xlfn._xlws.SORT(_xlfn._xlws.FILTER(chemicals[chemical_applic_level],chemicals[experiment_id]=A412)))</f>
        <v>0</v>
      </c>
    </row>
    <row r="413" spans="2:2" x14ac:dyDescent="0.35">
      <c r="B413" cm="1">
        <f t="array" ref="B413">TRANSPOSE(_xlfn._xlws.SORT(_xlfn._xlws.FILTER(chemicals[chemical_applic_level],chemicals[experiment_id]=A413)))</f>
        <v>0</v>
      </c>
    </row>
    <row r="414" spans="2:2" x14ac:dyDescent="0.35">
      <c r="B414" cm="1">
        <f t="array" ref="B414">TRANSPOSE(_xlfn._xlws.SORT(_xlfn._xlws.FILTER(chemicals[chemical_applic_level],chemicals[experiment_id]=A414)))</f>
        <v>0</v>
      </c>
    </row>
    <row r="415" spans="2:2" x14ac:dyDescent="0.35">
      <c r="B415" cm="1">
        <f t="array" ref="B415">TRANSPOSE(_xlfn._xlws.SORT(_xlfn._xlws.FILTER(chemicals[chemical_applic_level],chemicals[experiment_id]=A415)))</f>
        <v>0</v>
      </c>
    </row>
    <row r="416" spans="2:2" x14ac:dyDescent="0.35">
      <c r="B416" cm="1">
        <f t="array" ref="B416">TRANSPOSE(_xlfn._xlws.SORT(_xlfn._xlws.FILTER(chemicals[chemical_applic_level],chemicals[experiment_id]=A416)))</f>
        <v>0</v>
      </c>
    </row>
    <row r="417" spans="2:2" x14ac:dyDescent="0.35">
      <c r="B417" cm="1">
        <f t="array" ref="B417">TRANSPOSE(_xlfn._xlws.SORT(_xlfn._xlws.FILTER(chemicals[chemical_applic_level],chemicals[experiment_id]=A417)))</f>
        <v>0</v>
      </c>
    </row>
    <row r="418" spans="2:2" x14ac:dyDescent="0.35">
      <c r="B418" cm="1">
        <f t="array" ref="B418">TRANSPOSE(_xlfn._xlws.SORT(_xlfn._xlws.FILTER(chemicals[chemical_applic_level],chemicals[experiment_id]=A418)))</f>
        <v>0</v>
      </c>
    </row>
    <row r="419" spans="2:2" x14ac:dyDescent="0.35">
      <c r="B419" cm="1">
        <f t="array" ref="B419">TRANSPOSE(_xlfn._xlws.SORT(_xlfn._xlws.FILTER(chemicals[chemical_applic_level],chemicals[experiment_id]=A419)))</f>
        <v>0</v>
      </c>
    </row>
    <row r="420" spans="2:2" x14ac:dyDescent="0.35">
      <c r="B420" cm="1">
        <f t="array" ref="B420">TRANSPOSE(_xlfn._xlws.SORT(_xlfn._xlws.FILTER(chemicals[chemical_applic_level],chemicals[experiment_id]=A420)))</f>
        <v>0</v>
      </c>
    </row>
    <row r="421" spans="2:2" x14ac:dyDescent="0.35">
      <c r="B421" cm="1">
        <f t="array" ref="B421">TRANSPOSE(_xlfn._xlws.SORT(_xlfn._xlws.FILTER(chemicals[chemical_applic_level],chemicals[experiment_id]=A421)))</f>
        <v>0</v>
      </c>
    </row>
    <row r="422" spans="2:2" x14ac:dyDescent="0.35">
      <c r="B422" cm="1">
        <f t="array" ref="B422">TRANSPOSE(_xlfn._xlws.SORT(_xlfn._xlws.FILTER(chemicals[chemical_applic_level],chemicals[experiment_id]=A422)))</f>
        <v>0</v>
      </c>
    </row>
    <row r="423" spans="2:2" x14ac:dyDescent="0.35">
      <c r="B423" cm="1">
        <f t="array" ref="B423">TRANSPOSE(_xlfn._xlws.SORT(_xlfn._xlws.FILTER(chemicals[chemical_applic_level],chemicals[experiment_id]=A423)))</f>
        <v>0</v>
      </c>
    </row>
    <row r="424" spans="2:2" x14ac:dyDescent="0.35">
      <c r="B424" cm="1">
        <f t="array" ref="B424">TRANSPOSE(_xlfn._xlws.SORT(_xlfn._xlws.FILTER(chemicals[chemical_applic_level],chemicals[experiment_id]=A424)))</f>
        <v>0</v>
      </c>
    </row>
    <row r="425" spans="2:2" x14ac:dyDescent="0.35">
      <c r="B425" cm="1">
        <f t="array" ref="B425">TRANSPOSE(_xlfn._xlws.SORT(_xlfn._xlws.FILTER(chemicals[chemical_applic_level],chemicals[experiment_id]=A425)))</f>
        <v>0</v>
      </c>
    </row>
    <row r="426" spans="2:2" x14ac:dyDescent="0.35">
      <c r="B426" cm="1">
        <f t="array" ref="B426">TRANSPOSE(_xlfn._xlws.SORT(_xlfn._xlws.FILTER(chemicals[chemical_applic_level],chemicals[experiment_id]=A426)))</f>
        <v>0</v>
      </c>
    </row>
    <row r="427" spans="2:2" x14ac:dyDescent="0.35">
      <c r="B427" cm="1">
        <f t="array" ref="B427">TRANSPOSE(_xlfn._xlws.SORT(_xlfn._xlws.FILTER(chemicals[chemical_applic_level],chemicals[experiment_id]=A427)))</f>
        <v>0</v>
      </c>
    </row>
    <row r="428" spans="2:2" x14ac:dyDescent="0.35">
      <c r="B428" cm="1">
        <f t="array" ref="B428">TRANSPOSE(_xlfn._xlws.SORT(_xlfn._xlws.FILTER(chemicals[chemical_applic_level],chemicals[experiment_id]=A428)))</f>
        <v>0</v>
      </c>
    </row>
    <row r="429" spans="2:2" x14ac:dyDescent="0.35">
      <c r="B429" cm="1">
        <f t="array" ref="B429">TRANSPOSE(_xlfn._xlws.SORT(_xlfn._xlws.FILTER(chemicals[chemical_applic_level],chemicals[experiment_id]=A429)))</f>
        <v>0</v>
      </c>
    </row>
    <row r="430" spans="2:2" x14ac:dyDescent="0.35">
      <c r="B430" cm="1">
        <f t="array" ref="B430">TRANSPOSE(_xlfn._xlws.SORT(_xlfn._xlws.FILTER(chemicals[chemical_applic_level],chemicals[experiment_id]=A430)))</f>
        <v>0</v>
      </c>
    </row>
    <row r="431" spans="2:2" x14ac:dyDescent="0.35">
      <c r="B431" cm="1">
        <f t="array" ref="B431">TRANSPOSE(_xlfn._xlws.SORT(_xlfn._xlws.FILTER(chemicals[chemical_applic_level],chemicals[experiment_id]=A431)))</f>
        <v>0</v>
      </c>
    </row>
    <row r="432" spans="2:2" x14ac:dyDescent="0.35">
      <c r="B432" cm="1">
        <f t="array" ref="B432">TRANSPOSE(_xlfn._xlws.SORT(_xlfn._xlws.FILTER(chemicals[chemical_applic_level],chemicals[experiment_id]=A432)))</f>
        <v>0</v>
      </c>
    </row>
    <row r="433" spans="2:2" x14ac:dyDescent="0.35">
      <c r="B433" cm="1">
        <f t="array" ref="B433">TRANSPOSE(_xlfn._xlws.SORT(_xlfn._xlws.FILTER(chemicals[chemical_applic_level],chemicals[experiment_id]=A433)))</f>
        <v>0</v>
      </c>
    </row>
    <row r="434" spans="2:2" x14ac:dyDescent="0.35">
      <c r="B434" cm="1">
        <f t="array" ref="B434">TRANSPOSE(_xlfn._xlws.SORT(_xlfn._xlws.FILTER(chemicals[chemical_applic_level],chemicals[experiment_id]=A434)))</f>
        <v>0</v>
      </c>
    </row>
    <row r="435" spans="2:2" x14ac:dyDescent="0.35">
      <c r="B435" cm="1">
        <f t="array" ref="B435">TRANSPOSE(_xlfn._xlws.SORT(_xlfn._xlws.FILTER(chemicals[chemical_applic_level],chemicals[experiment_id]=A435)))</f>
        <v>0</v>
      </c>
    </row>
    <row r="436" spans="2:2" x14ac:dyDescent="0.35">
      <c r="B436" cm="1">
        <f t="array" ref="B436">TRANSPOSE(_xlfn._xlws.SORT(_xlfn._xlws.FILTER(chemicals[chemical_applic_level],chemicals[experiment_id]=A436)))</f>
        <v>0</v>
      </c>
    </row>
    <row r="437" spans="2:2" x14ac:dyDescent="0.35">
      <c r="B437" cm="1">
        <f t="array" ref="B437">TRANSPOSE(_xlfn._xlws.SORT(_xlfn._xlws.FILTER(chemicals[chemical_applic_level],chemicals[experiment_id]=A437)))</f>
        <v>0</v>
      </c>
    </row>
    <row r="438" spans="2:2" x14ac:dyDescent="0.35">
      <c r="B438" cm="1">
        <f t="array" ref="B438">TRANSPOSE(_xlfn._xlws.SORT(_xlfn._xlws.FILTER(chemicals[chemical_applic_level],chemicals[experiment_id]=A438)))</f>
        <v>0</v>
      </c>
    </row>
    <row r="439" spans="2:2" x14ac:dyDescent="0.35">
      <c r="B439" cm="1">
        <f t="array" ref="B439">TRANSPOSE(_xlfn._xlws.SORT(_xlfn._xlws.FILTER(chemicals[chemical_applic_level],chemicals[experiment_id]=A439)))</f>
        <v>0</v>
      </c>
    </row>
    <row r="440" spans="2:2" x14ac:dyDescent="0.35">
      <c r="B440" cm="1">
        <f t="array" ref="B440">TRANSPOSE(_xlfn._xlws.SORT(_xlfn._xlws.FILTER(chemicals[chemical_applic_level],chemicals[experiment_id]=A440)))</f>
        <v>0</v>
      </c>
    </row>
    <row r="441" spans="2:2" x14ac:dyDescent="0.35">
      <c r="B441" cm="1">
        <f t="array" ref="B441">TRANSPOSE(_xlfn._xlws.SORT(_xlfn._xlws.FILTER(chemicals[chemical_applic_level],chemicals[experiment_id]=A441)))</f>
        <v>0</v>
      </c>
    </row>
    <row r="442" spans="2:2" x14ac:dyDescent="0.35">
      <c r="B442" cm="1">
        <f t="array" ref="B442">TRANSPOSE(_xlfn._xlws.SORT(_xlfn._xlws.FILTER(chemicals[chemical_applic_level],chemicals[experiment_id]=A442)))</f>
        <v>0</v>
      </c>
    </row>
    <row r="443" spans="2:2" x14ac:dyDescent="0.35">
      <c r="B443" cm="1">
        <f t="array" ref="B443">TRANSPOSE(_xlfn._xlws.SORT(_xlfn._xlws.FILTER(chemicals[chemical_applic_level],chemicals[experiment_id]=A443)))</f>
        <v>0</v>
      </c>
    </row>
    <row r="444" spans="2:2" x14ac:dyDescent="0.35">
      <c r="B444" cm="1">
        <f t="array" ref="B444">TRANSPOSE(_xlfn._xlws.SORT(_xlfn._xlws.FILTER(chemicals[chemical_applic_level],chemicals[experiment_id]=A444)))</f>
        <v>0</v>
      </c>
    </row>
    <row r="445" spans="2:2" x14ac:dyDescent="0.35">
      <c r="B445" cm="1">
        <f t="array" ref="B445">TRANSPOSE(_xlfn._xlws.SORT(_xlfn._xlws.FILTER(chemicals[chemical_applic_level],chemicals[experiment_id]=A445)))</f>
        <v>0</v>
      </c>
    </row>
    <row r="446" spans="2:2" x14ac:dyDescent="0.35">
      <c r="B446" cm="1">
        <f t="array" ref="B446">TRANSPOSE(_xlfn._xlws.SORT(_xlfn._xlws.FILTER(chemicals[chemical_applic_level],chemicals[experiment_id]=A446)))</f>
        <v>0</v>
      </c>
    </row>
    <row r="447" spans="2:2" x14ac:dyDescent="0.35">
      <c r="B447" cm="1">
        <f t="array" ref="B447">TRANSPOSE(_xlfn._xlws.SORT(_xlfn._xlws.FILTER(chemicals[chemical_applic_level],chemicals[experiment_id]=A447)))</f>
        <v>0</v>
      </c>
    </row>
    <row r="448" spans="2:2" x14ac:dyDescent="0.35">
      <c r="B448" cm="1">
        <f t="array" ref="B448">TRANSPOSE(_xlfn._xlws.SORT(_xlfn._xlws.FILTER(chemicals[chemical_applic_level],chemicals[experiment_id]=A448)))</f>
        <v>0</v>
      </c>
    </row>
    <row r="449" spans="2:2" x14ac:dyDescent="0.35">
      <c r="B449" cm="1">
        <f t="array" ref="B449">TRANSPOSE(_xlfn._xlws.SORT(_xlfn._xlws.FILTER(chemicals[chemical_applic_level],chemicals[experiment_id]=A449)))</f>
        <v>0</v>
      </c>
    </row>
    <row r="450" spans="2:2" x14ac:dyDescent="0.35">
      <c r="B450" cm="1">
        <f t="array" ref="B450">TRANSPOSE(_xlfn._xlws.SORT(_xlfn._xlws.FILTER(chemicals[chemical_applic_level],chemicals[experiment_id]=A450)))</f>
        <v>0</v>
      </c>
    </row>
    <row r="451" spans="2:2" x14ac:dyDescent="0.35">
      <c r="B451" cm="1">
        <f t="array" ref="B451">TRANSPOSE(_xlfn._xlws.SORT(_xlfn._xlws.FILTER(chemicals[chemical_applic_level],chemicals[experiment_id]=A451)))</f>
        <v>0</v>
      </c>
    </row>
    <row r="452" spans="2:2" x14ac:dyDescent="0.35">
      <c r="B452" cm="1">
        <f t="array" ref="B452">TRANSPOSE(_xlfn._xlws.SORT(_xlfn._xlws.FILTER(chemicals[chemical_applic_level],chemicals[experiment_id]=A452)))</f>
        <v>0</v>
      </c>
    </row>
    <row r="453" spans="2:2" x14ac:dyDescent="0.35">
      <c r="B453" cm="1">
        <f t="array" ref="B453">TRANSPOSE(_xlfn._xlws.SORT(_xlfn._xlws.FILTER(chemicals[chemical_applic_level],chemicals[experiment_id]=A453)))</f>
        <v>0</v>
      </c>
    </row>
    <row r="454" spans="2:2" x14ac:dyDescent="0.35">
      <c r="B454" cm="1">
        <f t="array" ref="B454">TRANSPOSE(_xlfn._xlws.SORT(_xlfn._xlws.FILTER(chemicals[chemical_applic_level],chemicals[experiment_id]=A454)))</f>
        <v>0</v>
      </c>
    </row>
    <row r="455" spans="2:2" x14ac:dyDescent="0.35">
      <c r="B455" cm="1">
        <f t="array" ref="B455">TRANSPOSE(_xlfn._xlws.SORT(_xlfn._xlws.FILTER(chemicals[chemical_applic_level],chemicals[experiment_id]=A455)))</f>
        <v>0</v>
      </c>
    </row>
    <row r="456" spans="2:2" x14ac:dyDescent="0.35">
      <c r="B456" cm="1">
        <f t="array" ref="B456">TRANSPOSE(_xlfn._xlws.SORT(_xlfn._xlws.FILTER(chemicals[chemical_applic_level],chemicals[experiment_id]=A456)))</f>
        <v>0</v>
      </c>
    </row>
    <row r="457" spans="2:2" x14ac:dyDescent="0.35">
      <c r="B457" cm="1">
        <f t="array" ref="B457">TRANSPOSE(_xlfn._xlws.SORT(_xlfn._xlws.FILTER(chemicals[chemical_applic_level],chemicals[experiment_id]=A457)))</f>
        <v>0</v>
      </c>
    </row>
    <row r="458" spans="2:2" x14ac:dyDescent="0.35">
      <c r="B458" cm="1">
        <f t="array" ref="B458">TRANSPOSE(_xlfn._xlws.SORT(_xlfn._xlws.FILTER(chemicals[chemical_applic_level],chemicals[experiment_id]=A458)))</f>
        <v>0</v>
      </c>
    </row>
    <row r="459" spans="2:2" x14ac:dyDescent="0.35">
      <c r="B459" cm="1">
        <f t="array" ref="B459">TRANSPOSE(_xlfn._xlws.SORT(_xlfn._xlws.FILTER(chemicals[chemical_applic_level],chemicals[experiment_id]=A459)))</f>
        <v>0</v>
      </c>
    </row>
    <row r="460" spans="2:2" x14ac:dyDescent="0.35">
      <c r="B460" cm="1">
        <f t="array" ref="B460">TRANSPOSE(_xlfn._xlws.SORT(_xlfn._xlws.FILTER(chemicals[chemical_applic_level],chemicals[experiment_id]=A460)))</f>
        <v>0</v>
      </c>
    </row>
    <row r="461" spans="2:2" x14ac:dyDescent="0.35">
      <c r="B461" cm="1">
        <f t="array" ref="B461">TRANSPOSE(_xlfn._xlws.SORT(_xlfn._xlws.FILTER(chemicals[chemical_applic_level],chemicals[experiment_id]=A461)))</f>
        <v>0</v>
      </c>
    </row>
    <row r="462" spans="2:2" x14ac:dyDescent="0.35">
      <c r="B462" cm="1">
        <f t="array" ref="B462">TRANSPOSE(_xlfn._xlws.SORT(_xlfn._xlws.FILTER(chemicals[chemical_applic_level],chemicals[experiment_id]=A462)))</f>
        <v>0</v>
      </c>
    </row>
    <row r="463" spans="2:2" x14ac:dyDescent="0.35">
      <c r="B463" cm="1">
        <f t="array" ref="B463">TRANSPOSE(_xlfn._xlws.SORT(_xlfn._xlws.FILTER(chemicals[chemical_applic_level],chemicals[experiment_id]=A463)))</f>
        <v>0</v>
      </c>
    </row>
    <row r="464" spans="2:2" x14ac:dyDescent="0.35">
      <c r="B464" cm="1">
        <f t="array" ref="B464">TRANSPOSE(_xlfn._xlws.SORT(_xlfn._xlws.FILTER(chemicals[chemical_applic_level],chemicals[experiment_id]=A464)))</f>
        <v>0</v>
      </c>
    </row>
    <row r="465" spans="2:2" x14ac:dyDescent="0.35">
      <c r="B465" cm="1">
        <f t="array" ref="B465">TRANSPOSE(_xlfn._xlws.SORT(_xlfn._xlws.FILTER(chemicals[chemical_applic_level],chemicals[experiment_id]=A465)))</f>
        <v>0</v>
      </c>
    </row>
    <row r="466" spans="2:2" x14ac:dyDescent="0.35">
      <c r="B466" cm="1">
        <f t="array" ref="B466">TRANSPOSE(_xlfn._xlws.SORT(_xlfn._xlws.FILTER(chemicals[chemical_applic_level],chemicals[experiment_id]=A466)))</f>
        <v>0</v>
      </c>
    </row>
    <row r="467" spans="2:2" x14ac:dyDescent="0.35">
      <c r="B467" cm="1">
        <f t="array" ref="B467">TRANSPOSE(_xlfn._xlws.SORT(_xlfn._xlws.FILTER(chemicals[chemical_applic_level],chemicals[experiment_id]=A467)))</f>
        <v>0</v>
      </c>
    </row>
    <row r="468" spans="2:2" x14ac:dyDescent="0.35">
      <c r="B468" cm="1">
        <f t="array" ref="B468">TRANSPOSE(_xlfn._xlws.SORT(_xlfn._xlws.FILTER(chemicals[chemical_applic_level],chemicals[experiment_id]=A468)))</f>
        <v>0</v>
      </c>
    </row>
    <row r="469" spans="2:2" x14ac:dyDescent="0.35">
      <c r="B469" cm="1">
        <f t="array" ref="B469">TRANSPOSE(_xlfn._xlws.SORT(_xlfn._xlws.FILTER(chemicals[chemical_applic_level],chemicals[experiment_id]=A469)))</f>
        <v>0</v>
      </c>
    </row>
    <row r="470" spans="2:2" x14ac:dyDescent="0.35">
      <c r="B470" cm="1">
        <f t="array" ref="B470">TRANSPOSE(_xlfn._xlws.SORT(_xlfn._xlws.FILTER(chemicals[chemical_applic_level],chemicals[experiment_id]=A470)))</f>
        <v>0</v>
      </c>
    </row>
    <row r="471" spans="2:2" x14ac:dyDescent="0.35">
      <c r="B471" cm="1">
        <f t="array" ref="B471">TRANSPOSE(_xlfn._xlws.SORT(_xlfn._xlws.FILTER(chemicals[chemical_applic_level],chemicals[experiment_id]=A471)))</f>
        <v>0</v>
      </c>
    </row>
    <row r="472" spans="2:2" x14ac:dyDescent="0.35">
      <c r="B472" cm="1">
        <f t="array" ref="B472">TRANSPOSE(_xlfn._xlws.SORT(_xlfn._xlws.FILTER(chemicals[chemical_applic_level],chemicals[experiment_id]=A472)))</f>
        <v>0</v>
      </c>
    </row>
    <row r="473" spans="2:2" x14ac:dyDescent="0.35">
      <c r="B473" cm="1">
        <f t="array" ref="B473">TRANSPOSE(_xlfn._xlws.SORT(_xlfn._xlws.FILTER(chemicals[chemical_applic_level],chemicals[experiment_id]=A473)))</f>
        <v>0</v>
      </c>
    </row>
    <row r="474" spans="2:2" x14ac:dyDescent="0.35">
      <c r="B474" cm="1">
        <f t="array" ref="B474">TRANSPOSE(_xlfn._xlws.SORT(_xlfn._xlws.FILTER(chemicals[chemical_applic_level],chemicals[experiment_id]=A474)))</f>
        <v>0</v>
      </c>
    </row>
    <row r="475" spans="2:2" x14ac:dyDescent="0.35">
      <c r="B475" cm="1">
        <f t="array" ref="B475">TRANSPOSE(_xlfn._xlws.SORT(_xlfn._xlws.FILTER(chemicals[chemical_applic_level],chemicals[experiment_id]=A475)))</f>
        <v>0</v>
      </c>
    </row>
    <row r="476" spans="2:2" x14ac:dyDescent="0.35">
      <c r="B476" cm="1">
        <f t="array" ref="B476">TRANSPOSE(_xlfn._xlws.SORT(_xlfn._xlws.FILTER(chemicals[chemical_applic_level],chemicals[experiment_id]=A476)))</f>
        <v>0</v>
      </c>
    </row>
    <row r="477" spans="2:2" x14ac:dyDescent="0.35">
      <c r="B477" cm="1">
        <f t="array" ref="B477">TRANSPOSE(_xlfn._xlws.SORT(_xlfn._xlws.FILTER(chemicals[chemical_applic_level],chemicals[experiment_id]=A477)))</f>
        <v>0</v>
      </c>
    </row>
    <row r="478" spans="2:2" x14ac:dyDescent="0.35">
      <c r="B478" cm="1">
        <f t="array" ref="B478">TRANSPOSE(_xlfn._xlws.SORT(_xlfn._xlws.FILTER(chemicals[chemical_applic_level],chemicals[experiment_id]=A478)))</f>
        <v>0</v>
      </c>
    </row>
    <row r="479" spans="2:2" x14ac:dyDescent="0.35">
      <c r="B479" cm="1">
        <f t="array" ref="B479">TRANSPOSE(_xlfn._xlws.SORT(_xlfn._xlws.FILTER(chemicals[chemical_applic_level],chemicals[experiment_id]=A479)))</f>
        <v>0</v>
      </c>
    </row>
    <row r="480" spans="2:2" x14ac:dyDescent="0.35">
      <c r="B480" cm="1">
        <f t="array" ref="B480">TRANSPOSE(_xlfn._xlws.SORT(_xlfn._xlws.FILTER(chemicals[chemical_applic_level],chemicals[experiment_id]=A480)))</f>
        <v>0</v>
      </c>
    </row>
    <row r="481" spans="2:2" x14ac:dyDescent="0.35">
      <c r="B481" cm="1">
        <f t="array" ref="B481">TRANSPOSE(_xlfn._xlws.SORT(_xlfn._xlws.FILTER(chemicals[chemical_applic_level],chemicals[experiment_id]=A481)))</f>
        <v>0</v>
      </c>
    </row>
    <row r="482" spans="2:2" x14ac:dyDescent="0.35">
      <c r="B482" cm="1">
        <f t="array" ref="B482">TRANSPOSE(_xlfn._xlws.SORT(_xlfn._xlws.FILTER(chemicals[chemical_applic_level],chemicals[experiment_id]=A482)))</f>
        <v>0</v>
      </c>
    </row>
    <row r="483" spans="2:2" x14ac:dyDescent="0.35">
      <c r="B483" cm="1">
        <f t="array" ref="B483">TRANSPOSE(_xlfn._xlws.SORT(_xlfn._xlws.FILTER(chemicals[chemical_applic_level],chemicals[experiment_id]=A483)))</f>
        <v>0</v>
      </c>
    </row>
    <row r="484" spans="2:2" x14ac:dyDescent="0.35">
      <c r="B484" cm="1">
        <f t="array" ref="B484">TRANSPOSE(_xlfn._xlws.SORT(_xlfn._xlws.FILTER(chemicals[chemical_applic_level],chemicals[experiment_id]=A484)))</f>
        <v>0</v>
      </c>
    </row>
    <row r="485" spans="2:2" x14ac:dyDescent="0.35">
      <c r="B485" cm="1">
        <f t="array" ref="B485">TRANSPOSE(_xlfn._xlws.SORT(_xlfn._xlws.FILTER(chemicals[chemical_applic_level],chemicals[experiment_id]=A485)))</f>
        <v>0</v>
      </c>
    </row>
    <row r="486" spans="2:2" x14ac:dyDescent="0.35">
      <c r="B486" cm="1">
        <f t="array" ref="B486">TRANSPOSE(_xlfn._xlws.SORT(_xlfn._xlws.FILTER(chemicals[chemical_applic_level],chemicals[experiment_id]=A486)))</f>
        <v>0</v>
      </c>
    </row>
    <row r="487" spans="2:2" x14ac:dyDescent="0.35">
      <c r="B487" cm="1">
        <f t="array" ref="B487">TRANSPOSE(_xlfn._xlws.SORT(_xlfn._xlws.FILTER(chemicals[chemical_applic_level],chemicals[experiment_id]=A487)))</f>
        <v>0</v>
      </c>
    </row>
    <row r="488" spans="2:2" x14ac:dyDescent="0.35">
      <c r="B488" cm="1">
        <f t="array" ref="B488">TRANSPOSE(_xlfn._xlws.SORT(_xlfn._xlws.FILTER(chemicals[chemical_applic_level],chemicals[experiment_id]=A488)))</f>
        <v>0</v>
      </c>
    </row>
    <row r="489" spans="2:2" x14ac:dyDescent="0.35">
      <c r="B489" cm="1">
        <f t="array" ref="B489">TRANSPOSE(_xlfn._xlws.SORT(_xlfn._xlws.FILTER(chemicals[chemical_applic_level],chemicals[experiment_id]=A489)))</f>
        <v>0</v>
      </c>
    </row>
    <row r="490" spans="2:2" x14ac:dyDescent="0.35">
      <c r="B490" cm="1">
        <f t="array" ref="B490">TRANSPOSE(_xlfn._xlws.SORT(_xlfn._xlws.FILTER(chemicals[chemical_applic_level],chemicals[experiment_id]=A490)))</f>
        <v>0</v>
      </c>
    </row>
    <row r="491" spans="2:2" x14ac:dyDescent="0.35">
      <c r="B491" cm="1">
        <f t="array" ref="B491">TRANSPOSE(_xlfn._xlws.SORT(_xlfn._xlws.FILTER(chemicals[chemical_applic_level],chemicals[experiment_id]=A491)))</f>
        <v>0</v>
      </c>
    </row>
    <row r="492" spans="2:2" x14ac:dyDescent="0.35">
      <c r="B492" cm="1">
        <f t="array" ref="B492">TRANSPOSE(_xlfn._xlws.SORT(_xlfn._xlws.FILTER(chemicals[chemical_applic_level],chemicals[experiment_id]=A492)))</f>
        <v>0</v>
      </c>
    </row>
    <row r="493" spans="2:2" x14ac:dyDescent="0.35">
      <c r="B493" cm="1">
        <f t="array" ref="B493">TRANSPOSE(_xlfn._xlws.SORT(_xlfn._xlws.FILTER(chemicals[chemical_applic_level],chemicals[experiment_id]=A493)))</f>
        <v>0</v>
      </c>
    </row>
    <row r="494" spans="2:2" x14ac:dyDescent="0.35">
      <c r="B494" cm="1">
        <f t="array" ref="B494">TRANSPOSE(_xlfn._xlws.SORT(_xlfn._xlws.FILTER(chemicals[chemical_applic_level],chemicals[experiment_id]=A494)))</f>
        <v>0</v>
      </c>
    </row>
    <row r="495" spans="2:2" x14ac:dyDescent="0.35">
      <c r="B495" cm="1">
        <f t="array" ref="B495">TRANSPOSE(_xlfn._xlws.SORT(_xlfn._xlws.FILTER(chemicals[chemical_applic_level],chemicals[experiment_id]=A495)))</f>
        <v>0</v>
      </c>
    </row>
    <row r="496" spans="2:2" x14ac:dyDescent="0.35">
      <c r="B496" cm="1">
        <f t="array" ref="B496">TRANSPOSE(_xlfn._xlws.SORT(_xlfn._xlws.FILTER(chemicals[chemical_applic_level],chemicals[experiment_id]=A496)))</f>
        <v>0</v>
      </c>
    </row>
    <row r="497" spans="2:121" x14ac:dyDescent="0.35">
      <c r="B497" cm="1">
        <f t="array" ref="B497">TRANSPOSE(_xlfn._xlws.SORT(_xlfn._xlws.FILTER(chemicals[chemical_applic_level],chemicals[experiment_id]=A497)))</f>
        <v>0</v>
      </c>
    </row>
    <row r="498" spans="2:121" x14ac:dyDescent="0.35">
      <c r="B498" cm="1">
        <f t="array" ref="B498">TRANSPOSE(_xlfn._xlws.SORT(_xlfn._xlws.FILTER(chemicals[chemical_applic_level],chemicals[experiment_id]=A498)))</f>
        <v>0</v>
      </c>
    </row>
    <row r="499" spans="2:121" x14ac:dyDescent="0.35">
      <c r="B499" cm="1">
        <f t="array" ref="B499">TRANSPOSE(_xlfn._xlws.SORT(_xlfn._xlws.FILTER(chemicals[chemical_applic_level],chemicals[experiment_id]=A499)))</f>
        <v>0</v>
      </c>
    </row>
    <row r="500" spans="2:121" s="96" customFormat="1" x14ac:dyDescent="0.35">
      <c r="B500" s="96" cm="1">
        <f t="array" ref="B500">TRANSPOSE(_xlfn._xlws.SORT(_xlfn._xlws.FILTER(chemicals[chemical_applic_level],chemicals[experiment_id]=A500)))</f>
        <v>0</v>
      </c>
      <c r="DQ500"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1669</v>
      </c>
      <c r="I1" s="111"/>
    </row>
    <row r="2" spans="1:9" x14ac:dyDescent="0.35">
      <c r="A2" t="str" cm="1">
        <f t="array" ref="A2">_xlfn._xlws.SORT(_xlfn.UNIQUE(_xlfn._xlws.FILTER(harvest[experiment_id], harvest[experiment_id] &lt;&gt; "")))</f>
        <v>TEST EXP 3</v>
      </c>
      <c r="B2" cm="1">
        <f t="array" ref="B2:C2">TRANSPOSE(_xlfn._xlws.SORT(_xlfn._xlws.FILTER(harvest[harvest_operations_level],harvest[experiment_id]=A2)))</f>
        <v>1</v>
      </c>
      <c r="C2">
        <v>2</v>
      </c>
    </row>
    <row r="3" spans="1:9" x14ac:dyDescent="0.35">
      <c r="B3" cm="1">
        <f t="array" ref="B3">TRANSPOSE(_xlfn._xlws.SORT(_xlfn._xlws.FILTER(harvest[harvest_operations_level],harvest[experiment_id]=A3)))</f>
        <v>0</v>
      </c>
    </row>
    <row r="4" spans="1:9" x14ac:dyDescent="0.35">
      <c r="B4" cm="1">
        <f t="array" ref="B4">TRANSPOSE(_xlfn._xlws.SORT(_xlfn._xlws.FILTER(harvest[harvest_operations_level],harvest[experiment_id]=A4)))</f>
        <v>0</v>
      </c>
    </row>
    <row r="5" spans="1:9" x14ac:dyDescent="0.35">
      <c r="B5" cm="1">
        <f t="array" ref="B5">TRANSPOSE(_xlfn._xlws.SORT(_xlfn._xlws.FILTER(harvest[harvest_operations_level],harvest[experiment_id]=A5)))</f>
        <v>0</v>
      </c>
    </row>
    <row r="6" spans="1:9" x14ac:dyDescent="0.35">
      <c r="B6" cm="1">
        <f t="array" ref="B6">TRANSPOSE(_xlfn._xlws.SORT(_xlfn._xlws.FILTER(harvest[harvest_operations_level],harvest[experiment_id]=A6)))</f>
        <v>0</v>
      </c>
    </row>
    <row r="7" spans="1:9" x14ac:dyDescent="0.35">
      <c r="B7" cm="1">
        <f t="array" ref="B7">TRANSPOSE(_xlfn._xlws.SORT(_xlfn._xlws.FILTER(harvest[harvest_operations_level],harvest[experiment_id]=A7)))</f>
        <v>0</v>
      </c>
    </row>
    <row r="8" spans="1:9" x14ac:dyDescent="0.35">
      <c r="B8" cm="1">
        <f t="array" ref="B8">TRANSPOSE(_xlfn._xlws.SORT(_xlfn._xlws.FILTER(harvest[harvest_operations_level],harvest[experiment_id]=A8)))</f>
        <v>0</v>
      </c>
    </row>
    <row r="9" spans="1:9" x14ac:dyDescent="0.35">
      <c r="B9" cm="1">
        <f t="array" ref="B9">TRANSPOSE(_xlfn._xlws.SORT(_xlfn._xlws.FILTER(harvest[harvest_operations_level],harvest[experiment_id]=A9)))</f>
        <v>0</v>
      </c>
    </row>
    <row r="10" spans="1:9" x14ac:dyDescent="0.35">
      <c r="B10" cm="1">
        <f t="array" ref="B10">TRANSPOSE(_xlfn._xlws.SORT(_xlfn._xlws.FILTER(harvest[harvest_operations_level],harvest[experiment_id]=A10)))</f>
        <v>0</v>
      </c>
    </row>
    <row r="11" spans="1:9" x14ac:dyDescent="0.35">
      <c r="B11" cm="1">
        <f t="array" ref="B11">TRANSPOSE(_xlfn._xlws.SORT(_xlfn._xlws.FILTER(harvest[harvest_operations_level],harvest[experiment_id]=A11)))</f>
        <v>0</v>
      </c>
    </row>
    <row r="12" spans="1:9" x14ac:dyDescent="0.35">
      <c r="B12" cm="1">
        <f t="array" ref="B12">TRANSPOSE(_xlfn._xlws.SORT(_xlfn._xlws.FILTER(harvest[harvest_operations_level],harvest[experiment_id]=A12)))</f>
        <v>0</v>
      </c>
    </row>
    <row r="13" spans="1:9" x14ac:dyDescent="0.35">
      <c r="B13" cm="1">
        <f t="array" ref="B13">TRANSPOSE(_xlfn._xlws.SORT(_xlfn._xlws.FILTER(harvest[harvest_operations_level],harvest[experiment_id]=A13)))</f>
        <v>0</v>
      </c>
    </row>
    <row r="14" spans="1:9" x14ac:dyDescent="0.35">
      <c r="B14" cm="1">
        <f t="array" ref="B14">TRANSPOSE(_xlfn._xlws.SORT(_xlfn._xlws.FILTER(harvest[harvest_operations_level],harvest[experiment_id]=A14)))</f>
        <v>0</v>
      </c>
    </row>
    <row r="15" spans="1:9" x14ac:dyDescent="0.35">
      <c r="B15" cm="1">
        <f t="array" ref="B15">TRANSPOSE(_xlfn._xlws.SORT(_xlfn._xlws.FILTER(harvest[harvest_operations_level],harvest[experiment_id]=A15)))</f>
        <v>0</v>
      </c>
    </row>
    <row r="16" spans="1:9" x14ac:dyDescent="0.35">
      <c r="B16" cm="1">
        <f t="array" ref="B16">TRANSPOSE(_xlfn._xlws.SORT(_xlfn._xlws.FILTER(harvest[harvest_operations_level],harvest[experiment_id]=A16)))</f>
        <v>0</v>
      </c>
    </row>
    <row r="17" spans="2:2" x14ac:dyDescent="0.35">
      <c r="B17" cm="1">
        <f t="array" ref="B17">TRANSPOSE(_xlfn._xlws.SORT(_xlfn._xlws.FILTER(harvest[harvest_operations_level],harvest[experiment_id]=A17)))</f>
        <v>0</v>
      </c>
    </row>
    <row r="18" spans="2:2" x14ac:dyDescent="0.35">
      <c r="B18" cm="1">
        <f t="array" ref="B18">TRANSPOSE(_xlfn._xlws.SORT(_xlfn._xlws.FILTER(harvest[harvest_operations_level],harvest[experiment_id]=A18)))</f>
        <v>0</v>
      </c>
    </row>
    <row r="19" spans="2:2" x14ac:dyDescent="0.35">
      <c r="B19" cm="1">
        <f t="array" ref="B19">TRANSPOSE(_xlfn._xlws.SORT(_xlfn._xlws.FILTER(harvest[harvest_operations_level],harvest[experiment_id]=A19)))</f>
        <v>0</v>
      </c>
    </row>
    <row r="20" spans="2:2" x14ac:dyDescent="0.35">
      <c r="B20" cm="1">
        <f t="array" ref="B20">TRANSPOSE(_xlfn._xlws.SORT(_xlfn._xlws.FILTER(harvest[harvest_operations_level],harvest[experiment_id]=A20)))</f>
        <v>0</v>
      </c>
    </row>
    <row r="21" spans="2:2" x14ac:dyDescent="0.35">
      <c r="B21" cm="1">
        <f t="array" ref="B21">TRANSPOSE(_xlfn._xlws.SORT(_xlfn._xlws.FILTER(harvest[harvest_operations_level],harvest[experiment_id]=A21)))</f>
        <v>0</v>
      </c>
    </row>
    <row r="22" spans="2:2" x14ac:dyDescent="0.35">
      <c r="B22" cm="1">
        <f t="array" ref="B22">TRANSPOSE(_xlfn._xlws.SORT(_xlfn._xlws.FILTER(harvest[harvest_operations_level],harvest[experiment_id]=A22)))</f>
        <v>0</v>
      </c>
    </row>
    <row r="23" spans="2:2" x14ac:dyDescent="0.35">
      <c r="B23" cm="1">
        <f t="array" ref="B23">TRANSPOSE(_xlfn._xlws.SORT(_xlfn._xlws.FILTER(harvest[harvest_operations_level],harvest[experiment_id]=A23)))</f>
        <v>0</v>
      </c>
    </row>
    <row r="24" spans="2:2" x14ac:dyDescent="0.35">
      <c r="B24" cm="1">
        <f t="array" ref="B24">TRANSPOSE(_xlfn._xlws.SORT(_xlfn._xlws.FILTER(harvest[harvest_operations_level],harvest[experiment_id]=A24)))</f>
        <v>0</v>
      </c>
    </row>
    <row r="25" spans="2:2" x14ac:dyDescent="0.35">
      <c r="B25" cm="1">
        <f t="array" ref="B25">TRANSPOSE(_xlfn._xlws.SORT(_xlfn._xlws.FILTER(harvest[harvest_operations_level],harvest[experiment_id]=A25)))</f>
        <v>0</v>
      </c>
    </row>
    <row r="26" spans="2:2" x14ac:dyDescent="0.35">
      <c r="B26" cm="1">
        <f t="array" ref="B26">TRANSPOSE(_xlfn._xlws.SORT(_xlfn._xlws.FILTER(harvest[harvest_operations_level],harvest[experiment_id]=A26)))</f>
        <v>0</v>
      </c>
    </row>
    <row r="27" spans="2:2" x14ac:dyDescent="0.35">
      <c r="B27" cm="1">
        <f t="array" ref="B27">TRANSPOSE(_xlfn._xlws.SORT(_xlfn._xlws.FILTER(harvest[harvest_operations_level],harvest[experiment_id]=A27)))</f>
        <v>0</v>
      </c>
    </row>
    <row r="28" spans="2:2" x14ac:dyDescent="0.35">
      <c r="B28" cm="1">
        <f t="array" ref="B28">TRANSPOSE(_xlfn._xlws.SORT(_xlfn._xlws.FILTER(harvest[harvest_operations_level],harvest[experiment_id]=A28)))</f>
        <v>0</v>
      </c>
    </row>
    <row r="29" spans="2:2" x14ac:dyDescent="0.35">
      <c r="B29" cm="1">
        <f t="array" ref="B29">TRANSPOSE(_xlfn._xlws.SORT(_xlfn._xlws.FILTER(harvest[harvest_operations_level],harvest[experiment_id]=A29)))</f>
        <v>0</v>
      </c>
    </row>
    <row r="30" spans="2:2" x14ac:dyDescent="0.35">
      <c r="B30" cm="1">
        <f t="array" ref="B30">TRANSPOSE(_xlfn._xlws.SORT(_xlfn._xlws.FILTER(harvest[harvest_operations_level],harvest[experiment_id]=A30)))</f>
        <v>0</v>
      </c>
    </row>
    <row r="31" spans="2:2" x14ac:dyDescent="0.35">
      <c r="B31" cm="1">
        <f t="array" ref="B31">TRANSPOSE(_xlfn._xlws.SORT(_xlfn._xlws.FILTER(harvest[harvest_operations_level],harvest[experiment_id]=A31)))</f>
        <v>0</v>
      </c>
    </row>
    <row r="32" spans="2:2" x14ac:dyDescent="0.35">
      <c r="B32" cm="1">
        <f t="array" ref="B32">TRANSPOSE(_xlfn._xlws.SORT(_xlfn._xlws.FILTER(harvest[harvest_operations_level],harvest[experiment_id]=A32)))</f>
        <v>0</v>
      </c>
    </row>
    <row r="33" spans="2:2" x14ac:dyDescent="0.35">
      <c r="B33" cm="1">
        <f t="array" ref="B33">TRANSPOSE(_xlfn._xlws.SORT(_xlfn._xlws.FILTER(harvest[harvest_operations_level],harvest[experiment_id]=A33)))</f>
        <v>0</v>
      </c>
    </row>
    <row r="34" spans="2:2" x14ac:dyDescent="0.35">
      <c r="B34" cm="1">
        <f t="array" ref="B34">TRANSPOSE(_xlfn._xlws.SORT(_xlfn._xlws.FILTER(harvest[harvest_operations_level],harvest[experiment_id]=A34)))</f>
        <v>0</v>
      </c>
    </row>
    <row r="35" spans="2:2" x14ac:dyDescent="0.35">
      <c r="B35" cm="1">
        <f t="array" ref="B35">TRANSPOSE(_xlfn._xlws.SORT(_xlfn._xlws.FILTER(harvest[harvest_operations_level],harvest[experiment_id]=A35)))</f>
        <v>0</v>
      </c>
    </row>
    <row r="36" spans="2:2" x14ac:dyDescent="0.35">
      <c r="B36" cm="1">
        <f t="array" ref="B36">TRANSPOSE(_xlfn._xlws.SORT(_xlfn._xlws.FILTER(harvest[harvest_operations_level],harvest[experiment_id]=A36)))</f>
        <v>0</v>
      </c>
    </row>
    <row r="37" spans="2:2" x14ac:dyDescent="0.35">
      <c r="B37" cm="1">
        <f t="array" ref="B37">TRANSPOSE(_xlfn._xlws.SORT(_xlfn._xlws.FILTER(harvest[harvest_operations_level],harvest[experiment_id]=A37)))</f>
        <v>0</v>
      </c>
    </row>
    <row r="38" spans="2:2" x14ac:dyDescent="0.35">
      <c r="B38" cm="1">
        <f t="array" ref="B38">TRANSPOSE(_xlfn._xlws.SORT(_xlfn._xlws.FILTER(harvest[harvest_operations_level],harvest[experiment_id]=A38)))</f>
        <v>0</v>
      </c>
    </row>
    <row r="39" spans="2:2" x14ac:dyDescent="0.35">
      <c r="B39" cm="1">
        <f t="array" ref="B39">TRANSPOSE(_xlfn._xlws.SORT(_xlfn._xlws.FILTER(harvest[harvest_operations_level],harvest[experiment_id]=A39)))</f>
        <v>0</v>
      </c>
    </row>
    <row r="40" spans="2:2" x14ac:dyDescent="0.35">
      <c r="B40" cm="1">
        <f t="array" ref="B40">TRANSPOSE(_xlfn._xlws.SORT(_xlfn._xlws.FILTER(harvest[harvest_operations_level],harvest[experiment_id]=A40)))</f>
        <v>0</v>
      </c>
    </row>
    <row r="41" spans="2:2" x14ac:dyDescent="0.35">
      <c r="B41" cm="1">
        <f t="array" ref="B41">TRANSPOSE(_xlfn._xlws.SORT(_xlfn._xlws.FILTER(harvest[harvest_operations_level],harvest[experiment_id]=A41)))</f>
        <v>0</v>
      </c>
    </row>
    <row r="42" spans="2:2" x14ac:dyDescent="0.35">
      <c r="B42" cm="1">
        <f t="array" ref="B42">TRANSPOSE(_xlfn._xlws.SORT(_xlfn._xlws.FILTER(harvest[harvest_operations_level],harvest[experiment_id]=A42)))</f>
        <v>0</v>
      </c>
    </row>
    <row r="43" spans="2:2" x14ac:dyDescent="0.35">
      <c r="B43" cm="1">
        <f t="array" ref="B43">TRANSPOSE(_xlfn._xlws.SORT(_xlfn._xlws.FILTER(harvest[harvest_operations_level],harvest[experiment_id]=A43)))</f>
        <v>0</v>
      </c>
    </row>
    <row r="44" spans="2:2" x14ac:dyDescent="0.35">
      <c r="B44" cm="1">
        <f t="array" ref="B44">TRANSPOSE(_xlfn._xlws.SORT(_xlfn._xlws.FILTER(harvest[harvest_operations_level],harvest[experiment_id]=A44)))</f>
        <v>0</v>
      </c>
    </row>
    <row r="45" spans="2:2" x14ac:dyDescent="0.35">
      <c r="B45" cm="1">
        <f t="array" ref="B45">TRANSPOSE(_xlfn._xlws.SORT(_xlfn._xlws.FILTER(harvest[harvest_operations_level],harvest[experiment_id]=A45)))</f>
        <v>0</v>
      </c>
    </row>
    <row r="46" spans="2:2" x14ac:dyDescent="0.35">
      <c r="B46" cm="1">
        <f t="array" ref="B46">TRANSPOSE(_xlfn._xlws.SORT(_xlfn._xlws.FILTER(harvest[harvest_operations_level],harvest[experiment_id]=A46)))</f>
        <v>0</v>
      </c>
    </row>
    <row r="47" spans="2:2" x14ac:dyDescent="0.35">
      <c r="B47" cm="1">
        <f t="array" ref="B47">TRANSPOSE(_xlfn._xlws.SORT(_xlfn._xlws.FILTER(harvest[harvest_operations_level],harvest[experiment_id]=A47)))</f>
        <v>0</v>
      </c>
    </row>
    <row r="48" spans="2:2" x14ac:dyDescent="0.35">
      <c r="B48" cm="1">
        <f t="array" ref="B48">TRANSPOSE(_xlfn._xlws.SORT(_xlfn._xlws.FILTER(harvest[harvest_operations_level],harvest[experiment_id]=A48)))</f>
        <v>0</v>
      </c>
    </row>
    <row r="49" spans="2:2" x14ac:dyDescent="0.35">
      <c r="B49" cm="1">
        <f t="array" ref="B49">TRANSPOSE(_xlfn._xlws.SORT(_xlfn._xlws.FILTER(harvest[harvest_operations_level],harvest[experiment_id]=A49)))</f>
        <v>0</v>
      </c>
    </row>
    <row r="50" spans="2:2" x14ac:dyDescent="0.35">
      <c r="B50" cm="1">
        <f t="array" ref="B50">TRANSPOSE(_xlfn._xlws.SORT(_xlfn._xlws.FILTER(harvest[harvest_operations_level],harvest[experiment_id]=A50)))</f>
        <v>0</v>
      </c>
    </row>
    <row r="51" spans="2:2" x14ac:dyDescent="0.35">
      <c r="B51" cm="1">
        <f t="array" ref="B51">TRANSPOSE(_xlfn._xlws.SORT(_xlfn._xlws.FILTER(harvest[harvest_operations_level],harvest[experiment_id]=A51)))</f>
        <v>0</v>
      </c>
    </row>
    <row r="52" spans="2:2" x14ac:dyDescent="0.35">
      <c r="B52" cm="1">
        <f t="array" ref="B52">TRANSPOSE(_xlfn._xlws.SORT(_xlfn._xlws.FILTER(harvest[harvest_operations_level],harvest[experiment_id]=A52)))</f>
        <v>0</v>
      </c>
    </row>
    <row r="53" spans="2:2" x14ac:dyDescent="0.35">
      <c r="B53" cm="1">
        <f t="array" ref="B53">TRANSPOSE(_xlfn._xlws.SORT(_xlfn._xlws.FILTER(harvest[harvest_operations_level],harvest[experiment_id]=A53)))</f>
        <v>0</v>
      </c>
    </row>
    <row r="54" spans="2:2" x14ac:dyDescent="0.35">
      <c r="B54" cm="1">
        <f t="array" ref="B54">TRANSPOSE(_xlfn._xlws.SORT(_xlfn._xlws.FILTER(harvest[harvest_operations_level],harvest[experiment_id]=A54)))</f>
        <v>0</v>
      </c>
    </row>
    <row r="55" spans="2:2" x14ac:dyDescent="0.35">
      <c r="B55" cm="1">
        <f t="array" ref="B55">TRANSPOSE(_xlfn._xlws.SORT(_xlfn._xlws.FILTER(harvest[harvest_operations_level],harvest[experiment_id]=A55)))</f>
        <v>0</v>
      </c>
    </row>
    <row r="56" spans="2:2" x14ac:dyDescent="0.35">
      <c r="B56" cm="1">
        <f t="array" ref="B56">TRANSPOSE(_xlfn._xlws.SORT(_xlfn._xlws.FILTER(harvest[harvest_operations_level],harvest[experiment_id]=A56)))</f>
        <v>0</v>
      </c>
    </row>
    <row r="57" spans="2:2" x14ac:dyDescent="0.35">
      <c r="B57" cm="1">
        <f t="array" ref="B57">TRANSPOSE(_xlfn._xlws.SORT(_xlfn._xlws.FILTER(harvest[harvest_operations_level],harvest[experiment_id]=A57)))</f>
        <v>0</v>
      </c>
    </row>
    <row r="58" spans="2:2" x14ac:dyDescent="0.35">
      <c r="B58" cm="1">
        <f t="array" ref="B58">TRANSPOSE(_xlfn._xlws.SORT(_xlfn._xlws.FILTER(harvest[harvest_operations_level],harvest[experiment_id]=A58)))</f>
        <v>0</v>
      </c>
    </row>
    <row r="59" spans="2:2" x14ac:dyDescent="0.35">
      <c r="B59" cm="1">
        <f t="array" ref="B59">TRANSPOSE(_xlfn._xlws.SORT(_xlfn._xlws.FILTER(harvest[harvest_operations_level],harvest[experiment_id]=A59)))</f>
        <v>0</v>
      </c>
    </row>
    <row r="60" spans="2:2" x14ac:dyDescent="0.35">
      <c r="B60" cm="1">
        <f t="array" ref="B60">TRANSPOSE(_xlfn._xlws.SORT(_xlfn._xlws.FILTER(harvest[harvest_operations_level],harvest[experiment_id]=A60)))</f>
        <v>0</v>
      </c>
    </row>
    <row r="61" spans="2:2" x14ac:dyDescent="0.35">
      <c r="B61" cm="1">
        <f t="array" ref="B61">TRANSPOSE(_xlfn._xlws.SORT(_xlfn._xlws.FILTER(harvest[harvest_operations_level],harvest[experiment_id]=A61)))</f>
        <v>0</v>
      </c>
    </row>
    <row r="62" spans="2:2" x14ac:dyDescent="0.35">
      <c r="B62" cm="1">
        <f t="array" ref="B62">TRANSPOSE(_xlfn._xlws.SORT(_xlfn._xlws.FILTER(harvest[harvest_operations_level],harvest[experiment_id]=A62)))</f>
        <v>0</v>
      </c>
    </row>
    <row r="63" spans="2:2" x14ac:dyDescent="0.35">
      <c r="B63" cm="1">
        <f t="array" ref="B63">TRANSPOSE(_xlfn._xlws.SORT(_xlfn._xlws.FILTER(harvest[harvest_operations_level],harvest[experiment_id]=A63)))</f>
        <v>0</v>
      </c>
    </row>
    <row r="64" spans="2:2" x14ac:dyDescent="0.35">
      <c r="B64" cm="1">
        <f t="array" ref="B64">TRANSPOSE(_xlfn._xlws.SORT(_xlfn._xlws.FILTER(harvest[harvest_operations_level],harvest[experiment_id]=A64)))</f>
        <v>0</v>
      </c>
    </row>
    <row r="65" spans="2:2" x14ac:dyDescent="0.35">
      <c r="B65" cm="1">
        <f t="array" ref="B65">TRANSPOSE(_xlfn._xlws.SORT(_xlfn._xlws.FILTER(harvest[harvest_operations_level],harvest[experiment_id]=A65)))</f>
        <v>0</v>
      </c>
    </row>
    <row r="66" spans="2:2" x14ac:dyDescent="0.35">
      <c r="B66" cm="1">
        <f t="array" ref="B66">TRANSPOSE(_xlfn._xlws.SORT(_xlfn._xlws.FILTER(harvest[harvest_operations_level],harvest[experiment_id]=A66)))</f>
        <v>0</v>
      </c>
    </row>
    <row r="67" spans="2:2" x14ac:dyDescent="0.35">
      <c r="B67" cm="1">
        <f t="array" ref="B67">TRANSPOSE(_xlfn._xlws.SORT(_xlfn._xlws.FILTER(harvest[harvest_operations_level],harvest[experiment_id]=A67)))</f>
        <v>0</v>
      </c>
    </row>
    <row r="68" spans="2:2" x14ac:dyDescent="0.35">
      <c r="B68" cm="1">
        <f t="array" ref="B68">TRANSPOSE(_xlfn._xlws.SORT(_xlfn._xlws.FILTER(harvest[harvest_operations_level],harvest[experiment_id]=A68)))</f>
        <v>0</v>
      </c>
    </row>
    <row r="69" spans="2:2" x14ac:dyDescent="0.35">
      <c r="B69" cm="1">
        <f t="array" ref="B69">TRANSPOSE(_xlfn._xlws.SORT(_xlfn._xlws.FILTER(harvest[harvest_operations_level],harvest[experiment_id]=A69)))</f>
        <v>0</v>
      </c>
    </row>
    <row r="70" spans="2:2" x14ac:dyDescent="0.35">
      <c r="B70" cm="1">
        <f t="array" ref="B70">TRANSPOSE(_xlfn._xlws.SORT(_xlfn._xlws.FILTER(harvest[harvest_operations_level],harvest[experiment_id]=A70)))</f>
        <v>0</v>
      </c>
    </row>
    <row r="71" spans="2:2" x14ac:dyDescent="0.35">
      <c r="B71" cm="1">
        <f t="array" ref="B71">TRANSPOSE(_xlfn._xlws.SORT(_xlfn._xlws.FILTER(harvest[harvest_operations_level],harvest[experiment_id]=A71)))</f>
        <v>0</v>
      </c>
    </row>
    <row r="72" spans="2:2" x14ac:dyDescent="0.35">
      <c r="B72" cm="1">
        <f t="array" ref="B72">TRANSPOSE(_xlfn._xlws.SORT(_xlfn._xlws.FILTER(harvest[harvest_operations_level],harvest[experiment_id]=A72)))</f>
        <v>0</v>
      </c>
    </row>
    <row r="73" spans="2:2" x14ac:dyDescent="0.35">
      <c r="B73" cm="1">
        <f t="array" ref="B73">TRANSPOSE(_xlfn._xlws.SORT(_xlfn._xlws.FILTER(harvest[harvest_operations_level],harvest[experiment_id]=A73)))</f>
        <v>0</v>
      </c>
    </row>
    <row r="74" spans="2:2" x14ac:dyDescent="0.35">
      <c r="B74" cm="1">
        <f t="array" ref="B74">TRANSPOSE(_xlfn._xlws.SORT(_xlfn._xlws.FILTER(harvest[harvest_operations_level],harvest[experiment_id]=A74)))</f>
        <v>0</v>
      </c>
    </row>
    <row r="75" spans="2:2" x14ac:dyDescent="0.35">
      <c r="B75" cm="1">
        <f t="array" ref="B75">TRANSPOSE(_xlfn._xlws.SORT(_xlfn._xlws.FILTER(harvest[harvest_operations_level],harvest[experiment_id]=A75)))</f>
        <v>0</v>
      </c>
    </row>
    <row r="76" spans="2:2" x14ac:dyDescent="0.35">
      <c r="B76" cm="1">
        <f t="array" ref="B76">TRANSPOSE(_xlfn._xlws.SORT(_xlfn._xlws.FILTER(harvest[harvest_operations_level],harvest[experiment_id]=A76)))</f>
        <v>0</v>
      </c>
    </row>
    <row r="77" spans="2:2" x14ac:dyDescent="0.35">
      <c r="B77" cm="1">
        <f t="array" ref="B77">TRANSPOSE(_xlfn._xlws.SORT(_xlfn._xlws.FILTER(harvest[harvest_operations_level],harvest[experiment_id]=A77)))</f>
        <v>0</v>
      </c>
    </row>
    <row r="78" spans="2:2" x14ac:dyDescent="0.35">
      <c r="B78" cm="1">
        <f t="array" ref="B78">TRANSPOSE(_xlfn._xlws.SORT(_xlfn._xlws.FILTER(harvest[harvest_operations_level],harvest[experiment_id]=A78)))</f>
        <v>0</v>
      </c>
    </row>
    <row r="79" spans="2:2" x14ac:dyDescent="0.35">
      <c r="B79" cm="1">
        <f t="array" ref="B79">TRANSPOSE(_xlfn._xlws.SORT(_xlfn._xlws.FILTER(harvest[harvest_operations_level],harvest[experiment_id]=A79)))</f>
        <v>0</v>
      </c>
    </row>
    <row r="80" spans="2:2" x14ac:dyDescent="0.35">
      <c r="B80" cm="1">
        <f t="array" ref="B80">TRANSPOSE(_xlfn._xlws.SORT(_xlfn._xlws.FILTER(harvest[harvest_operations_level],harvest[experiment_id]=A80)))</f>
        <v>0</v>
      </c>
    </row>
    <row r="81" spans="2:2" x14ac:dyDescent="0.35">
      <c r="B81" cm="1">
        <f t="array" ref="B81">TRANSPOSE(_xlfn._xlws.SORT(_xlfn._xlws.FILTER(harvest[harvest_operations_level],harvest[experiment_id]=A81)))</f>
        <v>0</v>
      </c>
    </row>
    <row r="82" spans="2:2" x14ac:dyDescent="0.35">
      <c r="B82" cm="1">
        <f t="array" ref="B82">TRANSPOSE(_xlfn._xlws.SORT(_xlfn._xlws.FILTER(harvest[harvest_operations_level],harvest[experiment_id]=A82)))</f>
        <v>0</v>
      </c>
    </row>
    <row r="83" spans="2:2" x14ac:dyDescent="0.35">
      <c r="B83" cm="1">
        <f t="array" ref="B83">TRANSPOSE(_xlfn._xlws.SORT(_xlfn._xlws.FILTER(harvest[harvest_operations_level],harvest[experiment_id]=A83)))</f>
        <v>0</v>
      </c>
    </row>
    <row r="84" spans="2:2" x14ac:dyDescent="0.35">
      <c r="B84" cm="1">
        <f t="array" ref="B84">TRANSPOSE(_xlfn._xlws.SORT(_xlfn._xlws.FILTER(harvest[harvest_operations_level],harvest[experiment_id]=A84)))</f>
        <v>0</v>
      </c>
    </row>
    <row r="85" spans="2:2" x14ac:dyDescent="0.35">
      <c r="B85" cm="1">
        <f t="array" ref="B85">TRANSPOSE(_xlfn._xlws.SORT(_xlfn._xlws.FILTER(harvest[harvest_operations_level],harvest[experiment_id]=A85)))</f>
        <v>0</v>
      </c>
    </row>
    <row r="86" spans="2:2" x14ac:dyDescent="0.35">
      <c r="B86" cm="1">
        <f t="array" ref="B86">TRANSPOSE(_xlfn._xlws.SORT(_xlfn._xlws.FILTER(harvest[harvest_operations_level],harvest[experiment_id]=A86)))</f>
        <v>0</v>
      </c>
    </row>
    <row r="87" spans="2:2" x14ac:dyDescent="0.35">
      <c r="B87" cm="1">
        <f t="array" ref="B87">TRANSPOSE(_xlfn._xlws.SORT(_xlfn._xlws.FILTER(harvest[harvest_operations_level],harvest[experiment_id]=A87)))</f>
        <v>0</v>
      </c>
    </row>
    <row r="88" spans="2:2" x14ac:dyDescent="0.35">
      <c r="B88" cm="1">
        <f t="array" ref="B88">TRANSPOSE(_xlfn._xlws.SORT(_xlfn._xlws.FILTER(harvest[harvest_operations_level],harvest[experiment_id]=A88)))</f>
        <v>0</v>
      </c>
    </row>
    <row r="89" spans="2:2" x14ac:dyDescent="0.35">
      <c r="B89" cm="1">
        <f t="array" ref="B89">TRANSPOSE(_xlfn._xlws.SORT(_xlfn._xlws.FILTER(harvest[harvest_operations_level],harvest[experiment_id]=A89)))</f>
        <v>0</v>
      </c>
    </row>
    <row r="90" spans="2:2" x14ac:dyDescent="0.35">
      <c r="B90" cm="1">
        <f t="array" ref="B90">TRANSPOSE(_xlfn._xlws.SORT(_xlfn._xlws.FILTER(harvest[harvest_operations_level],harvest[experiment_id]=A90)))</f>
        <v>0</v>
      </c>
    </row>
    <row r="91" spans="2:2" x14ac:dyDescent="0.35">
      <c r="B91" cm="1">
        <f t="array" ref="B91">TRANSPOSE(_xlfn._xlws.SORT(_xlfn._xlws.FILTER(harvest[harvest_operations_level],harvest[experiment_id]=A91)))</f>
        <v>0</v>
      </c>
    </row>
    <row r="92" spans="2:2" x14ac:dyDescent="0.35">
      <c r="B92" cm="1">
        <f t="array" ref="B92">TRANSPOSE(_xlfn._xlws.SORT(_xlfn._xlws.FILTER(harvest[harvest_operations_level],harvest[experiment_id]=A92)))</f>
        <v>0</v>
      </c>
    </row>
    <row r="93" spans="2:2" x14ac:dyDescent="0.35">
      <c r="B93" cm="1">
        <f t="array" ref="B93">TRANSPOSE(_xlfn._xlws.SORT(_xlfn._xlws.FILTER(harvest[harvest_operations_level],harvest[experiment_id]=A93)))</f>
        <v>0</v>
      </c>
    </row>
    <row r="94" spans="2:2" x14ac:dyDescent="0.35">
      <c r="B94" cm="1">
        <f t="array" ref="B94">TRANSPOSE(_xlfn._xlws.SORT(_xlfn._xlws.FILTER(harvest[harvest_operations_level],harvest[experiment_id]=A94)))</f>
        <v>0</v>
      </c>
    </row>
    <row r="95" spans="2:2" x14ac:dyDescent="0.35">
      <c r="B95" cm="1">
        <f t="array" ref="B95">TRANSPOSE(_xlfn._xlws.SORT(_xlfn._xlws.FILTER(harvest[harvest_operations_level],harvest[experiment_id]=A95)))</f>
        <v>0</v>
      </c>
    </row>
    <row r="96" spans="2:2" x14ac:dyDescent="0.35">
      <c r="B96" cm="1">
        <f t="array" ref="B96">TRANSPOSE(_xlfn._xlws.SORT(_xlfn._xlws.FILTER(harvest[harvest_operations_level],harvest[experiment_id]=A96)))</f>
        <v>0</v>
      </c>
    </row>
    <row r="97" spans="2:2" x14ac:dyDescent="0.35">
      <c r="B97" cm="1">
        <f t="array" ref="B97">TRANSPOSE(_xlfn._xlws.SORT(_xlfn._xlws.FILTER(harvest[harvest_operations_level],harvest[experiment_id]=A97)))</f>
        <v>0</v>
      </c>
    </row>
    <row r="98" spans="2:2" x14ac:dyDescent="0.35">
      <c r="B98" cm="1">
        <f t="array" ref="B98">TRANSPOSE(_xlfn._xlws.SORT(_xlfn._xlws.FILTER(harvest[harvest_operations_level],harvest[experiment_id]=A98)))</f>
        <v>0</v>
      </c>
    </row>
    <row r="99" spans="2:2" x14ac:dyDescent="0.35">
      <c r="B99" cm="1">
        <f t="array" ref="B99">TRANSPOSE(_xlfn._xlws.SORT(_xlfn._xlws.FILTER(harvest[harvest_operations_level],harvest[experiment_id]=A99)))</f>
        <v>0</v>
      </c>
    </row>
    <row r="100" spans="2:2" x14ac:dyDescent="0.35">
      <c r="B100" cm="1">
        <f t="array" ref="B100">TRANSPOSE(_xlfn._xlws.SORT(_xlfn._xlws.FILTER(harvest[harvest_operations_level],harvest[experiment_id]=A100)))</f>
        <v>0</v>
      </c>
    </row>
    <row r="101" spans="2:2" x14ac:dyDescent="0.35">
      <c r="B101" cm="1">
        <f t="array" ref="B101">TRANSPOSE(_xlfn._xlws.SORT(_xlfn._xlws.FILTER(harvest[harvest_operations_level],harvest[experiment_id]=A101)))</f>
        <v>0</v>
      </c>
    </row>
    <row r="102" spans="2:2" x14ac:dyDescent="0.35">
      <c r="B102" cm="1">
        <f t="array" ref="B102">TRANSPOSE(_xlfn._xlws.SORT(_xlfn._xlws.FILTER(harvest[harvest_operations_level],harvest[experiment_id]=A102)))</f>
        <v>0</v>
      </c>
    </row>
    <row r="103" spans="2:2" x14ac:dyDescent="0.35">
      <c r="B103" cm="1">
        <f t="array" ref="B103">TRANSPOSE(_xlfn._xlws.SORT(_xlfn._xlws.FILTER(harvest[harvest_operations_level],harvest[experiment_id]=A103)))</f>
        <v>0</v>
      </c>
    </row>
    <row r="104" spans="2:2" x14ac:dyDescent="0.35">
      <c r="B104" cm="1">
        <f t="array" ref="B104">TRANSPOSE(_xlfn._xlws.SORT(_xlfn._xlws.FILTER(harvest[harvest_operations_level],harvest[experiment_id]=A104)))</f>
        <v>0</v>
      </c>
    </row>
    <row r="105" spans="2:2" x14ac:dyDescent="0.35">
      <c r="B105" cm="1">
        <f t="array" ref="B105">TRANSPOSE(_xlfn._xlws.SORT(_xlfn._xlws.FILTER(harvest[harvest_operations_level],harvest[experiment_id]=A105)))</f>
        <v>0</v>
      </c>
    </row>
    <row r="106" spans="2:2" x14ac:dyDescent="0.35">
      <c r="B106" cm="1">
        <f t="array" ref="B106">TRANSPOSE(_xlfn._xlws.SORT(_xlfn._xlws.FILTER(harvest[harvest_operations_level],harvest[experiment_id]=A106)))</f>
        <v>0</v>
      </c>
    </row>
    <row r="107" spans="2:2" x14ac:dyDescent="0.35">
      <c r="B107" cm="1">
        <f t="array" ref="B107">TRANSPOSE(_xlfn._xlws.SORT(_xlfn._xlws.FILTER(harvest[harvest_operations_level],harvest[experiment_id]=A107)))</f>
        <v>0</v>
      </c>
    </row>
    <row r="108" spans="2:2" x14ac:dyDescent="0.35">
      <c r="B108" cm="1">
        <f t="array" ref="B108">TRANSPOSE(_xlfn._xlws.SORT(_xlfn._xlws.FILTER(harvest[harvest_operations_level],harvest[experiment_id]=A108)))</f>
        <v>0</v>
      </c>
    </row>
    <row r="109" spans="2:2" x14ac:dyDescent="0.35">
      <c r="B109" cm="1">
        <f t="array" ref="B109">TRANSPOSE(_xlfn._xlws.SORT(_xlfn._xlws.FILTER(harvest[harvest_operations_level],harvest[experiment_id]=A109)))</f>
        <v>0</v>
      </c>
    </row>
    <row r="110" spans="2:2" x14ac:dyDescent="0.35">
      <c r="B110" cm="1">
        <f t="array" ref="B110">TRANSPOSE(_xlfn._xlws.SORT(_xlfn._xlws.FILTER(harvest[harvest_operations_level],harvest[experiment_id]=A110)))</f>
        <v>0</v>
      </c>
    </row>
    <row r="111" spans="2:2" x14ac:dyDescent="0.35">
      <c r="B111" cm="1">
        <f t="array" ref="B111">TRANSPOSE(_xlfn._xlws.SORT(_xlfn._xlws.FILTER(harvest[harvest_operations_level],harvest[experiment_id]=A111)))</f>
        <v>0</v>
      </c>
    </row>
    <row r="112" spans="2:2" x14ac:dyDescent="0.35">
      <c r="B112" cm="1">
        <f t="array" ref="B112">TRANSPOSE(_xlfn._xlws.SORT(_xlfn._xlws.FILTER(harvest[harvest_operations_level],harvest[experiment_id]=A112)))</f>
        <v>0</v>
      </c>
    </row>
    <row r="113" spans="2:2" x14ac:dyDescent="0.35">
      <c r="B113" cm="1">
        <f t="array" ref="B113">TRANSPOSE(_xlfn._xlws.SORT(_xlfn._xlws.FILTER(harvest[harvest_operations_level],harvest[experiment_id]=A113)))</f>
        <v>0</v>
      </c>
    </row>
    <row r="114" spans="2:2" x14ac:dyDescent="0.35">
      <c r="B114" cm="1">
        <f t="array" ref="B114">TRANSPOSE(_xlfn._xlws.SORT(_xlfn._xlws.FILTER(harvest[harvest_operations_level],harvest[experiment_id]=A114)))</f>
        <v>0</v>
      </c>
    </row>
    <row r="115" spans="2:2" x14ac:dyDescent="0.35">
      <c r="B115" cm="1">
        <f t="array" ref="B115">TRANSPOSE(_xlfn._xlws.SORT(_xlfn._xlws.FILTER(harvest[harvest_operations_level],harvest[experiment_id]=A115)))</f>
        <v>0</v>
      </c>
    </row>
    <row r="116" spans="2:2" x14ac:dyDescent="0.35">
      <c r="B116" cm="1">
        <f t="array" ref="B116">TRANSPOSE(_xlfn._xlws.SORT(_xlfn._xlws.FILTER(harvest[harvest_operations_level],harvest[experiment_id]=A116)))</f>
        <v>0</v>
      </c>
    </row>
    <row r="117" spans="2:2" x14ac:dyDescent="0.35">
      <c r="B117" cm="1">
        <f t="array" ref="B117">TRANSPOSE(_xlfn._xlws.SORT(_xlfn._xlws.FILTER(harvest[harvest_operations_level],harvest[experiment_id]=A117)))</f>
        <v>0</v>
      </c>
    </row>
    <row r="118" spans="2:2" x14ac:dyDescent="0.35">
      <c r="B118" cm="1">
        <f t="array" ref="B118">TRANSPOSE(_xlfn._xlws.SORT(_xlfn._xlws.FILTER(harvest[harvest_operations_level],harvest[experiment_id]=A118)))</f>
        <v>0</v>
      </c>
    </row>
    <row r="119" spans="2:2" x14ac:dyDescent="0.35">
      <c r="B119" cm="1">
        <f t="array" ref="B119">TRANSPOSE(_xlfn._xlws.SORT(_xlfn._xlws.FILTER(harvest[harvest_operations_level],harvest[experiment_id]=A119)))</f>
        <v>0</v>
      </c>
    </row>
    <row r="120" spans="2:2" x14ac:dyDescent="0.35">
      <c r="B120" cm="1">
        <f t="array" ref="B120">TRANSPOSE(_xlfn._xlws.SORT(_xlfn._xlws.FILTER(harvest[harvest_operations_level],harvest[experiment_id]=A120)))</f>
        <v>0</v>
      </c>
    </row>
    <row r="121" spans="2:2" x14ac:dyDescent="0.35">
      <c r="B121" cm="1">
        <f t="array" ref="B121">TRANSPOSE(_xlfn._xlws.SORT(_xlfn._xlws.FILTER(harvest[harvest_operations_level],harvest[experiment_id]=A121)))</f>
        <v>0</v>
      </c>
    </row>
    <row r="122" spans="2:2" x14ac:dyDescent="0.35">
      <c r="B122" cm="1">
        <f t="array" ref="B122">TRANSPOSE(_xlfn._xlws.SORT(_xlfn._xlws.FILTER(harvest[harvest_operations_level],harvest[experiment_id]=A122)))</f>
        <v>0</v>
      </c>
    </row>
    <row r="123" spans="2:2" x14ac:dyDescent="0.35">
      <c r="B123" cm="1">
        <f t="array" ref="B123">TRANSPOSE(_xlfn._xlws.SORT(_xlfn._xlws.FILTER(harvest[harvest_operations_level],harvest[experiment_id]=A123)))</f>
        <v>0</v>
      </c>
    </row>
    <row r="124" spans="2:2" x14ac:dyDescent="0.35">
      <c r="B124" cm="1">
        <f t="array" ref="B124">TRANSPOSE(_xlfn._xlws.SORT(_xlfn._xlws.FILTER(harvest[harvest_operations_level],harvest[experiment_id]=A124)))</f>
        <v>0</v>
      </c>
    </row>
    <row r="125" spans="2:2" x14ac:dyDescent="0.35">
      <c r="B125" cm="1">
        <f t="array" ref="B125">TRANSPOSE(_xlfn._xlws.SORT(_xlfn._xlws.FILTER(harvest[harvest_operations_level],harvest[experiment_id]=A125)))</f>
        <v>0</v>
      </c>
    </row>
    <row r="126" spans="2:2" x14ac:dyDescent="0.35">
      <c r="B126" cm="1">
        <f t="array" ref="B126">TRANSPOSE(_xlfn._xlws.SORT(_xlfn._xlws.FILTER(harvest[harvest_operations_level],harvest[experiment_id]=A126)))</f>
        <v>0</v>
      </c>
    </row>
    <row r="127" spans="2:2" x14ac:dyDescent="0.35">
      <c r="B127" cm="1">
        <f t="array" ref="B127">TRANSPOSE(_xlfn._xlws.SORT(_xlfn._xlws.FILTER(harvest[harvest_operations_level],harvest[experiment_id]=A127)))</f>
        <v>0</v>
      </c>
    </row>
    <row r="128" spans="2:2" x14ac:dyDescent="0.35">
      <c r="B128" cm="1">
        <f t="array" ref="B128">TRANSPOSE(_xlfn._xlws.SORT(_xlfn._xlws.FILTER(harvest[harvest_operations_level],harvest[experiment_id]=A128)))</f>
        <v>0</v>
      </c>
    </row>
    <row r="129" spans="2:2" x14ac:dyDescent="0.35">
      <c r="B129" cm="1">
        <f t="array" ref="B129">TRANSPOSE(_xlfn._xlws.SORT(_xlfn._xlws.FILTER(harvest[harvest_operations_level],harvest[experiment_id]=A129)))</f>
        <v>0</v>
      </c>
    </row>
    <row r="130" spans="2:2" x14ac:dyDescent="0.35">
      <c r="B130" cm="1">
        <f t="array" ref="B130">TRANSPOSE(_xlfn._xlws.SORT(_xlfn._xlws.FILTER(harvest[harvest_operations_level],harvest[experiment_id]=A130)))</f>
        <v>0</v>
      </c>
    </row>
    <row r="131" spans="2:2" x14ac:dyDescent="0.35">
      <c r="B131" cm="1">
        <f t="array" ref="B131">TRANSPOSE(_xlfn._xlws.SORT(_xlfn._xlws.FILTER(harvest[harvest_operations_level],harvest[experiment_id]=A131)))</f>
        <v>0</v>
      </c>
    </row>
    <row r="132" spans="2:2" x14ac:dyDescent="0.35">
      <c r="B132" cm="1">
        <f t="array" ref="B132">TRANSPOSE(_xlfn._xlws.SORT(_xlfn._xlws.FILTER(harvest[harvest_operations_level],harvest[experiment_id]=A132)))</f>
        <v>0</v>
      </c>
    </row>
    <row r="133" spans="2:2" x14ac:dyDescent="0.35">
      <c r="B133" cm="1">
        <f t="array" ref="B133">TRANSPOSE(_xlfn._xlws.SORT(_xlfn._xlws.FILTER(harvest[harvest_operations_level],harvest[experiment_id]=A133)))</f>
        <v>0</v>
      </c>
    </row>
    <row r="134" spans="2:2" x14ac:dyDescent="0.35">
      <c r="B134" cm="1">
        <f t="array" ref="B134">TRANSPOSE(_xlfn._xlws.SORT(_xlfn._xlws.FILTER(harvest[harvest_operations_level],harvest[experiment_id]=A134)))</f>
        <v>0</v>
      </c>
    </row>
    <row r="135" spans="2:2" x14ac:dyDescent="0.35">
      <c r="B135" cm="1">
        <f t="array" ref="B135">TRANSPOSE(_xlfn._xlws.SORT(_xlfn._xlws.FILTER(harvest[harvest_operations_level],harvest[experiment_id]=A135)))</f>
        <v>0</v>
      </c>
    </row>
    <row r="136" spans="2:2" x14ac:dyDescent="0.35">
      <c r="B136" cm="1">
        <f t="array" ref="B136">TRANSPOSE(_xlfn._xlws.SORT(_xlfn._xlws.FILTER(harvest[harvest_operations_level],harvest[experiment_id]=A136)))</f>
        <v>0</v>
      </c>
    </row>
    <row r="137" spans="2:2" x14ac:dyDescent="0.35">
      <c r="B137" cm="1">
        <f t="array" ref="B137">TRANSPOSE(_xlfn._xlws.SORT(_xlfn._xlws.FILTER(harvest[harvest_operations_level],harvest[experiment_id]=A137)))</f>
        <v>0</v>
      </c>
    </row>
    <row r="138" spans="2:2" x14ac:dyDescent="0.35">
      <c r="B138" cm="1">
        <f t="array" ref="B138">TRANSPOSE(_xlfn._xlws.SORT(_xlfn._xlws.FILTER(harvest[harvest_operations_level],harvest[experiment_id]=A138)))</f>
        <v>0</v>
      </c>
    </row>
    <row r="139" spans="2:2" x14ac:dyDescent="0.35">
      <c r="B139" cm="1">
        <f t="array" ref="B139">TRANSPOSE(_xlfn._xlws.SORT(_xlfn._xlws.FILTER(harvest[harvest_operations_level],harvest[experiment_id]=A139)))</f>
        <v>0</v>
      </c>
    </row>
    <row r="140" spans="2:2" x14ac:dyDescent="0.35">
      <c r="B140" cm="1">
        <f t="array" ref="B140">TRANSPOSE(_xlfn._xlws.SORT(_xlfn._xlws.FILTER(harvest[harvest_operations_level],harvest[experiment_id]=A140)))</f>
        <v>0</v>
      </c>
    </row>
    <row r="141" spans="2:2" x14ac:dyDescent="0.35">
      <c r="B141" cm="1">
        <f t="array" ref="B141">TRANSPOSE(_xlfn._xlws.SORT(_xlfn._xlws.FILTER(harvest[harvest_operations_level],harvest[experiment_id]=A141)))</f>
        <v>0</v>
      </c>
    </row>
    <row r="142" spans="2:2" x14ac:dyDescent="0.35">
      <c r="B142" cm="1">
        <f t="array" ref="B142">TRANSPOSE(_xlfn._xlws.SORT(_xlfn._xlws.FILTER(harvest[harvest_operations_level],harvest[experiment_id]=A142)))</f>
        <v>0</v>
      </c>
    </row>
    <row r="143" spans="2:2" x14ac:dyDescent="0.35">
      <c r="B143" cm="1">
        <f t="array" ref="B143">TRANSPOSE(_xlfn._xlws.SORT(_xlfn._xlws.FILTER(harvest[harvest_operations_level],harvest[experiment_id]=A143)))</f>
        <v>0</v>
      </c>
    </row>
    <row r="144" spans="2:2" x14ac:dyDescent="0.35">
      <c r="B144" cm="1">
        <f t="array" ref="B144">TRANSPOSE(_xlfn._xlws.SORT(_xlfn._xlws.FILTER(harvest[harvest_operations_level],harvest[experiment_id]=A144)))</f>
        <v>0</v>
      </c>
    </row>
    <row r="145" spans="2:2" x14ac:dyDescent="0.35">
      <c r="B145" cm="1">
        <f t="array" ref="B145">TRANSPOSE(_xlfn._xlws.SORT(_xlfn._xlws.FILTER(harvest[harvest_operations_level],harvest[experiment_id]=A145)))</f>
        <v>0</v>
      </c>
    </row>
    <row r="146" spans="2:2" x14ac:dyDescent="0.35">
      <c r="B146" cm="1">
        <f t="array" ref="B146">TRANSPOSE(_xlfn._xlws.SORT(_xlfn._xlws.FILTER(harvest[harvest_operations_level],harvest[experiment_id]=A146)))</f>
        <v>0</v>
      </c>
    </row>
    <row r="147" spans="2:2" x14ac:dyDescent="0.35">
      <c r="B147" cm="1">
        <f t="array" ref="B147">TRANSPOSE(_xlfn._xlws.SORT(_xlfn._xlws.FILTER(harvest[harvest_operations_level],harvest[experiment_id]=A147)))</f>
        <v>0</v>
      </c>
    </row>
    <row r="148" spans="2:2" x14ac:dyDescent="0.35">
      <c r="B148" cm="1">
        <f t="array" ref="B148">TRANSPOSE(_xlfn._xlws.SORT(_xlfn._xlws.FILTER(harvest[harvest_operations_level],harvest[experiment_id]=A148)))</f>
        <v>0</v>
      </c>
    </row>
    <row r="149" spans="2:2" x14ac:dyDescent="0.35">
      <c r="B149" cm="1">
        <f t="array" ref="B149">TRANSPOSE(_xlfn._xlws.SORT(_xlfn._xlws.FILTER(harvest[harvest_operations_level],harvest[experiment_id]=A149)))</f>
        <v>0</v>
      </c>
    </row>
    <row r="150" spans="2:2" x14ac:dyDescent="0.35">
      <c r="B150" cm="1">
        <f t="array" ref="B150">TRANSPOSE(_xlfn._xlws.SORT(_xlfn._xlws.FILTER(harvest[harvest_operations_level],harvest[experiment_id]=A150)))</f>
        <v>0</v>
      </c>
    </row>
    <row r="151" spans="2:2" x14ac:dyDescent="0.35">
      <c r="B151" cm="1">
        <f t="array" ref="B151">TRANSPOSE(_xlfn._xlws.SORT(_xlfn._xlws.FILTER(harvest[harvest_operations_level],harvest[experiment_id]=A151)))</f>
        <v>0</v>
      </c>
    </row>
    <row r="152" spans="2:2" x14ac:dyDescent="0.35">
      <c r="B152" cm="1">
        <f t="array" ref="B152">TRANSPOSE(_xlfn._xlws.SORT(_xlfn._xlws.FILTER(harvest[harvest_operations_level],harvest[experiment_id]=A152)))</f>
        <v>0</v>
      </c>
    </row>
    <row r="153" spans="2:2" x14ac:dyDescent="0.35">
      <c r="B153" cm="1">
        <f t="array" ref="B153">TRANSPOSE(_xlfn._xlws.SORT(_xlfn._xlws.FILTER(harvest[harvest_operations_level],harvest[experiment_id]=A153)))</f>
        <v>0</v>
      </c>
    </row>
    <row r="154" spans="2:2" x14ac:dyDescent="0.35">
      <c r="B154" cm="1">
        <f t="array" ref="B154">TRANSPOSE(_xlfn._xlws.SORT(_xlfn._xlws.FILTER(harvest[harvest_operations_level],harvest[experiment_id]=A154)))</f>
        <v>0</v>
      </c>
    </row>
    <row r="155" spans="2:2" x14ac:dyDescent="0.35">
      <c r="B155" cm="1">
        <f t="array" ref="B155">TRANSPOSE(_xlfn._xlws.SORT(_xlfn._xlws.FILTER(harvest[harvest_operations_level],harvest[experiment_id]=A155)))</f>
        <v>0</v>
      </c>
    </row>
    <row r="156" spans="2:2" x14ac:dyDescent="0.35">
      <c r="B156" cm="1">
        <f t="array" ref="B156">TRANSPOSE(_xlfn._xlws.SORT(_xlfn._xlws.FILTER(harvest[harvest_operations_level],harvest[experiment_id]=A156)))</f>
        <v>0</v>
      </c>
    </row>
    <row r="157" spans="2:2" x14ac:dyDescent="0.35">
      <c r="B157" cm="1">
        <f t="array" ref="B157">TRANSPOSE(_xlfn._xlws.SORT(_xlfn._xlws.FILTER(harvest[harvest_operations_level],harvest[experiment_id]=A157)))</f>
        <v>0</v>
      </c>
    </row>
    <row r="158" spans="2:2" x14ac:dyDescent="0.35">
      <c r="B158" cm="1">
        <f t="array" ref="B158">TRANSPOSE(_xlfn._xlws.SORT(_xlfn._xlws.FILTER(harvest[harvest_operations_level],harvest[experiment_id]=A158)))</f>
        <v>0</v>
      </c>
    </row>
    <row r="159" spans="2:2" x14ac:dyDescent="0.35">
      <c r="B159" cm="1">
        <f t="array" ref="B159">TRANSPOSE(_xlfn._xlws.SORT(_xlfn._xlws.FILTER(harvest[harvest_operations_level],harvest[experiment_id]=A159)))</f>
        <v>0</v>
      </c>
    </row>
    <row r="160" spans="2:2" x14ac:dyDescent="0.35">
      <c r="B160" cm="1">
        <f t="array" ref="B160">TRANSPOSE(_xlfn._xlws.SORT(_xlfn._xlws.FILTER(harvest[harvest_operations_level],harvest[experiment_id]=A160)))</f>
        <v>0</v>
      </c>
    </row>
    <row r="161" spans="2:2" x14ac:dyDescent="0.35">
      <c r="B161" cm="1">
        <f t="array" ref="B161">TRANSPOSE(_xlfn._xlws.SORT(_xlfn._xlws.FILTER(harvest[harvest_operations_level],harvest[experiment_id]=A161)))</f>
        <v>0</v>
      </c>
    </row>
    <row r="162" spans="2:2" x14ac:dyDescent="0.35">
      <c r="B162" cm="1">
        <f t="array" ref="B162">TRANSPOSE(_xlfn._xlws.SORT(_xlfn._xlws.FILTER(harvest[harvest_operations_level],harvest[experiment_id]=A162)))</f>
        <v>0</v>
      </c>
    </row>
    <row r="163" spans="2:2" x14ac:dyDescent="0.35">
      <c r="B163" cm="1">
        <f t="array" ref="B163">TRANSPOSE(_xlfn._xlws.SORT(_xlfn._xlws.FILTER(harvest[harvest_operations_level],harvest[experiment_id]=A163)))</f>
        <v>0</v>
      </c>
    </row>
    <row r="164" spans="2:2" x14ac:dyDescent="0.35">
      <c r="B164" cm="1">
        <f t="array" ref="B164">TRANSPOSE(_xlfn._xlws.SORT(_xlfn._xlws.FILTER(harvest[harvest_operations_level],harvest[experiment_id]=A164)))</f>
        <v>0</v>
      </c>
    </row>
    <row r="165" spans="2:2" x14ac:dyDescent="0.35">
      <c r="B165" cm="1">
        <f t="array" ref="B165">TRANSPOSE(_xlfn._xlws.SORT(_xlfn._xlws.FILTER(harvest[harvest_operations_level],harvest[experiment_id]=A165)))</f>
        <v>0</v>
      </c>
    </row>
    <row r="166" spans="2:2" x14ac:dyDescent="0.35">
      <c r="B166" cm="1">
        <f t="array" ref="B166">TRANSPOSE(_xlfn._xlws.SORT(_xlfn._xlws.FILTER(harvest[harvest_operations_level],harvest[experiment_id]=A166)))</f>
        <v>0</v>
      </c>
    </row>
    <row r="167" spans="2:2" x14ac:dyDescent="0.35">
      <c r="B167" cm="1">
        <f t="array" ref="B167">TRANSPOSE(_xlfn._xlws.SORT(_xlfn._xlws.FILTER(harvest[harvest_operations_level],harvest[experiment_id]=A167)))</f>
        <v>0</v>
      </c>
    </row>
    <row r="168" spans="2:2" x14ac:dyDescent="0.35">
      <c r="B168" cm="1">
        <f t="array" ref="B168">TRANSPOSE(_xlfn._xlws.SORT(_xlfn._xlws.FILTER(harvest[harvest_operations_level],harvest[experiment_id]=A168)))</f>
        <v>0</v>
      </c>
    </row>
    <row r="169" spans="2:2" x14ac:dyDescent="0.35">
      <c r="B169" cm="1">
        <f t="array" ref="B169">TRANSPOSE(_xlfn._xlws.SORT(_xlfn._xlws.FILTER(harvest[harvest_operations_level],harvest[experiment_id]=A169)))</f>
        <v>0</v>
      </c>
    </row>
    <row r="170" spans="2:2" x14ac:dyDescent="0.35">
      <c r="B170" cm="1">
        <f t="array" ref="B170">TRANSPOSE(_xlfn._xlws.SORT(_xlfn._xlws.FILTER(harvest[harvest_operations_level],harvest[experiment_id]=A170)))</f>
        <v>0</v>
      </c>
    </row>
    <row r="171" spans="2:2" x14ac:dyDescent="0.35">
      <c r="B171" cm="1">
        <f t="array" ref="B171">TRANSPOSE(_xlfn._xlws.SORT(_xlfn._xlws.FILTER(harvest[harvest_operations_level],harvest[experiment_id]=A171)))</f>
        <v>0</v>
      </c>
    </row>
    <row r="172" spans="2:2" x14ac:dyDescent="0.35">
      <c r="B172" cm="1">
        <f t="array" ref="B172">TRANSPOSE(_xlfn._xlws.SORT(_xlfn._xlws.FILTER(harvest[harvest_operations_level],harvest[experiment_id]=A172)))</f>
        <v>0</v>
      </c>
    </row>
    <row r="173" spans="2:2" x14ac:dyDescent="0.35">
      <c r="B173" cm="1">
        <f t="array" ref="B173">TRANSPOSE(_xlfn._xlws.SORT(_xlfn._xlws.FILTER(harvest[harvest_operations_level],harvest[experiment_id]=A173)))</f>
        <v>0</v>
      </c>
    </row>
    <row r="174" spans="2:2" x14ac:dyDescent="0.35">
      <c r="B174" cm="1">
        <f t="array" ref="B174">TRANSPOSE(_xlfn._xlws.SORT(_xlfn._xlws.FILTER(harvest[harvest_operations_level],harvest[experiment_id]=A174)))</f>
        <v>0</v>
      </c>
    </row>
    <row r="175" spans="2:2" x14ac:dyDescent="0.35">
      <c r="B175" cm="1">
        <f t="array" ref="B175">TRANSPOSE(_xlfn._xlws.SORT(_xlfn._xlws.FILTER(harvest[harvest_operations_level],harvest[experiment_id]=A175)))</f>
        <v>0</v>
      </c>
    </row>
    <row r="176" spans="2:2" x14ac:dyDescent="0.35">
      <c r="B176" cm="1">
        <f t="array" ref="B176">TRANSPOSE(_xlfn._xlws.SORT(_xlfn._xlws.FILTER(harvest[harvest_operations_level],harvest[experiment_id]=A176)))</f>
        <v>0</v>
      </c>
    </row>
    <row r="177" spans="2:2" x14ac:dyDescent="0.35">
      <c r="B177" cm="1">
        <f t="array" ref="B177">TRANSPOSE(_xlfn._xlws.SORT(_xlfn._xlws.FILTER(harvest[harvest_operations_level],harvest[experiment_id]=A177)))</f>
        <v>0</v>
      </c>
    </row>
    <row r="178" spans="2:2" x14ac:dyDescent="0.35">
      <c r="B178" cm="1">
        <f t="array" ref="B178">TRANSPOSE(_xlfn._xlws.SORT(_xlfn._xlws.FILTER(harvest[harvest_operations_level],harvest[experiment_id]=A178)))</f>
        <v>0</v>
      </c>
    </row>
    <row r="179" spans="2:2" x14ac:dyDescent="0.35">
      <c r="B179" cm="1">
        <f t="array" ref="B179">TRANSPOSE(_xlfn._xlws.SORT(_xlfn._xlws.FILTER(harvest[harvest_operations_level],harvest[experiment_id]=A179)))</f>
        <v>0</v>
      </c>
    </row>
    <row r="180" spans="2:2" x14ac:dyDescent="0.35">
      <c r="B180" cm="1">
        <f t="array" ref="B180">TRANSPOSE(_xlfn._xlws.SORT(_xlfn._xlws.FILTER(harvest[harvest_operations_level],harvest[experiment_id]=A180)))</f>
        <v>0</v>
      </c>
    </row>
    <row r="181" spans="2:2" x14ac:dyDescent="0.35">
      <c r="B181" cm="1">
        <f t="array" ref="B181">TRANSPOSE(_xlfn._xlws.SORT(_xlfn._xlws.FILTER(harvest[harvest_operations_level],harvest[experiment_id]=A181)))</f>
        <v>0</v>
      </c>
    </row>
    <row r="182" spans="2:2" x14ac:dyDescent="0.35">
      <c r="B182" cm="1">
        <f t="array" ref="B182">TRANSPOSE(_xlfn._xlws.SORT(_xlfn._xlws.FILTER(harvest[harvest_operations_level],harvest[experiment_id]=A182)))</f>
        <v>0</v>
      </c>
    </row>
    <row r="183" spans="2:2" x14ac:dyDescent="0.35">
      <c r="B183" cm="1">
        <f t="array" ref="B183">TRANSPOSE(_xlfn._xlws.SORT(_xlfn._xlws.FILTER(harvest[harvest_operations_level],harvest[experiment_id]=A183)))</f>
        <v>0</v>
      </c>
    </row>
    <row r="184" spans="2:2" x14ac:dyDescent="0.35">
      <c r="B184" cm="1">
        <f t="array" ref="B184">TRANSPOSE(_xlfn._xlws.SORT(_xlfn._xlws.FILTER(harvest[harvest_operations_level],harvest[experiment_id]=A184)))</f>
        <v>0</v>
      </c>
    </row>
    <row r="185" spans="2:2" x14ac:dyDescent="0.35">
      <c r="B185" cm="1">
        <f t="array" ref="B185">TRANSPOSE(_xlfn._xlws.SORT(_xlfn._xlws.FILTER(harvest[harvest_operations_level],harvest[experiment_id]=A185)))</f>
        <v>0</v>
      </c>
    </row>
    <row r="186" spans="2:2" x14ac:dyDescent="0.35">
      <c r="B186" cm="1">
        <f t="array" ref="B186">TRANSPOSE(_xlfn._xlws.SORT(_xlfn._xlws.FILTER(harvest[harvest_operations_level],harvest[experiment_id]=A186)))</f>
        <v>0</v>
      </c>
    </row>
    <row r="187" spans="2:2" x14ac:dyDescent="0.35">
      <c r="B187" cm="1">
        <f t="array" ref="B187">TRANSPOSE(_xlfn._xlws.SORT(_xlfn._xlws.FILTER(harvest[harvest_operations_level],harvest[experiment_id]=A187)))</f>
        <v>0</v>
      </c>
    </row>
    <row r="188" spans="2:2" x14ac:dyDescent="0.35">
      <c r="B188" cm="1">
        <f t="array" ref="B188">TRANSPOSE(_xlfn._xlws.SORT(_xlfn._xlws.FILTER(harvest[harvest_operations_level],harvest[experiment_id]=A188)))</f>
        <v>0</v>
      </c>
    </row>
    <row r="189" spans="2:2" x14ac:dyDescent="0.35">
      <c r="B189" cm="1">
        <f t="array" ref="B189">TRANSPOSE(_xlfn._xlws.SORT(_xlfn._xlws.FILTER(harvest[harvest_operations_level],harvest[experiment_id]=A189)))</f>
        <v>0</v>
      </c>
    </row>
    <row r="190" spans="2:2" x14ac:dyDescent="0.35">
      <c r="B190" cm="1">
        <f t="array" ref="B190">TRANSPOSE(_xlfn._xlws.SORT(_xlfn._xlws.FILTER(harvest[harvest_operations_level],harvest[experiment_id]=A190)))</f>
        <v>0</v>
      </c>
    </row>
    <row r="191" spans="2:2" x14ac:dyDescent="0.35">
      <c r="B191" cm="1">
        <f t="array" ref="B191">TRANSPOSE(_xlfn._xlws.SORT(_xlfn._xlws.FILTER(harvest[harvest_operations_level],harvest[experiment_id]=A191)))</f>
        <v>0</v>
      </c>
    </row>
    <row r="192" spans="2:2" x14ac:dyDescent="0.35">
      <c r="B192" cm="1">
        <f t="array" ref="B192">TRANSPOSE(_xlfn._xlws.SORT(_xlfn._xlws.FILTER(harvest[harvest_operations_level],harvest[experiment_id]=A192)))</f>
        <v>0</v>
      </c>
    </row>
    <row r="193" spans="2:2" x14ac:dyDescent="0.35">
      <c r="B193" cm="1">
        <f t="array" ref="B193">TRANSPOSE(_xlfn._xlws.SORT(_xlfn._xlws.FILTER(harvest[harvest_operations_level],harvest[experiment_id]=A193)))</f>
        <v>0</v>
      </c>
    </row>
    <row r="194" spans="2:2" x14ac:dyDescent="0.35">
      <c r="B194" cm="1">
        <f t="array" ref="B194">TRANSPOSE(_xlfn._xlws.SORT(_xlfn._xlws.FILTER(harvest[harvest_operations_level],harvest[experiment_id]=A194)))</f>
        <v>0</v>
      </c>
    </row>
    <row r="195" spans="2:2" x14ac:dyDescent="0.35">
      <c r="B195" cm="1">
        <f t="array" ref="B195">TRANSPOSE(_xlfn._xlws.SORT(_xlfn._xlws.FILTER(harvest[harvest_operations_level],harvest[experiment_id]=A195)))</f>
        <v>0</v>
      </c>
    </row>
    <row r="196" spans="2:2" x14ac:dyDescent="0.35">
      <c r="B196" cm="1">
        <f t="array" ref="B196">TRANSPOSE(_xlfn._xlws.SORT(_xlfn._xlws.FILTER(harvest[harvest_operations_level],harvest[experiment_id]=A196)))</f>
        <v>0</v>
      </c>
    </row>
    <row r="197" spans="2:2" x14ac:dyDescent="0.35">
      <c r="B197" cm="1">
        <f t="array" ref="B197">TRANSPOSE(_xlfn._xlws.SORT(_xlfn._xlws.FILTER(harvest[harvest_operations_level],harvest[experiment_id]=A197)))</f>
        <v>0</v>
      </c>
    </row>
    <row r="198" spans="2:2" x14ac:dyDescent="0.35">
      <c r="B198" cm="1">
        <f t="array" ref="B198">TRANSPOSE(_xlfn._xlws.SORT(_xlfn._xlws.FILTER(harvest[harvest_operations_level],harvest[experiment_id]=A198)))</f>
        <v>0</v>
      </c>
    </row>
    <row r="199" spans="2:2" x14ac:dyDescent="0.35">
      <c r="B199" cm="1">
        <f t="array" ref="B199">TRANSPOSE(_xlfn._xlws.SORT(_xlfn._xlws.FILTER(harvest[harvest_operations_level],harvest[experiment_id]=A199)))</f>
        <v>0</v>
      </c>
    </row>
    <row r="200" spans="2:2" x14ac:dyDescent="0.35">
      <c r="B200" cm="1">
        <f t="array" ref="B200">TRANSPOSE(_xlfn._xlws.SORT(_xlfn._xlws.FILTER(harvest[harvest_operations_level],harvest[experiment_id]=A200)))</f>
        <v>0</v>
      </c>
    </row>
    <row r="201" spans="2:2" x14ac:dyDescent="0.35">
      <c r="B201" cm="1">
        <f t="array" ref="B201">TRANSPOSE(_xlfn._xlws.SORT(_xlfn._xlws.FILTER(harvest[harvest_operations_level],harvest[experiment_id]=A201)))</f>
        <v>0</v>
      </c>
    </row>
    <row r="202" spans="2:2" x14ac:dyDescent="0.35">
      <c r="B202" cm="1">
        <f t="array" ref="B202">TRANSPOSE(_xlfn._xlws.SORT(_xlfn._xlws.FILTER(harvest[harvest_operations_level],harvest[experiment_id]=A202)))</f>
        <v>0</v>
      </c>
    </row>
    <row r="203" spans="2:2" x14ac:dyDescent="0.35">
      <c r="B203" cm="1">
        <f t="array" ref="B203">TRANSPOSE(_xlfn._xlws.SORT(_xlfn._xlws.FILTER(harvest[harvest_operations_level],harvest[experiment_id]=A203)))</f>
        <v>0</v>
      </c>
    </row>
    <row r="204" spans="2:2" x14ac:dyDescent="0.35">
      <c r="B204" cm="1">
        <f t="array" ref="B204">TRANSPOSE(_xlfn._xlws.SORT(_xlfn._xlws.FILTER(harvest[harvest_operations_level],harvest[experiment_id]=A204)))</f>
        <v>0</v>
      </c>
    </row>
    <row r="205" spans="2:2" x14ac:dyDescent="0.35">
      <c r="B205" cm="1">
        <f t="array" ref="B205">TRANSPOSE(_xlfn._xlws.SORT(_xlfn._xlws.FILTER(harvest[harvest_operations_level],harvest[experiment_id]=A205)))</f>
        <v>0</v>
      </c>
    </row>
    <row r="206" spans="2:2" x14ac:dyDescent="0.35">
      <c r="B206" cm="1">
        <f t="array" ref="B206">TRANSPOSE(_xlfn._xlws.SORT(_xlfn._xlws.FILTER(harvest[harvest_operations_level],harvest[experiment_id]=A206)))</f>
        <v>0</v>
      </c>
    </row>
    <row r="207" spans="2:2" x14ac:dyDescent="0.35">
      <c r="B207" cm="1">
        <f t="array" ref="B207">TRANSPOSE(_xlfn._xlws.SORT(_xlfn._xlws.FILTER(harvest[harvest_operations_level],harvest[experiment_id]=A207)))</f>
        <v>0</v>
      </c>
    </row>
    <row r="208" spans="2:2" x14ac:dyDescent="0.35">
      <c r="B208" cm="1">
        <f t="array" ref="B208">TRANSPOSE(_xlfn._xlws.SORT(_xlfn._xlws.FILTER(harvest[harvest_operations_level],harvest[experiment_id]=A208)))</f>
        <v>0</v>
      </c>
    </row>
    <row r="209" spans="2:2" x14ac:dyDescent="0.35">
      <c r="B209" cm="1">
        <f t="array" ref="B209">TRANSPOSE(_xlfn._xlws.SORT(_xlfn._xlws.FILTER(harvest[harvest_operations_level],harvest[experiment_id]=A209)))</f>
        <v>0</v>
      </c>
    </row>
    <row r="210" spans="2:2" x14ac:dyDescent="0.35">
      <c r="B210" cm="1">
        <f t="array" ref="B210">TRANSPOSE(_xlfn._xlws.SORT(_xlfn._xlws.FILTER(harvest[harvest_operations_level],harvest[experiment_id]=A210)))</f>
        <v>0</v>
      </c>
    </row>
    <row r="211" spans="2:2" x14ac:dyDescent="0.35">
      <c r="B211" cm="1">
        <f t="array" ref="B211">TRANSPOSE(_xlfn._xlws.SORT(_xlfn._xlws.FILTER(harvest[harvest_operations_level],harvest[experiment_id]=A211)))</f>
        <v>0</v>
      </c>
    </row>
    <row r="212" spans="2:2" x14ac:dyDescent="0.35">
      <c r="B212" cm="1">
        <f t="array" ref="B212">TRANSPOSE(_xlfn._xlws.SORT(_xlfn._xlws.FILTER(harvest[harvest_operations_level],harvest[experiment_id]=A212)))</f>
        <v>0</v>
      </c>
    </row>
    <row r="213" spans="2:2" x14ac:dyDescent="0.35">
      <c r="B213" cm="1">
        <f t="array" ref="B213">TRANSPOSE(_xlfn._xlws.SORT(_xlfn._xlws.FILTER(harvest[harvest_operations_level],harvest[experiment_id]=A213)))</f>
        <v>0</v>
      </c>
    </row>
    <row r="214" spans="2:2" x14ac:dyDescent="0.35">
      <c r="B214" cm="1">
        <f t="array" ref="B214">TRANSPOSE(_xlfn._xlws.SORT(_xlfn._xlws.FILTER(harvest[harvest_operations_level],harvest[experiment_id]=A214)))</f>
        <v>0</v>
      </c>
    </row>
    <row r="215" spans="2:2" x14ac:dyDescent="0.35">
      <c r="B215" cm="1">
        <f t="array" ref="B215">TRANSPOSE(_xlfn._xlws.SORT(_xlfn._xlws.FILTER(harvest[harvest_operations_level],harvest[experiment_id]=A215)))</f>
        <v>0</v>
      </c>
    </row>
    <row r="216" spans="2:2" x14ac:dyDescent="0.35">
      <c r="B216" cm="1">
        <f t="array" ref="B216">TRANSPOSE(_xlfn._xlws.SORT(_xlfn._xlws.FILTER(harvest[harvest_operations_level],harvest[experiment_id]=A216)))</f>
        <v>0</v>
      </c>
    </row>
    <row r="217" spans="2:2" x14ac:dyDescent="0.35">
      <c r="B217" cm="1">
        <f t="array" ref="B217">TRANSPOSE(_xlfn._xlws.SORT(_xlfn._xlws.FILTER(harvest[harvest_operations_level],harvest[experiment_id]=A217)))</f>
        <v>0</v>
      </c>
    </row>
    <row r="218" spans="2:2" x14ac:dyDescent="0.35">
      <c r="B218" cm="1">
        <f t="array" ref="B218">TRANSPOSE(_xlfn._xlws.SORT(_xlfn._xlws.FILTER(harvest[harvest_operations_level],harvest[experiment_id]=A218)))</f>
        <v>0</v>
      </c>
    </row>
    <row r="219" spans="2:2" x14ac:dyDescent="0.35">
      <c r="B219" cm="1">
        <f t="array" ref="B219">TRANSPOSE(_xlfn._xlws.SORT(_xlfn._xlws.FILTER(harvest[harvest_operations_level],harvest[experiment_id]=A219)))</f>
        <v>0</v>
      </c>
    </row>
    <row r="220" spans="2:2" x14ac:dyDescent="0.35">
      <c r="B220" cm="1">
        <f t="array" ref="B220">TRANSPOSE(_xlfn._xlws.SORT(_xlfn._xlws.FILTER(harvest[harvest_operations_level],harvest[experiment_id]=A220)))</f>
        <v>0</v>
      </c>
    </row>
    <row r="221" spans="2:2" x14ac:dyDescent="0.35">
      <c r="B221" cm="1">
        <f t="array" ref="B221">TRANSPOSE(_xlfn._xlws.SORT(_xlfn._xlws.FILTER(harvest[harvest_operations_level],harvest[experiment_id]=A221)))</f>
        <v>0</v>
      </c>
    </row>
    <row r="222" spans="2:2" x14ac:dyDescent="0.35">
      <c r="B222" cm="1">
        <f t="array" ref="B222">TRANSPOSE(_xlfn._xlws.SORT(_xlfn._xlws.FILTER(harvest[harvest_operations_level],harvest[experiment_id]=A222)))</f>
        <v>0</v>
      </c>
    </row>
    <row r="223" spans="2:2" x14ac:dyDescent="0.35">
      <c r="B223" cm="1">
        <f t="array" ref="B223">TRANSPOSE(_xlfn._xlws.SORT(_xlfn._xlws.FILTER(harvest[harvest_operations_level],harvest[experiment_id]=A223)))</f>
        <v>0</v>
      </c>
    </row>
    <row r="224" spans="2:2" x14ac:dyDescent="0.35">
      <c r="B224" cm="1">
        <f t="array" ref="B224">TRANSPOSE(_xlfn._xlws.SORT(_xlfn._xlws.FILTER(harvest[harvest_operations_level],harvest[experiment_id]=A224)))</f>
        <v>0</v>
      </c>
    </row>
    <row r="225" spans="2:2" x14ac:dyDescent="0.35">
      <c r="B225" cm="1">
        <f t="array" ref="B225">TRANSPOSE(_xlfn._xlws.SORT(_xlfn._xlws.FILTER(harvest[harvest_operations_level],harvest[experiment_id]=A225)))</f>
        <v>0</v>
      </c>
    </row>
    <row r="226" spans="2:2" x14ac:dyDescent="0.35">
      <c r="B226" cm="1">
        <f t="array" ref="B226">TRANSPOSE(_xlfn._xlws.SORT(_xlfn._xlws.FILTER(harvest[harvest_operations_level],harvest[experiment_id]=A226)))</f>
        <v>0</v>
      </c>
    </row>
    <row r="227" spans="2:2" x14ac:dyDescent="0.35">
      <c r="B227" cm="1">
        <f t="array" ref="B227">TRANSPOSE(_xlfn._xlws.SORT(_xlfn._xlws.FILTER(harvest[harvest_operations_level],harvest[experiment_id]=A227)))</f>
        <v>0</v>
      </c>
    </row>
    <row r="228" spans="2:2" x14ac:dyDescent="0.35">
      <c r="B228" cm="1">
        <f t="array" ref="B228">TRANSPOSE(_xlfn._xlws.SORT(_xlfn._xlws.FILTER(harvest[harvest_operations_level],harvest[experiment_id]=A228)))</f>
        <v>0</v>
      </c>
    </row>
    <row r="229" spans="2:2" x14ac:dyDescent="0.35">
      <c r="B229" cm="1">
        <f t="array" ref="B229">TRANSPOSE(_xlfn._xlws.SORT(_xlfn._xlws.FILTER(harvest[harvest_operations_level],harvest[experiment_id]=A229)))</f>
        <v>0</v>
      </c>
    </row>
    <row r="230" spans="2:2" x14ac:dyDescent="0.35">
      <c r="B230" cm="1">
        <f t="array" ref="B230">TRANSPOSE(_xlfn._xlws.SORT(_xlfn._xlws.FILTER(harvest[harvest_operations_level],harvest[experiment_id]=A230)))</f>
        <v>0</v>
      </c>
    </row>
    <row r="231" spans="2:2" x14ac:dyDescent="0.35">
      <c r="B231" cm="1">
        <f t="array" ref="B231">TRANSPOSE(_xlfn._xlws.SORT(_xlfn._xlws.FILTER(harvest[harvest_operations_level],harvest[experiment_id]=A231)))</f>
        <v>0</v>
      </c>
    </row>
    <row r="232" spans="2:2" x14ac:dyDescent="0.35">
      <c r="B232" cm="1">
        <f t="array" ref="B232">TRANSPOSE(_xlfn._xlws.SORT(_xlfn._xlws.FILTER(harvest[harvest_operations_level],harvest[experiment_id]=A232)))</f>
        <v>0</v>
      </c>
    </row>
    <row r="233" spans="2:2" x14ac:dyDescent="0.35">
      <c r="B233" cm="1">
        <f t="array" ref="B233">TRANSPOSE(_xlfn._xlws.SORT(_xlfn._xlws.FILTER(harvest[harvest_operations_level],harvest[experiment_id]=A233)))</f>
        <v>0</v>
      </c>
    </row>
    <row r="234" spans="2:2" x14ac:dyDescent="0.35">
      <c r="B234" cm="1">
        <f t="array" ref="B234">TRANSPOSE(_xlfn._xlws.SORT(_xlfn._xlws.FILTER(harvest[harvest_operations_level],harvest[experiment_id]=A234)))</f>
        <v>0</v>
      </c>
    </row>
    <row r="235" spans="2:2" x14ac:dyDescent="0.35">
      <c r="B235" cm="1">
        <f t="array" ref="B235">TRANSPOSE(_xlfn._xlws.SORT(_xlfn._xlws.FILTER(harvest[harvest_operations_level],harvest[experiment_id]=A235)))</f>
        <v>0</v>
      </c>
    </row>
    <row r="236" spans="2:2" x14ac:dyDescent="0.35">
      <c r="B236" cm="1">
        <f t="array" ref="B236">TRANSPOSE(_xlfn._xlws.SORT(_xlfn._xlws.FILTER(harvest[harvest_operations_level],harvest[experiment_id]=A236)))</f>
        <v>0</v>
      </c>
    </row>
    <row r="237" spans="2:2" x14ac:dyDescent="0.35">
      <c r="B237" cm="1">
        <f t="array" ref="B237">TRANSPOSE(_xlfn._xlws.SORT(_xlfn._xlws.FILTER(harvest[harvest_operations_level],harvest[experiment_id]=A237)))</f>
        <v>0</v>
      </c>
    </row>
    <row r="238" spans="2:2" x14ac:dyDescent="0.35">
      <c r="B238" cm="1">
        <f t="array" ref="B238">TRANSPOSE(_xlfn._xlws.SORT(_xlfn._xlws.FILTER(harvest[harvest_operations_level],harvest[experiment_id]=A238)))</f>
        <v>0</v>
      </c>
    </row>
    <row r="239" spans="2:2" x14ac:dyDescent="0.35">
      <c r="B239" cm="1">
        <f t="array" ref="B239">TRANSPOSE(_xlfn._xlws.SORT(_xlfn._xlws.FILTER(harvest[harvest_operations_level],harvest[experiment_id]=A239)))</f>
        <v>0</v>
      </c>
    </row>
    <row r="240" spans="2:2" x14ac:dyDescent="0.35">
      <c r="B240" cm="1">
        <f t="array" ref="B240">TRANSPOSE(_xlfn._xlws.SORT(_xlfn._xlws.FILTER(harvest[harvest_operations_level],harvest[experiment_id]=A240)))</f>
        <v>0</v>
      </c>
    </row>
    <row r="241" spans="2:2" x14ac:dyDescent="0.35">
      <c r="B241" cm="1">
        <f t="array" ref="B241">TRANSPOSE(_xlfn._xlws.SORT(_xlfn._xlws.FILTER(harvest[harvest_operations_level],harvest[experiment_id]=A241)))</f>
        <v>0</v>
      </c>
    </row>
    <row r="242" spans="2:2" x14ac:dyDescent="0.35">
      <c r="B242" cm="1">
        <f t="array" ref="B242">TRANSPOSE(_xlfn._xlws.SORT(_xlfn._xlws.FILTER(harvest[harvest_operations_level],harvest[experiment_id]=A242)))</f>
        <v>0</v>
      </c>
    </row>
    <row r="243" spans="2:2" x14ac:dyDescent="0.35">
      <c r="B243" cm="1">
        <f t="array" ref="B243">TRANSPOSE(_xlfn._xlws.SORT(_xlfn._xlws.FILTER(harvest[harvest_operations_level],harvest[experiment_id]=A243)))</f>
        <v>0</v>
      </c>
    </row>
    <row r="244" spans="2:2" x14ac:dyDescent="0.35">
      <c r="B244" cm="1">
        <f t="array" ref="B244">TRANSPOSE(_xlfn._xlws.SORT(_xlfn._xlws.FILTER(harvest[harvest_operations_level],harvest[experiment_id]=A244)))</f>
        <v>0</v>
      </c>
    </row>
    <row r="245" spans="2:2" x14ac:dyDescent="0.35">
      <c r="B245" cm="1">
        <f t="array" ref="B245">TRANSPOSE(_xlfn._xlws.SORT(_xlfn._xlws.FILTER(harvest[harvest_operations_level],harvest[experiment_id]=A245)))</f>
        <v>0</v>
      </c>
    </row>
    <row r="246" spans="2:2" x14ac:dyDescent="0.35">
      <c r="B246" cm="1">
        <f t="array" ref="B246">TRANSPOSE(_xlfn._xlws.SORT(_xlfn._xlws.FILTER(harvest[harvest_operations_level],harvest[experiment_id]=A246)))</f>
        <v>0</v>
      </c>
    </row>
    <row r="247" spans="2:2" x14ac:dyDescent="0.35">
      <c r="B247" cm="1">
        <f t="array" ref="B247">TRANSPOSE(_xlfn._xlws.SORT(_xlfn._xlws.FILTER(harvest[harvest_operations_level],harvest[experiment_id]=A247)))</f>
        <v>0</v>
      </c>
    </row>
    <row r="248" spans="2:2" x14ac:dyDescent="0.35">
      <c r="B248" cm="1">
        <f t="array" ref="B248">TRANSPOSE(_xlfn._xlws.SORT(_xlfn._xlws.FILTER(harvest[harvest_operations_level],harvest[experiment_id]=A248)))</f>
        <v>0</v>
      </c>
    </row>
    <row r="249" spans="2:2" x14ac:dyDescent="0.35">
      <c r="B249" cm="1">
        <f t="array" ref="B249">TRANSPOSE(_xlfn._xlws.SORT(_xlfn._xlws.FILTER(harvest[harvest_operations_level],harvest[experiment_id]=A249)))</f>
        <v>0</v>
      </c>
    </row>
    <row r="250" spans="2:2" x14ac:dyDescent="0.35">
      <c r="B250" cm="1">
        <f t="array" ref="B250">TRANSPOSE(_xlfn._xlws.SORT(_xlfn._xlws.FILTER(harvest[harvest_operations_level],harvest[experiment_id]=A250)))</f>
        <v>0</v>
      </c>
    </row>
    <row r="251" spans="2:2" x14ac:dyDescent="0.35">
      <c r="B251" cm="1">
        <f t="array" ref="B251">TRANSPOSE(_xlfn._xlws.SORT(_xlfn._xlws.FILTER(harvest[harvest_operations_level],harvest[experiment_id]=A251)))</f>
        <v>0</v>
      </c>
    </row>
    <row r="252" spans="2:2" x14ac:dyDescent="0.35">
      <c r="B252" cm="1">
        <f t="array" ref="B252">TRANSPOSE(_xlfn._xlws.SORT(_xlfn._xlws.FILTER(harvest[harvest_operations_level],harvest[experiment_id]=A252)))</f>
        <v>0</v>
      </c>
    </row>
    <row r="253" spans="2:2" x14ac:dyDescent="0.35">
      <c r="B253" cm="1">
        <f t="array" ref="B253">TRANSPOSE(_xlfn._xlws.SORT(_xlfn._xlws.FILTER(harvest[harvest_operations_level],harvest[experiment_id]=A253)))</f>
        <v>0</v>
      </c>
    </row>
    <row r="254" spans="2:2" x14ac:dyDescent="0.35">
      <c r="B254" cm="1">
        <f t="array" ref="B254">TRANSPOSE(_xlfn._xlws.SORT(_xlfn._xlws.FILTER(harvest[harvest_operations_level],harvest[experiment_id]=A254)))</f>
        <v>0</v>
      </c>
    </row>
    <row r="255" spans="2:2" x14ac:dyDescent="0.35">
      <c r="B255" cm="1">
        <f t="array" ref="B255">TRANSPOSE(_xlfn._xlws.SORT(_xlfn._xlws.FILTER(harvest[harvest_operations_level],harvest[experiment_id]=A255)))</f>
        <v>0</v>
      </c>
    </row>
    <row r="256" spans="2:2" x14ac:dyDescent="0.35">
      <c r="B256" cm="1">
        <f t="array" ref="B256">TRANSPOSE(_xlfn._xlws.SORT(_xlfn._xlws.FILTER(harvest[harvest_operations_level],harvest[experiment_id]=A256)))</f>
        <v>0</v>
      </c>
    </row>
    <row r="257" spans="2:2" x14ac:dyDescent="0.35">
      <c r="B257" cm="1">
        <f t="array" ref="B257">TRANSPOSE(_xlfn._xlws.SORT(_xlfn._xlws.FILTER(harvest[harvest_operations_level],harvest[experiment_id]=A257)))</f>
        <v>0</v>
      </c>
    </row>
    <row r="258" spans="2:2" x14ac:dyDescent="0.35">
      <c r="B258" cm="1">
        <f t="array" ref="B258">TRANSPOSE(_xlfn._xlws.SORT(_xlfn._xlws.FILTER(harvest[harvest_operations_level],harvest[experiment_id]=A258)))</f>
        <v>0</v>
      </c>
    </row>
    <row r="259" spans="2:2" x14ac:dyDescent="0.35">
      <c r="B259" cm="1">
        <f t="array" ref="B259">TRANSPOSE(_xlfn._xlws.SORT(_xlfn._xlws.FILTER(harvest[harvest_operations_level],harvest[experiment_id]=A259)))</f>
        <v>0</v>
      </c>
    </row>
    <row r="260" spans="2:2" x14ac:dyDescent="0.35">
      <c r="B260" cm="1">
        <f t="array" ref="B260">TRANSPOSE(_xlfn._xlws.SORT(_xlfn._xlws.FILTER(harvest[harvest_operations_level],harvest[experiment_id]=A260)))</f>
        <v>0</v>
      </c>
    </row>
    <row r="261" spans="2:2" x14ac:dyDescent="0.35">
      <c r="B261" cm="1">
        <f t="array" ref="B261">TRANSPOSE(_xlfn._xlws.SORT(_xlfn._xlws.FILTER(harvest[harvest_operations_level],harvest[experiment_id]=A261)))</f>
        <v>0</v>
      </c>
    </row>
    <row r="262" spans="2:2" x14ac:dyDescent="0.35">
      <c r="B262" cm="1">
        <f t="array" ref="B262">TRANSPOSE(_xlfn._xlws.SORT(_xlfn._xlws.FILTER(harvest[harvest_operations_level],harvest[experiment_id]=A262)))</f>
        <v>0</v>
      </c>
    </row>
    <row r="263" spans="2:2" x14ac:dyDescent="0.35">
      <c r="B263" cm="1">
        <f t="array" ref="B263">TRANSPOSE(_xlfn._xlws.SORT(_xlfn._xlws.FILTER(harvest[harvest_operations_level],harvest[experiment_id]=A263)))</f>
        <v>0</v>
      </c>
    </row>
    <row r="264" spans="2:2" x14ac:dyDescent="0.35">
      <c r="B264" cm="1">
        <f t="array" ref="B264">TRANSPOSE(_xlfn._xlws.SORT(_xlfn._xlws.FILTER(harvest[harvest_operations_level],harvest[experiment_id]=A264)))</f>
        <v>0</v>
      </c>
    </row>
    <row r="265" spans="2:2" x14ac:dyDescent="0.35">
      <c r="B265" cm="1">
        <f t="array" ref="B265">TRANSPOSE(_xlfn._xlws.SORT(_xlfn._xlws.FILTER(harvest[harvest_operations_level],harvest[experiment_id]=A265)))</f>
        <v>0</v>
      </c>
    </row>
    <row r="266" spans="2:2" x14ac:dyDescent="0.35">
      <c r="B266" cm="1">
        <f t="array" ref="B266">TRANSPOSE(_xlfn._xlws.SORT(_xlfn._xlws.FILTER(harvest[harvest_operations_level],harvest[experiment_id]=A266)))</f>
        <v>0</v>
      </c>
    </row>
    <row r="267" spans="2:2" x14ac:dyDescent="0.35">
      <c r="B267" cm="1">
        <f t="array" ref="B267">TRANSPOSE(_xlfn._xlws.SORT(_xlfn._xlws.FILTER(harvest[harvest_operations_level],harvest[experiment_id]=A267)))</f>
        <v>0</v>
      </c>
    </row>
    <row r="268" spans="2:2" x14ac:dyDescent="0.35">
      <c r="B268" cm="1">
        <f t="array" ref="B268">TRANSPOSE(_xlfn._xlws.SORT(_xlfn._xlws.FILTER(harvest[harvest_operations_level],harvest[experiment_id]=A268)))</f>
        <v>0</v>
      </c>
    </row>
    <row r="269" spans="2:2" x14ac:dyDescent="0.35">
      <c r="B269" cm="1">
        <f t="array" ref="B269">TRANSPOSE(_xlfn._xlws.SORT(_xlfn._xlws.FILTER(harvest[harvest_operations_level],harvest[experiment_id]=A269)))</f>
        <v>0</v>
      </c>
    </row>
    <row r="270" spans="2:2" x14ac:dyDescent="0.35">
      <c r="B270" cm="1">
        <f t="array" ref="B270">TRANSPOSE(_xlfn._xlws.SORT(_xlfn._xlws.FILTER(harvest[harvest_operations_level],harvest[experiment_id]=A270)))</f>
        <v>0</v>
      </c>
    </row>
    <row r="271" spans="2:2" x14ac:dyDescent="0.35">
      <c r="B271" cm="1">
        <f t="array" ref="B271">TRANSPOSE(_xlfn._xlws.SORT(_xlfn._xlws.FILTER(harvest[harvest_operations_level],harvest[experiment_id]=A271)))</f>
        <v>0</v>
      </c>
    </row>
    <row r="272" spans="2:2" x14ac:dyDescent="0.35">
      <c r="B272" cm="1">
        <f t="array" ref="B272">TRANSPOSE(_xlfn._xlws.SORT(_xlfn._xlws.FILTER(harvest[harvest_operations_level],harvest[experiment_id]=A272)))</f>
        <v>0</v>
      </c>
    </row>
    <row r="273" spans="2:2" x14ac:dyDescent="0.35">
      <c r="B273" cm="1">
        <f t="array" ref="B273">TRANSPOSE(_xlfn._xlws.SORT(_xlfn._xlws.FILTER(harvest[harvest_operations_level],harvest[experiment_id]=A273)))</f>
        <v>0</v>
      </c>
    </row>
    <row r="274" spans="2:2" x14ac:dyDescent="0.35">
      <c r="B274" cm="1">
        <f t="array" ref="B274">TRANSPOSE(_xlfn._xlws.SORT(_xlfn._xlws.FILTER(harvest[harvest_operations_level],harvest[experiment_id]=A274)))</f>
        <v>0</v>
      </c>
    </row>
    <row r="275" spans="2:2" x14ac:dyDescent="0.35">
      <c r="B275" cm="1">
        <f t="array" ref="B275">TRANSPOSE(_xlfn._xlws.SORT(_xlfn._xlws.FILTER(harvest[harvest_operations_level],harvest[experiment_id]=A275)))</f>
        <v>0</v>
      </c>
    </row>
    <row r="276" spans="2:2" x14ac:dyDescent="0.35">
      <c r="B276" cm="1">
        <f t="array" ref="B276">TRANSPOSE(_xlfn._xlws.SORT(_xlfn._xlws.FILTER(harvest[harvest_operations_level],harvest[experiment_id]=A276)))</f>
        <v>0</v>
      </c>
    </row>
    <row r="277" spans="2:2" x14ac:dyDescent="0.35">
      <c r="B277" cm="1">
        <f t="array" ref="B277">TRANSPOSE(_xlfn._xlws.SORT(_xlfn._xlws.FILTER(harvest[harvest_operations_level],harvest[experiment_id]=A277)))</f>
        <v>0</v>
      </c>
    </row>
    <row r="278" spans="2:2" x14ac:dyDescent="0.35">
      <c r="B278" cm="1">
        <f t="array" ref="B278">TRANSPOSE(_xlfn._xlws.SORT(_xlfn._xlws.FILTER(harvest[harvest_operations_level],harvest[experiment_id]=A278)))</f>
        <v>0</v>
      </c>
    </row>
    <row r="279" spans="2:2" x14ac:dyDescent="0.35">
      <c r="B279" cm="1">
        <f t="array" ref="B279">TRANSPOSE(_xlfn._xlws.SORT(_xlfn._xlws.FILTER(harvest[harvest_operations_level],harvest[experiment_id]=A279)))</f>
        <v>0</v>
      </c>
    </row>
    <row r="280" spans="2:2" x14ac:dyDescent="0.35">
      <c r="B280" cm="1">
        <f t="array" ref="B280">TRANSPOSE(_xlfn._xlws.SORT(_xlfn._xlws.FILTER(harvest[harvest_operations_level],harvest[experiment_id]=A280)))</f>
        <v>0</v>
      </c>
    </row>
    <row r="281" spans="2:2" x14ac:dyDescent="0.35">
      <c r="B281" cm="1">
        <f t="array" ref="B281">TRANSPOSE(_xlfn._xlws.SORT(_xlfn._xlws.FILTER(harvest[harvest_operations_level],harvest[experiment_id]=A281)))</f>
        <v>0</v>
      </c>
    </row>
    <row r="282" spans="2:2" x14ac:dyDescent="0.35">
      <c r="B282" cm="1">
        <f t="array" ref="B282">TRANSPOSE(_xlfn._xlws.SORT(_xlfn._xlws.FILTER(harvest[harvest_operations_level],harvest[experiment_id]=A282)))</f>
        <v>0</v>
      </c>
    </row>
    <row r="283" spans="2:2" x14ac:dyDescent="0.35">
      <c r="B283" cm="1">
        <f t="array" ref="B283">TRANSPOSE(_xlfn._xlws.SORT(_xlfn._xlws.FILTER(harvest[harvest_operations_level],harvest[experiment_id]=A283)))</f>
        <v>0</v>
      </c>
    </row>
    <row r="284" spans="2:2" x14ac:dyDescent="0.35">
      <c r="B284" cm="1">
        <f t="array" ref="B284">TRANSPOSE(_xlfn._xlws.SORT(_xlfn._xlws.FILTER(harvest[harvest_operations_level],harvest[experiment_id]=A284)))</f>
        <v>0</v>
      </c>
    </row>
    <row r="285" spans="2:2" x14ac:dyDescent="0.35">
      <c r="B285" cm="1">
        <f t="array" ref="B285">TRANSPOSE(_xlfn._xlws.SORT(_xlfn._xlws.FILTER(harvest[harvest_operations_level],harvest[experiment_id]=A285)))</f>
        <v>0</v>
      </c>
    </row>
    <row r="286" spans="2:2" x14ac:dyDescent="0.35">
      <c r="B286" cm="1">
        <f t="array" ref="B286">TRANSPOSE(_xlfn._xlws.SORT(_xlfn._xlws.FILTER(harvest[harvest_operations_level],harvest[experiment_id]=A286)))</f>
        <v>0</v>
      </c>
    </row>
    <row r="287" spans="2:2" x14ac:dyDescent="0.35">
      <c r="B287" cm="1">
        <f t="array" ref="B287">TRANSPOSE(_xlfn._xlws.SORT(_xlfn._xlws.FILTER(harvest[harvest_operations_level],harvest[experiment_id]=A287)))</f>
        <v>0</v>
      </c>
    </row>
    <row r="288" spans="2:2" x14ac:dyDescent="0.35">
      <c r="B288" cm="1">
        <f t="array" ref="B288">TRANSPOSE(_xlfn._xlws.SORT(_xlfn._xlws.FILTER(harvest[harvest_operations_level],harvest[experiment_id]=A288)))</f>
        <v>0</v>
      </c>
    </row>
    <row r="289" spans="2:2" x14ac:dyDescent="0.35">
      <c r="B289" cm="1">
        <f t="array" ref="B289">TRANSPOSE(_xlfn._xlws.SORT(_xlfn._xlws.FILTER(harvest[harvest_operations_level],harvest[experiment_id]=A289)))</f>
        <v>0</v>
      </c>
    </row>
    <row r="290" spans="2:2" x14ac:dyDescent="0.35">
      <c r="B290" cm="1">
        <f t="array" ref="B290">TRANSPOSE(_xlfn._xlws.SORT(_xlfn._xlws.FILTER(harvest[harvest_operations_level],harvest[experiment_id]=A290)))</f>
        <v>0</v>
      </c>
    </row>
    <row r="291" spans="2:2" x14ac:dyDescent="0.35">
      <c r="B291" cm="1">
        <f t="array" ref="B291">TRANSPOSE(_xlfn._xlws.SORT(_xlfn._xlws.FILTER(harvest[harvest_operations_level],harvest[experiment_id]=A291)))</f>
        <v>0</v>
      </c>
    </row>
    <row r="292" spans="2:2" x14ac:dyDescent="0.35">
      <c r="B292" cm="1">
        <f t="array" ref="B292">TRANSPOSE(_xlfn._xlws.SORT(_xlfn._xlws.FILTER(harvest[harvest_operations_level],harvest[experiment_id]=A292)))</f>
        <v>0</v>
      </c>
    </row>
    <row r="293" spans="2:2" x14ac:dyDescent="0.35">
      <c r="B293" cm="1">
        <f t="array" ref="B293">TRANSPOSE(_xlfn._xlws.SORT(_xlfn._xlws.FILTER(harvest[harvest_operations_level],harvest[experiment_id]=A293)))</f>
        <v>0</v>
      </c>
    </row>
    <row r="294" spans="2:2" x14ac:dyDescent="0.35">
      <c r="B294" cm="1">
        <f t="array" ref="B294">TRANSPOSE(_xlfn._xlws.SORT(_xlfn._xlws.FILTER(harvest[harvest_operations_level],harvest[experiment_id]=A294)))</f>
        <v>0</v>
      </c>
    </row>
    <row r="295" spans="2:2" x14ac:dyDescent="0.35">
      <c r="B295" cm="1">
        <f t="array" ref="B295">TRANSPOSE(_xlfn._xlws.SORT(_xlfn._xlws.FILTER(harvest[harvest_operations_level],harvest[experiment_id]=A295)))</f>
        <v>0</v>
      </c>
    </row>
    <row r="296" spans="2:2" x14ac:dyDescent="0.35">
      <c r="B296" cm="1">
        <f t="array" ref="B296">TRANSPOSE(_xlfn._xlws.SORT(_xlfn._xlws.FILTER(harvest[harvest_operations_level],harvest[experiment_id]=A296)))</f>
        <v>0</v>
      </c>
    </row>
    <row r="297" spans="2:2" x14ac:dyDescent="0.35">
      <c r="B297" cm="1">
        <f t="array" ref="B297">TRANSPOSE(_xlfn._xlws.SORT(_xlfn._xlws.FILTER(harvest[harvest_operations_level],harvest[experiment_id]=A297)))</f>
        <v>0</v>
      </c>
    </row>
    <row r="298" spans="2:2" x14ac:dyDescent="0.35">
      <c r="B298" cm="1">
        <f t="array" ref="B298">TRANSPOSE(_xlfn._xlws.SORT(_xlfn._xlws.FILTER(harvest[harvest_operations_level],harvest[experiment_id]=A298)))</f>
        <v>0</v>
      </c>
    </row>
    <row r="299" spans="2:2" x14ac:dyDescent="0.35">
      <c r="B299" cm="1">
        <f t="array" ref="B299">TRANSPOSE(_xlfn._xlws.SORT(_xlfn._xlws.FILTER(harvest[harvest_operations_level],harvest[experiment_id]=A299)))</f>
        <v>0</v>
      </c>
    </row>
    <row r="300" spans="2:2" x14ac:dyDescent="0.35">
      <c r="B300" cm="1">
        <f t="array" ref="B300">TRANSPOSE(_xlfn._xlws.SORT(_xlfn._xlws.FILTER(harvest[harvest_operations_level],harvest[experiment_id]=A300)))</f>
        <v>0</v>
      </c>
    </row>
    <row r="301" spans="2:2" x14ac:dyDescent="0.35">
      <c r="B301" cm="1">
        <f t="array" ref="B301">TRANSPOSE(_xlfn._xlws.SORT(_xlfn._xlws.FILTER(harvest[harvest_operations_level],harvest[experiment_id]=A301)))</f>
        <v>0</v>
      </c>
    </row>
    <row r="302" spans="2:2" x14ac:dyDescent="0.35">
      <c r="B302" cm="1">
        <f t="array" ref="B302">TRANSPOSE(_xlfn._xlws.SORT(_xlfn._xlws.FILTER(harvest[harvest_operations_level],harvest[experiment_id]=A302)))</f>
        <v>0</v>
      </c>
    </row>
    <row r="303" spans="2:2" x14ac:dyDescent="0.35">
      <c r="B303" cm="1">
        <f t="array" ref="B303">TRANSPOSE(_xlfn._xlws.SORT(_xlfn._xlws.FILTER(harvest[harvest_operations_level],harvest[experiment_id]=A303)))</f>
        <v>0</v>
      </c>
    </row>
    <row r="304" spans="2:2" x14ac:dyDescent="0.35">
      <c r="B304" cm="1">
        <f t="array" ref="B304">TRANSPOSE(_xlfn._xlws.SORT(_xlfn._xlws.FILTER(harvest[harvest_operations_level],harvest[experiment_id]=A304)))</f>
        <v>0</v>
      </c>
    </row>
    <row r="305" spans="2:2" x14ac:dyDescent="0.35">
      <c r="B305" cm="1">
        <f t="array" ref="B305">TRANSPOSE(_xlfn._xlws.SORT(_xlfn._xlws.FILTER(harvest[harvest_operations_level],harvest[experiment_id]=A305)))</f>
        <v>0</v>
      </c>
    </row>
    <row r="306" spans="2:2" x14ac:dyDescent="0.35">
      <c r="B306" cm="1">
        <f t="array" ref="B306">TRANSPOSE(_xlfn._xlws.SORT(_xlfn._xlws.FILTER(harvest[harvest_operations_level],harvest[experiment_id]=A306)))</f>
        <v>0</v>
      </c>
    </row>
    <row r="307" spans="2:2" x14ac:dyDescent="0.35">
      <c r="B307" cm="1">
        <f t="array" ref="B307">TRANSPOSE(_xlfn._xlws.SORT(_xlfn._xlws.FILTER(harvest[harvest_operations_level],harvest[experiment_id]=A307)))</f>
        <v>0</v>
      </c>
    </row>
    <row r="308" spans="2:2" x14ac:dyDescent="0.35">
      <c r="B308" cm="1">
        <f t="array" ref="B308">TRANSPOSE(_xlfn._xlws.SORT(_xlfn._xlws.FILTER(harvest[harvest_operations_level],harvest[experiment_id]=A308)))</f>
        <v>0</v>
      </c>
    </row>
    <row r="309" spans="2:2" x14ac:dyDescent="0.35">
      <c r="B309" cm="1">
        <f t="array" ref="B309">TRANSPOSE(_xlfn._xlws.SORT(_xlfn._xlws.FILTER(harvest[harvest_operations_level],harvest[experiment_id]=A309)))</f>
        <v>0</v>
      </c>
    </row>
    <row r="310" spans="2:2" x14ac:dyDescent="0.35">
      <c r="B310" cm="1">
        <f t="array" ref="B310">TRANSPOSE(_xlfn._xlws.SORT(_xlfn._xlws.FILTER(harvest[harvest_operations_level],harvest[experiment_id]=A310)))</f>
        <v>0</v>
      </c>
    </row>
    <row r="311" spans="2:2" x14ac:dyDescent="0.35">
      <c r="B311" cm="1">
        <f t="array" ref="B311">TRANSPOSE(_xlfn._xlws.SORT(_xlfn._xlws.FILTER(harvest[harvest_operations_level],harvest[experiment_id]=A311)))</f>
        <v>0</v>
      </c>
    </row>
    <row r="312" spans="2:2" x14ac:dyDescent="0.35">
      <c r="B312" cm="1">
        <f t="array" ref="B312">TRANSPOSE(_xlfn._xlws.SORT(_xlfn._xlws.FILTER(harvest[harvest_operations_level],harvest[experiment_id]=A312)))</f>
        <v>0</v>
      </c>
    </row>
    <row r="313" spans="2:2" x14ac:dyDescent="0.35">
      <c r="B313" cm="1">
        <f t="array" ref="B313">TRANSPOSE(_xlfn._xlws.SORT(_xlfn._xlws.FILTER(harvest[harvest_operations_level],harvest[experiment_id]=A313)))</f>
        <v>0</v>
      </c>
    </row>
    <row r="314" spans="2:2" x14ac:dyDescent="0.35">
      <c r="B314" cm="1">
        <f t="array" ref="B314">TRANSPOSE(_xlfn._xlws.SORT(_xlfn._xlws.FILTER(harvest[harvest_operations_level],harvest[experiment_id]=A314)))</f>
        <v>0</v>
      </c>
    </row>
    <row r="315" spans="2:2" x14ac:dyDescent="0.35">
      <c r="B315" cm="1">
        <f t="array" ref="B315">TRANSPOSE(_xlfn._xlws.SORT(_xlfn._xlws.FILTER(harvest[harvest_operations_level],harvest[experiment_id]=A315)))</f>
        <v>0</v>
      </c>
    </row>
    <row r="316" spans="2:2" x14ac:dyDescent="0.35">
      <c r="B316" cm="1">
        <f t="array" ref="B316">TRANSPOSE(_xlfn._xlws.SORT(_xlfn._xlws.FILTER(harvest[harvest_operations_level],harvest[experiment_id]=A316)))</f>
        <v>0</v>
      </c>
    </row>
    <row r="317" spans="2:2" x14ac:dyDescent="0.35">
      <c r="B317" cm="1">
        <f t="array" ref="B317">TRANSPOSE(_xlfn._xlws.SORT(_xlfn._xlws.FILTER(harvest[harvest_operations_level],harvest[experiment_id]=A317)))</f>
        <v>0</v>
      </c>
    </row>
    <row r="318" spans="2:2" x14ac:dyDescent="0.35">
      <c r="B318" cm="1">
        <f t="array" ref="B318">TRANSPOSE(_xlfn._xlws.SORT(_xlfn._xlws.FILTER(harvest[harvest_operations_level],harvest[experiment_id]=A318)))</f>
        <v>0</v>
      </c>
    </row>
    <row r="319" spans="2:2" x14ac:dyDescent="0.35">
      <c r="B319" cm="1">
        <f t="array" ref="B319">TRANSPOSE(_xlfn._xlws.SORT(_xlfn._xlws.FILTER(harvest[harvest_operations_level],harvest[experiment_id]=A319)))</f>
        <v>0</v>
      </c>
    </row>
    <row r="320" spans="2:2" x14ac:dyDescent="0.35">
      <c r="B320" cm="1">
        <f t="array" ref="B320">TRANSPOSE(_xlfn._xlws.SORT(_xlfn._xlws.FILTER(harvest[harvest_operations_level],harvest[experiment_id]=A320)))</f>
        <v>0</v>
      </c>
    </row>
    <row r="321" spans="2:2" x14ac:dyDescent="0.35">
      <c r="B321" cm="1">
        <f t="array" ref="B321">TRANSPOSE(_xlfn._xlws.SORT(_xlfn._xlws.FILTER(harvest[harvest_operations_level],harvest[experiment_id]=A321)))</f>
        <v>0</v>
      </c>
    </row>
    <row r="322" spans="2:2" x14ac:dyDescent="0.35">
      <c r="B322" cm="1">
        <f t="array" ref="B322">TRANSPOSE(_xlfn._xlws.SORT(_xlfn._xlws.FILTER(harvest[harvest_operations_level],harvest[experiment_id]=A322)))</f>
        <v>0</v>
      </c>
    </row>
    <row r="323" spans="2:2" x14ac:dyDescent="0.35">
      <c r="B323" cm="1">
        <f t="array" ref="B323">TRANSPOSE(_xlfn._xlws.SORT(_xlfn._xlws.FILTER(harvest[harvest_operations_level],harvest[experiment_id]=A323)))</f>
        <v>0</v>
      </c>
    </row>
    <row r="324" spans="2:2" x14ac:dyDescent="0.35">
      <c r="B324" cm="1">
        <f t="array" ref="B324">TRANSPOSE(_xlfn._xlws.SORT(_xlfn._xlws.FILTER(harvest[harvest_operations_level],harvest[experiment_id]=A324)))</f>
        <v>0</v>
      </c>
    </row>
    <row r="325" spans="2:2" x14ac:dyDescent="0.35">
      <c r="B325" cm="1">
        <f t="array" ref="B325">TRANSPOSE(_xlfn._xlws.SORT(_xlfn._xlws.FILTER(harvest[harvest_operations_level],harvest[experiment_id]=A325)))</f>
        <v>0</v>
      </c>
    </row>
    <row r="326" spans="2:2" x14ac:dyDescent="0.35">
      <c r="B326" cm="1">
        <f t="array" ref="B326">TRANSPOSE(_xlfn._xlws.SORT(_xlfn._xlws.FILTER(harvest[harvest_operations_level],harvest[experiment_id]=A326)))</f>
        <v>0</v>
      </c>
    </row>
    <row r="327" spans="2:2" x14ac:dyDescent="0.35">
      <c r="B327" cm="1">
        <f t="array" ref="B327">TRANSPOSE(_xlfn._xlws.SORT(_xlfn._xlws.FILTER(harvest[harvest_operations_level],harvest[experiment_id]=A327)))</f>
        <v>0</v>
      </c>
    </row>
    <row r="328" spans="2:2" x14ac:dyDescent="0.35">
      <c r="B328" cm="1">
        <f t="array" ref="B328">TRANSPOSE(_xlfn._xlws.SORT(_xlfn._xlws.FILTER(harvest[harvest_operations_level],harvest[experiment_id]=A328)))</f>
        <v>0</v>
      </c>
    </row>
    <row r="329" spans="2:2" x14ac:dyDescent="0.35">
      <c r="B329" cm="1">
        <f t="array" ref="B329">TRANSPOSE(_xlfn._xlws.SORT(_xlfn._xlws.FILTER(harvest[harvest_operations_level],harvest[experiment_id]=A329)))</f>
        <v>0</v>
      </c>
    </row>
    <row r="330" spans="2:2" x14ac:dyDescent="0.35">
      <c r="B330" cm="1">
        <f t="array" ref="B330">TRANSPOSE(_xlfn._xlws.SORT(_xlfn._xlws.FILTER(harvest[harvest_operations_level],harvest[experiment_id]=A330)))</f>
        <v>0</v>
      </c>
    </row>
    <row r="331" spans="2:2" x14ac:dyDescent="0.35">
      <c r="B331" cm="1">
        <f t="array" ref="B331">TRANSPOSE(_xlfn._xlws.SORT(_xlfn._xlws.FILTER(harvest[harvest_operations_level],harvest[experiment_id]=A331)))</f>
        <v>0</v>
      </c>
    </row>
    <row r="332" spans="2:2" x14ac:dyDescent="0.35">
      <c r="B332" cm="1">
        <f t="array" ref="B332">TRANSPOSE(_xlfn._xlws.SORT(_xlfn._xlws.FILTER(harvest[harvest_operations_level],harvest[experiment_id]=A332)))</f>
        <v>0</v>
      </c>
    </row>
    <row r="333" spans="2:2" x14ac:dyDescent="0.35">
      <c r="B333" cm="1">
        <f t="array" ref="B333">TRANSPOSE(_xlfn._xlws.SORT(_xlfn._xlws.FILTER(harvest[harvest_operations_level],harvest[experiment_id]=A333)))</f>
        <v>0</v>
      </c>
    </row>
    <row r="334" spans="2:2" x14ac:dyDescent="0.35">
      <c r="B334" cm="1">
        <f t="array" ref="B334">TRANSPOSE(_xlfn._xlws.SORT(_xlfn._xlws.FILTER(harvest[harvest_operations_level],harvest[experiment_id]=A334)))</f>
        <v>0</v>
      </c>
    </row>
    <row r="335" spans="2:2" x14ac:dyDescent="0.35">
      <c r="B335" cm="1">
        <f t="array" ref="B335">TRANSPOSE(_xlfn._xlws.SORT(_xlfn._xlws.FILTER(harvest[harvest_operations_level],harvest[experiment_id]=A335)))</f>
        <v>0</v>
      </c>
    </row>
    <row r="336" spans="2:2" x14ac:dyDescent="0.35">
      <c r="B336" cm="1">
        <f t="array" ref="B336">TRANSPOSE(_xlfn._xlws.SORT(_xlfn._xlws.FILTER(harvest[harvest_operations_level],harvest[experiment_id]=A336)))</f>
        <v>0</v>
      </c>
    </row>
    <row r="337" spans="2:2" x14ac:dyDescent="0.35">
      <c r="B337" cm="1">
        <f t="array" ref="B337">TRANSPOSE(_xlfn._xlws.SORT(_xlfn._xlws.FILTER(harvest[harvest_operations_level],harvest[experiment_id]=A337)))</f>
        <v>0</v>
      </c>
    </row>
    <row r="338" spans="2:2" x14ac:dyDescent="0.35">
      <c r="B338" cm="1">
        <f t="array" ref="B338">TRANSPOSE(_xlfn._xlws.SORT(_xlfn._xlws.FILTER(harvest[harvest_operations_level],harvest[experiment_id]=A338)))</f>
        <v>0</v>
      </c>
    </row>
    <row r="339" spans="2:2" x14ac:dyDescent="0.35">
      <c r="B339" cm="1">
        <f t="array" ref="B339">TRANSPOSE(_xlfn._xlws.SORT(_xlfn._xlws.FILTER(harvest[harvest_operations_level],harvest[experiment_id]=A339)))</f>
        <v>0</v>
      </c>
    </row>
    <row r="340" spans="2:2" x14ac:dyDescent="0.35">
      <c r="B340" cm="1">
        <f t="array" ref="B340">TRANSPOSE(_xlfn._xlws.SORT(_xlfn._xlws.FILTER(harvest[harvest_operations_level],harvest[experiment_id]=A340)))</f>
        <v>0</v>
      </c>
    </row>
    <row r="341" spans="2:2" x14ac:dyDescent="0.35">
      <c r="B341" cm="1">
        <f t="array" ref="B341">TRANSPOSE(_xlfn._xlws.SORT(_xlfn._xlws.FILTER(harvest[harvest_operations_level],harvest[experiment_id]=A341)))</f>
        <v>0</v>
      </c>
    </row>
    <row r="342" spans="2:2" x14ac:dyDescent="0.35">
      <c r="B342" cm="1">
        <f t="array" ref="B342">TRANSPOSE(_xlfn._xlws.SORT(_xlfn._xlws.FILTER(harvest[harvest_operations_level],harvest[experiment_id]=A342)))</f>
        <v>0</v>
      </c>
    </row>
    <row r="343" spans="2:2" x14ac:dyDescent="0.35">
      <c r="B343" cm="1">
        <f t="array" ref="B343">TRANSPOSE(_xlfn._xlws.SORT(_xlfn._xlws.FILTER(harvest[harvest_operations_level],harvest[experiment_id]=A343)))</f>
        <v>0</v>
      </c>
    </row>
    <row r="344" spans="2:2" x14ac:dyDescent="0.35">
      <c r="B344" cm="1">
        <f t="array" ref="B344">TRANSPOSE(_xlfn._xlws.SORT(_xlfn._xlws.FILTER(harvest[harvest_operations_level],harvest[experiment_id]=A344)))</f>
        <v>0</v>
      </c>
    </row>
    <row r="345" spans="2:2" x14ac:dyDescent="0.35">
      <c r="B345" cm="1">
        <f t="array" ref="B345">TRANSPOSE(_xlfn._xlws.SORT(_xlfn._xlws.FILTER(harvest[harvest_operations_level],harvest[experiment_id]=A345)))</f>
        <v>0</v>
      </c>
    </row>
    <row r="346" spans="2:2" x14ac:dyDescent="0.35">
      <c r="B346" cm="1">
        <f t="array" ref="B346">TRANSPOSE(_xlfn._xlws.SORT(_xlfn._xlws.FILTER(harvest[harvest_operations_level],harvest[experiment_id]=A346)))</f>
        <v>0</v>
      </c>
    </row>
    <row r="347" spans="2:2" x14ac:dyDescent="0.35">
      <c r="B347" cm="1">
        <f t="array" ref="B347">TRANSPOSE(_xlfn._xlws.SORT(_xlfn._xlws.FILTER(harvest[harvest_operations_level],harvest[experiment_id]=A347)))</f>
        <v>0</v>
      </c>
    </row>
    <row r="348" spans="2:2" x14ac:dyDescent="0.35">
      <c r="B348" cm="1">
        <f t="array" ref="B348">TRANSPOSE(_xlfn._xlws.SORT(_xlfn._xlws.FILTER(harvest[harvest_operations_level],harvest[experiment_id]=A348)))</f>
        <v>0</v>
      </c>
    </row>
    <row r="349" spans="2:2" x14ac:dyDescent="0.35">
      <c r="B349" cm="1">
        <f t="array" ref="B349">TRANSPOSE(_xlfn._xlws.SORT(_xlfn._xlws.FILTER(harvest[harvest_operations_level],harvest[experiment_id]=A349)))</f>
        <v>0</v>
      </c>
    </row>
    <row r="350" spans="2:2" x14ac:dyDescent="0.35">
      <c r="B350" cm="1">
        <f t="array" ref="B350">TRANSPOSE(_xlfn._xlws.SORT(_xlfn._xlws.FILTER(harvest[harvest_operations_level],harvest[experiment_id]=A350)))</f>
        <v>0</v>
      </c>
    </row>
    <row r="351" spans="2:2" x14ac:dyDescent="0.35">
      <c r="B351" cm="1">
        <f t="array" ref="B351">TRANSPOSE(_xlfn._xlws.SORT(_xlfn._xlws.FILTER(harvest[harvest_operations_level],harvest[experiment_id]=A351)))</f>
        <v>0</v>
      </c>
    </row>
    <row r="352" spans="2:2" x14ac:dyDescent="0.35">
      <c r="B352" cm="1">
        <f t="array" ref="B352">TRANSPOSE(_xlfn._xlws.SORT(_xlfn._xlws.FILTER(harvest[harvest_operations_level],harvest[experiment_id]=A352)))</f>
        <v>0</v>
      </c>
    </row>
    <row r="353" spans="2:2" x14ac:dyDescent="0.35">
      <c r="B353" cm="1">
        <f t="array" ref="B353">TRANSPOSE(_xlfn._xlws.SORT(_xlfn._xlws.FILTER(harvest[harvest_operations_level],harvest[experiment_id]=A353)))</f>
        <v>0</v>
      </c>
    </row>
    <row r="354" spans="2:2" x14ac:dyDescent="0.35">
      <c r="B354" cm="1">
        <f t="array" ref="B354">TRANSPOSE(_xlfn._xlws.SORT(_xlfn._xlws.FILTER(harvest[harvest_operations_level],harvest[experiment_id]=A354)))</f>
        <v>0</v>
      </c>
    </row>
    <row r="355" spans="2:2" x14ac:dyDescent="0.35">
      <c r="B355" cm="1">
        <f t="array" ref="B355">TRANSPOSE(_xlfn._xlws.SORT(_xlfn._xlws.FILTER(harvest[harvest_operations_level],harvest[experiment_id]=A355)))</f>
        <v>0</v>
      </c>
    </row>
    <row r="356" spans="2:2" x14ac:dyDescent="0.35">
      <c r="B356" cm="1">
        <f t="array" ref="B356">TRANSPOSE(_xlfn._xlws.SORT(_xlfn._xlws.FILTER(harvest[harvest_operations_level],harvest[experiment_id]=A356)))</f>
        <v>0</v>
      </c>
    </row>
    <row r="357" spans="2:2" x14ac:dyDescent="0.35">
      <c r="B357" cm="1">
        <f t="array" ref="B357">TRANSPOSE(_xlfn._xlws.SORT(_xlfn._xlws.FILTER(harvest[harvest_operations_level],harvest[experiment_id]=A357)))</f>
        <v>0</v>
      </c>
    </row>
    <row r="358" spans="2:2" x14ac:dyDescent="0.35">
      <c r="B358" cm="1">
        <f t="array" ref="B358">TRANSPOSE(_xlfn._xlws.SORT(_xlfn._xlws.FILTER(harvest[harvest_operations_level],harvest[experiment_id]=A358)))</f>
        <v>0</v>
      </c>
    </row>
    <row r="359" spans="2:2" x14ac:dyDescent="0.35">
      <c r="B359" cm="1">
        <f t="array" ref="B359">TRANSPOSE(_xlfn._xlws.SORT(_xlfn._xlws.FILTER(harvest[harvest_operations_level],harvest[experiment_id]=A359)))</f>
        <v>0</v>
      </c>
    </row>
    <row r="360" spans="2:2" x14ac:dyDescent="0.35">
      <c r="B360" cm="1">
        <f t="array" ref="B360">TRANSPOSE(_xlfn._xlws.SORT(_xlfn._xlws.FILTER(harvest[harvest_operations_level],harvest[experiment_id]=A360)))</f>
        <v>0</v>
      </c>
    </row>
    <row r="361" spans="2:2" x14ac:dyDescent="0.35">
      <c r="B361" cm="1">
        <f t="array" ref="B361">TRANSPOSE(_xlfn._xlws.SORT(_xlfn._xlws.FILTER(harvest[harvest_operations_level],harvest[experiment_id]=A361)))</f>
        <v>0</v>
      </c>
    </row>
    <row r="362" spans="2:2" x14ac:dyDescent="0.35">
      <c r="B362" cm="1">
        <f t="array" ref="B362">TRANSPOSE(_xlfn._xlws.SORT(_xlfn._xlws.FILTER(harvest[harvest_operations_level],harvest[experiment_id]=A362)))</f>
        <v>0</v>
      </c>
    </row>
    <row r="363" spans="2:2" x14ac:dyDescent="0.35">
      <c r="B363" cm="1">
        <f t="array" ref="B363">TRANSPOSE(_xlfn._xlws.SORT(_xlfn._xlws.FILTER(harvest[harvest_operations_level],harvest[experiment_id]=A363)))</f>
        <v>0</v>
      </c>
    </row>
    <row r="364" spans="2:2" x14ac:dyDescent="0.35">
      <c r="B364" cm="1">
        <f t="array" ref="B364">TRANSPOSE(_xlfn._xlws.SORT(_xlfn._xlws.FILTER(harvest[harvest_operations_level],harvest[experiment_id]=A364)))</f>
        <v>0</v>
      </c>
    </row>
    <row r="365" spans="2:2" x14ac:dyDescent="0.35">
      <c r="B365" cm="1">
        <f t="array" ref="B365">TRANSPOSE(_xlfn._xlws.SORT(_xlfn._xlws.FILTER(harvest[harvest_operations_level],harvest[experiment_id]=A365)))</f>
        <v>0</v>
      </c>
    </row>
    <row r="366" spans="2:2" x14ac:dyDescent="0.35">
      <c r="B366" cm="1">
        <f t="array" ref="B366">TRANSPOSE(_xlfn._xlws.SORT(_xlfn._xlws.FILTER(harvest[harvest_operations_level],harvest[experiment_id]=A366)))</f>
        <v>0</v>
      </c>
    </row>
    <row r="367" spans="2:2" x14ac:dyDescent="0.35">
      <c r="B367" cm="1">
        <f t="array" ref="B367">TRANSPOSE(_xlfn._xlws.SORT(_xlfn._xlws.FILTER(harvest[harvest_operations_level],harvest[experiment_id]=A367)))</f>
        <v>0</v>
      </c>
    </row>
    <row r="368" spans="2:2" x14ac:dyDescent="0.35">
      <c r="B368" cm="1">
        <f t="array" ref="B368">TRANSPOSE(_xlfn._xlws.SORT(_xlfn._xlws.FILTER(harvest[harvest_operations_level],harvest[experiment_id]=A368)))</f>
        <v>0</v>
      </c>
    </row>
    <row r="369" spans="2:2" x14ac:dyDescent="0.35">
      <c r="B369" cm="1">
        <f t="array" ref="B369">TRANSPOSE(_xlfn._xlws.SORT(_xlfn._xlws.FILTER(harvest[harvest_operations_level],harvest[experiment_id]=A369)))</f>
        <v>0</v>
      </c>
    </row>
    <row r="370" spans="2:2" x14ac:dyDescent="0.35">
      <c r="B370" cm="1">
        <f t="array" ref="B370">TRANSPOSE(_xlfn._xlws.SORT(_xlfn._xlws.FILTER(harvest[harvest_operations_level],harvest[experiment_id]=A370)))</f>
        <v>0</v>
      </c>
    </row>
    <row r="371" spans="2:2" x14ac:dyDescent="0.35">
      <c r="B371" cm="1">
        <f t="array" ref="B371">TRANSPOSE(_xlfn._xlws.SORT(_xlfn._xlws.FILTER(harvest[harvest_operations_level],harvest[experiment_id]=A371)))</f>
        <v>0</v>
      </c>
    </row>
    <row r="372" spans="2:2" x14ac:dyDescent="0.35">
      <c r="B372" cm="1">
        <f t="array" ref="B372">TRANSPOSE(_xlfn._xlws.SORT(_xlfn._xlws.FILTER(harvest[harvest_operations_level],harvest[experiment_id]=A372)))</f>
        <v>0</v>
      </c>
    </row>
    <row r="373" spans="2:2" x14ac:dyDescent="0.35">
      <c r="B373" cm="1">
        <f t="array" ref="B373">TRANSPOSE(_xlfn._xlws.SORT(_xlfn._xlws.FILTER(harvest[harvest_operations_level],harvest[experiment_id]=A373)))</f>
        <v>0</v>
      </c>
    </row>
    <row r="374" spans="2:2" x14ac:dyDescent="0.35">
      <c r="B374" cm="1">
        <f t="array" ref="B374">TRANSPOSE(_xlfn._xlws.SORT(_xlfn._xlws.FILTER(harvest[harvest_operations_level],harvest[experiment_id]=A374)))</f>
        <v>0</v>
      </c>
    </row>
    <row r="375" spans="2:2" x14ac:dyDescent="0.35">
      <c r="B375" cm="1">
        <f t="array" ref="B375">TRANSPOSE(_xlfn._xlws.SORT(_xlfn._xlws.FILTER(harvest[harvest_operations_level],harvest[experiment_id]=A375)))</f>
        <v>0</v>
      </c>
    </row>
    <row r="376" spans="2:2" x14ac:dyDescent="0.35">
      <c r="B376" cm="1">
        <f t="array" ref="B376">TRANSPOSE(_xlfn._xlws.SORT(_xlfn._xlws.FILTER(harvest[harvest_operations_level],harvest[experiment_id]=A376)))</f>
        <v>0</v>
      </c>
    </row>
    <row r="377" spans="2:2" x14ac:dyDescent="0.35">
      <c r="B377" cm="1">
        <f t="array" ref="B377">TRANSPOSE(_xlfn._xlws.SORT(_xlfn._xlws.FILTER(harvest[harvest_operations_level],harvest[experiment_id]=A377)))</f>
        <v>0</v>
      </c>
    </row>
    <row r="378" spans="2:2" x14ac:dyDescent="0.35">
      <c r="B378" cm="1">
        <f t="array" ref="B378">TRANSPOSE(_xlfn._xlws.SORT(_xlfn._xlws.FILTER(harvest[harvest_operations_level],harvest[experiment_id]=A378)))</f>
        <v>0</v>
      </c>
    </row>
    <row r="379" spans="2:2" x14ac:dyDescent="0.35">
      <c r="B379" cm="1">
        <f t="array" ref="B379">TRANSPOSE(_xlfn._xlws.SORT(_xlfn._xlws.FILTER(harvest[harvest_operations_level],harvest[experiment_id]=A379)))</f>
        <v>0</v>
      </c>
    </row>
    <row r="380" spans="2:2" x14ac:dyDescent="0.35">
      <c r="B380" cm="1">
        <f t="array" ref="B380">TRANSPOSE(_xlfn._xlws.SORT(_xlfn._xlws.FILTER(harvest[harvest_operations_level],harvest[experiment_id]=A380)))</f>
        <v>0</v>
      </c>
    </row>
    <row r="381" spans="2:2" x14ac:dyDescent="0.35">
      <c r="B381" cm="1">
        <f t="array" ref="B381">TRANSPOSE(_xlfn._xlws.SORT(_xlfn._xlws.FILTER(harvest[harvest_operations_level],harvest[experiment_id]=A381)))</f>
        <v>0</v>
      </c>
    </row>
    <row r="382" spans="2:2" x14ac:dyDescent="0.35">
      <c r="B382" cm="1">
        <f t="array" ref="B382">TRANSPOSE(_xlfn._xlws.SORT(_xlfn._xlws.FILTER(harvest[harvest_operations_level],harvest[experiment_id]=A382)))</f>
        <v>0</v>
      </c>
    </row>
    <row r="383" spans="2:2" x14ac:dyDescent="0.35">
      <c r="B383" cm="1">
        <f t="array" ref="B383">TRANSPOSE(_xlfn._xlws.SORT(_xlfn._xlws.FILTER(harvest[harvest_operations_level],harvest[experiment_id]=A383)))</f>
        <v>0</v>
      </c>
    </row>
    <row r="384" spans="2:2" x14ac:dyDescent="0.35">
      <c r="B384" cm="1">
        <f t="array" ref="B384">TRANSPOSE(_xlfn._xlws.SORT(_xlfn._xlws.FILTER(harvest[harvest_operations_level],harvest[experiment_id]=A384)))</f>
        <v>0</v>
      </c>
    </row>
    <row r="385" spans="2:2" x14ac:dyDescent="0.35">
      <c r="B385" cm="1">
        <f t="array" ref="B385">TRANSPOSE(_xlfn._xlws.SORT(_xlfn._xlws.FILTER(harvest[harvest_operations_level],harvest[experiment_id]=A385)))</f>
        <v>0</v>
      </c>
    </row>
    <row r="386" spans="2:2" x14ac:dyDescent="0.35">
      <c r="B386" cm="1">
        <f t="array" ref="B386">TRANSPOSE(_xlfn._xlws.SORT(_xlfn._xlws.FILTER(harvest[harvest_operations_level],harvest[experiment_id]=A386)))</f>
        <v>0</v>
      </c>
    </row>
    <row r="387" spans="2:2" x14ac:dyDescent="0.35">
      <c r="B387" cm="1">
        <f t="array" ref="B387">TRANSPOSE(_xlfn._xlws.SORT(_xlfn._xlws.FILTER(harvest[harvest_operations_level],harvest[experiment_id]=A387)))</f>
        <v>0</v>
      </c>
    </row>
    <row r="388" spans="2:2" x14ac:dyDescent="0.35">
      <c r="B388" cm="1">
        <f t="array" ref="B388">TRANSPOSE(_xlfn._xlws.SORT(_xlfn._xlws.FILTER(harvest[harvest_operations_level],harvest[experiment_id]=A388)))</f>
        <v>0</v>
      </c>
    </row>
    <row r="389" spans="2:2" x14ac:dyDescent="0.35">
      <c r="B389" cm="1">
        <f t="array" ref="B389">TRANSPOSE(_xlfn._xlws.SORT(_xlfn._xlws.FILTER(harvest[harvest_operations_level],harvest[experiment_id]=A389)))</f>
        <v>0</v>
      </c>
    </row>
    <row r="390" spans="2:2" x14ac:dyDescent="0.35">
      <c r="B390" cm="1">
        <f t="array" ref="B390">TRANSPOSE(_xlfn._xlws.SORT(_xlfn._xlws.FILTER(harvest[harvest_operations_level],harvest[experiment_id]=A390)))</f>
        <v>0</v>
      </c>
    </row>
    <row r="391" spans="2:2" x14ac:dyDescent="0.35">
      <c r="B391" cm="1">
        <f t="array" ref="B391">TRANSPOSE(_xlfn._xlws.SORT(_xlfn._xlws.FILTER(harvest[harvest_operations_level],harvest[experiment_id]=A391)))</f>
        <v>0</v>
      </c>
    </row>
    <row r="392" spans="2:2" x14ac:dyDescent="0.35">
      <c r="B392" cm="1">
        <f t="array" ref="B392">TRANSPOSE(_xlfn._xlws.SORT(_xlfn._xlws.FILTER(harvest[harvest_operations_level],harvest[experiment_id]=A392)))</f>
        <v>0</v>
      </c>
    </row>
    <row r="393" spans="2:2" x14ac:dyDescent="0.35">
      <c r="B393" cm="1">
        <f t="array" ref="B393">TRANSPOSE(_xlfn._xlws.SORT(_xlfn._xlws.FILTER(harvest[harvest_operations_level],harvest[experiment_id]=A393)))</f>
        <v>0</v>
      </c>
    </row>
    <row r="394" spans="2:2" x14ac:dyDescent="0.35">
      <c r="B394" cm="1">
        <f t="array" ref="B394">TRANSPOSE(_xlfn._xlws.SORT(_xlfn._xlws.FILTER(harvest[harvest_operations_level],harvest[experiment_id]=A394)))</f>
        <v>0</v>
      </c>
    </row>
    <row r="395" spans="2:2" x14ac:dyDescent="0.35">
      <c r="B395" cm="1">
        <f t="array" ref="B395">TRANSPOSE(_xlfn._xlws.SORT(_xlfn._xlws.FILTER(harvest[harvest_operations_level],harvest[experiment_id]=A395)))</f>
        <v>0</v>
      </c>
    </row>
    <row r="396" spans="2:2" x14ac:dyDescent="0.35">
      <c r="B396" cm="1">
        <f t="array" ref="B396">TRANSPOSE(_xlfn._xlws.SORT(_xlfn._xlws.FILTER(harvest[harvest_operations_level],harvest[experiment_id]=A396)))</f>
        <v>0</v>
      </c>
    </row>
    <row r="397" spans="2:2" x14ac:dyDescent="0.35">
      <c r="B397" cm="1">
        <f t="array" ref="B397">TRANSPOSE(_xlfn._xlws.SORT(_xlfn._xlws.FILTER(harvest[harvest_operations_level],harvest[experiment_id]=A397)))</f>
        <v>0</v>
      </c>
    </row>
    <row r="398" spans="2:2" x14ac:dyDescent="0.35">
      <c r="B398" cm="1">
        <f t="array" ref="B398">TRANSPOSE(_xlfn._xlws.SORT(_xlfn._xlws.FILTER(harvest[harvest_operations_level],harvest[experiment_id]=A398)))</f>
        <v>0</v>
      </c>
    </row>
    <row r="399" spans="2:2" x14ac:dyDescent="0.35">
      <c r="B399" cm="1">
        <f t="array" ref="B399">TRANSPOSE(_xlfn._xlws.SORT(_xlfn._xlws.FILTER(harvest[harvest_operations_level],harvest[experiment_id]=A399)))</f>
        <v>0</v>
      </c>
    </row>
    <row r="400" spans="2:2" x14ac:dyDescent="0.35">
      <c r="B400" cm="1">
        <f t="array" ref="B400">TRANSPOSE(_xlfn._xlws.SORT(_xlfn._xlws.FILTER(harvest[harvest_operations_level],harvest[experiment_id]=A400)))</f>
        <v>0</v>
      </c>
    </row>
    <row r="401" spans="2:2" x14ac:dyDescent="0.35">
      <c r="B401" cm="1">
        <f t="array" ref="B401">TRANSPOSE(_xlfn._xlws.SORT(_xlfn._xlws.FILTER(harvest[harvest_operations_level],harvest[experiment_id]=A401)))</f>
        <v>0</v>
      </c>
    </row>
    <row r="402" spans="2:2" x14ac:dyDescent="0.35">
      <c r="B402" cm="1">
        <f t="array" ref="B402">TRANSPOSE(_xlfn._xlws.SORT(_xlfn._xlws.FILTER(harvest[harvest_operations_level],harvest[experiment_id]=A402)))</f>
        <v>0</v>
      </c>
    </row>
    <row r="403" spans="2:2" x14ac:dyDescent="0.35">
      <c r="B403" cm="1">
        <f t="array" ref="B403">TRANSPOSE(_xlfn._xlws.SORT(_xlfn._xlws.FILTER(harvest[harvest_operations_level],harvest[experiment_id]=A403)))</f>
        <v>0</v>
      </c>
    </row>
    <row r="404" spans="2:2" x14ac:dyDescent="0.35">
      <c r="B404" cm="1">
        <f t="array" ref="B404">TRANSPOSE(_xlfn._xlws.SORT(_xlfn._xlws.FILTER(harvest[harvest_operations_level],harvest[experiment_id]=A404)))</f>
        <v>0</v>
      </c>
    </row>
    <row r="405" spans="2:2" x14ac:dyDescent="0.35">
      <c r="B405" cm="1">
        <f t="array" ref="B405">TRANSPOSE(_xlfn._xlws.SORT(_xlfn._xlws.FILTER(harvest[harvest_operations_level],harvest[experiment_id]=A405)))</f>
        <v>0</v>
      </c>
    </row>
    <row r="406" spans="2:2" x14ac:dyDescent="0.35">
      <c r="B406" cm="1">
        <f t="array" ref="B406">TRANSPOSE(_xlfn._xlws.SORT(_xlfn._xlws.FILTER(harvest[harvest_operations_level],harvest[experiment_id]=A406)))</f>
        <v>0</v>
      </c>
    </row>
    <row r="407" spans="2:2" x14ac:dyDescent="0.35">
      <c r="B407" cm="1">
        <f t="array" ref="B407">TRANSPOSE(_xlfn._xlws.SORT(_xlfn._xlws.FILTER(harvest[harvest_operations_level],harvest[experiment_id]=A407)))</f>
        <v>0</v>
      </c>
    </row>
    <row r="408" spans="2:2" x14ac:dyDescent="0.35">
      <c r="B408" cm="1">
        <f t="array" ref="B408">TRANSPOSE(_xlfn._xlws.SORT(_xlfn._xlws.FILTER(harvest[harvest_operations_level],harvest[experiment_id]=A408)))</f>
        <v>0</v>
      </c>
    </row>
    <row r="409" spans="2:2" x14ac:dyDescent="0.35">
      <c r="B409" cm="1">
        <f t="array" ref="B409">TRANSPOSE(_xlfn._xlws.SORT(_xlfn._xlws.FILTER(harvest[harvest_operations_level],harvest[experiment_id]=A409)))</f>
        <v>0</v>
      </c>
    </row>
    <row r="410" spans="2:2" x14ac:dyDescent="0.35">
      <c r="B410" cm="1">
        <f t="array" ref="B410">TRANSPOSE(_xlfn._xlws.SORT(_xlfn._xlws.FILTER(harvest[harvest_operations_level],harvest[experiment_id]=A410)))</f>
        <v>0</v>
      </c>
    </row>
    <row r="411" spans="2:2" x14ac:dyDescent="0.35">
      <c r="B411" cm="1">
        <f t="array" ref="B411">TRANSPOSE(_xlfn._xlws.SORT(_xlfn._xlws.FILTER(harvest[harvest_operations_level],harvest[experiment_id]=A411)))</f>
        <v>0</v>
      </c>
    </row>
    <row r="412" spans="2:2" x14ac:dyDescent="0.35">
      <c r="B412" cm="1">
        <f t="array" ref="B412">TRANSPOSE(_xlfn._xlws.SORT(_xlfn._xlws.FILTER(harvest[harvest_operations_level],harvest[experiment_id]=A412)))</f>
        <v>0</v>
      </c>
    </row>
    <row r="413" spans="2:2" x14ac:dyDescent="0.35">
      <c r="B413" cm="1">
        <f t="array" ref="B413">TRANSPOSE(_xlfn._xlws.SORT(_xlfn._xlws.FILTER(harvest[harvest_operations_level],harvest[experiment_id]=A413)))</f>
        <v>0</v>
      </c>
    </row>
    <row r="414" spans="2:2" x14ac:dyDescent="0.35">
      <c r="B414" cm="1">
        <f t="array" ref="B414">TRANSPOSE(_xlfn._xlws.SORT(_xlfn._xlws.FILTER(harvest[harvest_operations_level],harvest[experiment_id]=A414)))</f>
        <v>0</v>
      </c>
    </row>
    <row r="415" spans="2:2" x14ac:dyDescent="0.35">
      <c r="B415" cm="1">
        <f t="array" ref="B415">TRANSPOSE(_xlfn._xlws.SORT(_xlfn._xlws.FILTER(harvest[harvest_operations_level],harvest[experiment_id]=A415)))</f>
        <v>0</v>
      </c>
    </row>
    <row r="416" spans="2:2" x14ac:dyDescent="0.35">
      <c r="B416" cm="1">
        <f t="array" ref="B416">TRANSPOSE(_xlfn._xlws.SORT(_xlfn._xlws.FILTER(harvest[harvest_operations_level],harvest[experiment_id]=A416)))</f>
        <v>0</v>
      </c>
    </row>
    <row r="417" spans="2:2" x14ac:dyDescent="0.35">
      <c r="B417" cm="1">
        <f t="array" ref="B417">TRANSPOSE(_xlfn._xlws.SORT(_xlfn._xlws.FILTER(harvest[harvest_operations_level],harvest[experiment_id]=A417)))</f>
        <v>0</v>
      </c>
    </row>
    <row r="418" spans="2:2" x14ac:dyDescent="0.35">
      <c r="B418" cm="1">
        <f t="array" ref="B418">TRANSPOSE(_xlfn._xlws.SORT(_xlfn._xlws.FILTER(harvest[harvest_operations_level],harvest[experiment_id]=A418)))</f>
        <v>0</v>
      </c>
    </row>
    <row r="419" spans="2:2" x14ac:dyDescent="0.35">
      <c r="B419" cm="1">
        <f t="array" ref="B419">TRANSPOSE(_xlfn._xlws.SORT(_xlfn._xlws.FILTER(harvest[harvest_operations_level],harvest[experiment_id]=A419)))</f>
        <v>0</v>
      </c>
    </row>
    <row r="420" spans="2:2" x14ac:dyDescent="0.35">
      <c r="B420" cm="1">
        <f t="array" ref="B420">TRANSPOSE(_xlfn._xlws.SORT(_xlfn._xlws.FILTER(harvest[harvest_operations_level],harvest[experiment_id]=A420)))</f>
        <v>0</v>
      </c>
    </row>
    <row r="421" spans="2:2" x14ac:dyDescent="0.35">
      <c r="B421" cm="1">
        <f t="array" ref="B421">TRANSPOSE(_xlfn._xlws.SORT(_xlfn._xlws.FILTER(harvest[harvest_operations_level],harvest[experiment_id]=A421)))</f>
        <v>0</v>
      </c>
    </row>
    <row r="422" spans="2:2" x14ac:dyDescent="0.35">
      <c r="B422" cm="1">
        <f t="array" ref="B422">TRANSPOSE(_xlfn._xlws.SORT(_xlfn._xlws.FILTER(harvest[harvest_operations_level],harvest[experiment_id]=A422)))</f>
        <v>0</v>
      </c>
    </row>
    <row r="423" spans="2:2" x14ac:dyDescent="0.35">
      <c r="B423" cm="1">
        <f t="array" ref="B423">TRANSPOSE(_xlfn._xlws.SORT(_xlfn._xlws.FILTER(harvest[harvest_operations_level],harvest[experiment_id]=A423)))</f>
        <v>0</v>
      </c>
    </row>
    <row r="424" spans="2:2" x14ac:dyDescent="0.35">
      <c r="B424" cm="1">
        <f t="array" ref="B424">TRANSPOSE(_xlfn._xlws.SORT(_xlfn._xlws.FILTER(harvest[harvest_operations_level],harvest[experiment_id]=A424)))</f>
        <v>0</v>
      </c>
    </row>
    <row r="425" spans="2:2" x14ac:dyDescent="0.35">
      <c r="B425" cm="1">
        <f t="array" ref="B425">TRANSPOSE(_xlfn._xlws.SORT(_xlfn._xlws.FILTER(harvest[harvest_operations_level],harvest[experiment_id]=A425)))</f>
        <v>0</v>
      </c>
    </row>
    <row r="426" spans="2:2" x14ac:dyDescent="0.35">
      <c r="B426" cm="1">
        <f t="array" ref="B426">TRANSPOSE(_xlfn._xlws.SORT(_xlfn._xlws.FILTER(harvest[harvest_operations_level],harvest[experiment_id]=A426)))</f>
        <v>0</v>
      </c>
    </row>
    <row r="427" spans="2:2" x14ac:dyDescent="0.35">
      <c r="B427" cm="1">
        <f t="array" ref="B427">TRANSPOSE(_xlfn._xlws.SORT(_xlfn._xlws.FILTER(harvest[harvest_operations_level],harvest[experiment_id]=A427)))</f>
        <v>0</v>
      </c>
    </row>
    <row r="428" spans="2:2" x14ac:dyDescent="0.35">
      <c r="B428" cm="1">
        <f t="array" ref="B428">TRANSPOSE(_xlfn._xlws.SORT(_xlfn._xlws.FILTER(harvest[harvest_operations_level],harvest[experiment_id]=A428)))</f>
        <v>0</v>
      </c>
    </row>
    <row r="429" spans="2:2" x14ac:dyDescent="0.35">
      <c r="B429" cm="1">
        <f t="array" ref="B429">TRANSPOSE(_xlfn._xlws.SORT(_xlfn._xlws.FILTER(harvest[harvest_operations_level],harvest[experiment_id]=A429)))</f>
        <v>0</v>
      </c>
    </row>
    <row r="430" spans="2:2" x14ac:dyDescent="0.35">
      <c r="B430" cm="1">
        <f t="array" ref="B430">TRANSPOSE(_xlfn._xlws.SORT(_xlfn._xlws.FILTER(harvest[harvest_operations_level],harvest[experiment_id]=A430)))</f>
        <v>0</v>
      </c>
    </row>
    <row r="431" spans="2:2" x14ac:dyDescent="0.35">
      <c r="B431" cm="1">
        <f t="array" ref="B431">TRANSPOSE(_xlfn._xlws.SORT(_xlfn._xlws.FILTER(harvest[harvest_operations_level],harvest[experiment_id]=A431)))</f>
        <v>0</v>
      </c>
    </row>
    <row r="432" spans="2:2" x14ac:dyDescent="0.35">
      <c r="B432" cm="1">
        <f t="array" ref="B432">TRANSPOSE(_xlfn._xlws.SORT(_xlfn._xlws.FILTER(harvest[harvest_operations_level],harvest[experiment_id]=A432)))</f>
        <v>0</v>
      </c>
    </row>
    <row r="433" spans="2:2" x14ac:dyDescent="0.35">
      <c r="B433" cm="1">
        <f t="array" ref="B433">TRANSPOSE(_xlfn._xlws.SORT(_xlfn._xlws.FILTER(harvest[harvest_operations_level],harvest[experiment_id]=A433)))</f>
        <v>0</v>
      </c>
    </row>
    <row r="434" spans="2:2" x14ac:dyDescent="0.35">
      <c r="B434" cm="1">
        <f t="array" ref="B434">TRANSPOSE(_xlfn._xlws.SORT(_xlfn._xlws.FILTER(harvest[harvest_operations_level],harvest[experiment_id]=A434)))</f>
        <v>0</v>
      </c>
    </row>
    <row r="435" spans="2:2" x14ac:dyDescent="0.35">
      <c r="B435" cm="1">
        <f t="array" ref="B435">TRANSPOSE(_xlfn._xlws.SORT(_xlfn._xlws.FILTER(harvest[harvest_operations_level],harvest[experiment_id]=A435)))</f>
        <v>0</v>
      </c>
    </row>
    <row r="436" spans="2:2" x14ac:dyDescent="0.35">
      <c r="B436" cm="1">
        <f t="array" ref="B436">TRANSPOSE(_xlfn._xlws.SORT(_xlfn._xlws.FILTER(harvest[harvest_operations_level],harvest[experiment_id]=A436)))</f>
        <v>0</v>
      </c>
    </row>
    <row r="437" spans="2:2" x14ac:dyDescent="0.35">
      <c r="B437" cm="1">
        <f t="array" ref="B437">TRANSPOSE(_xlfn._xlws.SORT(_xlfn._xlws.FILTER(harvest[harvest_operations_level],harvest[experiment_id]=A437)))</f>
        <v>0</v>
      </c>
    </row>
    <row r="438" spans="2:2" x14ac:dyDescent="0.35">
      <c r="B438" cm="1">
        <f t="array" ref="B438">TRANSPOSE(_xlfn._xlws.SORT(_xlfn._xlws.FILTER(harvest[harvest_operations_level],harvest[experiment_id]=A438)))</f>
        <v>0</v>
      </c>
    </row>
    <row r="439" spans="2:2" x14ac:dyDescent="0.35">
      <c r="B439" cm="1">
        <f t="array" ref="B439">TRANSPOSE(_xlfn._xlws.SORT(_xlfn._xlws.FILTER(harvest[harvest_operations_level],harvest[experiment_id]=A439)))</f>
        <v>0</v>
      </c>
    </row>
    <row r="440" spans="2:2" x14ac:dyDescent="0.35">
      <c r="B440" cm="1">
        <f t="array" ref="B440">TRANSPOSE(_xlfn._xlws.SORT(_xlfn._xlws.FILTER(harvest[harvest_operations_level],harvest[experiment_id]=A440)))</f>
        <v>0</v>
      </c>
    </row>
    <row r="441" spans="2:2" x14ac:dyDescent="0.35">
      <c r="B441" cm="1">
        <f t="array" ref="B441">TRANSPOSE(_xlfn._xlws.SORT(_xlfn._xlws.FILTER(harvest[harvest_operations_level],harvest[experiment_id]=A441)))</f>
        <v>0</v>
      </c>
    </row>
    <row r="442" spans="2:2" x14ac:dyDescent="0.35">
      <c r="B442" cm="1">
        <f t="array" ref="B442">TRANSPOSE(_xlfn._xlws.SORT(_xlfn._xlws.FILTER(harvest[harvest_operations_level],harvest[experiment_id]=A442)))</f>
        <v>0</v>
      </c>
    </row>
    <row r="443" spans="2:2" x14ac:dyDescent="0.35">
      <c r="B443" cm="1">
        <f t="array" ref="B443">TRANSPOSE(_xlfn._xlws.SORT(_xlfn._xlws.FILTER(harvest[harvest_operations_level],harvest[experiment_id]=A443)))</f>
        <v>0</v>
      </c>
    </row>
    <row r="444" spans="2:2" x14ac:dyDescent="0.35">
      <c r="B444" cm="1">
        <f t="array" ref="B444">TRANSPOSE(_xlfn._xlws.SORT(_xlfn._xlws.FILTER(harvest[harvest_operations_level],harvest[experiment_id]=A444)))</f>
        <v>0</v>
      </c>
    </row>
    <row r="445" spans="2:2" x14ac:dyDescent="0.35">
      <c r="B445" cm="1">
        <f t="array" ref="B445">TRANSPOSE(_xlfn._xlws.SORT(_xlfn._xlws.FILTER(harvest[harvest_operations_level],harvest[experiment_id]=A445)))</f>
        <v>0</v>
      </c>
    </row>
    <row r="446" spans="2:2" x14ac:dyDescent="0.35">
      <c r="B446" cm="1">
        <f t="array" ref="B446">TRANSPOSE(_xlfn._xlws.SORT(_xlfn._xlws.FILTER(harvest[harvest_operations_level],harvest[experiment_id]=A446)))</f>
        <v>0</v>
      </c>
    </row>
    <row r="447" spans="2:2" x14ac:dyDescent="0.35">
      <c r="B447" cm="1">
        <f t="array" ref="B447">TRANSPOSE(_xlfn._xlws.SORT(_xlfn._xlws.FILTER(harvest[harvest_operations_level],harvest[experiment_id]=A447)))</f>
        <v>0</v>
      </c>
    </row>
    <row r="448" spans="2:2" x14ac:dyDescent="0.35">
      <c r="B448" cm="1">
        <f t="array" ref="B448">TRANSPOSE(_xlfn._xlws.SORT(_xlfn._xlws.FILTER(harvest[harvest_operations_level],harvest[experiment_id]=A448)))</f>
        <v>0</v>
      </c>
    </row>
    <row r="449" spans="2:2" x14ac:dyDescent="0.35">
      <c r="B449" cm="1">
        <f t="array" ref="B449">TRANSPOSE(_xlfn._xlws.SORT(_xlfn._xlws.FILTER(harvest[harvest_operations_level],harvest[experiment_id]=A449)))</f>
        <v>0</v>
      </c>
    </row>
    <row r="450" spans="2:2" x14ac:dyDescent="0.35">
      <c r="B450" cm="1">
        <f t="array" ref="B450">TRANSPOSE(_xlfn._xlws.SORT(_xlfn._xlws.FILTER(harvest[harvest_operations_level],harvest[experiment_id]=A450)))</f>
        <v>0</v>
      </c>
    </row>
    <row r="451" spans="2:2" x14ac:dyDescent="0.35">
      <c r="B451" cm="1">
        <f t="array" ref="B451">TRANSPOSE(_xlfn._xlws.SORT(_xlfn._xlws.FILTER(harvest[harvest_operations_level],harvest[experiment_id]=A451)))</f>
        <v>0</v>
      </c>
    </row>
    <row r="452" spans="2:2" x14ac:dyDescent="0.35">
      <c r="B452" cm="1">
        <f t="array" ref="B452">TRANSPOSE(_xlfn._xlws.SORT(_xlfn._xlws.FILTER(harvest[harvest_operations_level],harvest[experiment_id]=A452)))</f>
        <v>0</v>
      </c>
    </row>
    <row r="453" spans="2:2" x14ac:dyDescent="0.35">
      <c r="B453" cm="1">
        <f t="array" ref="B453">TRANSPOSE(_xlfn._xlws.SORT(_xlfn._xlws.FILTER(harvest[harvest_operations_level],harvest[experiment_id]=A453)))</f>
        <v>0</v>
      </c>
    </row>
    <row r="454" spans="2:2" x14ac:dyDescent="0.35">
      <c r="B454" cm="1">
        <f t="array" ref="B454">TRANSPOSE(_xlfn._xlws.SORT(_xlfn._xlws.FILTER(harvest[harvest_operations_level],harvest[experiment_id]=A454)))</f>
        <v>0</v>
      </c>
    </row>
    <row r="455" spans="2:2" x14ac:dyDescent="0.35">
      <c r="B455" cm="1">
        <f t="array" ref="B455">TRANSPOSE(_xlfn._xlws.SORT(_xlfn._xlws.FILTER(harvest[harvest_operations_level],harvest[experiment_id]=A455)))</f>
        <v>0</v>
      </c>
    </row>
    <row r="456" spans="2:2" x14ac:dyDescent="0.35">
      <c r="B456" cm="1">
        <f t="array" ref="B456">TRANSPOSE(_xlfn._xlws.SORT(_xlfn._xlws.FILTER(harvest[harvest_operations_level],harvest[experiment_id]=A456)))</f>
        <v>0</v>
      </c>
    </row>
    <row r="457" spans="2:2" x14ac:dyDescent="0.35">
      <c r="B457" cm="1">
        <f t="array" ref="B457">TRANSPOSE(_xlfn._xlws.SORT(_xlfn._xlws.FILTER(harvest[harvest_operations_level],harvest[experiment_id]=A457)))</f>
        <v>0</v>
      </c>
    </row>
    <row r="458" spans="2:2" x14ac:dyDescent="0.35">
      <c r="B458" cm="1">
        <f t="array" ref="B458">TRANSPOSE(_xlfn._xlws.SORT(_xlfn._xlws.FILTER(harvest[harvest_operations_level],harvest[experiment_id]=A458)))</f>
        <v>0</v>
      </c>
    </row>
    <row r="459" spans="2:2" x14ac:dyDescent="0.35">
      <c r="B459" cm="1">
        <f t="array" ref="B459">TRANSPOSE(_xlfn._xlws.SORT(_xlfn._xlws.FILTER(harvest[harvest_operations_level],harvest[experiment_id]=A459)))</f>
        <v>0</v>
      </c>
    </row>
    <row r="460" spans="2:2" x14ac:dyDescent="0.35">
      <c r="B460" cm="1">
        <f t="array" ref="B460">TRANSPOSE(_xlfn._xlws.SORT(_xlfn._xlws.FILTER(harvest[harvest_operations_level],harvest[experiment_id]=A460)))</f>
        <v>0</v>
      </c>
    </row>
    <row r="461" spans="2:2" x14ac:dyDescent="0.35">
      <c r="B461" cm="1">
        <f t="array" ref="B461">TRANSPOSE(_xlfn._xlws.SORT(_xlfn._xlws.FILTER(harvest[harvest_operations_level],harvest[experiment_id]=A461)))</f>
        <v>0</v>
      </c>
    </row>
    <row r="462" spans="2:2" x14ac:dyDescent="0.35">
      <c r="B462" cm="1">
        <f t="array" ref="B462">TRANSPOSE(_xlfn._xlws.SORT(_xlfn._xlws.FILTER(harvest[harvest_operations_level],harvest[experiment_id]=A462)))</f>
        <v>0</v>
      </c>
    </row>
    <row r="463" spans="2:2" x14ac:dyDescent="0.35">
      <c r="B463" cm="1">
        <f t="array" ref="B463">TRANSPOSE(_xlfn._xlws.SORT(_xlfn._xlws.FILTER(harvest[harvest_operations_level],harvest[experiment_id]=A463)))</f>
        <v>0</v>
      </c>
    </row>
    <row r="464" spans="2:2" x14ac:dyDescent="0.35">
      <c r="B464" cm="1">
        <f t="array" ref="B464">TRANSPOSE(_xlfn._xlws.SORT(_xlfn._xlws.FILTER(harvest[harvest_operations_level],harvest[experiment_id]=A464)))</f>
        <v>0</v>
      </c>
    </row>
    <row r="465" spans="2:2" x14ac:dyDescent="0.35">
      <c r="B465" cm="1">
        <f t="array" ref="B465">TRANSPOSE(_xlfn._xlws.SORT(_xlfn._xlws.FILTER(harvest[harvest_operations_level],harvest[experiment_id]=A465)))</f>
        <v>0</v>
      </c>
    </row>
    <row r="466" spans="2:2" x14ac:dyDescent="0.35">
      <c r="B466" cm="1">
        <f t="array" ref="B466">TRANSPOSE(_xlfn._xlws.SORT(_xlfn._xlws.FILTER(harvest[harvest_operations_level],harvest[experiment_id]=A466)))</f>
        <v>0</v>
      </c>
    </row>
    <row r="467" spans="2:2" x14ac:dyDescent="0.35">
      <c r="B467" cm="1">
        <f t="array" ref="B467">TRANSPOSE(_xlfn._xlws.SORT(_xlfn._xlws.FILTER(harvest[harvest_operations_level],harvest[experiment_id]=A467)))</f>
        <v>0</v>
      </c>
    </row>
    <row r="468" spans="2:2" x14ac:dyDescent="0.35">
      <c r="B468" cm="1">
        <f t="array" ref="B468">TRANSPOSE(_xlfn._xlws.SORT(_xlfn._xlws.FILTER(harvest[harvest_operations_level],harvest[experiment_id]=A468)))</f>
        <v>0</v>
      </c>
    </row>
    <row r="469" spans="2:2" x14ac:dyDescent="0.35">
      <c r="B469" cm="1">
        <f t="array" ref="B469">TRANSPOSE(_xlfn._xlws.SORT(_xlfn._xlws.FILTER(harvest[harvest_operations_level],harvest[experiment_id]=A469)))</f>
        <v>0</v>
      </c>
    </row>
    <row r="470" spans="2:2" x14ac:dyDescent="0.35">
      <c r="B470" cm="1">
        <f t="array" ref="B470">TRANSPOSE(_xlfn._xlws.SORT(_xlfn._xlws.FILTER(harvest[harvest_operations_level],harvest[experiment_id]=A470)))</f>
        <v>0</v>
      </c>
    </row>
    <row r="471" spans="2:2" x14ac:dyDescent="0.35">
      <c r="B471" cm="1">
        <f t="array" ref="B471">TRANSPOSE(_xlfn._xlws.SORT(_xlfn._xlws.FILTER(harvest[harvest_operations_level],harvest[experiment_id]=A471)))</f>
        <v>0</v>
      </c>
    </row>
    <row r="472" spans="2:2" x14ac:dyDescent="0.35">
      <c r="B472" cm="1">
        <f t="array" ref="B472">TRANSPOSE(_xlfn._xlws.SORT(_xlfn._xlws.FILTER(harvest[harvest_operations_level],harvest[experiment_id]=A472)))</f>
        <v>0</v>
      </c>
    </row>
    <row r="473" spans="2:2" x14ac:dyDescent="0.35">
      <c r="B473" cm="1">
        <f t="array" ref="B473">TRANSPOSE(_xlfn._xlws.SORT(_xlfn._xlws.FILTER(harvest[harvest_operations_level],harvest[experiment_id]=A473)))</f>
        <v>0</v>
      </c>
    </row>
    <row r="474" spans="2:2" x14ac:dyDescent="0.35">
      <c r="B474" cm="1">
        <f t="array" ref="B474">TRANSPOSE(_xlfn._xlws.SORT(_xlfn._xlws.FILTER(harvest[harvest_operations_level],harvest[experiment_id]=A474)))</f>
        <v>0</v>
      </c>
    </row>
    <row r="475" spans="2:2" x14ac:dyDescent="0.35">
      <c r="B475" cm="1">
        <f t="array" ref="B475">TRANSPOSE(_xlfn._xlws.SORT(_xlfn._xlws.FILTER(harvest[harvest_operations_level],harvest[experiment_id]=A475)))</f>
        <v>0</v>
      </c>
    </row>
    <row r="476" spans="2:2" x14ac:dyDescent="0.35">
      <c r="B476" cm="1">
        <f t="array" ref="B476">TRANSPOSE(_xlfn._xlws.SORT(_xlfn._xlws.FILTER(harvest[harvest_operations_level],harvest[experiment_id]=A476)))</f>
        <v>0</v>
      </c>
    </row>
    <row r="477" spans="2:2" x14ac:dyDescent="0.35">
      <c r="B477" cm="1">
        <f t="array" ref="B477">TRANSPOSE(_xlfn._xlws.SORT(_xlfn._xlws.FILTER(harvest[harvest_operations_level],harvest[experiment_id]=A477)))</f>
        <v>0</v>
      </c>
    </row>
    <row r="478" spans="2:2" x14ac:dyDescent="0.35">
      <c r="B478" cm="1">
        <f t="array" ref="B478">TRANSPOSE(_xlfn._xlws.SORT(_xlfn._xlws.FILTER(harvest[harvest_operations_level],harvest[experiment_id]=A478)))</f>
        <v>0</v>
      </c>
    </row>
    <row r="479" spans="2:2" x14ac:dyDescent="0.35">
      <c r="B479" cm="1">
        <f t="array" ref="B479">TRANSPOSE(_xlfn._xlws.SORT(_xlfn._xlws.FILTER(harvest[harvest_operations_level],harvest[experiment_id]=A479)))</f>
        <v>0</v>
      </c>
    </row>
    <row r="480" spans="2:2" x14ac:dyDescent="0.35">
      <c r="B480" cm="1">
        <f t="array" ref="B480">TRANSPOSE(_xlfn._xlws.SORT(_xlfn._xlws.FILTER(harvest[harvest_operations_level],harvest[experiment_id]=A480)))</f>
        <v>0</v>
      </c>
    </row>
    <row r="481" spans="2:2" x14ac:dyDescent="0.35">
      <c r="B481" cm="1">
        <f t="array" ref="B481">TRANSPOSE(_xlfn._xlws.SORT(_xlfn._xlws.FILTER(harvest[harvest_operations_level],harvest[experiment_id]=A481)))</f>
        <v>0</v>
      </c>
    </row>
    <row r="482" spans="2:2" x14ac:dyDescent="0.35">
      <c r="B482" cm="1">
        <f t="array" ref="B482">TRANSPOSE(_xlfn._xlws.SORT(_xlfn._xlws.FILTER(harvest[harvest_operations_level],harvest[experiment_id]=A482)))</f>
        <v>0</v>
      </c>
    </row>
    <row r="483" spans="2:2" x14ac:dyDescent="0.35">
      <c r="B483" cm="1">
        <f t="array" ref="B483">TRANSPOSE(_xlfn._xlws.SORT(_xlfn._xlws.FILTER(harvest[harvest_operations_level],harvest[experiment_id]=A483)))</f>
        <v>0</v>
      </c>
    </row>
    <row r="484" spans="2:2" x14ac:dyDescent="0.35">
      <c r="B484" cm="1">
        <f t="array" ref="B484">TRANSPOSE(_xlfn._xlws.SORT(_xlfn._xlws.FILTER(harvest[harvest_operations_level],harvest[experiment_id]=A484)))</f>
        <v>0</v>
      </c>
    </row>
    <row r="485" spans="2:2" x14ac:dyDescent="0.35">
      <c r="B485" cm="1">
        <f t="array" ref="B485">TRANSPOSE(_xlfn._xlws.SORT(_xlfn._xlws.FILTER(harvest[harvest_operations_level],harvest[experiment_id]=A485)))</f>
        <v>0</v>
      </c>
    </row>
    <row r="486" spans="2:2" x14ac:dyDescent="0.35">
      <c r="B486" cm="1">
        <f t="array" ref="B486">TRANSPOSE(_xlfn._xlws.SORT(_xlfn._xlws.FILTER(harvest[harvest_operations_level],harvest[experiment_id]=A486)))</f>
        <v>0</v>
      </c>
    </row>
    <row r="487" spans="2:2" x14ac:dyDescent="0.35">
      <c r="B487" cm="1">
        <f t="array" ref="B487">TRANSPOSE(_xlfn._xlws.SORT(_xlfn._xlws.FILTER(harvest[harvest_operations_level],harvest[experiment_id]=A487)))</f>
        <v>0</v>
      </c>
    </row>
    <row r="488" spans="2:2" x14ac:dyDescent="0.35">
      <c r="B488" cm="1">
        <f t="array" ref="B488">TRANSPOSE(_xlfn._xlws.SORT(_xlfn._xlws.FILTER(harvest[harvest_operations_level],harvest[experiment_id]=A488)))</f>
        <v>0</v>
      </c>
    </row>
    <row r="489" spans="2:2" x14ac:dyDescent="0.35">
      <c r="B489" cm="1">
        <f t="array" ref="B489">TRANSPOSE(_xlfn._xlws.SORT(_xlfn._xlws.FILTER(harvest[harvest_operations_level],harvest[experiment_id]=A489)))</f>
        <v>0</v>
      </c>
    </row>
    <row r="490" spans="2:2" x14ac:dyDescent="0.35">
      <c r="B490" cm="1">
        <f t="array" ref="B490">TRANSPOSE(_xlfn._xlws.SORT(_xlfn._xlws.FILTER(harvest[harvest_operations_level],harvest[experiment_id]=A490)))</f>
        <v>0</v>
      </c>
    </row>
    <row r="491" spans="2:2" x14ac:dyDescent="0.35">
      <c r="B491" cm="1">
        <f t="array" ref="B491">TRANSPOSE(_xlfn._xlws.SORT(_xlfn._xlws.FILTER(harvest[harvest_operations_level],harvest[experiment_id]=A491)))</f>
        <v>0</v>
      </c>
    </row>
    <row r="492" spans="2:2" x14ac:dyDescent="0.35">
      <c r="B492" cm="1">
        <f t="array" ref="B492">TRANSPOSE(_xlfn._xlws.SORT(_xlfn._xlws.FILTER(harvest[harvest_operations_level],harvest[experiment_id]=A492)))</f>
        <v>0</v>
      </c>
    </row>
    <row r="493" spans="2:2" x14ac:dyDescent="0.35">
      <c r="B493" cm="1">
        <f t="array" ref="B493">TRANSPOSE(_xlfn._xlws.SORT(_xlfn._xlws.FILTER(harvest[harvest_operations_level],harvest[experiment_id]=A493)))</f>
        <v>0</v>
      </c>
    </row>
    <row r="494" spans="2:2" x14ac:dyDescent="0.35">
      <c r="B494" cm="1">
        <f t="array" ref="B494">TRANSPOSE(_xlfn._xlws.SORT(_xlfn._xlws.FILTER(harvest[harvest_operations_level],harvest[experiment_id]=A494)))</f>
        <v>0</v>
      </c>
    </row>
    <row r="495" spans="2:2" x14ac:dyDescent="0.35">
      <c r="B495" cm="1">
        <f t="array" ref="B495">TRANSPOSE(_xlfn._xlws.SORT(_xlfn._xlws.FILTER(harvest[harvest_operations_level],harvest[experiment_id]=A495)))</f>
        <v>0</v>
      </c>
    </row>
    <row r="496" spans="2:2" x14ac:dyDescent="0.35">
      <c r="B496" cm="1">
        <f t="array" ref="B496">TRANSPOSE(_xlfn._xlws.SORT(_xlfn._xlws.FILTER(harvest[harvest_operations_level],harvest[experiment_id]=A496)))</f>
        <v>0</v>
      </c>
    </row>
    <row r="497" spans="2:121" x14ac:dyDescent="0.35">
      <c r="B497" cm="1">
        <f t="array" ref="B497">TRANSPOSE(_xlfn._xlws.SORT(_xlfn._xlws.FILTER(harvest[harvest_operations_level],harvest[experiment_id]=A497)))</f>
        <v>0</v>
      </c>
    </row>
    <row r="498" spans="2:121" x14ac:dyDescent="0.35">
      <c r="B498" cm="1">
        <f t="array" ref="B498">TRANSPOSE(_xlfn._xlws.SORT(_xlfn._xlws.FILTER(harvest[harvest_operations_level],harvest[experiment_id]=A498)))</f>
        <v>0</v>
      </c>
    </row>
    <row r="499" spans="2:121" x14ac:dyDescent="0.35">
      <c r="B499" cm="1">
        <f t="array" ref="B499">TRANSPOSE(_xlfn._xlws.SORT(_xlfn._xlws.FILTER(harvest[harvest_operations_level],harvest[experiment_id]=A499)))</f>
        <v>0</v>
      </c>
    </row>
    <row r="500" spans="2:121" s="96" customFormat="1" x14ac:dyDescent="0.35">
      <c r="B500" s="96" cm="1">
        <f t="array" ref="B500">TRANSPOSE(_xlfn._xlws.SORT(_xlfn._xlws.FILTER(harvest[harvest_operations_level],harvest[experiment_id]=A500)))</f>
        <v>0</v>
      </c>
      <c r="DQ500" s="11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7475</v>
      </c>
      <c r="I1" s="111"/>
    </row>
    <row r="2" spans="1:9" x14ac:dyDescent="0.35">
      <c r="A2" t="e" cm="1">
        <f t="array" ref="A2">_xlfn._xlws.SORT(_xlfn.UNIQUE(_xlfn._xlws.FILTER(#REF!, #REF! &lt;&gt; "")))</f>
        <v>#REF!</v>
      </c>
      <c r="B2" t="e" cm="1">
        <f t="array" ref="B2">TRANSPOSE(_xlfn._xlws.SORT(_xlfn._xlws.FILTER(#REF!,#REF!=A2)))</f>
        <v>#REF!</v>
      </c>
    </row>
    <row r="3" spans="1:9" x14ac:dyDescent="0.35">
      <c r="B3" t="e" cm="1">
        <f t="array" ref="B3">TRANSPOSE(_xlfn._xlws.SORT(_xlfn._xlws.FILTER(#REF!,#REF!=A3)))</f>
        <v>#REF!</v>
      </c>
    </row>
    <row r="4" spans="1:9" x14ac:dyDescent="0.35">
      <c r="B4" t="e" cm="1">
        <f t="array" ref="B4">TRANSPOSE(_xlfn._xlws.SORT(_xlfn._xlws.FILTER(#REF!,#REF!=A4)))</f>
        <v>#REF!</v>
      </c>
    </row>
    <row r="5" spans="1:9" x14ac:dyDescent="0.35">
      <c r="B5" t="e" cm="1">
        <f t="array" ref="B5">TRANSPOSE(_xlfn._xlws.SORT(_xlfn._xlws.FILTER(#REF!,#REF!=A5)))</f>
        <v>#REF!</v>
      </c>
    </row>
    <row r="6" spans="1:9" x14ac:dyDescent="0.35">
      <c r="B6" t="e" cm="1">
        <f t="array" ref="B6">TRANSPOSE(_xlfn._xlws.SORT(_xlfn._xlws.FILTER(#REF!,#REF!=A6)))</f>
        <v>#REF!</v>
      </c>
    </row>
    <row r="7" spans="1:9" x14ac:dyDescent="0.35">
      <c r="B7" t="e" cm="1">
        <f t="array" ref="B7">TRANSPOSE(_xlfn._xlws.SORT(_xlfn._xlws.FILTER(#REF!,#REF!=A7)))</f>
        <v>#REF!</v>
      </c>
    </row>
    <row r="8" spans="1:9" x14ac:dyDescent="0.35">
      <c r="B8" t="e" cm="1">
        <f t="array" ref="B8">TRANSPOSE(_xlfn._xlws.SORT(_xlfn._xlws.FILTER(#REF!,#REF!=A8)))</f>
        <v>#REF!</v>
      </c>
    </row>
    <row r="9" spans="1:9" x14ac:dyDescent="0.35">
      <c r="B9" t="e" cm="1">
        <f t="array" ref="B9">TRANSPOSE(_xlfn._xlws.SORT(_xlfn._xlws.FILTER(#REF!,#REF!=A9)))</f>
        <v>#REF!</v>
      </c>
    </row>
    <row r="10" spans="1:9" x14ac:dyDescent="0.35">
      <c r="B10" t="e" cm="1">
        <f t="array" ref="B10">TRANSPOSE(_xlfn._xlws.SORT(_xlfn._xlws.FILTER(#REF!,#REF!=A10)))</f>
        <v>#REF!</v>
      </c>
    </row>
    <row r="11" spans="1:9" x14ac:dyDescent="0.35">
      <c r="B11" t="e" cm="1">
        <f t="array" ref="B11">TRANSPOSE(_xlfn._xlws.SORT(_xlfn._xlws.FILTER(#REF!,#REF!=A11)))</f>
        <v>#REF!</v>
      </c>
    </row>
    <row r="12" spans="1:9" x14ac:dyDescent="0.35">
      <c r="B12" t="e" cm="1">
        <f t="array" ref="B12">TRANSPOSE(_xlfn._xlws.SORT(_xlfn._xlws.FILTER(#REF!,#REF!=A12)))</f>
        <v>#REF!</v>
      </c>
    </row>
    <row r="13" spans="1:9" x14ac:dyDescent="0.35">
      <c r="B13" t="e" cm="1">
        <f t="array" ref="B13">TRANSPOSE(_xlfn._xlws.SORT(_xlfn._xlws.FILTER(#REF!,#REF!=A13)))</f>
        <v>#REF!</v>
      </c>
    </row>
    <row r="14" spans="1:9" x14ac:dyDescent="0.35">
      <c r="B14" t="e" cm="1">
        <f t="array" ref="B14">TRANSPOSE(_xlfn._xlws.SORT(_xlfn._xlws.FILTER(#REF!,#REF!=A14)))</f>
        <v>#REF!</v>
      </c>
    </row>
    <row r="15" spans="1:9" x14ac:dyDescent="0.35">
      <c r="B15" t="e" cm="1">
        <f t="array" ref="B15">TRANSPOSE(_xlfn._xlws.SORT(_xlfn._xlws.FILTER(#REF!,#REF!=A15)))</f>
        <v>#REF!</v>
      </c>
    </row>
    <row r="16" spans="1:9" x14ac:dyDescent="0.35">
      <c r="B16" t="e" cm="1">
        <f t="array" ref="B16">TRANSPOSE(_xlfn._xlws.SORT(_xlfn._xlws.FILTER(#REF!,#REF!=A16)))</f>
        <v>#REF!</v>
      </c>
    </row>
    <row r="17" spans="2:2" x14ac:dyDescent="0.35">
      <c r="B17" t="e" cm="1">
        <f t="array" ref="B17">TRANSPOSE(_xlfn._xlws.SORT(_xlfn._xlws.FILTER(#REF!,#REF!=A17)))</f>
        <v>#REF!</v>
      </c>
    </row>
    <row r="18" spans="2:2" x14ac:dyDescent="0.35">
      <c r="B18" t="e" cm="1">
        <f t="array" ref="B18">TRANSPOSE(_xlfn._xlws.SORT(_xlfn._xlws.FILTER(#REF!,#REF!=A18)))</f>
        <v>#REF!</v>
      </c>
    </row>
    <row r="19" spans="2:2" x14ac:dyDescent="0.35">
      <c r="B19" t="e" cm="1">
        <f t="array" ref="B19">TRANSPOSE(_xlfn._xlws.SORT(_xlfn._xlws.FILTER(#REF!,#REF!=A19)))</f>
        <v>#REF!</v>
      </c>
    </row>
    <row r="20" spans="2:2" x14ac:dyDescent="0.35">
      <c r="B20" t="e" cm="1">
        <f t="array" ref="B20">TRANSPOSE(_xlfn._xlws.SORT(_xlfn._xlws.FILTER(#REF!,#REF!=A20)))</f>
        <v>#REF!</v>
      </c>
    </row>
    <row r="21" spans="2:2" x14ac:dyDescent="0.35">
      <c r="B21" t="e" cm="1">
        <f t="array" ref="B21">TRANSPOSE(_xlfn._xlws.SORT(_xlfn._xlws.FILTER(#REF!,#REF!=A21)))</f>
        <v>#REF!</v>
      </c>
    </row>
    <row r="22" spans="2:2" x14ac:dyDescent="0.35">
      <c r="B22" t="e" cm="1">
        <f t="array" ref="B22">TRANSPOSE(_xlfn._xlws.SORT(_xlfn._xlws.FILTER(#REF!,#REF!=A22)))</f>
        <v>#REF!</v>
      </c>
    </row>
    <row r="23" spans="2:2" x14ac:dyDescent="0.35">
      <c r="B23" t="e" cm="1">
        <f t="array" ref="B23">TRANSPOSE(_xlfn._xlws.SORT(_xlfn._xlws.FILTER(#REF!,#REF!=A23)))</f>
        <v>#REF!</v>
      </c>
    </row>
    <row r="24" spans="2:2" x14ac:dyDescent="0.35">
      <c r="B24" t="e" cm="1">
        <f t="array" ref="B24">TRANSPOSE(_xlfn._xlws.SORT(_xlfn._xlws.FILTER(#REF!,#REF!=A24)))</f>
        <v>#REF!</v>
      </c>
    </row>
    <row r="25" spans="2:2" x14ac:dyDescent="0.35">
      <c r="B25" t="e" cm="1">
        <f t="array" ref="B25">TRANSPOSE(_xlfn._xlws.SORT(_xlfn._xlws.FILTER(#REF!,#REF!=A25)))</f>
        <v>#REF!</v>
      </c>
    </row>
    <row r="26" spans="2:2" x14ac:dyDescent="0.35">
      <c r="B26" t="e" cm="1">
        <f t="array" ref="B26">TRANSPOSE(_xlfn._xlws.SORT(_xlfn._xlws.FILTER(#REF!,#REF!=A26)))</f>
        <v>#REF!</v>
      </c>
    </row>
    <row r="27" spans="2:2" x14ac:dyDescent="0.35">
      <c r="B27" t="e" cm="1">
        <f t="array" ref="B27">TRANSPOSE(_xlfn._xlws.SORT(_xlfn._xlws.FILTER(#REF!,#REF!=A27)))</f>
        <v>#REF!</v>
      </c>
    </row>
    <row r="28" spans="2:2" x14ac:dyDescent="0.35">
      <c r="B28" t="e" cm="1">
        <f t="array" ref="B28">TRANSPOSE(_xlfn._xlws.SORT(_xlfn._xlws.FILTER(#REF!,#REF!=A28)))</f>
        <v>#REF!</v>
      </c>
    </row>
    <row r="29" spans="2:2" x14ac:dyDescent="0.35">
      <c r="B29" t="e" cm="1">
        <f t="array" ref="B29">TRANSPOSE(_xlfn._xlws.SORT(_xlfn._xlws.FILTER(#REF!,#REF!=A29)))</f>
        <v>#REF!</v>
      </c>
    </row>
    <row r="30" spans="2:2" x14ac:dyDescent="0.35">
      <c r="B30" t="e" cm="1">
        <f t="array" ref="B30">TRANSPOSE(_xlfn._xlws.SORT(_xlfn._xlws.FILTER(#REF!,#REF!=A30)))</f>
        <v>#REF!</v>
      </c>
    </row>
    <row r="31" spans="2:2" x14ac:dyDescent="0.35">
      <c r="B31" t="e" cm="1">
        <f t="array" ref="B31">TRANSPOSE(_xlfn._xlws.SORT(_xlfn._xlws.FILTER(#REF!,#REF!=A31)))</f>
        <v>#REF!</v>
      </c>
    </row>
    <row r="32" spans="2:2" x14ac:dyDescent="0.35">
      <c r="B32" t="e" cm="1">
        <f t="array" ref="B32">TRANSPOSE(_xlfn._xlws.SORT(_xlfn._xlws.FILTER(#REF!,#REF!=A32)))</f>
        <v>#REF!</v>
      </c>
    </row>
    <row r="33" spans="2:2" x14ac:dyDescent="0.35">
      <c r="B33" t="e" cm="1">
        <f t="array" ref="B33">TRANSPOSE(_xlfn._xlws.SORT(_xlfn._xlws.FILTER(#REF!,#REF!=A33)))</f>
        <v>#REF!</v>
      </c>
    </row>
    <row r="34" spans="2:2" x14ac:dyDescent="0.35">
      <c r="B34" t="e" cm="1">
        <f t="array" ref="B34">TRANSPOSE(_xlfn._xlws.SORT(_xlfn._xlws.FILTER(#REF!,#REF!=A34)))</f>
        <v>#REF!</v>
      </c>
    </row>
    <row r="35" spans="2:2" x14ac:dyDescent="0.35">
      <c r="B35" t="e" cm="1">
        <f t="array" ref="B35">TRANSPOSE(_xlfn._xlws.SORT(_xlfn._xlws.FILTER(#REF!,#REF!=A35)))</f>
        <v>#REF!</v>
      </c>
    </row>
    <row r="36" spans="2:2" x14ac:dyDescent="0.35">
      <c r="B36" t="e" cm="1">
        <f t="array" ref="B36">TRANSPOSE(_xlfn._xlws.SORT(_xlfn._xlws.FILTER(#REF!,#REF!=A36)))</f>
        <v>#REF!</v>
      </c>
    </row>
    <row r="37" spans="2:2" x14ac:dyDescent="0.35">
      <c r="B37" t="e" cm="1">
        <f t="array" ref="B37">TRANSPOSE(_xlfn._xlws.SORT(_xlfn._xlws.FILTER(#REF!,#REF!=A37)))</f>
        <v>#REF!</v>
      </c>
    </row>
    <row r="38" spans="2:2" x14ac:dyDescent="0.35">
      <c r="B38" t="e" cm="1">
        <f t="array" ref="B38">TRANSPOSE(_xlfn._xlws.SORT(_xlfn._xlws.FILTER(#REF!,#REF!=A38)))</f>
        <v>#REF!</v>
      </c>
    </row>
    <row r="39" spans="2:2" x14ac:dyDescent="0.35">
      <c r="B39" t="e" cm="1">
        <f t="array" ref="B39">TRANSPOSE(_xlfn._xlws.SORT(_xlfn._xlws.FILTER(#REF!,#REF!=A39)))</f>
        <v>#REF!</v>
      </c>
    </row>
    <row r="40" spans="2:2" x14ac:dyDescent="0.35">
      <c r="B40" t="e" cm="1">
        <f t="array" ref="B40">TRANSPOSE(_xlfn._xlws.SORT(_xlfn._xlws.FILTER(#REF!,#REF!=A40)))</f>
        <v>#REF!</v>
      </c>
    </row>
    <row r="41" spans="2:2" x14ac:dyDescent="0.35">
      <c r="B41" t="e" cm="1">
        <f t="array" ref="B41">TRANSPOSE(_xlfn._xlws.SORT(_xlfn._xlws.FILTER(#REF!,#REF!=A41)))</f>
        <v>#REF!</v>
      </c>
    </row>
    <row r="42" spans="2:2" x14ac:dyDescent="0.35">
      <c r="B42" t="e" cm="1">
        <f t="array" ref="B42">TRANSPOSE(_xlfn._xlws.SORT(_xlfn._xlws.FILTER(#REF!,#REF!=A42)))</f>
        <v>#REF!</v>
      </c>
    </row>
    <row r="43" spans="2:2" x14ac:dyDescent="0.35">
      <c r="B43" t="e" cm="1">
        <f t="array" ref="B43">TRANSPOSE(_xlfn._xlws.SORT(_xlfn._xlws.FILTER(#REF!,#REF!=A43)))</f>
        <v>#REF!</v>
      </c>
    </row>
    <row r="44" spans="2:2" x14ac:dyDescent="0.35">
      <c r="B44" t="e" cm="1">
        <f t="array" ref="B44">TRANSPOSE(_xlfn._xlws.SORT(_xlfn._xlws.FILTER(#REF!,#REF!=A44)))</f>
        <v>#REF!</v>
      </c>
    </row>
    <row r="45" spans="2:2" x14ac:dyDescent="0.35">
      <c r="B45" t="e" cm="1">
        <f t="array" ref="B45">TRANSPOSE(_xlfn._xlws.SORT(_xlfn._xlws.FILTER(#REF!,#REF!=A45)))</f>
        <v>#REF!</v>
      </c>
    </row>
    <row r="46" spans="2:2" x14ac:dyDescent="0.35">
      <c r="B46" t="e" cm="1">
        <f t="array" ref="B46">TRANSPOSE(_xlfn._xlws.SORT(_xlfn._xlws.FILTER(#REF!,#REF!=A46)))</f>
        <v>#REF!</v>
      </c>
    </row>
    <row r="47" spans="2:2" x14ac:dyDescent="0.35">
      <c r="B47" t="e" cm="1">
        <f t="array" ref="B47">TRANSPOSE(_xlfn._xlws.SORT(_xlfn._xlws.FILTER(#REF!,#REF!=A47)))</f>
        <v>#REF!</v>
      </c>
    </row>
    <row r="48" spans="2:2" x14ac:dyDescent="0.35">
      <c r="B48" t="e" cm="1">
        <f t="array" ref="B48">TRANSPOSE(_xlfn._xlws.SORT(_xlfn._xlws.FILTER(#REF!,#REF!=A48)))</f>
        <v>#REF!</v>
      </c>
    </row>
    <row r="49" spans="2:2" x14ac:dyDescent="0.35">
      <c r="B49" t="e" cm="1">
        <f t="array" ref="B49">TRANSPOSE(_xlfn._xlws.SORT(_xlfn._xlws.FILTER(#REF!,#REF!=A49)))</f>
        <v>#REF!</v>
      </c>
    </row>
    <row r="50" spans="2:2" x14ac:dyDescent="0.35">
      <c r="B50" t="e" cm="1">
        <f t="array" ref="B50">TRANSPOSE(_xlfn._xlws.SORT(_xlfn._xlws.FILTER(#REF!,#REF!=A50)))</f>
        <v>#REF!</v>
      </c>
    </row>
    <row r="51" spans="2:2" x14ac:dyDescent="0.35">
      <c r="B51" t="e" cm="1">
        <f t="array" ref="B51">TRANSPOSE(_xlfn._xlws.SORT(_xlfn._xlws.FILTER(#REF!,#REF!=A51)))</f>
        <v>#REF!</v>
      </c>
    </row>
    <row r="52" spans="2:2" x14ac:dyDescent="0.35">
      <c r="B52" t="e" cm="1">
        <f t="array" ref="B52">TRANSPOSE(_xlfn._xlws.SORT(_xlfn._xlws.FILTER(#REF!,#REF!=A52)))</f>
        <v>#REF!</v>
      </c>
    </row>
    <row r="53" spans="2:2" x14ac:dyDescent="0.35">
      <c r="B53" t="e" cm="1">
        <f t="array" ref="B53">TRANSPOSE(_xlfn._xlws.SORT(_xlfn._xlws.FILTER(#REF!,#REF!=A53)))</f>
        <v>#REF!</v>
      </c>
    </row>
    <row r="54" spans="2:2" x14ac:dyDescent="0.35">
      <c r="B54" t="e" cm="1">
        <f t="array" ref="B54">TRANSPOSE(_xlfn._xlws.SORT(_xlfn._xlws.FILTER(#REF!,#REF!=A54)))</f>
        <v>#REF!</v>
      </c>
    </row>
    <row r="55" spans="2:2" x14ac:dyDescent="0.35">
      <c r="B55" t="e" cm="1">
        <f t="array" ref="B55">TRANSPOSE(_xlfn._xlws.SORT(_xlfn._xlws.FILTER(#REF!,#REF!=A55)))</f>
        <v>#REF!</v>
      </c>
    </row>
    <row r="56" spans="2:2" x14ac:dyDescent="0.35">
      <c r="B56" t="e" cm="1">
        <f t="array" ref="B56">TRANSPOSE(_xlfn._xlws.SORT(_xlfn._xlws.FILTER(#REF!,#REF!=A56)))</f>
        <v>#REF!</v>
      </c>
    </row>
    <row r="57" spans="2:2" x14ac:dyDescent="0.35">
      <c r="B57" t="e" cm="1">
        <f t="array" ref="B57">TRANSPOSE(_xlfn._xlws.SORT(_xlfn._xlws.FILTER(#REF!,#REF!=A57)))</f>
        <v>#REF!</v>
      </c>
    </row>
    <row r="58" spans="2:2" x14ac:dyDescent="0.35">
      <c r="B58" t="e" cm="1">
        <f t="array" ref="B58">TRANSPOSE(_xlfn._xlws.SORT(_xlfn._xlws.FILTER(#REF!,#REF!=A58)))</f>
        <v>#REF!</v>
      </c>
    </row>
    <row r="59" spans="2:2" x14ac:dyDescent="0.35">
      <c r="B59" t="e" cm="1">
        <f t="array" ref="B59">TRANSPOSE(_xlfn._xlws.SORT(_xlfn._xlws.FILTER(#REF!,#REF!=A59)))</f>
        <v>#REF!</v>
      </c>
    </row>
    <row r="60" spans="2:2" x14ac:dyDescent="0.35">
      <c r="B60" t="e" cm="1">
        <f t="array" ref="B60">TRANSPOSE(_xlfn._xlws.SORT(_xlfn._xlws.FILTER(#REF!,#REF!=A60)))</f>
        <v>#REF!</v>
      </c>
    </row>
    <row r="61" spans="2:2" x14ac:dyDescent="0.35">
      <c r="B61" t="e" cm="1">
        <f t="array" ref="B61">TRANSPOSE(_xlfn._xlws.SORT(_xlfn._xlws.FILTER(#REF!,#REF!=A61)))</f>
        <v>#REF!</v>
      </c>
    </row>
    <row r="62" spans="2:2" x14ac:dyDescent="0.35">
      <c r="B62" t="e" cm="1">
        <f t="array" ref="B62">TRANSPOSE(_xlfn._xlws.SORT(_xlfn._xlws.FILTER(#REF!,#REF!=A62)))</f>
        <v>#REF!</v>
      </c>
    </row>
    <row r="63" spans="2:2" x14ac:dyDescent="0.35">
      <c r="B63" t="e" cm="1">
        <f t="array" ref="B63">TRANSPOSE(_xlfn._xlws.SORT(_xlfn._xlws.FILTER(#REF!,#REF!=A63)))</f>
        <v>#REF!</v>
      </c>
    </row>
    <row r="64" spans="2:2" x14ac:dyDescent="0.35">
      <c r="B64" t="e" cm="1">
        <f t="array" ref="B64">TRANSPOSE(_xlfn._xlws.SORT(_xlfn._xlws.FILTER(#REF!,#REF!=A64)))</f>
        <v>#REF!</v>
      </c>
    </row>
    <row r="65" spans="2:2" x14ac:dyDescent="0.35">
      <c r="B65" t="e" cm="1">
        <f t="array" ref="B65">TRANSPOSE(_xlfn._xlws.SORT(_xlfn._xlws.FILTER(#REF!,#REF!=A65)))</f>
        <v>#REF!</v>
      </c>
    </row>
    <row r="66" spans="2:2" x14ac:dyDescent="0.35">
      <c r="B66" t="e" cm="1">
        <f t="array" ref="B66">TRANSPOSE(_xlfn._xlws.SORT(_xlfn._xlws.FILTER(#REF!,#REF!=A66)))</f>
        <v>#REF!</v>
      </c>
    </row>
    <row r="67" spans="2:2" x14ac:dyDescent="0.35">
      <c r="B67" t="e" cm="1">
        <f t="array" ref="B67">TRANSPOSE(_xlfn._xlws.SORT(_xlfn._xlws.FILTER(#REF!,#REF!=A67)))</f>
        <v>#REF!</v>
      </c>
    </row>
    <row r="68" spans="2:2" x14ac:dyDescent="0.35">
      <c r="B68" t="e" cm="1">
        <f t="array" ref="B68">TRANSPOSE(_xlfn._xlws.SORT(_xlfn._xlws.FILTER(#REF!,#REF!=A68)))</f>
        <v>#REF!</v>
      </c>
    </row>
    <row r="69" spans="2:2" x14ac:dyDescent="0.35">
      <c r="B69" t="e" cm="1">
        <f t="array" ref="B69">TRANSPOSE(_xlfn._xlws.SORT(_xlfn._xlws.FILTER(#REF!,#REF!=A69)))</f>
        <v>#REF!</v>
      </c>
    </row>
    <row r="70" spans="2:2" x14ac:dyDescent="0.35">
      <c r="B70" t="e" cm="1">
        <f t="array" ref="B70">TRANSPOSE(_xlfn._xlws.SORT(_xlfn._xlws.FILTER(#REF!,#REF!=A70)))</f>
        <v>#REF!</v>
      </c>
    </row>
    <row r="71" spans="2:2" x14ac:dyDescent="0.35">
      <c r="B71" t="e" cm="1">
        <f t="array" ref="B71">TRANSPOSE(_xlfn._xlws.SORT(_xlfn._xlws.FILTER(#REF!,#REF!=A71)))</f>
        <v>#REF!</v>
      </c>
    </row>
    <row r="72" spans="2:2" x14ac:dyDescent="0.35">
      <c r="B72" t="e" cm="1">
        <f t="array" ref="B72">TRANSPOSE(_xlfn._xlws.SORT(_xlfn._xlws.FILTER(#REF!,#REF!=A72)))</f>
        <v>#REF!</v>
      </c>
    </row>
    <row r="73" spans="2:2" x14ac:dyDescent="0.35">
      <c r="B73" t="e" cm="1">
        <f t="array" ref="B73">TRANSPOSE(_xlfn._xlws.SORT(_xlfn._xlws.FILTER(#REF!,#REF!=A73)))</f>
        <v>#REF!</v>
      </c>
    </row>
    <row r="74" spans="2:2" x14ac:dyDescent="0.35">
      <c r="B74" t="e" cm="1">
        <f t="array" ref="B74">TRANSPOSE(_xlfn._xlws.SORT(_xlfn._xlws.FILTER(#REF!,#REF!=A74)))</f>
        <v>#REF!</v>
      </c>
    </row>
    <row r="75" spans="2:2" x14ac:dyDescent="0.35">
      <c r="B75" t="e" cm="1">
        <f t="array" ref="B75">TRANSPOSE(_xlfn._xlws.SORT(_xlfn._xlws.FILTER(#REF!,#REF!=A75)))</f>
        <v>#REF!</v>
      </c>
    </row>
    <row r="76" spans="2:2" x14ac:dyDescent="0.35">
      <c r="B76" t="e" cm="1">
        <f t="array" ref="B76">TRANSPOSE(_xlfn._xlws.SORT(_xlfn._xlws.FILTER(#REF!,#REF!=A76)))</f>
        <v>#REF!</v>
      </c>
    </row>
    <row r="77" spans="2:2" x14ac:dyDescent="0.35">
      <c r="B77" t="e" cm="1">
        <f t="array" ref="B77">TRANSPOSE(_xlfn._xlws.SORT(_xlfn._xlws.FILTER(#REF!,#REF!=A77)))</f>
        <v>#REF!</v>
      </c>
    </row>
    <row r="78" spans="2:2" x14ac:dyDescent="0.35">
      <c r="B78" t="e" cm="1">
        <f t="array" ref="B78">TRANSPOSE(_xlfn._xlws.SORT(_xlfn._xlws.FILTER(#REF!,#REF!=A78)))</f>
        <v>#REF!</v>
      </c>
    </row>
    <row r="79" spans="2:2" x14ac:dyDescent="0.35">
      <c r="B79" t="e" cm="1">
        <f t="array" ref="B79">TRANSPOSE(_xlfn._xlws.SORT(_xlfn._xlws.FILTER(#REF!,#REF!=A79)))</f>
        <v>#REF!</v>
      </c>
    </row>
    <row r="80" spans="2:2" x14ac:dyDescent="0.35">
      <c r="B80" t="e" cm="1">
        <f t="array" ref="B80">TRANSPOSE(_xlfn._xlws.SORT(_xlfn._xlws.FILTER(#REF!,#REF!=A80)))</f>
        <v>#REF!</v>
      </c>
    </row>
    <row r="81" spans="2:2" x14ac:dyDescent="0.35">
      <c r="B81" t="e" cm="1">
        <f t="array" ref="B81">TRANSPOSE(_xlfn._xlws.SORT(_xlfn._xlws.FILTER(#REF!,#REF!=A81)))</f>
        <v>#REF!</v>
      </c>
    </row>
    <row r="82" spans="2:2" x14ac:dyDescent="0.35">
      <c r="B82" t="e" cm="1">
        <f t="array" ref="B82">TRANSPOSE(_xlfn._xlws.SORT(_xlfn._xlws.FILTER(#REF!,#REF!=A82)))</f>
        <v>#REF!</v>
      </c>
    </row>
    <row r="83" spans="2:2" x14ac:dyDescent="0.35">
      <c r="B83" t="e" cm="1">
        <f t="array" ref="B83">TRANSPOSE(_xlfn._xlws.SORT(_xlfn._xlws.FILTER(#REF!,#REF!=A83)))</f>
        <v>#REF!</v>
      </c>
    </row>
    <row r="84" spans="2:2" x14ac:dyDescent="0.35">
      <c r="B84" t="e" cm="1">
        <f t="array" ref="B84">TRANSPOSE(_xlfn._xlws.SORT(_xlfn._xlws.FILTER(#REF!,#REF!=A84)))</f>
        <v>#REF!</v>
      </c>
    </row>
    <row r="85" spans="2:2" x14ac:dyDescent="0.35">
      <c r="B85" t="e" cm="1">
        <f t="array" ref="B85">TRANSPOSE(_xlfn._xlws.SORT(_xlfn._xlws.FILTER(#REF!,#REF!=A85)))</f>
        <v>#REF!</v>
      </c>
    </row>
    <row r="86" spans="2:2" x14ac:dyDescent="0.35">
      <c r="B86" t="e" cm="1">
        <f t="array" ref="B86">TRANSPOSE(_xlfn._xlws.SORT(_xlfn._xlws.FILTER(#REF!,#REF!=A86)))</f>
        <v>#REF!</v>
      </c>
    </row>
    <row r="87" spans="2:2" x14ac:dyDescent="0.35">
      <c r="B87" t="e" cm="1">
        <f t="array" ref="B87">TRANSPOSE(_xlfn._xlws.SORT(_xlfn._xlws.FILTER(#REF!,#REF!=A87)))</f>
        <v>#REF!</v>
      </c>
    </row>
    <row r="88" spans="2:2" x14ac:dyDescent="0.35">
      <c r="B88" t="e" cm="1">
        <f t="array" ref="B88">TRANSPOSE(_xlfn._xlws.SORT(_xlfn._xlws.FILTER(#REF!,#REF!=A88)))</f>
        <v>#REF!</v>
      </c>
    </row>
    <row r="89" spans="2:2" x14ac:dyDescent="0.35">
      <c r="B89" t="e" cm="1">
        <f t="array" ref="B89">TRANSPOSE(_xlfn._xlws.SORT(_xlfn._xlws.FILTER(#REF!,#REF!=A89)))</f>
        <v>#REF!</v>
      </c>
    </row>
    <row r="90" spans="2:2" x14ac:dyDescent="0.35">
      <c r="B90" t="e" cm="1">
        <f t="array" ref="B90">TRANSPOSE(_xlfn._xlws.SORT(_xlfn._xlws.FILTER(#REF!,#REF!=A90)))</f>
        <v>#REF!</v>
      </c>
    </row>
    <row r="91" spans="2:2" x14ac:dyDescent="0.35">
      <c r="B91" t="e" cm="1">
        <f t="array" ref="B91">TRANSPOSE(_xlfn._xlws.SORT(_xlfn._xlws.FILTER(#REF!,#REF!=A91)))</f>
        <v>#REF!</v>
      </c>
    </row>
    <row r="92" spans="2:2" x14ac:dyDescent="0.35">
      <c r="B92" t="e" cm="1">
        <f t="array" ref="B92">TRANSPOSE(_xlfn._xlws.SORT(_xlfn._xlws.FILTER(#REF!,#REF!=A92)))</f>
        <v>#REF!</v>
      </c>
    </row>
    <row r="93" spans="2:2" x14ac:dyDescent="0.35">
      <c r="B93" t="e" cm="1">
        <f t="array" ref="B93">TRANSPOSE(_xlfn._xlws.SORT(_xlfn._xlws.FILTER(#REF!,#REF!=A93)))</f>
        <v>#REF!</v>
      </c>
    </row>
    <row r="94" spans="2:2" x14ac:dyDescent="0.35">
      <c r="B94" t="e" cm="1">
        <f t="array" ref="B94">TRANSPOSE(_xlfn._xlws.SORT(_xlfn._xlws.FILTER(#REF!,#REF!=A94)))</f>
        <v>#REF!</v>
      </c>
    </row>
    <row r="95" spans="2:2" x14ac:dyDescent="0.35">
      <c r="B95" t="e" cm="1">
        <f t="array" ref="B95">TRANSPOSE(_xlfn._xlws.SORT(_xlfn._xlws.FILTER(#REF!,#REF!=A95)))</f>
        <v>#REF!</v>
      </c>
    </row>
    <row r="96" spans="2:2" x14ac:dyDescent="0.35">
      <c r="B96" t="e" cm="1">
        <f t="array" ref="B96">TRANSPOSE(_xlfn._xlws.SORT(_xlfn._xlws.FILTER(#REF!,#REF!=A96)))</f>
        <v>#REF!</v>
      </c>
    </row>
    <row r="97" spans="2:2" x14ac:dyDescent="0.35">
      <c r="B97" t="e" cm="1">
        <f t="array" ref="B97">TRANSPOSE(_xlfn._xlws.SORT(_xlfn._xlws.FILTER(#REF!,#REF!=A97)))</f>
        <v>#REF!</v>
      </c>
    </row>
    <row r="98" spans="2:2" x14ac:dyDescent="0.35">
      <c r="B98" t="e" cm="1">
        <f t="array" ref="B98">TRANSPOSE(_xlfn._xlws.SORT(_xlfn._xlws.FILTER(#REF!,#REF!=A98)))</f>
        <v>#REF!</v>
      </c>
    </row>
    <row r="99" spans="2:2" x14ac:dyDescent="0.35">
      <c r="B99" t="e" cm="1">
        <f t="array" ref="B99">TRANSPOSE(_xlfn._xlws.SORT(_xlfn._xlws.FILTER(#REF!,#REF!=A99)))</f>
        <v>#REF!</v>
      </c>
    </row>
    <row r="100" spans="2:2" x14ac:dyDescent="0.35">
      <c r="B100" t="e" cm="1">
        <f t="array" ref="B100">TRANSPOSE(_xlfn._xlws.SORT(_xlfn._xlws.FILTER(#REF!,#REF!=A100)))</f>
        <v>#REF!</v>
      </c>
    </row>
    <row r="101" spans="2:2" x14ac:dyDescent="0.35">
      <c r="B101" t="e" cm="1">
        <f t="array" ref="B101">TRANSPOSE(_xlfn._xlws.SORT(_xlfn._xlws.FILTER(#REF!,#REF!=A101)))</f>
        <v>#REF!</v>
      </c>
    </row>
    <row r="102" spans="2:2" x14ac:dyDescent="0.35">
      <c r="B102" t="e" cm="1">
        <f t="array" ref="B102">TRANSPOSE(_xlfn._xlws.SORT(_xlfn._xlws.FILTER(#REF!,#REF!=A102)))</f>
        <v>#REF!</v>
      </c>
    </row>
    <row r="103" spans="2:2" x14ac:dyDescent="0.35">
      <c r="B103" t="e" cm="1">
        <f t="array" ref="B103">TRANSPOSE(_xlfn._xlws.SORT(_xlfn._xlws.FILTER(#REF!,#REF!=A103)))</f>
        <v>#REF!</v>
      </c>
    </row>
    <row r="104" spans="2:2" x14ac:dyDescent="0.35">
      <c r="B104" t="e" cm="1">
        <f t="array" ref="B104">TRANSPOSE(_xlfn._xlws.SORT(_xlfn._xlws.FILTER(#REF!,#REF!=A104)))</f>
        <v>#REF!</v>
      </c>
    </row>
    <row r="105" spans="2:2" x14ac:dyDescent="0.35">
      <c r="B105" t="e" cm="1">
        <f t="array" ref="B105">TRANSPOSE(_xlfn._xlws.SORT(_xlfn._xlws.FILTER(#REF!,#REF!=A105)))</f>
        <v>#REF!</v>
      </c>
    </row>
    <row r="106" spans="2:2" x14ac:dyDescent="0.35">
      <c r="B106" t="e" cm="1">
        <f t="array" ref="B106">TRANSPOSE(_xlfn._xlws.SORT(_xlfn._xlws.FILTER(#REF!,#REF!=A106)))</f>
        <v>#REF!</v>
      </c>
    </row>
    <row r="107" spans="2:2" x14ac:dyDescent="0.35">
      <c r="B107" t="e" cm="1">
        <f t="array" ref="B107">TRANSPOSE(_xlfn._xlws.SORT(_xlfn._xlws.FILTER(#REF!,#REF!=A107)))</f>
        <v>#REF!</v>
      </c>
    </row>
    <row r="108" spans="2:2" x14ac:dyDescent="0.35">
      <c r="B108" t="e" cm="1">
        <f t="array" ref="B108">TRANSPOSE(_xlfn._xlws.SORT(_xlfn._xlws.FILTER(#REF!,#REF!=A108)))</f>
        <v>#REF!</v>
      </c>
    </row>
    <row r="109" spans="2:2" x14ac:dyDescent="0.35">
      <c r="B109" t="e" cm="1">
        <f t="array" ref="B109">TRANSPOSE(_xlfn._xlws.SORT(_xlfn._xlws.FILTER(#REF!,#REF!=A109)))</f>
        <v>#REF!</v>
      </c>
    </row>
    <row r="110" spans="2:2" x14ac:dyDescent="0.35">
      <c r="B110" t="e" cm="1">
        <f t="array" ref="B110">TRANSPOSE(_xlfn._xlws.SORT(_xlfn._xlws.FILTER(#REF!,#REF!=A110)))</f>
        <v>#REF!</v>
      </c>
    </row>
    <row r="111" spans="2:2" x14ac:dyDescent="0.35">
      <c r="B111" t="e" cm="1">
        <f t="array" ref="B111">TRANSPOSE(_xlfn._xlws.SORT(_xlfn._xlws.FILTER(#REF!,#REF!=A111)))</f>
        <v>#REF!</v>
      </c>
    </row>
    <row r="112" spans="2:2" x14ac:dyDescent="0.35">
      <c r="B112" t="e" cm="1">
        <f t="array" ref="B112">TRANSPOSE(_xlfn._xlws.SORT(_xlfn._xlws.FILTER(#REF!,#REF!=A112)))</f>
        <v>#REF!</v>
      </c>
    </row>
    <row r="113" spans="2:2" x14ac:dyDescent="0.35">
      <c r="B113" t="e" cm="1">
        <f t="array" ref="B113">TRANSPOSE(_xlfn._xlws.SORT(_xlfn._xlws.FILTER(#REF!,#REF!=A113)))</f>
        <v>#REF!</v>
      </c>
    </row>
    <row r="114" spans="2:2" x14ac:dyDescent="0.35">
      <c r="B114" t="e" cm="1">
        <f t="array" ref="B114">TRANSPOSE(_xlfn._xlws.SORT(_xlfn._xlws.FILTER(#REF!,#REF!=A114)))</f>
        <v>#REF!</v>
      </c>
    </row>
    <row r="115" spans="2:2" x14ac:dyDescent="0.35">
      <c r="B115" t="e" cm="1">
        <f t="array" ref="B115">TRANSPOSE(_xlfn._xlws.SORT(_xlfn._xlws.FILTER(#REF!,#REF!=A115)))</f>
        <v>#REF!</v>
      </c>
    </row>
    <row r="116" spans="2:2" x14ac:dyDescent="0.35">
      <c r="B116" t="e" cm="1">
        <f t="array" ref="B116">TRANSPOSE(_xlfn._xlws.SORT(_xlfn._xlws.FILTER(#REF!,#REF!=A116)))</f>
        <v>#REF!</v>
      </c>
    </row>
    <row r="117" spans="2:2" x14ac:dyDescent="0.35">
      <c r="B117" t="e" cm="1">
        <f t="array" ref="B117">TRANSPOSE(_xlfn._xlws.SORT(_xlfn._xlws.FILTER(#REF!,#REF!=A117)))</f>
        <v>#REF!</v>
      </c>
    </row>
    <row r="118" spans="2:2" x14ac:dyDescent="0.35">
      <c r="B118" t="e" cm="1">
        <f t="array" ref="B118">TRANSPOSE(_xlfn._xlws.SORT(_xlfn._xlws.FILTER(#REF!,#REF!=A118)))</f>
        <v>#REF!</v>
      </c>
    </row>
    <row r="119" spans="2:2" x14ac:dyDescent="0.35">
      <c r="B119" t="e" cm="1">
        <f t="array" ref="B119">TRANSPOSE(_xlfn._xlws.SORT(_xlfn._xlws.FILTER(#REF!,#REF!=A119)))</f>
        <v>#REF!</v>
      </c>
    </row>
    <row r="120" spans="2:2" x14ac:dyDescent="0.35">
      <c r="B120" t="e" cm="1">
        <f t="array" ref="B120">TRANSPOSE(_xlfn._xlws.SORT(_xlfn._xlws.FILTER(#REF!,#REF!=A120)))</f>
        <v>#REF!</v>
      </c>
    </row>
    <row r="121" spans="2:2" x14ac:dyDescent="0.35">
      <c r="B121" t="e" cm="1">
        <f t="array" ref="B121">TRANSPOSE(_xlfn._xlws.SORT(_xlfn._xlws.FILTER(#REF!,#REF!=A121)))</f>
        <v>#REF!</v>
      </c>
    </row>
    <row r="122" spans="2:2" x14ac:dyDescent="0.35">
      <c r="B122" t="e" cm="1">
        <f t="array" ref="B122">TRANSPOSE(_xlfn._xlws.SORT(_xlfn._xlws.FILTER(#REF!,#REF!=A122)))</f>
        <v>#REF!</v>
      </c>
    </row>
    <row r="123" spans="2:2" x14ac:dyDescent="0.35">
      <c r="B123" t="e" cm="1">
        <f t="array" ref="B123">TRANSPOSE(_xlfn._xlws.SORT(_xlfn._xlws.FILTER(#REF!,#REF!=A123)))</f>
        <v>#REF!</v>
      </c>
    </row>
    <row r="124" spans="2:2" x14ac:dyDescent="0.35">
      <c r="B124" t="e" cm="1">
        <f t="array" ref="B124">TRANSPOSE(_xlfn._xlws.SORT(_xlfn._xlws.FILTER(#REF!,#REF!=A124)))</f>
        <v>#REF!</v>
      </c>
    </row>
    <row r="125" spans="2:2" x14ac:dyDescent="0.35">
      <c r="B125" t="e" cm="1">
        <f t="array" ref="B125">TRANSPOSE(_xlfn._xlws.SORT(_xlfn._xlws.FILTER(#REF!,#REF!=A125)))</f>
        <v>#REF!</v>
      </c>
    </row>
    <row r="126" spans="2:2" x14ac:dyDescent="0.35">
      <c r="B126" t="e" cm="1">
        <f t="array" ref="B126">TRANSPOSE(_xlfn._xlws.SORT(_xlfn._xlws.FILTER(#REF!,#REF!=A126)))</f>
        <v>#REF!</v>
      </c>
    </row>
    <row r="127" spans="2:2" x14ac:dyDescent="0.35">
      <c r="B127" t="e" cm="1">
        <f t="array" ref="B127">TRANSPOSE(_xlfn._xlws.SORT(_xlfn._xlws.FILTER(#REF!,#REF!=A127)))</f>
        <v>#REF!</v>
      </c>
    </row>
    <row r="128" spans="2:2" x14ac:dyDescent="0.35">
      <c r="B128" t="e" cm="1">
        <f t="array" ref="B128">TRANSPOSE(_xlfn._xlws.SORT(_xlfn._xlws.FILTER(#REF!,#REF!=A128)))</f>
        <v>#REF!</v>
      </c>
    </row>
    <row r="129" spans="2:2" x14ac:dyDescent="0.35">
      <c r="B129" t="e" cm="1">
        <f t="array" ref="B129">TRANSPOSE(_xlfn._xlws.SORT(_xlfn._xlws.FILTER(#REF!,#REF!=A129)))</f>
        <v>#REF!</v>
      </c>
    </row>
    <row r="130" spans="2:2" x14ac:dyDescent="0.35">
      <c r="B130" t="e" cm="1">
        <f t="array" ref="B130">TRANSPOSE(_xlfn._xlws.SORT(_xlfn._xlws.FILTER(#REF!,#REF!=A130)))</f>
        <v>#REF!</v>
      </c>
    </row>
    <row r="131" spans="2:2" x14ac:dyDescent="0.35">
      <c r="B131" t="e" cm="1">
        <f t="array" ref="B131">TRANSPOSE(_xlfn._xlws.SORT(_xlfn._xlws.FILTER(#REF!,#REF!=A131)))</f>
        <v>#REF!</v>
      </c>
    </row>
    <row r="132" spans="2:2" x14ac:dyDescent="0.35">
      <c r="B132" t="e" cm="1">
        <f t="array" ref="B132">TRANSPOSE(_xlfn._xlws.SORT(_xlfn._xlws.FILTER(#REF!,#REF!=A132)))</f>
        <v>#REF!</v>
      </c>
    </row>
    <row r="133" spans="2:2" x14ac:dyDescent="0.35">
      <c r="B133" t="e" cm="1">
        <f t="array" ref="B133">TRANSPOSE(_xlfn._xlws.SORT(_xlfn._xlws.FILTER(#REF!,#REF!=A133)))</f>
        <v>#REF!</v>
      </c>
    </row>
    <row r="134" spans="2:2" x14ac:dyDescent="0.35">
      <c r="B134" t="e" cm="1">
        <f t="array" ref="B134">TRANSPOSE(_xlfn._xlws.SORT(_xlfn._xlws.FILTER(#REF!,#REF!=A134)))</f>
        <v>#REF!</v>
      </c>
    </row>
    <row r="135" spans="2:2" x14ac:dyDescent="0.35">
      <c r="B135" t="e" cm="1">
        <f t="array" ref="B135">TRANSPOSE(_xlfn._xlws.SORT(_xlfn._xlws.FILTER(#REF!,#REF!=A135)))</f>
        <v>#REF!</v>
      </c>
    </row>
    <row r="136" spans="2:2" x14ac:dyDescent="0.35">
      <c r="B136" t="e" cm="1">
        <f t="array" ref="B136">TRANSPOSE(_xlfn._xlws.SORT(_xlfn._xlws.FILTER(#REF!,#REF!=A136)))</f>
        <v>#REF!</v>
      </c>
    </row>
    <row r="137" spans="2:2" x14ac:dyDescent="0.35">
      <c r="B137" t="e" cm="1">
        <f t="array" ref="B137">TRANSPOSE(_xlfn._xlws.SORT(_xlfn._xlws.FILTER(#REF!,#REF!=A137)))</f>
        <v>#REF!</v>
      </c>
    </row>
    <row r="138" spans="2:2" x14ac:dyDescent="0.35">
      <c r="B138" t="e" cm="1">
        <f t="array" ref="B138">TRANSPOSE(_xlfn._xlws.SORT(_xlfn._xlws.FILTER(#REF!,#REF!=A138)))</f>
        <v>#REF!</v>
      </c>
    </row>
    <row r="139" spans="2:2" x14ac:dyDescent="0.35">
      <c r="B139" t="e" cm="1">
        <f t="array" ref="B139">TRANSPOSE(_xlfn._xlws.SORT(_xlfn._xlws.FILTER(#REF!,#REF!=A139)))</f>
        <v>#REF!</v>
      </c>
    </row>
    <row r="140" spans="2:2" x14ac:dyDescent="0.35">
      <c r="B140" t="e" cm="1">
        <f t="array" ref="B140">TRANSPOSE(_xlfn._xlws.SORT(_xlfn._xlws.FILTER(#REF!,#REF!=A140)))</f>
        <v>#REF!</v>
      </c>
    </row>
    <row r="141" spans="2:2" x14ac:dyDescent="0.35">
      <c r="B141" t="e" cm="1">
        <f t="array" ref="B141">TRANSPOSE(_xlfn._xlws.SORT(_xlfn._xlws.FILTER(#REF!,#REF!=A141)))</f>
        <v>#REF!</v>
      </c>
    </row>
    <row r="142" spans="2:2" x14ac:dyDescent="0.35">
      <c r="B142" t="e" cm="1">
        <f t="array" ref="B142">TRANSPOSE(_xlfn._xlws.SORT(_xlfn._xlws.FILTER(#REF!,#REF!=A142)))</f>
        <v>#REF!</v>
      </c>
    </row>
    <row r="143" spans="2:2" x14ac:dyDescent="0.35">
      <c r="B143" t="e" cm="1">
        <f t="array" ref="B143">TRANSPOSE(_xlfn._xlws.SORT(_xlfn._xlws.FILTER(#REF!,#REF!=A143)))</f>
        <v>#REF!</v>
      </c>
    </row>
    <row r="144" spans="2:2" x14ac:dyDescent="0.35">
      <c r="B144" t="e" cm="1">
        <f t="array" ref="B144">TRANSPOSE(_xlfn._xlws.SORT(_xlfn._xlws.FILTER(#REF!,#REF!=A144)))</f>
        <v>#REF!</v>
      </c>
    </row>
    <row r="145" spans="2:2" x14ac:dyDescent="0.35">
      <c r="B145" t="e" cm="1">
        <f t="array" ref="B145">TRANSPOSE(_xlfn._xlws.SORT(_xlfn._xlws.FILTER(#REF!,#REF!=A145)))</f>
        <v>#REF!</v>
      </c>
    </row>
    <row r="146" spans="2:2" x14ac:dyDescent="0.35">
      <c r="B146" t="e" cm="1">
        <f t="array" ref="B146">TRANSPOSE(_xlfn._xlws.SORT(_xlfn._xlws.FILTER(#REF!,#REF!=A146)))</f>
        <v>#REF!</v>
      </c>
    </row>
    <row r="147" spans="2:2" x14ac:dyDescent="0.35">
      <c r="B147" t="e" cm="1">
        <f t="array" ref="B147">TRANSPOSE(_xlfn._xlws.SORT(_xlfn._xlws.FILTER(#REF!,#REF!=A147)))</f>
        <v>#REF!</v>
      </c>
    </row>
    <row r="148" spans="2:2" x14ac:dyDescent="0.35">
      <c r="B148" t="e" cm="1">
        <f t="array" ref="B148">TRANSPOSE(_xlfn._xlws.SORT(_xlfn._xlws.FILTER(#REF!,#REF!=A148)))</f>
        <v>#REF!</v>
      </c>
    </row>
    <row r="149" spans="2:2" x14ac:dyDescent="0.35">
      <c r="B149" t="e" cm="1">
        <f t="array" ref="B149">TRANSPOSE(_xlfn._xlws.SORT(_xlfn._xlws.FILTER(#REF!,#REF!=A149)))</f>
        <v>#REF!</v>
      </c>
    </row>
    <row r="150" spans="2:2" x14ac:dyDescent="0.35">
      <c r="B150" t="e" cm="1">
        <f t="array" ref="B150">TRANSPOSE(_xlfn._xlws.SORT(_xlfn._xlws.FILTER(#REF!,#REF!=A150)))</f>
        <v>#REF!</v>
      </c>
    </row>
    <row r="151" spans="2:2" x14ac:dyDescent="0.35">
      <c r="B151" t="e" cm="1">
        <f t="array" ref="B151">TRANSPOSE(_xlfn._xlws.SORT(_xlfn._xlws.FILTER(#REF!,#REF!=A151)))</f>
        <v>#REF!</v>
      </c>
    </row>
    <row r="152" spans="2:2" x14ac:dyDescent="0.35">
      <c r="B152" t="e" cm="1">
        <f t="array" ref="B152">TRANSPOSE(_xlfn._xlws.SORT(_xlfn._xlws.FILTER(#REF!,#REF!=A152)))</f>
        <v>#REF!</v>
      </c>
    </row>
    <row r="153" spans="2:2" x14ac:dyDescent="0.35">
      <c r="B153" t="e" cm="1">
        <f t="array" ref="B153">TRANSPOSE(_xlfn._xlws.SORT(_xlfn._xlws.FILTER(#REF!,#REF!=A153)))</f>
        <v>#REF!</v>
      </c>
    </row>
    <row r="154" spans="2:2" x14ac:dyDescent="0.35">
      <c r="B154" t="e" cm="1">
        <f t="array" ref="B154">TRANSPOSE(_xlfn._xlws.SORT(_xlfn._xlws.FILTER(#REF!,#REF!=A154)))</f>
        <v>#REF!</v>
      </c>
    </row>
    <row r="155" spans="2:2" x14ac:dyDescent="0.35">
      <c r="B155" t="e" cm="1">
        <f t="array" ref="B155">TRANSPOSE(_xlfn._xlws.SORT(_xlfn._xlws.FILTER(#REF!,#REF!=A155)))</f>
        <v>#REF!</v>
      </c>
    </row>
    <row r="156" spans="2:2" x14ac:dyDescent="0.35">
      <c r="B156" t="e" cm="1">
        <f t="array" ref="B156">TRANSPOSE(_xlfn._xlws.SORT(_xlfn._xlws.FILTER(#REF!,#REF!=A156)))</f>
        <v>#REF!</v>
      </c>
    </row>
    <row r="157" spans="2:2" x14ac:dyDescent="0.35">
      <c r="B157" t="e" cm="1">
        <f t="array" ref="B157">TRANSPOSE(_xlfn._xlws.SORT(_xlfn._xlws.FILTER(#REF!,#REF!=A157)))</f>
        <v>#REF!</v>
      </c>
    </row>
    <row r="158" spans="2:2" x14ac:dyDescent="0.35">
      <c r="B158" t="e" cm="1">
        <f t="array" ref="B158">TRANSPOSE(_xlfn._xlws.SORT(_xlfn._xlws.FILTER(#REF!,#REF!=A158)))</f>
        <v>#REF!</v>
      </c>
    </row>
    <row r="159" spans="2:2" x14ac:dyDescent="0.35">
      <c r="B159" t="e" cm="1">
        <f t="array" ref="B159">TRANSPOSE(_xlfn._xlws.SORT(_xlfn._xlws.FILTER(#REF!,#REF!=A159)))</f>
        <v>#REF!</v>
      </c>
    </row>
    <row r="160" spans="2:2" x14ac:dyDescent="0.35">
      <c r="B160" t="e" cm="1">
        <f t="array" ref="B160">TRANSPOSE(_xlfn._xlws.SORT(_xlfn._xlws.FILTER(#REF!,#REF!=A160)))</f>
        <v>#REF!</v>
      </c>
    </row>
    <row r="161" spans="2:2" x14ac:dyDescent="0.35">
      <c r="B161" t="e" cm="1">
        <f t="array" ref="B161">TRANSPOSE(_xlfn._xlws.SORT(_xlfn._xlws.FILTER(#REF!,#REF!=A161)))</f>
        <v>#REF!</v>
      </c>
    </row>
    <row r="162" spans="2:2" x14ac:dyDescent="0.35">
      <c r="B162" t="e" cm="1">
        <f t="array" ref="B162">TRANSPOSE(_xlfn._xlws.SORT(_xlfn._xlws.FILTER(#REF!,#REF!=A162)))</f>
        <v>#REF!</v>
      </c>
    </row>
    <row r="163" spans="2:2" x14ac:dyDescent="0.35">
      <c r="B163" t="e" cm="1">
        <f t="array" ref="B163">TRANSPOSE(_xlfn._xlws.SORT(_xlfn._xlws.FILTER(#REF!,#REF!=A163)))</f>
        <v>#REF!</v>
      </c>
    </row>
    <row r="164" spans="2:2" x14ac:dyDescent="0.35">
      <c r="B164" t="e" cm="1">
        <f t="array" ref="B164">TRANSPOSE(_xlfn._xlws.SORT(_xlfn._xlws.FILTER(#REF!,#REF!=A164)))</f>
        <v>#REF!</v>
      </c>
    </row>
    <row r="165" spans="2:2" x14ac:dyDescent="0.35">
      <c r="B165" t="e" cm="1">
        <f t="array" ref="B165">TRANSPOSE(_xlfn._xlws.SORT(_xlfn._xlws.FILTER(#REF!,#REF!=A165)))</f>
        <v>#REF!</v>
      </c>
    </row>
    <row r="166" spans="2:2" x14ac:dyDescent="0.35">
      <c r="B166" t="e" cm="1">
        <f t="array" ref="B166">TRANSPOSE(_xlfn._xlws.SORT(_xlfn._xlws.FILTER(#REF!,#REF!=A166)))</f>
        <v>#REF!</v>
      </c>
    </row>
    <row r="167" spans="2:2" x14ac:dyDescent="0.35">
      <c r="B167" t="e" cm="1">
        <f t="array" ref="B167">TRANSPOSE(_xlfn._xlws.SORT(_xlfn._xlws.FILTER(#REF!,#REF!=A167)))</f>
        <v>#REF!</v>
      </c>
    </row>
    <row r="168" spans="2:2" x14ac:dyDescent="0.35">
      <c r="B168" t="e" cm="1">
        <f t="array" ref="B168">TRANSPOSE(_xlfn._xlws.SORT(_xlfn._xlws.FILTER(#REF!,#REF!=A168)))</f>
        <v>#REF!</v>
      </c>
    </row>
    <row r="169" spans="2:2" x14ac:dyDescent="0.35">
      <c r="B169" t="e" cm="1">
        <f t="array" ref="B169">TRANSPOSE(_xlfn._xlws.SORT(_xlfn._xlws.FILTER(#REF!,#REF!=A169)))</f>
        <v>#REF!</v>
      </c>
    </row>
    <row r="170" spans="2:2" x14ac:dyDescent="0.35">
      <c r="B170" t="e" cm="1">
        <f t="array" ref="B170">TRANSPOSE(_xlfn._xlws.SORT(_xlfn._xlws.FILTER(#REF!,#REF!=A170)))</f>
        <v>#REF!</v>
      </c>
    </row>
    <row r="171" spans="2:2" x14ac:dyDescent="0.35">
      <c r="B171" t="e" cm="1">
        <f t="array" ref="B171">TRANSPOSE(_xlfn._xlws.SORT(_xlfn._xlws.FILTER(#REF!,#REF!=A171)))</f>
        <v>#REF!</v>
      </c>
    </row>
    <row r="172" spans="2:2" x14ac:dyDescent="0.35">
      <c r="B172" t="e" cm="1">
        <f t="array" ref="B172">TRANSPOSE(_xlfn._xlws.SORT(_xlfn._xlws.FILTER(#REF!,#REF!=A172)))</f>
        <v>#REF!</v>
      </c>
    </row>
    <row r="173" spans="2:2" x14ac:dyDescent="0.35">
      <c r="B173" t="e" cm="1">
        <f t="array" ref="B173">TRANSPOSE(_xlfn._xlws.SORT(_xlfn._xlws.FILTER(#REF!,#REF!=A173)))</f>
        <v>#REF!</v>
      </c>
    </row>
    <row r="174" spans="2:2" x14ac:dyDescent="0.35">
      <c r="B174" t="e" cm="1">
        <f t="array" ref="B174">TRANSPOSE(_xlfn._xlws.SORT(_xlfn._xlws.FILTER(#REF!,#REF!=A174)))</f>
        <v>#REF!</v>
      </c>
    </row>
    <row r="175" spans="2:2" x14ac:dyDescent="0.35">
      <c r="B175" t="e" cm="1">
        <f t="array" ref="B175">TRANSPOSE(_xlfn._xlws.SORT(_xlfn._xlws.FILTER(#REF!,#REF!=A175)))</f>
        <v>#REF!</v>
      </c>
    </row>
    <row r="176" spans="2:2" x14ac:dyDescent="0.35">
      <c r="B176" t="e" cm="1">
        <f t="array" ref="B176">TRANSPOSE(_xlfn._xlws.SORT(_xlfn._xlws.FILTER(#REF!,#REF!=A176)))</f>
        <v>#REF!</v>
      </c>
    </row>
    <row r="177" spans="2:2" x14ac:dyDescent="0.35">
      <c r="B177" t="e" cm="1">
        <f t="array" ref="B177">TRANSPOSE(_xlfn._xlws.SORT(_xlfn._xlws.FILTER(#REF!,#REF!=A177)))</f>
        <v>#REF!</v>
      </c>
    </row>
    <row r="178" spans="2:2" x14ac:dyDescent="0.35">
      <c r="B178" t="e" cm="1">
        <f t="array" ref="B178">TRANSPOSE(_xlfn._xlws.SORT(_xlfn._xlws.FILTER(#REF!,#REF!=A178)))</f>
        <v>#REF!</v>
      </c>
    </row>
    <row r="179" spans="2:2" x14ac:dyDescent="0.35">
      <c r="B179" t="e" cm="1">
        <f t="array" ref="B179">TRANSPOSE(_xlfn._xlws.SORT(_xlfn._xlws.FILTER(#REF!,#REF!=A179)))</f>
        <v>#REF!</v>
      </c>
    </row>
    <row r="180" spans="2:2" x14ac:dyDescent="0.35">
      <c r="B180" t="e" cm="1">
        <f t="array" ref="B180">TRANSPOSE(_xlfn._xlws.SORT(_xlfn._xlws.FILTER(#REF!,#REF!=A180)))</f>
        <v>#REF!</v>
      </c>
    </row>
    <row r="181" spans="2:2" x14ac:dyDescent="0.35">
      <c r="B181" t="e" cm="1">
        <f t="array" ref="B181">TRANSPOSE(_xlfn._xlws.SORT(_xlfn._xlws.FILTER(#REF!,#REF!=A181)))</f>
        <v>#REF!</v>
      </c>
    </row>
    <row r="182" spans="2:2" x14ac:dyDescent="0.35">
      <c r="B182" t="e" cm="1">
        <f t="array" ref="B182">TRANSPOSE(_xlfn._xlws.SORT(_xlfn._xlws.FILTER(#REF!,#REF!=A182)))</f>
        <v>#REF!</v>
      </c>
    </row>
    <row r="183" spans="2:2" x14ac:dyDescent="0.35">
      <c r="B183" t="e" cm="1">
        <f t="array" ref="B183">TRANSPOSE(_xlfn._xlws.SORT(_xlfn._xlws.FILTER(#REF!,#REF!=A183)))</f>
        <v>#REF!</v>
      </c>
    </row>
    <row r="184" spans="2:2" x14ac:dyDescent="0.35">
      <c r="B184" t="e" cm="1">
        <f t="array" ref="B184">TRANSPOSE(_xlfn._xlws.SORT(_xlfn._xlws.FILTER(#REF!,#REF!=A184)))</f>
        <v>#REF!</v>
      </c>
    </row>
    <row r="185" spans="2:2" x14ac:dyDescent="0.35">
      <c r="B185" t="e" cm="1">
        <f t="array" ref="B185">TRANSPOSE(_xlfn._xlws.SORT(_xlfn._xlws.FILTER(#REF!,#REF!=A185)))</f>
        <v>#REF!</v>
      </c>
    </row>
    <row r="186" spans="2:2" x14ac:dyDescent="0.35">
      <c r="B186" t="e" cm="1">
        <f t="array" ref="B186">TRANSPOSE(_xlfn._xlws.SORT(_xlfn._xlws.FILTER(#REF!,#REF!=A186)))</f>
        <v>#REF!</v>
      </c>
    </row>
    <row r="187" spans="2:2" x14ac:dyDescent="0.35">
      <c r="B187" t="e" cm="1">
        <f t="array" ref="B187">TRANSPOSE(_xlfn._xlws.SORT(_xlfn._xlws.FILTER(#REF!,#REF!=A187)))</f>
        <v>#REF!</v>
      </c>
    </row>
    <row r="188" spans="2:2" x14ac:dyDescent="0.35">
      <c r="B188" t="e" cm="1">
        <f t="array" ref="B188">TRANSPOSE(_xlfn._xlws.SORT(_xlfn._xlws.FILTER(#REF!,#REF!=A188)))</f>
        <v>#REF!</v>
      </c>
    </row>
    <row r="189" spans="2:2" x14ac:dyDescent="0.35">
      <c r="B189" t="e" cm="1">
        <f t="array" ref="B189">TRANSPOSE(_xlfn._xlws.SORT(_xlfn._xlws.FILTER(#REF!,#REF!=A189)))</f>
        <v>#REF!</v>
      </c>
    </row>
    <row r="190" spans="2:2" x14ac:dyDescent="0.35">
      <c r="B190" t="e" cm="1">
        <f t="array" ref="B190">TRANSPOSE(_xlfn._xlws.SORT(_xlfn._xlws.FILTER(#REF!,#REF!=A190)))</f>
        <v>#REF!</v>
      </c>
    </row>
    <row r="191" spans="2:2" x14ac:dyDescent="0.35">
      <c r="B191" t="e" cm="1">
        <f t="array" ref="B191">TRANSPOSE(_xlfn._xlws.SORT(_xlfn._xlws.FILTER(#REF!,#REF!=A191)))</f>
        <v>#REF!</v>
      </c>
    </row>
    <row r="192" spans="2:2" x14ac:dyDescent="0.35">
      <c r="B192" t="e" cm="1">
        <f t="array" ref="B192">TRANSPOSE(_xlfn._xlws.SORT(_xlfn._xlws.FILTER(#REF!,#REF!=A192)))</f>
        <v>#REF!</v>
      </c>
    </row>
    <row r="193" spans="2:2" x14ac:dyDescent="0.35">
      <c r="B193" t="e" cm="1">
        <f t="array" ref="B193">TRANSPOSE(_xlfn._xlws.SORT(_xlfn._xlws.FILTER(#REF!,#REF!=A193)))</f>
        <v>#REF!</v>
      </c>
    </row>
    <row r="194" spans="2:2" x14ac:dyDescent="0.35">
      <c r="B194" t="e" cm="1">
        <f t="array" ref="B194">TRANSPOSE(_xlfn._xlws.SORT(_xlfn._xlws.FILTER(#REF!,#REF!=A194)))</f>
        <v>#REF!</v>
      </c>
    </row>
    <row r="195" spans="2:2" x14ac:dyDescent="0.35">
      <c r="B195" t="e" cm="1">
        <f t="array" ref="B195">TRANSPOSE(_xlfn._xlws.SORT(_xlfn._xlws.FILTER(#REF!,#REF!=A195)))</f>
        <v>#REF!</v>
      </c>
    </row>
    <row r="196" spans="2:2" x14ac:dyDescent="0.35">
      <c r="B196" t="e" cm="1">
        <f t="array" ref="B196">TRANSPOSE(_xlfn._xlws.SORT(_xlfn._xlws.FILTER(#REF!,#REF!=A196)))</f>
        <v>#REF!</v>
      </c>
    </row>
    <row r="197" spans="2:2" x14ac:dyDescent="0.35">
      <c r="B197" t="e" cm="1">
        <f t="array" ref="B197">TRANSPOSE(_xlfn._xlws.SORT(_xlfn._xlws.FILTER(#REF!,#REF!=A197)))</f>
        <v>#REF!</v>
      </c>
    </row>
    <row r="198" spans="2:2" x14ac:dyDescent="0.35">
      <c r="B198" t="e" cm="1">
        <f t="array" ref="B198">TRANSPOSE(_xlfn._xlws.SORT(_xlfn._xlws.FILTER(#REF!,#REF!=A198)))</f>
        <v>#REF!</v>
      </c>
    </row>
    <row r="199" spans="2:2" x14ac:dyDescent="0.35">
      <c r="B199" t="e" cm="1">
        <f t="array" ref="B199">TRANSPOSE(_xlfn._xlws.SORT(_xlfn._xlws.FILTER(#REF!,#REF!=A199)))</f>
        <v>#REF!</v>
      </c>
    </row>
    <row r="200" spans="2:2" x14ac:dyDescent="0.35">
      <c r="B200" t="e" cm="1">
        <f t="array" ref="B200">TRANSPOSE(_xlfn._xlws.SORT(_xlfn._xlws.FILTER(#REF!,#REF!=A200)))</f>
        <v>#REF!</v>
      </c>
    </row>
    <row r="201" spans="2:2" x14ac:dyDescent="0.35">
      <c r="B201" t="e" cm="1">
        <f t="array" ref="B201">TRANSPOSE(_xlfn._xlws.SORT(_xlfn._xlws.FILTER(#REF!,#REF!=A201)))</f>
        <v>#REF!</v>
      </c>
    </row>
    <row r="202" spans="2:2" x14ac:dyDescent="0.35">
      <c r="B202" t="e" cm="1">
        <f t="array" ref="B202">TRANSPOSE(_xlfn._xlws.SORT(_xlfn._xlws.FILTER(#REF!,#REF!=A202)))</f>
        <v>#REF!</v>
      </c>
    </row>
    <row r="203" spans="2:2" x14ac:dyDescent="0.35">
      <c r="B203" t="e" cm="1">
        <f t="array" ref="B203">TRANSPOSE(_xlfn._xlws.SORT(_xlfn._xlws.FILTER(#REF!,#REF!=A203)))</f>
        <v>#REF!</v>
      </c>
    </row>
    <row r="204" spans="2:2" x14ac:dyDescent="0.35">
      <c r="B204" t="e" cm="1">
        <f t="array" ref="B204">TRANSPOSE(_xlfn._xlws.SORT(_xlfn._xlws.FILTER(#REF!,#REF!=A204)))</f>
        <v>#REF!</v>
      </c>
    </row>
    <row r="205" spans="2:2" x14ac:dyDescent="0.35">
      <c r="B205" t="e" cm="1">
        <f t="array" ref="B205">TRANSPOSE(_xlfn._xlws.SORT(_xlfn._xlws.FILTER(#REF!,#REF!=A205)))</f>
        <v>#REF!</v>
      </c>
    </row>
    <row r="206" spans="2:2" x14ac:dyDescent="0.35">
      <c r="B206" t="e" cm="1">
        <f t="array" ref="B206">TRANSPOSE(_xlfn._xlws.SORT(_xlfn._xlws.FILTER(#REF!,#REF!=A206)))</f>
        <v>#REF!</v>
      </c>
    </row>
    <row r="207" spans="2:2" x14ac:dyDescent="0.35">
      <c r="B207" t="e" cm="1">
        <f t="array" ref="B207">TRANSPOSE(_xlfn._xlws.SORT(_xlfn._xlws.FILTER(#REF!,#REF!=A207)))</f>
        <v>#REF!</v>
      </c>
    </row>
    <row r="208" spans="2:2" x14ac:dyDescent="0.35">
      <c r="B208" t="e" cm="1">
        <f t="array" ref="B208">TRANSPOSE(_xlfn._xlws.SORT(_xlfn._xlws.FILTER(#REF!,#REF!=A208)))</f>
        <v>#REF!</v>
      </c>
    </row>
    <row r="209" spans="2:2" x14ac:dyDescent="0.35">
      <c r="B209" t="e" cm="1">
        <f t="array" ref="B209">TRANSPOSE(_xlfn._xlws.SORT(_xlfn._xlws.FILTER(#REF!,#REF!=A209)))</f>
        <v>#REF!</v>
      </c>
    </row>
    <row r="210" spans="2:2" x14ac:dyDescent="0.35">
      <c r="B210" t="e" cm="1">
        <f t="array" ref="B210">TRANSPOSE(_xlfn._xlws.SORT(_xlfn._xlws.FILTER(#REF!,#REF!=A210)))</f>
        <v>#REF!</v>
      </c>
    </row>
    <row r="211" spans="2:2" x14ac:dyDescent="0.35">
      <c r="B211" t="e" cm="1">
        <f t="array" ref="B211">TRANSPOSE(_xlfn._xlws.SORT(_xlfn._xlws.FILTER(#REF!,#REF!=A211)))</f>
        <v>#REF!</v>
      </c>
    </row>
    <row r="212" spans="2:2" x14ac:dyDescent="0.35">
      <c r="B212" t="e" cm="1">
        <f t="array" ref="B212">TRANSPOSE(_xlfn._xlws.SORT(_xlfn._xlws.FILTER(#REF!,#REF!=A212)))</f>
        <v>#REF!</v>
      </c>
    </row>
    <row r="213" spans="2:2" x14ac:dyDescent="0.35">
      <c r="B213" t="e" cm="1">
        <f t="array" ref="B213">TRANSPOSE(_xlfn._xlws.SORT(_xlfn._xlws.FILTER(#REF!,#REF!=A213)))</f>
        <v>#REF!</v>
      </c>
    </row>
    <row r="214" spans="2:2" x14ac:dyDescent="0.35">
      <c r="B214" t="e" cm="1">
        <f t="array" ref="B214">TRANSPOSE(_xlfn._xlws.SORT(_xlfn._xlws.FILTER(#REF!,#REF!=A214)))</f>
        <v>#REF!</v>
      </c>
    </row>
    <row r="215" spans="2:2" x14ac:dyDescent="0.35">
      <c r="B215" t="e" cm="1">
        <f t="array" ref="B215">TRANSPOSE(_xlfn._xlws.SORT(_xlfn._xlws.FILTER(#REF!,#REF!=A215)))</f>
        <v>#REF!</v>
      </c>
    </row>
    <row r="216" spans="2:2" x14ac:dyDescent="0.35">
      <c r="B216" t="e" cm="1">
        <f t="array" ref="B216">TRANSPOSE(_xlfn._xlws.SORT(_xlfn._xlws.FILTER(#REF!,#REF!=A216)))</f>
        <v>#REF!</v>
      </c>
    </row>
    <row r="217" spans="2:2" x14ac:dyDescent="0.35">
      <c r="B217" t="e" cm="1">
        <f t="array" ref="B217">TRANSPOSE(_xlfn._xlws.SORT(_xlfn._xlws.FILTER(#REF!,#REF!=A217)))</f>
        <v>#REF!</v>
      </c>
    </row>
    <row r="218" spans="2:2" x14ac:dyDescent="0.35">
      <c r="B218" t="e" cm="1">
        <f t="array" ref="B218">TRANSPOSE(_xlfn._xlws.SORT(_xlfn._xlws.FILTER(#REF!,#REF!=A218)))</f>
        <v>#REF!</v>
      </c>
    </row>
    <row r="219" spans="2:2" x14ac:dyDescent="0.35">
      <c r="B219" t="e" cm="1">
        <f t="array" ref="B219">TRANSPOSE(_xlfn._xlws.SORT(_xlfn._xlws.FILTER(#REF!,#REF!=A219)))</f>
        <v>#REF!</v>
      </c>
    </row>
    <row r="220" spans="2:2" x14ac:dyDescent="0.35">
      <c r="B220" t="e" cm="1">
        <f t="array" ref="B220">TRANSPOSE(_xlfn._xlws.SORT(_xlfn._xlws.FILTER(#REF!,#REF!=A220)))</f>
        <v>#REF!</v>
      </c>
    </row>
    <row r="221" spans="2:2" x14ac:dyDescent="0.35">
      <c r="B221" t="e" cm="1">
        <f t="array" ref="B221">TRANSPOSE(_xlfn._xlws.SORT(_xlfn._xlws.FILTER(#REF!,#REF!=A221)))</f>
        <v>#REF!</v>
      </c>
    </row>
    <row r="222" spans="2:2" x14ac:dyDescent="0.35">
      <c r="B222" t="e" cm="1">
        <f t="array" ref="B222">TRANSPOSE(_xlfn._xlws.SORT(_xlfn._xlws.FILTER(#REF!,#REF!=A222)))</f>
        <v>#REF!</v>
      </c>
    </row>
    <row r="223" spans="2:2" x14ac:dyDescent="0.35">
      <c r="B223" t="e" cm="1">
        <f t="array" ref="B223">TRANSPOSE(_xlfn._xlws.SORT(_xlfn._xlws.FILTER(#REF!,#REF!=A223)))</f>
        <v>#REF!</v>
      </c>
    </row>
    <row r="224" spans="2:2" x14ac:dyDescent="0.35">
      <c r="B224" t="e" cm="1">
        <f t="array" ref="B224">TRANSPOSE(_xlfn._xlws.SORT(_xlfn._xlws.FILTER(#REF!,#REF!=A224)))</f>
        <v>#REF!</v>
      </c>
    </row>
    <row r="225" spans="2:2" x14ac:dyDescent="0.35">
      <c r="B225" t="e" cm="1">
        <f t="array" ref="B225">TRANSPOSE(_xlfn._xlws.SORT(_xlfn._xlws.FILTER(#REF!,#REF!=A225)))</f>
        <v>#REF!</v>
      </c>
    </row>
    <row r="226" spans="2:2" x14ac:dyDescent="0.35">
      <c r="B226" t="e" cm="1">
        <f t="array" ref="B226">TRANSPOSE(_xlfn._xlws.SORT(_xlfn._xlws.FILTER(#REF!,#REF!=A226)))</f>
        <v>#REF!</v>
      </c>
    </row>
    <row r="227" spans="2:2" x14ac:dyDescent="0.35">
      <c r="B227" t="e" cm="1">
        <f t="array" ref="B227">TRANSPOSE(_xlfn._xlws.SORT(_xlfn._xlws.FILTER(#REF!,#REF!=A227)))</f>
        <v>#REF!</v>
      </c>
    </row>
    <row r="228" spans="2:2" x14ac:dyDescent="0.35">
      <c r="B228" t="e" cm="1">
        <f t="array" ref="B228">TRANSPOSE(_xlfn._xlws.SORT(_xlfn._xlws.FILTER(#REF!,#REF!=A228)))</f>
        <v>#REF!</v>
      </c>
    </row>
    <row r="229" spans="2:2" x14ac:dyDescent="0.35">
      <c r="B229" t="e" cm="1">
        <f t="array" ref="B229">TRANSPOSE(_xlfn._xlws.SORT(_xlfn._xlws.FILTER(#REF!,#REF!=A229)))</f>
        <v>#REF!</v>
      </c>
    </row>
    <row r="230" spans="2:2" x14ac:dyDescent="0.35">
      <c r="B230" t="e" cm="1">
        <f t="array" ref="B230">TRANSPOSE(_xlfn._xlws.SORT(_xlfn._xlws.FILTER(#REF!,#REF!=A230)))</f>
        <v>#REF!</v>
      </c>
    </row>
    <row r="231" spans="2:2" x14ac:dyDescent="0.35">
      <c r="B231" t="e" cm="1">
        <f t="array" ref="B231">TRANSPOSE(_xlfn._xlws.SORT(_xlfn._xlws.FILTER(#REF!,#REF!=A231)))</f>
        <v>#REF!</v>
      </c>
    </row>
    <row r="232" spans="2:2" x14ac:dyDescent="0.35">
      <c r="B232" t="e" cm="1">
        <f t="array" ref="B232">TRANSPOSE(_xlfn._xlws.SORT(_xlfn._xlws.FILTER(#REF!,#REF!=A232)))</f>
        <v>#REF!</v>
      </c>
    </row>
    <row r="233" spans="2:2" x14ac:dyDescent="0.35">
      <c r="B233" t="e" cm="1">
        <f t="array" ref="B233">TRANSPOSE(_xlfn._xlws.SORT(_xlfn._xlws.FILTER(#REF!,#REF!=A233)))</f>
        <v>#REF!</v>
      </c>
    </row>
    <row r="234" spans="2:2" x14ac:dyDescent="0.35">
      <c r="B234" t="e" cm="1">
        <f t="array" ref="B234">TRANSPOSE(_xlfn._xlws.SORT(_xlfn._xlws.FILTER(#REF!,#REF!=A234)))</f>
        <v>#REF!</v>
      </c>
    </row>
    <row r="235" spans="2:2" x14ac:dyDescent="0.35">
      <c r="B235" t="e" cm="1">
        <f t="array" ref="B235">TRANSPOSE(_xlfn._xlws.SORT(_xlfn._xlws.FILTER(#REF!,#REF!=A235)))</f>
        <v>#REF!</v>
      </c>
    </row>
    <row r="236" spans="2:2" x14ac:dyDescent="0.35">
      <c r="B236" t="e" cm="1">
        <f t="array" ref="B236">TRANSPOSE(_xlfn._xlws.SORT(_xlfn._xlws.FILTER(#REF!,#REF!=A236)))</f>
        <v>#REF!</v>
      </c>
    </row>
    <row r="237" spans="2:2" x14ac:dyDescent="0.35">
      <c r="B237" t="e" cm="1">
        <f t="array" ref="B237">TRANSPOSE(_xlfn._xlws.SORT(_xlfn._xlws.FILTER(#REF!,#REF!=A237)))</f>
        <v>#REF!</v>
      </c>
    </row>
    <row r="238" spans="2:2" x14ac:dyDescent="0.35">
      <c r="B238" t="e" cm="1">
        <f t="array" ref="B238">TRANSPOSE(_xlfn._xlws.SORT(_xlfn._xlws.FILTER(#REF!,#REF!=A238)))</f>
        <v>#REF!</v>
      </c>
    </row>
    <row r="239" spans="2:2" x14ac:dyDescent="0.35">
      <c r="B239" t="e" cm="1">
        <f t="array" ref="B239">TRANSPOSE(_xlfn._xlws.SORT(_xlfn._xlws.FILTER(#REF!,#REF!=A239)))</f>
        <v>#REF!</v>
      </c>
    </row>
    <row r="240" spans="2:2" x14ac:dyDescent="0.35">
      <c r="B240" t="e" cm="1">
        <f t="array" ref="B240">TRANSPOSE(_xlfn._xlws.SORT(_xlfn._xlws.FILTER(#REF!,#REF!=A240)))</f>
        <v>#REF!</v>
      </c>
    </row>
    <row r="241" spans="2:2" x14ac:dyDescent="0.35">
      <c r="B241" t="e" cm="1">
        <f t="array" ref="B241">TRANSPOSE(_xlfn._xlws.SORT(_xlfn._xlws.FILTER(#REF!,#REF!=A241)))</f>
        <v>#REF!</v>
      </c>
    </row>
    <row r="242" spans="2:2" x14ac:dyDescent="0.35">
      <c r="B242" t="e" cm="1">
        <f t="array" ref="B242">TRANSPOSE(_xlfn._xlws.SORT(_xlfn._xlws.FILTER(#REF!,#REF!=A242)))</f>
        <v>#REF!</v>
      </c>
    </row>
    <row r="243" spans="2:2" x14ac:dyDescent="0.35">
      <c r="B243" t="e" cm="1">
        <f t="array" ref="B243">TRANSPOSE(_xlfn._xlws.SORT(_xlfn._xlws.FILTER(#REF!,#REF!=A243)))</f>
        <v>#REF!</v>
      </c>
    </row>
    <row r="244" spans="2:2" x14ac:dyDescent="0.35">
      <c r="B244" t="e" cm="1">
        <f t="array" ref="B244">TRANSPOSE(_xlfn._xlws.SORT(_xlfn._xlws.FILTER(#REF!,#REF!=A244)))</f>
        <v>#REF!</v>
      </c>
    </row>
    <row r="245" spans="2:2" x14ac:dyDescent="0.35">
      <c r="B245" t="e" cm="1">
        <f t="array" ref="B245">TRANSPOSE(_xlfn._xlws.SORT(_xlfn._xlws.FILTER(#REF!,#REF!=A245)))</f>
        <v>#REF!</v>
      </c>
    </row>
    <row r="246" spans="2:2" x14ac:dyDescent="0.35">
      <c r="B246" t="e" cm="1">
        <f t="array" ref="B246">TRANSPOSE(_xlfn._xlws.SORT(_xlfn._xlws.FILTER(#REF!,#REF!=A246)))</f>
        <v>#REF!</v>
      </c>
    </row>
    <row r="247" spans="2:2" x14ac:dyDescent="0.35">
      <c r="B247" t="e" cm="1">
        <f t="array" ref="B247">TRANSPOSE(_xlfn._xlws.SORT(_xlfn._xlws.FILTER(#REF!,#REF!=A247)))</f>
        <v>#REF!</v>
      </c>
    </row>
    <row r="248" spans="2:2" x14ac:dyDescent="0.35">
      <c r="B248" t="e" cm="1">
        <f t="array" ref="B248">TRANSPOSE(_xlfn._xlws.SORT(_xlfn._xlws.FILTER(#REF!,#REF!=A248)))</f>
        <v>#REF!</v>
      </c>
    </row>
    <row r="249" spans="2:2" x14ac:dyDescent="0.35">
      <c r="B249" t="e" cm="1">
        <f t="array" ref="B249">TRANSPOSE(_xlfn._xlws.SORT(_xlfn._xlws.FILTER(#REF!,#REF!=A249)))</f>
        <v>#REF!</v>
      </c>
    </row>
    <row r="250" spans="2:2" x14ac:dyDescent="0.35">
      <c r="B250" t="e" cm="1">
        <f t="array" ref="B250">TRANSPOSE(_xlfn._xlws.SORT(_xlfn._xlws.FILTER(#REF!,#REF!=A250)))</f>
        <v>#REF!</v>
      </c>
    </row>
    <row r="251" spans="2:2" x14ac:dyDescent="0.35">
      <c r="B251" t="e" cm="1">
        <f t="array" ref="B251">TRANSPOSE(_xlfn._xlws.SORT(_xlfn._xlws.FILTER(#REF!,#REF!=A251)))</f>
        <v>#REF!</v>
      </c>
    </row>
    <row r="252" spans="2:2" x14ac:dyDescent="0.35">
      <c r="B252" t="e" cm="1">
        <f t="array" ref="B252">TRANSPOSE(_xlfn._xlws.SORT(_xlfn._xlws.FILTER(#REF!,#REF!=A252)))</f>
        <v>#REF!</v>
      </c>
    </row>
    <row r="253" spans="2:2" x14ac:dyDescent="0.35">
      <c r="B253" t="e" cm="1">
        <f t="array" ref="B253">TRANSPOSE(_xlfn._xlws.SORT(_xlfn._xlws.FILTER(#REF!,#REF!=A253)))</f>
        <v>#REF!</v>
      </c>
    </row>
    <row r="254" spans="2:2" x14ac:dyDescent="0.35">
      <c r="B254" t="e" cm="1">
        <f t="array" ref="B254">TRANSPOSE(_xlfn._xlws.SORT(_xlfn._xlws.FILTER(#REF!,#REF!=A254)))</f>
        <v>#REF!</v>
      </c>
    </row>
    <row r="255" spans="2:2" x14ac:dyDescent="0.35">
      <c r="B255" t="e" cm="1">
        <f t="array" ref="B255">TRANSPOSE(_xlfn._xlws.SORT(_xlfn._xlws.FILTER(#REF!,#REF!=A255)))</f>
        <v>#REF!</v>
      </c>
    </row>
    <row r="256" spans="2:2" x14ac:dyDescent="0.35">
      <c r="B256" t="e" cm="1">
        <f t="array" ref="B256">TRANSPOSE(_xlfn._xlws.SORT(_xlfn._xlws.FILTER(#REF!,#REF!=A256)))</f>
        <v>#REF!</v>
      </c>
    </row>
    <row r="257" spans="2:2" x14ac:dyDescent="0.35">
      <c r="B257" t="e" cm="1">
        <f t="array" ref="B257">TRANSPOSE(_xlfn._xlws.SORT(_xlfn._xlws.FILTER(#REF!,#REF!=A257)))</f>
        <v>#REF!</v>
      </c>
    </row>
    <row r="258" spans="2:2" x14ac:dyDescent="0.35">
      <c r="B258" t="e" cm="1">
        <f t="array" ref="B258">TRANSPOSE(_xlfn._xlws.SORT(_xlfn._xlws.FILTER(#REF!,#REF!=A258)))</f>
        <v>#REF!</v>
      </c>
    </row>
    <row r="259" spans="2:2" x14ac:dyDescent="0.35">
      <c r="B259" t="e" cm="1">
        <f t="array" ref="B259">TRANSPOSE(_xlfn._xlws.SORT(_xlfn._xlws.FILTER(#REF!,#REF!=A259)))</f>
        <v>#REF!</v>
      </c>
    </row>
    <row r="260" spans="2:2" x14ac:dyDescent="0.35">
      <c r="B260" t="e" cm="1">
        <f t="array" ref="B260">TRANSPOSE(_xlfn._xlws.SORT(_xlfn._xlws.FILTER(#REF!,#REF!=A260)))</f>
        <v>#REF!</v>
      </c>
    </row>
    <row r="261" spans="2:2" x14ac:dyDescent="0.35">
      <c r="B261" t="e" cm="1">
        <f t="array" ref="B261">TRANSPOSE(_xlfn._xlws.SORT(_xlfn._xlws.FILTER(#REF!,#REF!=A261)))</f>
        <v>#REF!</v>
      </c>
    </row>
    <row r="262" spans="2:2" x14ac:dyDescent="0.35">
      <c r="B262" t="e" cm="1">
        <f t="array" ref="B262">TRANSPOSE(_xlfn._xlws.SORT(_xlfn._xlws.FILTER(#REF!,#REF!=A262)))</f>
        <v>#REF!</v>
      </c>
    </row>
    <row r="263" spans="2:2" x14ac:dyDescent="0.35">
      <c r="B263" t="e" cm="1">
        <f t="array" ref="B263">TRANSPOSE(_xlfn._xlws.SORT(_xlfn._xlws.FILTER(#REF!,#REF!=A263)))</f>
        <v>#REF!</v>
      </c>
    </row>
    <row r="264" spans="2:2" x14ac:dyDescent="0.35">
      <c r="B264" t="e" cm="1">
        <f t="array" ref="B264">TRANSPOSE(_xlfn._xlws.SORT(_xlfn._xlws.FILTER(#REF!,#REF!=A264)))</f>
        <v>#REF!</v>
      </c>
    </row>
    <row r="265" spans="2:2" x14ac:dyDescent="0.35">
      <c r="B265" t="e" cm="1">
        <f t="array" ref="B265">TRANSPOSE(_xlfn._xlws.SORT(_xlfn._xlws.FILTER(#REF!,#REF!=A265)))</f>
        <v>#REF!</v>
      </c>
    </row>
    <row r="266" spans="2:2" x14ac:dyDescent="0.35">
      <c r="B266" t="e" cm="1">
        <f t="array" ref="B266">TRANSPOSE(_xlfn._xlws.SORT(_xlfn._xlws.FILTER(#REF!,#REF!=A266)))</f>
        <v>#REF!</v>
      </c>
    </row>
    <row r="267" spans="2:2" x14ac:dyDescent="0.35">
      <c r="B267" t="e" cm="1">
        <f t="array" ref="B267">TRANSPOSE(_xlfn._xlws.SORT(_xlfn._xlws.FILTER(#REF!,#REF!=A267)))</f>
        <v>#REF!</v>
      </c>
    </row>
    <row r="268" spans="2:2" x14ac:dyDescent="0.35">
      <c r="B268" t="e" cm="1">
        <f t="array" ref="B268">TRANSPOSE(_xlfn._xlws.SORT(_xlfn._xlws.FILTER(#REF!,#REF!=A268)))</f>
        <v>#REF!</v>
      </c>
    </row>
    <row r="269" spans="2:2" x14ac:dyDescent="0.35">
      <c r="B269" t="e" cm="1">
        <f t="array" ref="B269">TRANSPOSE(_xlfn._xlws.SORT(_xlfn._xlws.FILTER(#REF!,#REF!=A269)))</f>
        <v>#REF!</v>
      </c>
    </row>
    <row r="270" spans="2:2" x14ac:dyDescent="0.35">
      <c r="B270" t="e" cm="1">
        <f t="array" ref="B270">TRANSPOSE(_xlfn._xlws.SORT(_xlfn._xlws.FILTER(#REF!,#REF!=A270)))</f>
        <v>#REF!</v>
      </c>
    </row>
    <row r="271" spans="2:2" x14ac:dyDescent="0.35">
      <c r="B271" t="e" cm="1">
        <f t="array" ref="B271">TRANSPOSE(_xlfn._xlws.SORT(_xlfn._xlws.FILTER(#REF!,#REF!=A271)))</f>
        <v>#REF!</v>
      </c>
    </row>
    <row r="272" spans="2:2" x14ac:dyDescent="0.35">
      <c r="B272" t="e" cm="1">
        <f t="array" ref="B272">TRANSPOSE(_xlfn._xlws.SORT(_xlfn._xlws.FILTER(#REF!,#REF!=A272)))</f>
        <v>#REF!</v>
      </c>
    </row>
    <row r="273" spans="2:2" x14ac:dyDescent="0.35">
      <c r="B273" t="e" cm="1">
        <f t="array" ref="B273">TRANSPOSE(_xlfn._xlws.SORT(_xlfn._xlws.FILTER(#REF!,#REF!=A273)))</f>
        <v>#REF!</v>
      </c>
    </row>
    <row r="274" spans="2:2" x14ac:dyDescent="0.35">
      <c r="B274" t="e" cm="1">
        <f t="array" ref="B274">TRANSPOSE(_xlfn._xlws.SORT(_xlfn._xlws.FILTER(#REF!,#REF!=A274)))</f>
        <v>#REF!</v>
      </c>
    </row>
    <row r="275" spans="2:2" x14ac:dyDescent="0.35">
      <c r="B275" t="e" cm="1">
        <f t="array" ref="B275">TRANSPOSE(_xlfn._xlws.SORT(_xlfn._xlws.FILTER(#REF!,#REF!=A275)))</f>
        <v>#REF!</v>
      </c>
    </row>
    <row r="276" spans="2:2" x14ac:dyDescent="0.35">
      <c r="B276" t="e" cm="1">
        <f t="array" ref="B276">TRANSPOSE(_xlfn._xlws.SORT(_xlfn._xlws.FILTER(#REF!,#REF!=A276)))</f>
        <v>#REF!</v>
      </c>
    </row>
    <row r="277" spans="2:2" x14ac:dyDescent="0.35">
      <c r="B277" t="e" cm="1">
        <f t="array" ref="B277">TRANSPOSE(_xlfn._xlws.SORT(_xlfn._xlws.FILTER(#REF!,#REF!=A277)))</f>
        <v>#REF!</v>
      </c>
    </row>
    <row r="278" spans="2:2" x14ac:dyDescent="0.35">
      <c r="B278" t="e" cm="1">
        <f t="array" ref="B278">TRANSPOSE(_xlfn._xlws.SORT(_xlfn._xlws.FILTER(#REF!,#REF!=A278)))</f>
        <v>#REF!</v>
      </c>
    </row>
    <row r="279" spans="2:2" x14ac:dyDescent="0.35">
      <c r="B279" t="e" cm="1">
        <f t="array" ref="B279">TRANSPOSE(_xlfn._xlws.SORT(_xlfn._xlws.FILTER(#REF!,#REF!=A279)))</f>
        <v>#REF!</v>
      </c>
    </row>
    <row r="280" spans="2:2" x14ac:dyDescent="0.35">
      <c r="B280" t="e" cm="1">
        <f t="array" ref="B280">TRANSPOSE(_xlfn._xlws.SORT(_xlfn._xlws.FILTER(#REF!,#REF!=A280)))</f>
        <v>#REF!</v>
      </c>
    </row>
    <row r="281" spans="2:2" x14ac:dyDescent="0.35">
      <c r="B281" t="e" cm="1">
        <f t="array" ref="B281">TRANSPOSE(_xlfn._xlws.SORT(_xlfn._xlws.FILTER(#REF!,#REF!=A281)))</f>
        <v>#REF!</v>
      </c>
    </row>
    <row r="282" spans="2:2" x14ac:dyDescent="0.35">
      <c r="B282" t="e" cm="1">
        <f t="array" ref="B282">TRANSPOSE(_xlfn._xlws.SORT(_xlfn._xlws.FILTER(#REF!,#REF!=A282)))</f>
        <v>#REF!</v>
      </c>
    </row>
    <row r="283" spans="2:2" x14ac:dyDescent="0.35">
      <c r="B283" t="e" cm="1">
        <f t="array" ref="B283">TRANSPOSE(_xlfn._xlws.SORT(_xlfn._xlws.FILTER(#REF!,#REF!=A283)))</f>
        <v>#REF!</v>
      </c>
    </row>
    <row r="284" spans="2:2" x14ac:dyDescent="0.35">
      <c r="B284" t="e" cm="1">
        <f t="array" ref="B284">TRANSPOSE(_xlfn._xlws.SORT(_xlfn._xlws.FILTER(#REF!,#REF!=A284)))</f>
        <v>#REF!</v>
      </c>
    </row>
    <row r="285" spans="2:2" x14ac:dyDescent="0.35">
      <c r="B285" t="e" cm="1">
        <f t="array" ref="B285">TRANSPOSE(_xlfn._xlws.SORT(_xlfn._xlws.FILTER(#REF!,#REF!=A285)))</f>
        <v>#REF!</v>
      </c>
    </row>
    <row r="286" spans="2:2" x14ac:dyDescent="0.35">
      <c r="B286" t="e" cm="1">
        <f t="array" ref="B286">TRANSPOSE(_xlfn._xlws.SORT(_xlfn._xlws.FILTER(#REF!,#REF!=A286)))</f>
        <v>#REF!</v>
      </c>
    </row>
    <row r="287" spans="2:2" x14ac:dyDescent="0.35">
      <c r="B287" t="e" cm="1">
        <f t="array" ref="B287">TRANSPOSE(_xlfn._xlws.SORT(_xlfn._xlws.FILTER(#REF!,#REF!=A287)))</f>
        <v>#REF!</v>
      </c>
    </row>
    <row r="288" spans="2:2" x14ac:dyDescent="0.35">
      <c r="B288" t="e" cm="1">
        <f t="array" ref="B288">TRANSPOSE(_xlfn._xlws.SORT(_xlfn._xlws.FILTER(#REF!,#REF!=A288)))</f>
        <v>#REF!</v>
      </c>
    </row>
    <row r="289" spans="2:2" x14ac:dyDescent="0.35">
      <c r="B289" t="e" cm="1">
        <f t="array" ref="B289">TRANSPOSE(_xlfn._xlws.SORT(_xlfn._xlws.FILTER(#REF!,#REF!=A289)))</f>
        <v>#REF!</v>
      </c>
    </row>
    <row r="290" spans="2:2" x14ac:dyDescent="0.35">
      <c r="B290" t="e" cm="1">
        <f t="array" ref="B290">TRANSPOSE(_xlfn._xlws.SORT(_xlfn._xlws.FILTER(#REF!,#REF!=A290)))</f>
        <v>#REF!</v>
      </c>
    </row>
    <row r="291" spans="2:2" x14ac:dyDescent="0.35">
      <c r="B291" t="e" cm="1">
        <f t="array" ref="B291">TRANSPOSE(_xlfn._xlws.SORT(_xlfn._xlws.FILTER(#REF!,#REF!=A291)))</f>
        <v>#REF!</v>
      </c>
    </row>
    <row r="292" spans="2:2" x14ac:dyDescent="0.35">
      <c r="B292" t="e" cm="1">
        <f t="array" ref="B292">TRANSPOSE(_xlfn._xlws.SORT(_xlfn._xlws.FILTER(#REF!,#REF!=A292)))</f>
        <v>#REF!</v>
      </c>
    </row>
    <row r="293" spans="2:2" x14ac:dyDescent="0.35">
      <c r="B293" t="e" cm="1">
        <f t="array" ref="B293">TRANSPOSE(_xlfn._xlws.SORT(_xlfn._xlws.FILTER(#REF!,#REF!=A293)))</f>
        <v>#REF!</v>
      </c>
    </row>
    <row r="294" spans="2:2" x14ac:dyDescent="0.35">
      <c r="B294" t="e" cm="1">
        <f t="array" ref="B294">TRANSPOSE(_xlfn._xlws.SORT(_xlfn._xlws.FILTER(#REF!,#REF!=A294)))</f>
        <v>#REF!</v>
      </c>
    </row>
    <row r="295" spans="2:2" x14ac:dyDescent="0.35">
      <c r="B295" t="e" cm="1">
        <f t="array" ref="B295">TRANSPOSE(_xlfn._xlws.SORT(_xlfn._xlws.FILTER(#REF!,#REF!=A295)))</f>
        <v>#REF!</v>
      </c>
    </row>
    <row r="296" spans="2:2" x14ac:dyDescent="0.35">
      <c r="B296" t="e" cm="1">
        <f t="array" ref="B296">TRANSPOSE(_xlfn._xlws.SORT(_xlfn._xlws.FILTER(#REF!,#REF!=A296)))</f>
        <v>#REF!</v>
      </c>
    </row>
    <row r="297" spans="2:2" x14ac:dyDescent="0.35">
      <c r="B297" t="e" cm="1">
        <f t="array" ref="B297">TRANSPOSE(_xlfn._xlws.SORT(_xlfn._xlws.FILTER(#REF!,#REF!=A297)))</f>
        <v>#REF!</v>
      </c>
    </row>
    <row r="298" spans="2:2" x14ac:dyDescent="0.35">
      <c r="B298" t="e" cm="1">
        <f t="array" ref="B298">TRANSPOSE(_xlfn._xlws.SORT(_xlfn._xlws.FILTER(#REF!,#REF!=A298)))</f>
        <v>#REF!</v>
      </c>
    </row>
    <row r="299" spans="2:2" x14ac:dyDescent="0.35">
      <c r="B299" t="e" cm="1">
        <f t="array" ref="B299">TRANSPOSE(_xlfn._xlws.SORT(_xlfn._xlws.FILTER(#REF!,#REF!=A299)))</f>
        <v>#REF!</v>
      </c>
    </row>
    <row r="300" spans="2:2" x14ac:dyDescent="0.35">
      <c r="B300" t="e" cm="1">
        <f t="array" ref="B300">TRANSPOSE(_xlfn._xlws.SORT(_xlfn._xlws.FILTER(#REF!,#REF!=A300)))</f>
        <v>#REF!</v>
      </c>
    </row>
    <row r="301" spans="2:2" x14ac:dyDescent="0.35">
      <c r="B301" t="e" cm="1">
        <f t="array" ref="B301">TRANSPOSE(_xlfn._xlws.SORT(_xlfn._xlws.FILTER(#REF!,#REF!=A301)))</f>
        <v>#REF!</v>
      </c>
    </row>
    <row r="302" spans="2:2" x14ac:dyDescent="0.35">
      <c r="B302" t="e" cm="1">
        <f t="array" ref="B302">TRANSPOSE(_xlfn._xlws.SORT(_xlfn._xlws.FILTER(#REF!,#REF!=A302)))</f>
        <v>#REF!</v>
      </c>
    </row>
    <row r="303" spans="2:2" x14ac:dyDescent="0.35">
      <c r="B303" t="e" cm="1">
        <f t="array" ref="B303">TRANSPOSE(_xlfn._xlws.SORT(_xlfn._xlws.FILTER(#REF!,#REF!=A303)))</f>
        <v>#REF!</v>
      </c>
    </row>
    <row r="304" spans="2:2" x14ac:dyDescent="0.35">
      <c r="B304" t="e" cm="1">
        <f t="array" ref="B304">TRANSPOSE(_xlfn._xlws.SORT(_xlfn._xlws.FILTER(#REF!,#REF!=A304)))</f>
        <v>#REF!</v>
      </c>
    </row>
    <row r="305" spans="2:2" x14ac:dyDescent="0.35">
      <c r="B305" t="e" cm="1">
        <f t="array" ref="B305">TRANSPOSE(_xlfn._xlws.SORT(_xlfn._xlws.FILTER(#REF!,#REF!=A305)))</f>
        <v>#REF!</v>
      </c>
    </row>
    <row r="306" spans="2:2" x14ac:dyDescent="0.35">
      <c r="B306" t="e" cm="1">
        <f t="array" ref="B306">TRANSPOSE(_xlfn._xlws.SORT(_xlfn._xlws.FILTER(#REF!,#REF!=A306)))</f>
        <v>#REF!</v>
      </c>
    </row>
    <row r="307" spans="2:2" x14ac:dyDescent="0.35">
      <c r="B307" t="e" cm="1">
        <f t="array" ref="B307">TRANSPOSE(_xlfn._xlws.SORT(_xlfn._xlws.FILTER(#REF!,#REF!=A307)))</f>
        <v>#REF!</v>
      </c>
    </row>
    <row r="308" spans="2:2" x14ac:dyDescent="0.35">
      <c r="B308" t="e" cm="1">
        <f t="array" ref="B308">TRANSPOSE(_xlfn._xlws.SORT(_xlfn._xlws.FILTER(#REF!,#REF!=A308)))</f>
        <v>#REF!</v>
      </c>
    </row>
    <row r="309" spans="2:2" x14ac:dyDescent="0.35">
      <c r="B309" t="e" cm="1">
        <f t="array" ref="B309">TRANSPOSE(_xlfn._xlws.SORT(_xlfn._xlws.FILTER(#REF!,#REF!=A309)))</f>
        <v>#REF!</v>
      </c>
    </row>
    <row r="310" spans="2:2" x14ac:dyDescent="0.35">
      <c r="B310" t="e" cm="1">
        <f t="array" ref="B310">TRANSPOSE(_xlfn._xlws.SORT(_xlfn._xlws.FILTER(#REF!,#REF!=A310)))</f>
        <v>#REF!</v>
      </c>
    </row>
    <row r="311" spans="2:2" x14ac:dyDescent="0.35">
      <c r="B311" t="e" cm="1">
        <f t="array" ref="B311">TRANSPOSE(_xlfn._xlws.SORT(_xlfn._xlws.FILTER(#REF!,#REF!=A311)))</f>
        <v>#REF!</v>
      </c>
    </row>
    <row r="312" spans="2:2" x14ac:dyDescent="0.35">
      <c r="B312" t="e" cm="1">
        <f t="array" ref="B312">TRANSPOSE(_xlfn._xlws.SORT(_xlfn._xlws.FILTER(#REF!,#REF!=A312)))</f>
        <v>#REF!</v>
      </c>
    </row>
    <row r="313" spans="2:2" x14ac:dyDescent="0.35">
      <c r="B313" t="e" cm="1">
        <f t="array" ref="B313">TRANSPOSE(_xlfn._xlws.SORT(_xlfn._xlws.FILTER(#REF!,#REF!=A313)))</f>
        <v>#REF!</v>
      </c>
    </row>
    <row r="314" spans="2:2" x14ac:dyDescent="0.35">
      <c r="B314" t="e" cm="1">
        <f t="array" ref="B314">TRANSPOSE(_xlfn._xlws.SORT(_xlfn._xlws.FILTER(#REF!,#REF!=A314)))</f>
        <v>#REF!</v>
      </c>
    </row>
    <row r="315" spans="2:2" x14ac:dyDescent="0.35">
      <c r="B315" t="e" cm="1">
        <f t="array" ref="B315">TRANSPOSE(_xlfn._xlws.SORT(_xlfn._xlws.FILTER(#REF!,#REF!=A315)))</f>
        <v>#REF!</v>
      </c>
    </row>
    <row r="316" spans="2:2" x14ac:dyDescent="0.35">
      <c r="B316" t="e" cm="1">
        <f t="array" ref="B316">TRANSPOSE(_xlfn._xlws.SORT(_xlfn._xlws.FILTER(#REF!,#REF!=A316)))</f>
        <v>#REF!</v>
      </c>
    </row>
    <row r="317" spans="2:2" x14ac:dyDescent="0.35">
      <c r="B317" t="e" cm="1">
        <f t="array" ref="B317">TRANSPOSE(_xlfn._xlws.SORT(_xlfn._xlws.FILTER(#REF!,#REF!=A317)))</f>
        <v>#REF!</v>
      </c>
    </row>
    <row r="318" spans="2:2" x14ac:dyDescent="0.35">
      <c r="B318" t="e" cm="1">
        <f t="array" ref="B318">TRANSPOSE(_xlfn._xlws.SORT(_xlfn._xlws.FILTER(#REF!,#REF!=A318)))</f>
        <v>#REF!</v>
      </c>
    </row>
    <row r="319" spans="2:2" x14ac:dyDescent="0.35">
      <c r="B319" t="e" cm="1">
        <f t="array" ref="B319">TRANSPOSE(_xlfn._xlws.SORT(_xlfn._xlws.FILTER(#REF!,#REF!=A319)))</f>
        <v>#REF!</v>
      </c>
    </row>
    <row r="320" spans="2:2" x14ac:dyDescent="0.35">
      <c r="B320" t="e" cm="1">
        <f t="array" ref="B320">TRANSPOSE(_xlfn._xlws.SORT(_xlfn._xlws.FILTER(#REF!,#REF!=A320)))</f>
        <v>#REF!</v>
      </c>
    </row>
    <row r="321" spans="2:2" x14ac:dyDescent="0.35">
      <c r="B321" t="e" cm="1">
        <f t="array" ref="B321">TRANSPOSE(_xlfn._xlws.SORT(_xlfn._xlws.FILTER(#REF!,#REF!=A321)))</f>
        <v>#REF!</v>
      </c>
    </row>
    <row r="322" spans="2:2" x14ac:dyDescent="0.35">
      <c r="B322" t="e" cm="1">
        <f t="array" ref="B322">TRANSPOSE(_xlfn._xlws.SORT(_xlfn._xlws.FILTER(#REF!,#REF!=A322)))</f>
        <v>#REF!</v>
      </c>
    </row>
    <row r="323" spans="2:2" x14ac:dyDescent="0.35">
      <c r="B323" t="e" cm="1">
        <f t="array" ref="B323">TRANSPOSE(_xlfn._xlws.SORT(_xlfn._xlws.FILTER(#REF!,#REF!=A323)))</f>
        <v>#REF!</v>
      </c>
    </row>
    <row r="324" spans="2:2" x14ac:dyDescent="0.35">
      <c r="B324" t="e" cm="1">
        <f t="array" ref="B324">TRANSPOSE(_xlfn._xlws.SORT(_xlfn._xlws.FILTER(#REF!,#REF!=A324)))</f>
        <v>#REF!</v>
      </c>
    </row>
    <row r="325" spans="2:2" x14ac:dyDescent="0.35">
      <c r="B325" t="e" cm="1">
        <f t="array" ref="B325">TRANSPOSE(_xlfn._xlws.SORT(_xlfn._xlws.FILTER(#REF!,#REF!=A325)))</f>
        <v>#REF!</v>
      </c>
    </row>
    <row r="326" spans="2:2" x14ac:dyDescent="0.35">
      <c r="B326" t="e" cm="1">
        <f t="array" ref="B326">TRANSPOSE(_xlfn._xlws.SORT(_xlfn._xlws.FILTER(#REF!,#REF!=A326)))</f>
        <v>#REF!</v>
      </c>
    </row>
    <row r="327" spans="2:2" x14ac:dyDescent="0.35">
      <c r="B327" t="e" cm="1">
        <f t="array" ref="B327">TRANSPOSE(_xlfn._xlws.SORT(_xlfn._xlws.FILTER(#REF!,#REF!=A327)))</f>
        <v>#REF!</v>
      </c>
    </row>
    <row r="328" spans="2:2" x14ac:dyDescent="0.35">
      <c r="B328" t="e" cm="1">
        <f t="array" ref="B328">TRANSPOSE(_xlfn._xlws.SORT(_xlfn._xlws.FILTER(#REF!,#REF!=A328)))</f>
        <v>#REF!</v>
      </c>
    </row>
    <row r="329" spans="2:2" x14ac:dyDescent="0.35">
      <c r="B329" t="e" cm="1">
        <f t="array" ref="B329">TRANSPOSE(_xlfn._xlws.SORT(_xlfn._xlws.FILTER(#REF!,#REF!=A329)))</f>
        <v>#REF!</v>
      </c>
    </row>
    <row r="330" spans="2:2" x14ac:dyDescent="0.35">
      <c r="B330" t="e" cm="1">
        <f t="array" ref="B330">TRANSPOSE(_xlfn._xlws.SORT(_xlfn._xlws.FILTER(#REF!,#REF!=A330)))</f>
        <v>#REF!</v>
      </c>
    </row>
    <row r="331" spans="2:2" x14ac:dyDescent="0.35">
      <c r="B331" t="e" cm="1">
        <f t="array" ref="B331">TRANSPOSE(_xlfn._xlws.SORT(_xlfn._xlws.FILTER(#REF!,#REF!=A331)))</f>
        <v>#REF!</v>
      </c>
    </row>
    <row r="332" spans="2:2" x14ac:dyDescent="0.35">
      <c r="B332" t="e" cm="1">
        <f t="array" ref="B332">TRANSPOSE(_xlfn._xlws.SORT(_xlfn._xlws.FILTER(#REF!,#REF!=A332)))</f>
        <v>#REF!</v>
      </c>
    </row>
    <row r="333" spans="2:2" x14ac:dyDescent="0.35">
      <c r="B333" t="e" cm="1">
        <f t="array" ref="B333">TRANSPOSE(_xlfn._xlws.SORT(_xlfn._xlws.FILTER(#REF!,#REF!=A333)))</f>
        <v>#REF!</v>
      </c>
    </row>
    <row r="334" spans="2:2" x14ac:dyDescent="0.35">
      <c r="B334" t="e" cm="1">
        <f t="array" ref="B334">TRANSPOSE(_xlfn._xlws.SORT(_xlfn._xlws.FILTER(#REF!,#REF!=A334)))</f>
        <v>#REF!</v>
      </c>
    </row>
    <row r="335" spans="2:2" x14ac:dyDescent="0.35">
      <c r="B335" t="e" cm="1">
        <f t="array" ref="B335">TRANSPOSE(_xlfn._xlws.SORT(_xlfn._xlws.FILTER(#REF!,#REF!=A335)))</f>
        <v>#REF!</v>
      </c>
    </row>
    <row r="336" spans="2:2" x14ac:dyDescent="0.35">
      <c r="B336" t="e" cm="1">
        <f t="array" ref="B336">TRANSPOSE(_xlfn._xlws.SORT(_xlfn._xlws.FILTER(#REF!,#REF!=A336)))</f>
        <v>#REF!</v>
      </c>
    </row>
    <row r="337" spans="2:2" x14ac:dyDescent="0.35">
      <c r="B337" t="e" cm="1">
        <f t="array" ref="B337">TRANSPOSE(_xlfn._xlws.SORT(_xlfn._xlws.FILTER(#REF!,#REF!=A337)))</f>
        <v>#REF!</v>
      </c>
    </row>
    <row r="338" spans="2:2" x14ac:dyDescent="0.35">
      <c r="B338" t="e" cm="1">
        <f t="array" ref="B338">TRANSPOSE(_xlfn._xlws.SORT(_xlfn._xlws.FILTER(#REF!,#REF!=A338)))</f>
        <v>#REF!</v>
      </c>
    </row>
    <row r="339" spans="2:2" x14ac:dyDescent="0.35">
      <c r="B339" t="e" cm="1">
        <f t="array" ref="B339">TRANSPOSE(_xlfn._xlws.SORT(_xlfn._xlws.FILTER(#REF!,#REF!=A339)))</f>
        <v>#REF!</v>
      </c>
    </row>
    <row r="340" spans="2:2" x14ac:dyDescent="0.35">
      <c r="B340" t="e" cm="1">
        <f t="array" ref="B340">TRANSPOSE(_xlfn._xlws.SORT(_xlfn._xlws.FILTER(#REF!,#REF!=A340)))</f>
        <v>#REF!</v>
      </c>
    </row>
    <row r="341" spans="2:2" x14ac:dyDescent="0.35">
      <c r="B341" t="e" cm="1">
        <f t="array" ref="B341">TRANSPOSE(_xlfn._xlws.SORT(_xlfn._xlws.FILTER(#REF!,#REF!=A341)))</f>
        <v>#REF!</v>
      </c>
    </row>
    <row r="342" spans="2:2" x14ac:dyDescent="0.35">
      <c r="B342" t="e" cm="1">
        <f t="array" ref="B342">TRANSPOSE(_xlfn._xlws.SORT(_xlfn._xlws.FILTER(#REF!,#REF!=A342)))</f>
        <v>#REF!</v>
      </c>
    </row>
    <row r="343" spans="2:2" x14ac:dyDescent="0.35">
      <c r="B343" t="e" cm="1">
        <f t="array" ref="B343">TRANSPOSE(_xlfn._xlws.SORT(_xlfn._xlws.FILTER(#REF!,#REF!=A343)))</f>
        <v>#REF!</v>
      </c>
    </row>
    <row r="344" spans="2:2" x14ac:dyDescent="0.35">
      <c r="B344" t="e" cm="1">
        <f t="array" ref="B344">TRANSPOSE(_xlfn._xlws.SORT(_xlfn._xlws.FILTER(#REF!,#REF!=A344)))</f>
        <v>#REF!</v>
      </c>
    </row>
    <row r="345" spans="2:2" x14ac:dyDescent="0.35">
      <c r="B345" t="e" cm="1">
        <f t="array" ref="B345">TRANSPOSE(_xlfn._xlws.SORT(_xlfn._xlws.FILTER(#REF!,#REF!=A345)))</f>
        <v>#REF!</v>
      </c>
    </row>
    <row r="346" spans="2:2" x14ac:dyDescent="0.35">
      <c r="B346" t="e" cm="1">
        <f t="array" ref="B346">TRANSPOSE(_xlfn._xlws.SORT(_xlfn._xlws.FILTER(#REF!,#REF!=A346)))</f>
        <v>#REF!</v>
      </c>
    </row>
    <row r="347" spans="2:2" x14ac:dyDescent="0.35">
      <c r="B347" t="e" cm="1">
        <f t="array" ref="B347">TRANSPOSE(_xlfn._xlws.SORT(_xlfn._xlws.FILTER(#REF!,#REF!=A347)))</f>
        <v>#REF!</v>
      </c>
    </row>
    <row r="348" spans="2:2" x14ac:dyDescent="0.35">
      <c r="B348" t="e" cm="1">
        <f t="array" ref="B348">TRANSPOSE(_xlfn._xlws.SORT(_xlfn._xlws.FILTER(#REF!,#REF!=A348)))</f>
        <v>#REF!</v>
      </c>
    </row>
    <row r="349" spans="2:2" x14ac:dyDescent="0.35">
      <c r="B349" t="e" cm="1">
        <f t="array" ref="B349">TRANSPOSE(_xlfn._xlws.SORT(_xlfn._xlws.FILTER(#REF!,#REF!=A349)))</f>
        <v>#REF!</v>
      </c>
    </row>
    <row r="350" spans="2:2" x14ac:dyDescent="0.35">
      <c r="B350" t="e" cm="1">
        <f t="array" ref="B350">TRANSPOSE(_xlfn._xlws.SORT(_xlfn._xlws.FILTER(#REF!,#REF!=A350)))</f>
        <v>#REF!</v>
      </c>
    </row>
    <row r="351" spans="2:2" x14ac:dyDescent="0.35">
      <c r="B351" t="e" cm="1">
        <f t="array" ref="B351">TRANSPOSE(_xlfn._xlws.SORT(_xlfn._xlws.FILTER(#REF!,#REF!=A351)))</f>
        <v>#REF!</v>
      </c>
    </row>
    <row r="352" spans="2:2" x14ac:dyDescent="0.35">
      <c r="B352" t="e" cm="1">
        <f t="array" ref="B352">TRANSPOSE(_xlfn._xlws.SORT(_xlfn._xlws.FILTER(#REF!,#REF!=A352)))</f>
        <v>#REF!</v>
      </c>
    </row>
    <row r="353" spans="2:2" x14ac:dyDescent="0.35">
      <c r="B353" t="e" cm="1">
        <f t="array" ref="B353">TRANSPOSE(_xlfn._xlws.SORT(_xlfn._xlws.FILTER(#REF!,#REF!=A353)))</f>
        <v>#REF!</v>
      </c>
    </row>
    <row r="354" spans="2:2" x14ac:dyDescent="0.35">
      <c r="B354" t="e" cm="1">
        <f t="array" ref="B354">TRANSPOSE(_xlfn._xlws.SORT(_xlfn._xlws.FILTER(#REF!,#REF!=A354)))</f>
        <v>#REF!</v>
      </c>
    </row>
    <row r="355" spans="2:2" x14ac:dyDescent="0.35">
      <c r="B355" t="e" cm="1">
        <f t="array" ref="B355">TRANSPOSE(_xlfn._xlws.SORT(_xlfn._xlws.FILTER(#REF!,#REF!=A355)))</f>
        <v>#REF!</v>
      </c>
    </row>
    <row r="356" spans="2:2" x14ac:dyDescent="0.35">
      <c r="B356" t="e" cm="1">
        <f t="array" ref="B356">TRANSPOSE(_xlfn._xlws.SORT(_xlfn._xlws.FILTER(#REF!,#REF!=A356)))</f>
        <v>#REF!</v>
      </c>
    </row>
    <row r="357" spans="2:2" x14ac:dyDescent="0.35">
      <c r="B357" t="e" cm="1">
        <f t="array" ref="B357">TRANSPOSE(_xlfn._xlws.SORT(_xlfn._xlws.FILTER(#REF!,#REF!=A357)))</f>
        <v>#REF!</v>
      </c>
    </row>
    <row r="358" spans="2:2" x14ac:dyDescent="0.35">
      <c r="B358" t="e" cm="1">
        <f t="array" ref="B358">TRANSPOSE(_xlfn._xlws.SORT(_xlfn._xlws.FILTER(#REF!,#REF!=A358)))</f>
        <v>#REF!</v>
      </c>
    </row>
    <row r="359" spans="2:2" x14ac:dyDescent="0.35">
      <c r="B359" t="e" cm="1">
        <f t="array" ref="B359">TRANSPOSE(_xlfn._xlws.SORT(_xlfn._xlws.FILTER(#REF!,#REF!=A359)))</f>
        <v>#REF!</v>
      </c>
    </row>
    <row r="360" spans="2:2" x14ac:dyDescent="0.35">
      <c r="B360" t="e" cm="1">
        <f t="array" ref="B360">TRANSPOSE(_xlfn._xlws.SORT(_xlfn._xlws.FILTER(#REF!,#REF!=A360)))</f>
        <v>#REF!</v>
      </c>
    </row>
    <row r="361" spans="2:2" x14ac:dyDescent="0.35">
      <c r="B361" t="e" cm="1">
        <f t="array" ref="B361">TRANSPOSE(_xlfn._xlws.SORT(_xlfn._xlws.FILTER(#REF!,#REF!=A361)))</f>
        <v>#REF!</v>
      </c>
    </row>
    <row r="362" spans="2:2" x14ac:dyDescent="0.35">
      <c r="B362" t="e" cm="1">
        <f t="array" ref="B362">TRANSPOSE(_xlfn._xlws.SORT(_xlfn._xlws.FILTER(#REF!,#REF!=A362)))</f>
        <v>#REF!</v>
      </c>
    </row>
    <row r="363" spans="2:2" x14ac:dyDescent="0.35">
      <c r="B363" t="e" cm="1">
        <f t="array" ref="B363">TRANSPOSE(_xlfn._xlws.SORT(_xlfn._xlws.FILTER(#REF!,#REF!=A363)))</f>
        <v>#REF!</v>
      </c>
    </row>
    <row r="364" spans="2:2" x14ac:dyDescent="0.35">
      <c r="B364" t="e" cm="1">
        <f t="array" ref="B364">TRANSPOSE(_xlfn._xlws.SORT(_xlfn._xlws.FILTER(#REF!,#REF!=A364)))</f>
        <v>#REF!</v>
      </c>
    </row>
    <row r="365" spans="2:2" x14ac:dyDescent="0.35">
      <c r="B365" t="e" cm="1">
        <f t="array" ref="B365">TRANSPOSE(_xlfn._xlws.SORT(_xlfn._xlws.FILTER(#REF!,#REF!=A365)))</f>
        <v>#REF!</v>
      </c>
    </row>
    <row r="366" spans="2:2" x14ac:dyDescent="0.35">
      <c r="B366" t="e" cm="1">
        <f t="array" ref="B366">TRANSPOSE(_xlfn._xlws.SORT(_xlfn._xlws.FILTER(#REF!,#REF!=A366)))</f>
        <v>#REF!</v>
      </c>
    </row>
    <row r="367" spans="2:2" x14ac:dyDescent="0.35">
      <c r="B367" t="e" cm="1">
        <f t="array" ref="B367">TRANSPOSE(_xlfn._xlws.SORT(_xlfn._xlws.FILTER(#REF!,#REF!=A367)))</f>
        <v>#REF!</v>
      </c>
    </row>
    <row r="368" spans="2:2" x14ac:dyDescent="0.35">
      <c r="B368" t="e" cm="1">
        <f t="array" ref="B368">TRANSPOSE(_xlfn._xlws.SORT(_xlfn._xlws.FILTER(#REF!,#REF!=A368)))</f>
        <v>#REF!</v>
      </c>
    </row>
    <row r="369" spans="2:2" x14ac:dyDescent="0.35">
      <c r="B369" t="e" cm="1">
        <f t="array" ref="B369">TRANSPOSE(_xlfn._xlws.SORT(_xlfn._xlws.FILTER(#REF!,#REF!=A369)))</f>
        <v>#REF!</v>
      </c>
    </row>
    <row r="370" spans="2:2" x14ac:dyDescent="0.35">
      <c r="B370" t="e" cm="1">
        <f t="array" ref="B370">TRANSPOSE(_xlfn._xlws.SORT(_xlfn._xlws.FILTER(#REF!,#REF!=A370)))</f>
        <v>#REF!</v>
      </c>
    </row>
    <row r="371" spans="2:2" x14ac:dyDescent="0.35">
      <c r="B371" t="e" cm="1">
        <f t="array" ref="B371">TRANSPOSE(_xlfn._xlws.SORT(_xlfn._xlws.FILTER(#REF!,#REF!=A371)))</f>
        <v>#REF!</v>
      </c>
    </row>
    <row r="372" spans="2:2" x14ac:dyDescent="0.35">
      <c r="B372" t="e" cm="1">
        <f t="array" ref="B372">TRANSPOSE(_xlfn._xlws.SORT(_xlfn._xlws.FILTER(#REF!,#REF!=A372)))</f>
        <v>#REF!</v>
      </c>
    </row>
    <row r="373" spans="2:2" x14ac:dyDescent="0.35">
      <c r="B373" t="e" cm="1">
        <f t="array" ref="B373">TRANSPOSE(_xlfn._xlws.SORT(_xlfn._xlws.FILTER(#REF!,#REF!=A373)))</f>
        <v>#REF!</v>
      </c>
    </row>
    <row r="374" spans="2:2" x14ac:dyDescent="0.35">
      <c r="B374" t="e" cm="1">
        <f t="array" ref="B374">TRANSPOSE(_xlfn._xlws.SORT(_xlfn._xlws.FILTER(#REF!,#REF!=A374)))</f>
        <v>#REF!</v>
      </c>
    </row>
    <row r="375" spans="2:2" x14ac:dyDescent="0.35">
      <c r="B375" t="e" cm="1">
        <f t="array" ref="B375">TRANSPOSE(_xlfn._xlws.SORT(_xlfn._xlws.FILTER(#REF!,#REF!=A375)))</f>
        <v>#REF!</v>
      </c>
    </row>
    <row r="376" spans="2:2" x14ac:dyDescent="0.35">
      <c r="B376" t="e" cm="1">
        <f t="array" ref="B376">TRANSPOSE(_xlfn._xlws.SORT(_xlfn._xlws.FILTER(#REF!,#REF!=A376)))</f>
        <v>#REF!</v>
      </c>
    </row>
    <row r="377" spans="2:2" x14ac:dyDescent="0.35">
      <c r="B377" t="e" cm="1">
        <f t="array" ref="B377">TRANSPOSE(_xlfn._xlws.SORT(_xlfn._xlws.FILTER(#REF!,#REF!=A377)))</f>
        <v>#REF!</v>
      </c>
    </row>
    <row r="378" spans="2:2" x14ac:dyDescent="0.35">
      <c r="B378" t="e" cm="1">
        <f t="array" ref="B378">TRANSPOSE(_xlfn._xlws.SORT(_xlfn._xlws.FILTER(#REF!,#REF!=A378)))</f>
        <v>#REF!</v>
      </c>
    </row>
    <row r="379" spans="2:2" x14ac:dyDescent="0.35">
      <c r="B379" t="e" cm="1">
        <f t="array" ref="B379">TRANSPOSE(_xlfn._xlws.SORT(_xlfn._xlws.FILTER(#REF!,#REF!=A379)))</f>
        <v>#REF!</v>
      </c>
    </row>
    <row r="380" spans="2:2" x14ac:dyDescent="0.35">
      <c r="B380" t="e" cm="1">
        <f t="array" ref="B380">TRANSPOSE(_xlfn._xlws.SORT(_xlfn._xlws.FILTER(#REF!,#REF!=A380)))</f>
        <v>#REF!</v>
      </c>
    </row>
    <row r="381" spans="2:2" x14ac:dyDescent="0.35">
      <c r="B381" t="e" cm="1">
        <f t="array" ref="B381">TRANSPOSE(_xlfn._xlws.SORT(_xlfn._xlws.FILTER(#REF!,#REF!=A381)))</f>
        <v>#REF!</v>
      </c>
    </row>
    <row r="382" spans="2:2" x14ac:dyDescent="0.35">
      <c r="B382" t="e" cm="1">
        <f t="array" ref="B382">TRANSPOSE(_xlfn._xlws.SORT(_xlfn._xlws.FILTER(#REF!,#REF!=A382)))</f>
        <v>#REF!</v>
      </c>
    </row>
    <row r="383" spans="2:2" x14ac:dyDescent="0.35">
      <c r="B383" t="e" cm="1">
        <f t="array" ref="B383">TRANSPOSE(_xlfn._xlws.SORT(_xlfn._xlws.FILTER(#REF!,#REF!=A383)))</f>
        <v>#REF!</v>
      </c>
    </row>
    <row r="384" spans="2:2" x14ac:dyDescent="0.35">
      <c r="B384" t="e" cm="1">
        <f t="array" ref="B384">TRANSPOSE(_xlfn._xlws.SORT(_xlfn._xlws.FILTER(#REF!,#REF!=A384)))</f>
        <v>#REF!</v>
      </c>
    </row>
    <row r="385" spans="2:2" x14ac:dyDescent="0.35">
      <c r="B385" t="e" cm="1">
        <f t="array" ref="B385">TRANSPOSE(_xlfn._xlws.SORT(_xlfn._xlws.FILTER(#REF!,#REF!=A385)))</f>
        <v>#REF!</v>
      </c>
    </row>
    <row r="386" spans="2:2" x14ac:dyDescent="0.35">
      <c r="B386" t="e" cm="1">
        <f t="array" ref="B386">TRANSPOSE(_xlfn._xlws.SORT(_xlfn._xlws.FILTER(#REF!,#REF!=A386)))</f>
        <v>#REF!</v>
      </c>
    </row>
    <row r="387" spans="2:2" x14ac:dyDescent="0.35">
      <c r="B387" t="e" cm="1">
        <f t="array" ref="B387">TRANSPOSE(_xlfn._xlws.SORT(_xlfn._xlws.FILTER(#REF!,#REF!=A387)))</f>
        <v>#REF!</v>
      </c>
    </row>
    <row r="388" spans="2:2" x14ac:dyDescent="0.35">
      <c r="B388" t="e" cm="1">
        <f t="array" ref="B388">TRANSPOSE(_xlfn._xlws.SORT(_xlfn._xlws.FILTER(#REF!,#REF!=A388)))</f>
        <v>#REF!</v>
      </c>
    </row>
    <row r="389" spans="2:2" x14ac:dyDescent="0.35">
      <c r="B389" t="e" cm="1">
        <f t="array" ref="B389">TRANSPOSE(_xlfn._xlws.SORT(_xlfn._xlws.FILTER(#REF!,#REF!=A389)))</f>
        <v>#REF!</v>
      </c>
    </row>
    <row r="390" spans="2:2" x14ac:dyDescent="0.35">
      <c r="B390" t="e" cm="1">
        <f t="array" ref="B390">TRANSPOSE(_xlfn._xlws.SORT(_xlfn._xlws.FILTER(#REF!,#REF!=A390)))</f>
        <v>#REF!</v>
      </c>
    </row>
    <row r="391" spans="2:2" x14ac:dyDescent="0.35">
      <c r="B391" t="e" cm="1">
        <f t="array" ref="B391">TRANSPOSE(_xlfn._xlws.SORT(_xlfn._xlws.FILTER(#REF!,#REF!=A391)))</f>
        <v>#REF!</v>
      </c>
    </row>
    <row r="392" spans="2:2" x14ac:dyDescent="0.35">
      <c r="B392" t="e" cm="1">
        <f t="array" ref="B392">TRANSPOSE(_xlfn._xlws.SORT(_xlfn._xlws.FILTER(#REF!,#REF!=A392)))</f>
        <v>#REF!</v>
      </c>
    </row>
    <row r="393" spans="2:2" x14ac:dyDescent="0.35">
      <c r="B393" t="e" cm="1">
        <f t="array" ref="B393">TRANSPOSE(_xlfn._xlws.SORT(_xlfn._xlws.FILTER(#REF!,#REF!=A393)))</f>
        <v>#REF!</v>
      </c>
    </row>
    <row r="394" spans="2:2" x14ac:dyDescent="0.35">
      <c r="B394" t="e" cm="1">
        <f t="array" ref="B394">TRANSPOSE(_xlfn._xlws.SORT(_xlfn._xlws.FILTER(#REF!,#REF!=A394)))</f>
        <v>#REF!</v>
      </c>
    </row>
    <row r="395" spans="2:2" x14ac:dyDescent="0.35">
      <c r="B395" t="e" cm="1">
        <f t="array" ref="B395">TRANSPOSE(_xlfn._xlws.SORT(_xlfn._xlws.FILTER(#REF!,#REF!=A395)))</f>
        <v>#REF!</v>
      </c>
    </row>
    <row r="396" spans="2:2" x14ac:dyDescent="0.35">
      <c r="B396" t="e" cm="1">
        <f t="array" ref="B396">TRANSPOSE(_xlfn._xlws.SORT(_xlfn._xlws.FILTER(#REF!,#REF!=A396)))</f>
        <v>#REF!</v>
      </c>
    </row>
    <row r="397" spans="2:2" x14ac:dyDescent="0.35">
      <c r="B397" t="e" cm="1">
        <f t="array" ref="B397">TRANSPOSE(_xlfn._xlws.SORT(_xlfn._xlws.FILTER(#REF!,#REF!=A397)))</f>
        <v>#REF!</v>
      </c>
    </row>
    <row r="398" spans="2:2" x14ac:dyDescent="0.35">
      <c r="B398" t="e" cm="1">
        <f t="array" ref="B398">TRANSPOSE(_xlfn._xlws.SORT(_xlfn._xlws.FILTER(#REF!,#REF!=A398)))</f>
        <v>#REF!</v>
      </c>
    </row>
    <row r="399" spans="2:2" x14ac:dyDescent="0.35">
      <c r="B399" t="e" cm="1">
        <f t="array" ref="B399">TRANSPOSE(_xlfn._xlws.SORT(_xlfn._xlws.FILTER(#REF!,#REF!=A399)))</f>
        <v>#REF!</v>
      </c>
    </row>
    <row r="400" spans="2:2" x14ac:dyDescent="0.35">
      <c r="B400" t="e" cm="1">
        <f t="array" ref="B400">TRANSPOSE(_xlfn._xlws.SORT(_xlfn._xlws.FILTER(#REF!,#REF!=A400)))</f>
        <v>#REF!</v>
      </c>
    </row>
    <row r="401" spans="2:2" x14ac:dyDescent="0.35">
      <c r="B401" t="e" cm="1">
        <f t="array" ref="B401">TRANSPOSE(_xlfn._xlws.SORT(_xlfn._xlws.FILTER(#REF!,#REF!=A401)))</f>
        <v>#REF!</v>
      </c>
    </row>
    <row r="402" spans="2:2" x14ac:dyDescent="0.35">
      <c r="B402" t="e" cm="1">
        <f t="array" ref="B402">TRANSPOSE(_xlfn._xlws.SORT(_xlfn._xlws.FILTER(#REF!,#REF!=A402)))</f>
        <v>#REF!</v>
      </c>
    </row>
    <row r="403" spans="2:2" x14ac:dyDescent="0.35">
      <c r="B403" t="e" cm="1">
        <f t="array" ref="B403">TRANSPOSE(_xlfn._xlws.SORT(_xlfn._xlws.FILTER(#REF!,#REF!=A403)))</f>
        <v>#REF!</v>
      </c>
    </row>
    <row r="404" spans="2:2" x14ac:dyDescent="0.35">
      <c r="B404" t="e" cm="1">
        <f t="array" ref="B404">TRANSPOSE(_xlfn._xlws.SORT(_xlfn._xlws.FILTER(#REF!,#REF!=A404)))</f>
        <v>#REF!</v>
      </c>
    </row>
    <row r="405" spans="2:2" x14ac:dyDescent="0.35">
      <c r="B405" t="e" cm="1">
        <f t="array" ref="B405">TRANSPOSE(_xlfn._xlws.SORT(_xlfn._xlws.FILTER(#REF!,#REF!=A405)))</f>
        <v>#REF!</v>
      </c>
    </row>
    <row r="406" spans="2:2" x14ac:dyDescent="0.35">
      <c r="B406" t="e" cm="1">
        <f t="array" ref="B406">TRANSPOSE(_xlfn._xlws.SORT(_xlfn._xlws.FILTER(#REF!,#REF!=A406)))</f>
        <v>#REF!</v>
      </c>
    </row>
    <row r="407" spans="2:2" x14ac:dyDescent="0.35">
      <c r="B407" t="e" cm="1">
        <f t="array" ref="B407">TRANSPOSE(_xlfn._xlws.SORT(_xlfn._xlws.FILTER(#REF!,#REF!=A407)))</f>
        <v>#REF!</v>
      </c>
    </row>
    <row r="408" spans="2:2" x14ac:dyDescent="0.35">
      <c r="B408" t="e" cm="1">
        <f t="array" ref="B408">TRANSPOSE(_xlfn._xlws.SORT(_xlfn._xlws.FILTER(#REF!,#REF!=A408)))</f>
        <v>#REF!</v>
      </c>
    </row>
    <row r="409" spans="2:2" x14ac:dyDescent="0.35">
      <c r="B409" t="e" cm="1">
        <f t="array" ref="B409">TRANSPOSE(_xlfn._xlws.SORT(_xlfn._xlws.FILTER(#REF!,#REF!=A409)))</f>
        <v>#REF!</v>
      </c>
    </row>
    <row r="410" spans="2:2" x14ac:dyDescent="0.35">
      <c r="B410" t="e" cm="1">
        <f t="array" ref="B410">TRANSPOSE(_xlfn._xlws.SORT(_xlfn._xlws.FILTER(#REF!,#REF!=A410)))</f>
        <v>#REF!</v>
      </c>
    </row>
    <row r="411" spans="2:2" x14ac:dyDescent="0.35">
      <c r="B411" t="e" cm="1">
        <f t="array" ref="B411">TRANSPOSE(_xlfn._xlws.SORT(_xlfn._xlws.FILTER(#REF!,#REF!=A411)))</f>
        <v>#REF!</v>
      </c>
    </row>
    <row r="412" spans="2:2" x14ac:dyDescent="0.35">
      <c r="B412" t="e" cm="1">
        <f t="array" ref="B412">TRANSPOSE(_xlfn._xlws.SORT(_xlfn._xlws.FILTER(#REF!,#REF!=A412)))</f>
        <v>#REF!</v>
      </c>
    </row>
    <row r="413" spans="2:2" x14ac:dyDescent="0.35">
      <c r="B413" t="e" cm="1">
        <f t="array" ref="B413">TRANSPOSE(_xlfn._xlws.SORT(_xlfn._xlws.FILTER(#REF!,#REF!=A413)))</f>
        <v>#REF!</v>
      </c>
    </row>
    <row r="414" spans="2:2" x14ac:dyDescent="0.35">
      <c r="B414" t="e" cm="1">
        <f t="array" ref="B414">TRANSPOSE(_xlfn._xlws.SORT(_xlfn._xlws.FILTER(#REF!,#REF!=A414)))</f>
        <v>#REF!</v>
      </c>
    </row>
    <row r="415" spans="2:2" x14ac:dyDescent="0.35">
      <c r="B415" t="e" cm="1">
        <f t="array" ref="B415">TRANSPOSE(_xlfn._xlws.SORT(_xlfn._xlws.FILTER(#REF!,#REF!=A415)))</f>
        <v>#REF!</v>
      </c>
    </row>
    <row r="416" spans="2:2" x14ac:dyDescent="0.35">
      <c r="B416" t="e" cm="1">
        <f t="array" ref="B416">TRANSPOSE(_xlfn._xlws.SORT(_xlfn._xlws.FILTER(#REF!,#REF!=A416)))</f>
        <v>#REF!</v>
      </c>
    </row>
    <row r="417" spans="2:2" x14ac:dyDescent="0.35">
      <c r="B417" t="e" cm="1">
        <f t="array" ref="B417">TRANSPOSE(_xlfn._xlws.SORT(_xlfn._xlws.FILTER(#REF!,#REF!=A417)))</f>
        <v>#REF!</v>
      </c>
    </row>
    <row r="418" spans="2:2" x14ac:dyDescent="0.35">
      <c r="B418" t="e" cm="1">
        <f t="array" ref="B418">TRANSPOSE(_xlfn._xlws.SORT(_xlfn._xlws.FILTER(#REF!,#REF!=A418)))</f>
        <v>#REF!</v>
      </c>
    </row>
    <row r="419" spans="2:2" x14ac:dyDescent="0.35">
      <c r="B419" t="e" cm="1">
        <f t="array" ref="B419">TRANSPOSE(_xlfn._xlws.SORT(_xlfn._xlws.FILTER(#REF!,#REF!=A419)))</f>
        <v>#REF!</v>
      </c>
    </row>
    <row r="420" spans="2:2" x14ac:dyDescent="0.35">
      <c r="B420" t="e" cm="1">
        <f t="array" ref="B420">TRANSPOSE(_xlfn._xlws.SORT(_xlfn._xlws.FILTER(#REF!,#REF!=A420)))</f>
        <v>#REF!</v>
      </c>
    </row>
    <row r="421" spans="2:2" x14ac:dyDescent="0.35">
      <c r="B421" t="e" cm="1">
        <f t="array" ref="B421">TRANSPOSE(_xlfn._xlws.SORT(_xlfn._xlws.FILTER(#REF!,#REF!=A421)))</f>
        <v>#REF!</v>
      </c>
    </row>
    <row r="422" spans="2:2" x14ac:dyDescent="0.35">
      <c r="B422" t="e" cm="1">
        <f t="array" ref="B422">TRANSPOSE(_xlfn._xlws.SORT(_xlfn._xlws.FILTER(#REF!,#REF!=A422)))</f>
        <v>#REF!</v>
      </c>
    </row>
    <row r="423" spans="2:2" x14ac:dyDescent="0.35">
      <c r="B423" t="e" cm="1">
        <f t="array" ref="B423">TRANSPOSE(_xlfn._xlws.SORT(_xlfn._xlws.FILTER(#REF!,#REF!=A423)))</f>
        <v>#REF!</v>
      </c>
    </row>
    <row r="424" spans="2:2" x14ac:dyDescent="0.35">
      <c r="B424" t="e" cm="1">
        <f t="array" ref="B424">TRANSPOSE(_xlfn._xlws.SORT(_xlfn._xlws.FILTER(#REF!,#REF!=A424)))</f>
        <v>#REF!</v>
      </c>
    </row>
    <row r="425" spans="2:2" x14ac:dyDescent="0.35">
      <c r="B425" t="e" cm="1">
        <f t="array" ref="B425">TRANSPOSE(_xlfn._xlws.SORT(_xlfn._xlws.FILTER(#REF!,#REF!=A425)))</f>
        <v>#REF!</v>
      </c>
    </row>
    <row r="426" spans="2:2" x14ac:dyDescent="0.35">
      <c r="B426" t="e" cm="1">
        <f t="array" ref="B426">TRANSPOSE(_xlfn._xlws.SORT(_xlfn._xlws.FILTER(#REF!,#REF!=A426)))</f>
        <v>#REF!</v>
      </c>
    </row>
    <row r="427" spans="2:2" x14ac:dyDescent="0.35">
      <c r="B427" t="e" cm="1">
        <f t="array" ref="B427">TRANSPOSE(_xlfn._xlws.SORT(_xlfn._xlws.FILTER(#REF!,#REF!=A427)))</f>
        <v>#REF!</v>
      </c>
    </row>
    <row r="428" spans="2:2" x14ac:dyDescent="0.35">
      <c r="B428" t="e" cm="1">
        <f t="array" ref="B428">TRANSPOSE(_xlfn._xlws.SORT(_xlfn._xlws.FILTER(#REF!,#REF!=A428)))</f>
        <v>#REF!</v>
      </c>
    </row>
    <row r="429" spans="2:2" x14ac:dyDescent="0.35">
      <c r="B429" t="e" cm="1">
        <f t="array" ref="B429">TRANSPOSE(_xlfn._xlws.SORT(_xlfn._xlws.FILTER(#REF!,#REF!=A429)))</f>
        <v>#REF!</v>
      </c>
    </row>
    <row r="430" spans="2:2" x14ac:dyDescent="0.35">
      <c r="B430" t="e" cm="1">
        <f t="array" ref="B430">TRANSPOSE(_xlfn._xlws.SORT(_xlfn._xlws.FILTER(#REF!,#REF!=A430)))</f>
        <v>#REF!</v>
      </c>
    </row>
    <row r="431" spans="2:2" x14ac:dyDescent="0.35">
      <c r="B431" t="e" cm="1">
        <f t="array" ref="B431">TRANSPOSE(_xlfn._xlws.SORT(_xlfn._xlws.FILTER(#REF!,#REF!=A431)))</f>
        <v>#REF!</v>
      </c>
    </row>
    <row r="432" spans="2:2" x14ac:dyDescent="0.35">
      <c r="B432" t="e" cm="1">
        <f t="array" ref="B432">TRANSPOSE(_xlfn._xlws.SORT(_xlfn._xlws.FILTER(#REF!,#REF!=A432)))</f>
        <v>#REF!</v>
      </c>
    </row>
    <row r="433" spans="2:2" x14ac:dyDescent="0.35">
      <c r="B433" t="e" cm="1">
        <f t="array" ref="B433">TRANSPOSE(_xlfn._xlws.SORT(_xlfn._xlws.FILTER(#REF!,#REF!=A433)))</f>
        <v>#REF!</v>
      </c>
    </row>
    <row r="434" spans="2:2" x14ac:dyDescent="0.35">
      <c r="B434" t="e" cm="1">
        <f t="array" ref="B434">TRANSPOSE(_xlfn._xlws.SORT(_xlfn._xlws.FILTER(#REF!,#REF!=A434)))</f>
        <v>#REF!</v>
      </c>
    </row>
    <row r="435" spans="2:2" x14ac:dyDescent="0.35">
      <c r="B435" t="e" cm="1">
        <f t="array" ref="B435">TRANSPOSE(_xlfn._xlws.SORT(_xlfn._xlws.FILTER(#REF!,#REF!=A435)))</f>
        <v>#REF!</v>
      </c>
    </row>
    <row r="436" spans="2:2" x14ac:dyDescent="0.35">
      <c r="B436" t="e" cm="1">
        <f t="array" ref="B436">TRANSPOSE(_xlfn._xlws.SORT(_xlfn._xlws.FILTER(#REF!,#REF!=A436)))</f>
        <v>#REF!</v>
      </c>
    </row>
    <row r="437" spans="2:2" x14ac:dyDescent="0.35">
      <c r="B437" t="e" cm="1">
        <f t="array" ref="B437">TRANSPOSE(_xlfn._xlws.SORT(_xlfn._xlws.FILTER(#REF!,#REF!=A437)))</f>
        <v>#REF!</v>
      </c>
    </row>
    <row r="438" spans="2:2" x14ac:dyDescent="0.35">
      <c r="B438" t="e" cm="1">
        <f t="array" ref="B438">TRANSPOSE(_xlfn._xlws.SORT(_xlfn._xlws.FILTER(#REF!,#REF!=A438)))</f>
        <v>#REF!</v>
      </c>
    </row>
    <row r="439" spans="2:2" x14ac:dyDescent="0.35">
      <c r="B439" t="e" cm="1">
        <f t="array" ref="B439">TRANSPOSE(_xlfn._xlws.SORT(_xlfn._xlws.FILTER(#REF!,#REF!=A439)))</f>
        <v>#REF!</v>
      </c>
    </row>
    <row r="440" spans="2:2" x14ac:dyDescent="0.35">
      <c r="B440" t="e" cm="1">
        <f t="array" ref="B440">TRANSPOSE(_xlfn._xlws.SORT(_xlfn._xlws.FILTER(#REF!,#REF!=A440)))</f>
        <v>#REF!</v>
      </c>
    </row>
    <row r="441" spans="2:2" x14ac:dyDescent="0.35">
      <c r="B441" t="e" cm="1">
        <f t="array" ref="B441">TRANSPOSE(_xlfn._xlws.SORT(_xlfn._xlws.FILTER(#REF!,#REF!=A441)))</f>
        <v>#REF!</v>
      </c>
    </row>
    <row r="442" spans="2:2" x14ac:dyDescent="0.35">
      <c r="B442" t="e" cm="1">
        <f t="array" ref="B442">TRANSPOSE(_xlfn._xlws.SORT(_xlfn._xlws.FILTER(#REF!,#REF!=A442)))</f>
        <v>#REF!</v>
      </c>
    </row>
    <row r="443" spans="2:2" x14ac:dyDescent="0.35">
      <c r="B443" t="e" cm="1">
        <f t="array" ref="B443">TRANSPOSE(_xlfn._xlws.SORT(_xlfn._xlws.FILTER(#REF!,#REF!=A443)))</f>
        <v>#REF!</v>
      </c>
    </row>
    <row r="444" spans="2:2" x14ac:dyDescent="0.35">
      <c r="B444" t="e" cm="1">
        <f t="array" ref="B444">TRANSPOSE(_xlfn._xlws.SORT(_xlfn._xlws.FILTER(#REF!,#REF!=A444)))</f>
        <v>#REF!</v>
      </c>
    </row>
    <row r="445" spans="2:2" x14ac:dyDescent="0.35">
      <c r="B445" t="e" cm="1">
        <f t="array" ref="B445">TRANSPOSE(_xlfn._xlws.SORT(_xlfn._xlws.FILTER(#REF!,#REF!=A445)))</f>
        <v>#REF!</v>
      </c>
    </row>
    <row r="446" spans="2:2" x14ac:dyDescent="0.35">
      <c r="B446" t="e" cm="1">
        <f t="array" ref="B446">TRANSPOSE(_xlfn._xlws.SORT(_xlfn._xlws.FILTER(#REF!,#REF!=A446)))</f>
        <v>#REF!</v>
      </c>
    </row>
    <row r="447" spans="2:2" x14ac:dyDescent="0.35">
      <c r="B447" t="e" cm="1">
        <f t="array" ref="B447">TRANSPOSE(_xlfn._xlws.SORT(_xlfn._xlws.FILTER(#REF!,#REF!=A447)))</f>
        <v>#REF!</v>
      </c>
    </row>
    <row r="448" spans="2:2" x14ac:dyDescent="0.35">
      <c r="B448" t="e" cm="1">
        <f t="array" ref="B448">TRANSPOSE(_xlfn._xlws.SORT(_xlfn._xlws.FILTER(#REF!,#REF!=A448)))</f>
        <v>#REF!</v>
      </c>
    </row>
    <row r="449" spans="2:2" x14ac:dyDescent="0.35">
      <c r="B449" t="e" cm="1">
        <f t="array" ref="B449">TRANSPOSE(_xlfn._xlws.SORT(_xlfn._xlws.FILTER(#REF!,#REF!=A449)))</f>
        <v>#REF!</v>
      </c>
    </row>
    <row r="450" spans="2:2" x14ac:dyDescent="0.35">
      <c r="B450" t="e" cm="1">
        <f t="array" ref="B450">TRANSPOSE(_xlfn._xlws.SORT(_xlfn._xlws.FILTER(#REF!,#REF!=A450)))</f>
        <v>#REF!</v>
      </c>
    </row>
    <row r="451" spans="2:2" x14ac:dyDescent="0.35">
      <c r="B451" t="e" cm="1">
        <f t="array" ref="B451">TRANSPOSE(_xlfn._xlws.SORT(_xlfn._xlws.FILTER(#REF!,#REF!=A451)))</f>
        <v>#REF!</v>
      </c>
    </row>
    <row r="452" spans="2:2" x14ac:dyDescent="0.35">
      <c r="B452" t="e" cm="1">
        <f t="array" ref="B452">TRANSPOSE(_xlfn._xlws.SORT(_xlfn._xlws.FILTER(#REF!,#REF!=A452)))</f>
        <v>#REF!</v>
      </c>
    </row>
    <row r="453" spans="2:2" x14ac:dyDescent="0.35">
      <c r="B453" t="e" cm="1">
        <f t="array" ref="B453">TRANSPOSE(_xlfn._xlws.SORT(_xlfn._xlws.FILTER(#REF!,#REF!=A453)))</f>
        <v>#REF!</v>
      </c>
    </row>
    <row r="454" spans="2:2" x14ac:dyDescent="0.35">
      <c r="B454" t="e" cm="1">
        <f t="array" ref="B454">TRANSPOSE(_xlfn._xlws.SORT(_xlfn._xlws.FILTER(#REF!,#REF!=A454)))</f>
        <v>#REF!</v>
      </c>
    </row>
    <row r="455" spans="2:2" x14ac:dyDescent="0.35">
      <c r="B455" t="e" cm="1">
        <f t="array" ref="B455">TRANSPOSE(_xlfn._xlws.SORT(_xlfn._xlws.FILTER(#REF!,#REF!=A455)))</f>
        <v>#REF!</v>
      </c>
    </row>
    <row r="456" spans="2:2" x14ac:dyDescent="0.35">
      <c r="B456" t="e" cm="1">
        <f t="array" ref="B456">TRANSPOSE(_xlfn._xlws.SORT(_xlfn._xlws.FILTER(#REF!,#REF!=A456)))</f>
        <v>#REF!</v>
      </c>
    </row>
    <row r="457" spans="2:2" x14ac:dyDescent="0.35">
      <c r="B457" t="e" cm="1">
        <f t="array" ref="B457">TRANSPOSE(_xlfn._xlws.SORT(_xlfn._xlws.FILTER(#REF!,#REF!=A457)))</f>
        <v>#REF!</v>
      </c>
    </row>
    <row r="458" spans="2:2" x14ac:dyDescent="0.35">
      <c r="B458" t="e" cm="1">
        <f t="array" ref="B458">TRANSPOSE(_xlfn._xlws.SORT(_xlfn._xlws.FILTER(#REF!,#REF!=A458)))</f>
        <v>#REF!</v>
      </c>
    </row>
    <row r="459" spans="2:2" x14ac:dyDescent="0.35">
      <c r="B459" t="e" cm="1">
        <f t="array" ref="B459">TRANSPOSE(_xlfn._xlws.SORT(_xlfn._xlws.FILTER(#REF!,#REF!=A459)))</f>
        <v>#REF!</v>
      </c>
    </row>
    <row r="460" spans="2:2" x14ac:dyDescent="0.35">
      <c r="B460" t="e" cm="1">
        <f t="array" ref="B460">TRANSPOSE(_xlfn._xlws.SORT(_xlfn._xlws.FILTER(#REF!,#REF!=A460)))</f>
        <v>#REF!</v>
      </c>
    </row>
    <row r="461" spans="2:2" x14ac:dyDescent="0.35">
      <c r="B461" t="e" cm="1">
        <f t="array" ref="B461">TRANSPOSE(_xlfn._xlws.SORT(_xlfn._xlws.FILTER(#REF!,#REF!=A461)))</f>
        <v>#REF!</v>
      </c>
    </row>
    <row r="462" spans="2:2" x14ac:dyDescent="0.35">
      <c r="B462" t="e" cm="1">
        <f t="array" ref="B462">TRANSPOSE(_xlfn._xlws.SORT(_xlfn._xlws.FILTER(#REF!,#REF!=A462)))</f>
        <v>#REF!</v>
      </c>
    </row>
    <row r="463" spans="2:2" x14ac:dyDescent="0.35">
      <c r="B463" t="e" cm="1">
        <f t="array" ref="B463">TRANSPOSE(_xlfn._xlws.SORT(_xlfn._xlws.FILTER(#REF!,#REF!=A463)))</f>
        <v>#REF!</v>
      </c>
    </row>
    <row r="464" spans="2:2" x14ac:dyDescent="0.35">
      <c r="B464" t="e" cm="1">
        <f t="array" ref="B464">TRANSPOSE(_xlfn._xlws.SORT(_xlfn._xlws.FILTER(#REF!,#REF!=A464)))</f>
        <v>#REF!</v>
      </c>
    </row>
    <row r="465" spans="2:2" x14ac:dyDescent="0.35">
      <c r="B465" t="e" cm="1">
        <f t="array" ref="B465">TRANSPOSE(_xlfn._xlws.SORT(_xlfn._xlws.FILTER(#REF!,#REF!=A465)))</f>
        <v>#REF!</v>
      </c>
    </row>
    <row r="466" spans="2:2" x14ac:dyDescent="0.35">
      <c r="B466" t="e" cm="1">
        <f t="array" ref="B466">TRANSPOSE(_xlfn._xlws.SORT(_xlfn._xlws.FILTER(#REF!,#REF!=A466)))</f>
        <v>#REF!</v>
      </c>
    </row>
    <row r="467" spans="2:2" x14ac:dyDescent="0.35">
      <c r="B467" t="e" cm="1">
        <f t="array" ref="B467">TRANSPOSE(_xlfn._xlws.SORT(_xlfn._xlws.FILTER(#REF!,#REF!=A467)))</f>
        <v>#REF!</v>
      </c>
    </row>
    <row r="468" spans="2:2" x14ac:dyDescent="0.35">
      <c r="B468" t="e" cm="1">
        <f t="array" ref="B468">TRANSPOSE(_xlfn._xlws.SORT(_xlfn._xlws.FILTER(#REF!,#REF!=A468)))</f>
        <v>#REF!</v>
      </c>
    </row>
    <row r="469" spans="2:2" x14ac:dyDescent="0.35">
      <c r="B469" t="e" cm="1">
        <f t="array" ref="B469">TRANSPOSE(_xlfn._xlws.SORT(_xlfn._xlws.FILTER(#REF!,#REF!=A469)))</f>
        <v>#REF!</v>
      </c>
    </row>
    <row r="470" spans="2:2" x14ac:dyDescent="0.35">
      <c r="B470" t="e" cm="1">
        <f t="array" ref="B470">TRANSPOSE(_xlfn._xlws.SORT(_xlfn._xlws.FILTER(#REF!,#REF!=A470)))</f>
        <v>#REF!</v>
      </c>
    </row>
    <row r="471" spans="2:2" x14ac:dyDescent="0.35">
      <c r="B471" t="e" cm="1">
        <f t="array" ref="B471">TRANSPOSE(_xlfn._xlws.SORT(_xlfn._xlws.FILTER(#REF!,#REF!=A471)))</f>
        <v>#REF!</v>
      </c>
    </row>
    <row r="472" spans="2:2" x14ac:dyDescent="0.35">
      <c r="B472" t="e" cm="1">
        <f t="array" ref="B472">TRANSPOSE(_xlfn._xlws.SORT(_xlfn._xlws.FILTER(#REF!,#REF!=A472)))</f>
        <v>#REF!</v>
      </c>
    </row>
    <row r="473" spans="2:2" x14ac:dyDescent="0.35">
      <c r="B473" t="e" cm="1">
        <f t="array" ref="B473">TRANSPOSE(_xlfn._xlws.SORT(_xlfn._xlws.FILTER(#REF!,#REF!=A473)))</f>
        <v>#REF!</v>
      </c>
    </row>
    <row r="474" spans="2:2" x14ac:dyDescent="0.35">
      <c r="B474" t="e" cm="1">
        <f t="array" ref="B474">TRANSPOSE(_xlfn._xlws.SORT(_xlfn._xlws.FILTER(#REF!,#REF!=A474)))</f>
        <v>#REF!</v>
      </c>
    </row>
    <row r="475" spans="2:2" x14ac:dyDescent="0.35">
      <c r="B475" t="e" cm="1">
        <f t="array" ref="B475">TRANSPOSE(_xlfn._xlws.SORT(_xlfn._xlws.FILTER(#REF!,#REF!=A475)))</f>
        <v>#REF!</v>
      </c>
    </row>
    <row r="476" spans="2:2" x14ac:dyDescent="0.35">
      <c r="B476" t="e" cm="1">
        <f t="array" ref="B476">TRANSPOSE(_xlfn._xlws.SORT(_xlfn._xlws.FILTER(#REF!,#REF!=A476)))</f>
        <v>#REF!</v>
      </c>
    </row>
    <row r="477" spans="2:2" x14ac:dyDescent="0.35">
      <c r="B477" t="e" cm="1">
        <f t="array" ref="B477">TRANSPOSE(_xlfn._xlws.SORT(_xlfn._xlws.FILTER(#REF!,#REF!=A477)))</f>
        <v>#REF!</v>
      </c>
    </row>
    <row r="478" spans="2:2" x14ac:dyDescent="0.35">
      <c r="B478" t="e" cm="1">
        <f t="array" ref="B478">TRANSPOSE(_xlfn._xlws.SORT(_xlfn._xlws.FILTER(#REF!,#REF!=A478)))</f>
        <v>#REF!</v>
      </c>
    </row>
    <row r="479" spans="2:2" x14ac:dyDescent="0.35">
      <c r="B479" t="e" cm="1">
        <f t="array" ref="B479">TRANSPOSE(_xlfn._xlws.SORT(_xlfn._xlws.FILTER(#REF!,#REF!=A479)))</f>
        <v>#REF!</v>
      </c>
    </row>
    <row r="480" spans="2:2" x14ac:dyDescent="0.35">
      <c r="B480" t="e" cm="1">
        <f t="array" ref="B480">TRANSPOSE(_xlfn._xlws.SORT(_xlfn._xlws.FILTER(#REF!,#REF!=A480)))</f>
        <v>#REF!</v>
      </c>
    </row>
    <row r="481" spans="2:2" x14ac:dyDescent="0.35">
      <c r="B481" t="e" cm="1">
        <f t="array" ref="B481">TRANSPOSE(_xlfn._xlws.SORT(_xlfn._xlws.FILTER(#REF!,#REF!=A481)))</f>
        <v>#REF!</v>
      </c>
    </row>
    <row r="482" spans="2:2" x14ac:dyDescent="0.35">
      <c r="B482" t="e" cm="1">
        <f t="array" ref="B482">TRANSPOSE(_xlfn._xlws.SORT(_xlfn._xlws.FILTER(#REF!,#REF!=A482)))</f>
        <v>#REF!</v>
      </c>
    </row>
    <row r="483" spans="2:2" x14ac:dyDescent="0.35">
      <c r="B483" t="e" cm="1">
        <f t="array" ref="B483">TRANSPOSE(_xlfn._xlws.SORT(_xlfn._xlws.FILTER(#REF!,#REF!=A483)))</f>
        <v>#REF!</v>
      </c>
    </row>
    <row r="484" spans="2:2" x14ac:dyDescent="0.35">
      <c r="B484" t="e" cm="1">
        <f t="array" ref="B484">TRANSPOSE(_xlfn._xlws.SORT(_xlfn._xlws.FILTER(#REF!,#REF!=A484)))</f>
        <v>#REF!</v>
      </c>
    </row>
    <row r="485" spans="2:2" x14ac:dyDescent="0.35">
      <c r="B485" t="e" cm="1">
        <f t="array" ref="B485">TRANSPOSE(_xlfn._xlws.SORT(_xlfn._xlws.FILTER(#REF!,#REF!=A485)))</f>
        <v>#REF!</v>
      </c>
    </row>
    <row r="486" spans="2:2" x14ac:dyDescent="0.35">
      <c r="B486" t="e" cm="1">
        <f t="array" ref="B486">TRANSPOSE(_xlfn._xlws.SORT(_xlfn._xlws.FILTER(#REF!,#REF!=A486)))</f>
        <v>#REF!</v>
      </c>
    </row>
    <row r="487" spans="2:2" x14ac:dyDescent="0.35">
      <c r="B487" t="e" cm="1">
        <f t="array" ref="B487">TRANSPOSE(_xlfn._xlws.SORT(_xlfn._xlws.FILTER(#REF!,#REF!=A487)))</f>
        <v>#REF!</v>
      </c>
    </row>
    <row r="488" spans="2:2" x14ac:dyDescent="0.35">
      <c r="B488" t="e" cm="1">
        <f t="array" ref="B488">TRANSPOSE(_xlfn._xlws.SORT(_xlfn._xlws.FILTER(#REF!,#REF!=A488)))</f>
        <v>#REF!</v>
      </c>
    </row>
    <row r="489" spans="2:2" x14ac:dyDescent="0.35">
      <c r="B489" t="e" cm="1">
        <f t="array" ref="B489">TRANSPOSE(_xlfn._xlws.SORT(_xlfn._xlws.FILTER(#REF!,#REF!=A489)))</f>
        <v>#REF!</v>
      </c>
    </row>
    <row r="490" spans="2:2" x14ac:dyDescent="0.35">
      <c r="B490" t="e" cm="1">
        <f t="array" ref="B490">TRANSPOSE(_xlfn._xlws.SORT(_xlfn._xlws.FILTER(#REF!,#REF!=A490)))</f>
        <v>#REF!</v>
      </c>
    </row>
    <row r="491" spans="2:2" x14ac:dyDescent="0.35">
      <c r="B491" t="e" cm="1">
        <f t="array" ref="B491">TRANSPOSE(_xlfn._xlws.SORT(_xlfn._xlws.FILTER(#REF!,#REF!=A491)))</f>
        <v>#REF!</v>
      </c>
    </row>
    <row r="492" spans="2:2" x14ac:dyDescent="0.35">
      <c r="B492" t="e" cm="1">
        <f t="array" ref="B492">TRANSPOSE(_xlfn._xlws.SORT(_xlfn._xlws.FILTER(#REF!,#REF!=A492)))</f>
        <v>#REF!</v>
      </c>
    </row>
    <row r="493" spans="2:2" x14ac:dyDescent="0.35">
      <c r="B493" t="e" cm="1">
        <f t="array" ref="B493">TRANSPOSE(_xlfn._xlws.SORT(_xlfn._xlws.FILTER(#REF!,#REF!=A493)))</f>
        <v>#REF!</v>
      </c>
    </row>
    <row r="494" spans="2:2" x14ac:dyDescent="0.35">
      <c r="B494" t="e" cm="1">
        <f t="array" ref="B494">TRANSPOSE(_xlfn._xlws.SORT(_xlfn._xlws.FILTER(#REF!,#REF!=A494)))</f>
        <v>#REF!</v>
      </c>
    </row>
    <row r="495" spans="2:2" x14ac:dyDescent="0.35">
      <c r="B495" t="e" cm="1">
        <f t="array" ref="B495">TRANSPOSE(_xlfn._xlws.SORT(_xlfn._xlws.FILTER(#REF!,#REF!=A495)))</f>
        <v>#REF!</v>
      </c>
    </row>
    <row r="496" spans="2:2" x14ac:dyDescent="0.35">
      <c r="B496" t="e" cm="1">
        <f t="array" ref="B496">TRANSPOSE(_xlfn._xlws.SORT(_xlfn._xlws.FILTER(#REF!,#REF!=A496)))</f>
        <v>#REF!</v>
      </c>
    </row>
    <row r="497" spans="2:2" x14ac:dyDescent="0.35">
      <c r="B497" t="e" cm="1">
        <f t="array" ref="B497">TRANSPOSE(_xlfn._xlws.SORT(_xlfn._xlws.FILTER(#REF!,#REF!=A497)))</f>
        <v>#REF!</v>
      </c>
    </row>
    <row r="498" spans="2:2" x14ac:dyDescent="0.35">
      <c r="B498" t="e" cm="1">
        <f t="array" ref="B498">TRANSPOSE(_xlfn._xlws.SORT(_xlfn._xlws.FILTER(#REF!,#REF!=A498)))</f>
        <v>#REF!</v>
      </c>
    </row>
    <row r="499" spans="2:2" x14ac:dyDescent="0.35">
      <c r="B499" t="e" cm="1">
        <f t="array" ref="B499">TRANSPOSE(_xlfn._xlws.SORT(_xlfn._xlws.FILTER(#REF!,#REF!=A499)))</f>
        <v>#REF!</v>
      </c>
    </row>
    <row r="500" spans="2:2" s="96" customFormat="1" x14ac:dyDescent="0.35">
      <c r="B500" s="96" t="e" cm="1">
        <f t="array" ref="B500">TRANSPOSE(_xlfn._xlws.SORT(_xlfn._xlws.FILTER(#REF!,#REF!=A500)))</f>
        <v>#REF!</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election activeCell="AK487" sqref="AK487"/>
    </sheetView>
  </sheetViews>
  <sheetFormatPr defaultRowHeight="14.5" x14ac:dyDescent="0.35"/>
  <cols>
    <col min="1" max="1" width="10.54296875" customWidth="1"/>
    <col min="2" max="2" width="23.26953125" bestFit="1" customWidth="1"/>
    <col min="3" max="200" width="3.1796875" customWidth="1"/>
    <col min="16383" max="16383" width="8.7265625" customWidth="1"/>
  </cols>
  <sheetData>
    <row r="1" spans="1:9" s="110" customFormat="1" ht="24" customHeight="1" x14ac:dyDescent="0.35">
      <c r="A1" s="264" t="s">
        <v>53</v>
      </c>
      <c r="I1" s="111"/>
    </row>
    <row r="2" spans="1:9" x14ac:dyDescent="0.35">
      <c r="A2" t="str" cm="1">
        <f t="array" ref="A2:A4">_xlfn._xlws.SORT(_xlfn.UNIQUE(_xlfn._xlws.FILTER(treatments[experiment_id], treatments[experiment_id] &lt;&gt; "")))</f>
        <v>TEST EXP 3</v>
      </c>
      <c r="B2" t="str" cm="1">
        <f t="array" ref="B2">TRANSPOSE(_xlfn._xlws.SORT(_xlfn._xlws.FILTER(treatments[treatment_number]&amp;"|"&amp;treatments[treatment_name],treatments[experiment_id]=A2)))</f>
        <v>1|TREATMENT #1</v>
      </c>
    </row>
    <row r="3" spans="1:9" x14ac:dyDescent="0.35">
      <c r="A3" t="str">
        <v>TESTEXP</v>
      </c>
      <c r="B3" t="str" cm="1">
        <f t="array" ref="B3:C3">TRANSPOSE(_xlfn._xlws.SORT(_xlfn._xlws.FILTER(treatments[treatment_number]&amp;"|"&amp;treatments[treatment_name],treatments[experiment_id]=A3)))</f>
        <v>1|TEST TREATMENT</v>
      </c>
      <c r="C3" t="str">
        <v>2|TEST TREATMENT</v>
      </c>
    </row>
    <row r="4" spans="1:9" x14ac:dyDescent="0.35">
      <c r="A4" t="str">
        <v>TESTEXP2</v>
      </c>
      <c r="B4" t="str" cm="1">
        <f t="array" ref="B4">TRANSPOSE(_xlfn._xlws.SORT(_xlfn._xlws.FILTER(treatments[treatment_number]&amp;"|"&amp;treatments[treatment_name],treatments[experiment_id]=A4)))</f>
        <v>1|</v>
      </c>
    </row>
    <row r="5" spans="1:9" x14ac:dyDescent="0.35">
      <c r="B5" t="str" cm="1">
        <f t="array" ref="B5">TRANSPOSE(_xlfn._xlws.SORT(_xlfn._xlws.FILTER(treatments[treatment_number]&amp;"|"&amp;treatments[treatment_name],treatments[experiment_id]=A5)))</f>
        <v>|</v>
      </c>
    </row>
    <row r="6" spans="1:9" x14ac:dyDescent="0.35">
      <c r="B6" t="str" cm="1">
        <f t="array" ref="B6">TRANSPOSE(_xlfn._xlws.SORT(_xlfn._xlws.FILTER(treatments[treatment_number]&amp;"|"&amp;treatments[treatment_name],treatments[experiment_id]=A6)))</f>
        <v>|</v>
      </c>
    </row>
    <row r="7" spans="1:9" x14ac:dyDescent="0.35">
      <c r="B7" t="str" cm="1">
        <f t="array" ref="B7">TRANSPOSE(_xlfn._xlws.SORT(_xlfn._xlws.FILTER(treatments[treatment_number]&amp;"|"&amp;treatments[treatment_name],treatments[experiment_id]=A7)))</f>
        <v>|</v>
      </c>
    </row>
    <row r="8" spans="1:9" x14ac:dyDescent="0.35">
      <c r="B8" t="str" cm="1">
        <f t="array" ref="B8">TRANSPOSE(_xlfn._xlws.SORT(_xlfn._xlws.FILTER(treatments[treatment_number]&amp;"|"&amp;treatments[treatment_name],treatments[experiment_id]=A8)))</f>
        <v>|</v>
      </c>
    </row>
    <row r="9" spans="1:9" x14ac:dyDescent="0.35">
      <c r="B9" t="str" cm="1">
        <f t="array" ref="B9">TRANSPOSE(_xlfn._xlws.SORT(_xlfn._xlws.FILTER(treatments[treatment_number]&amp;"|"&amp;treatments[treatment_name],treatments[experiment_id]=A9)))</f>
        <v>|</v>
      </c>
    </row>
    <row r="10" spans="1:9" x14ac:dyDescent="0.35">
      <c r="B10" t="str" cm="1">
        <f t="array" ref="B10">TRANSPOSE(_xlfn._xlws.SORT(_xlfn._xlws.FILTER(treatments[treatment_number]&amp;"|"&amp;treatments[treatment_name],treatments[experiment_id]=A10)))</f>
        <v>|</v>
      </c>
    </row>
    <row r="11" spans="1:9" x14ac:dyDescent="0.35">
      <c r="B11" t="str" cm="1">
        <f t="array" ref="B11">TRANSPOSE(_xlfn._xlws.SORT(_xlfn._xlws.FILTER(treatments[treatment_number]&amp;"|"&amp;treatments[treatment_name],treatments[experiment_id]=A11)))</f>
        <v>|</v>
      </c>
    </row>
    <row r="12" spans="1:9" x14ac:dyDescent="0.35">
      <c r="B12" t="str" cm="1">
        <f t="array" ref="B12">TRANSPOSE(_xlfn._xlws.SORT(_xlfn._xlws.FILTER(treatments[treatment_number]&amp;"|"&amp;treatments[treatment_name],treatments[experiment_id]=A12)))</f>
        <v>|</v>
      </c>
    </row>
    <row r="13" spans="1:9" x14ac:dyDescent="0.35">
      <c r="B13" t="str" cm="1">
        <f t="array" ref="B13">TRANSPOSE(_xlfn._xlws.SORT(_xlfn._xlws.FILTER(treatments[treatment_number]&amp;"|"&amp;treatments[treatment_name],treatments[experiment_id]=A13)))</f>
        <v>|</v>
      </c>
    </row>
    <row r="14" spans="1:9" x14ac:dyDescent="0.35">
      <c r="B14" t="str" cm="1">
        <f t="array" ref="B14">TRANSPOSE(_xlfn._xlws.SORT(_xlfn._xlws.FILTER(treatments[treatment_number]&amp;"|"&amp;treatments[treatment_name],treatments[experiment_id]=A14)))</f>
        <v>|</v>
      </c>
    </row>
    <row r="15" spans="1:9" x14ac:dyDescent="0.35">
      <c r="B15" t="str" cm="1">
        <f t="array" ref="B15">TRANSPOSE(_xlfn._xlws.SORT(_xlfn._xlws.FILTER(treatments[treatment_number]&amp;"|"&amp;treatments[treatment_name],treatments[experiment_id]=A15)))</f>
        <v>|</v>
      </c>
    </row>
    <row r="16" spans="1:9" x14ac:dyDescent="0.35">
      <c r="B16" t="str" cm="1">
        <f t="array" ref="B16">TRANSPOSE(_xlfn._xlws.SORT(_xlfn._xlws.FILTER(treatments[treatment_number]&amp;"|"&amp;treatments[treatment_name],treatments[experiment_id]=A16)))</f>
        <v>|</v>
      </c>
    </row>
    <row r="17" spans="2:2" x14ac:dyDescent="0.35">
      <c r="B17" t="str" cm="1">
        <f t="array" ref="B17">TRANSPOSE(_xlfn._xlws.SORT(_xlfn._xlws.FILTER(treatments[treatment_number]&amp;"|"&amp;treatments[treatment_name],treatments[experiment_id]=A17)))</f>
        <v>|</v>
      </c>
    </row>
    <row r="18" spans="2:2" x14ac:dyDescent="0.35">
      <c r="B18" t="str" cm="1">
        <f t="array" ref="B18">TRANSPOSE(_xlfn._xlws.SORT(_xlfn._xlws.FILTER(treatments[treatment_number]&amp;"|"&amp;treatments[treatment_name],treatments[experiment_id]=A18)))</f>
        <v>|</v>
      </c>
    </row>
    <row r="19" spans="2:2" x14ac:dyDescent="0.35">
      <c r="B19" t="str" cm="1">
        <f t="array" ref="B19">TRANSPOSE(_xlfn._xlws.SORT(_xlfn._xlws.FILTER(treatments[treatment_number]&amp;"|"&amp;treatments[treatment_name],treatments[experiment_id]=A19)))</f>
        <v>|</v>
      </c>
    </row>
    <row r="20" spans="2:2" x14ac:dyDescent="0.35">
      <c r="B20" t="str" cm="1">
        <f t="array" ref="B20">TRANSPOSE(_xlfn._xlws.SORT(_xlfn._xlws.FILTER(treatments[treatment_number]&amp;"|"&amp;treatments[treatment_name],treatments[experiment_id]=A20)))</f>
        <v>|</v>
      </c>
    </row>
    <row r="21" spans="2:2" x14ac:dyDescent="0.35">
      <c r="B21" t="str" cm="1">
        <f t="array" ref="B21">TRANSPOSE(_xlfn._xlws.SORT(_xlfn._xlws.FILTER(treatments[treatment_number]&amp;"|"&amp;treatments[treatment_name],treatments[experiment_id]=A21)))</f>
        <v>|</v>
      </c>
    </row>
    <row r="22" spans="2:2" x14ac:dyDescent="0.35">
      <c r="B22" t="str" cm="1">
        <f t="array" ref="B22">TRANSPOSE(_xlfn._xlws.SORT(_xlfn._xlws.FILTER(treatments[treatment_number]&amp;"|"&amp;treatments[treatment_name],treatments[experiment_id]=A22)))</f>
        <v>|</v>
      </c>
    </row>
    <row r="23" spans="2:2" x14ac:dyDescent="0.35">
      <c r="B23" t="str" cm="1">
        <f t="array" ref="B23">TRANSPOSE(_xlfn._xlws.SORT(_xlfn._xlws.FILTER(treatments[treatment_number]&amp;"|"&amp;treatments[treatment_name],treatments[experiment_id]=A23)))</f>
        <v>|</v>
      </c>
    </row>
    <row r="24" spans="2:2" x14ac:dyDescent="0.35">
      <c r="B24" t="str" cm="1">
        <f t="array" ref="B24">TRANSPOSE(_xlfn._xlws.SORT(_xlfn._xlws.FILTER(treatments[treatment_number]&amp;"|"&amp;treatments[treatment_name],treatments[experiment_id]=A24)))</f>
        <v>|</v>
      </c>
    </row>
    <row r="25" spans="2:2" x14ac:dyDescent="0.35">
      <c r="B25" t="str" cm="1">
        <f t="array" ref="B25">TRANSPOSE(_xlfn._xlws.SORT(_xlfn._xlws.FILTER(treatments[treatment_number]&amp;"|"&amp;treatments[treatment_name],treatments[experiment_id]=A25)))</f>
        <v>|</v>
      </c>
    </row>
    <row r="26" spans="2:2" x14ac:dyDescent="0.35">
      <c r="B26" t="str" cm="1">
        <f t="array" ref="B26">TRANSPOSE(_xlfn._xlws.SORT(_xlfn._xlws.FILTER(treatments[treatment_number]&amp;"|"&amp;treatments[treatment_name],treatments[experiment_id]=A26)))</f>
        <v>|</v>
      </c>
    </row>
    <row r="27" spans="2:2" x14ac:dyDescent="0.35">
      <c r="B27" t="str" cm="1">
        <f t="array" ref="B27">TRANSPOSE(_xlfn._xlws.SORT(_xlfn._xlws.FILTER(treatments[treatment_number]&amp;"|"&amp;treatments[treatment_name],treatments[experiment_id]=A27)))</f>
        <v>|</v>
      </c>
    </row>
    <row r="28" spans="2:2" x14ac:dyDescent="0.35">
      <c r="B28" t="str" cm="1">
        <f t="array" ref="B28">TRANSPOSE(_xlfn._xlws.SORT(_xlfn._xlws.FILTER(treatments[treatment_number]&amp;"|"&amp;treatments[treatment_name],treatments[experiment_id]=A28)))</f>
        <v>|</v>
      </c>
    </row>
    <row r="29" spans="2:2" x14ac:dyDescent="0.35">
      <c r="B29" t="str" cm="1">
        <f t="array" ref="B29">TRANSPOSE(_xlfn._xlws.SORT(_xlfn._xlws.FILTER(treatments[treatment_number]&amp;"|"&amp;treatments[treatment_name],treatments[experiment_id]=A29)))</f>
        <v>|</v>
      </c>
    </row>
    <row r="30" spans="2:2" x14ac:dyDescent="0.35">
      <c r="B30" t="str" cm="1">
        <f t="array" ref="B30">TRANSPOSE(_xlfn._xlws.SORT(_xlfn._xlws.FILTER(treatments[treatment_number]&amp;"|"&amp;treatments[treatment_name],treatments[experiment_id]=A30)))</f>
        <v>|</v>
      </c>
    </row>
    <row r="31" spans="2:2" x14ac:dyDescent="0.35">
      <c r="B31" t="str" cm="1">
        <f t="array" ref="B31">TRANSPOSE(_xlfn._xlws.SORT(_xlfn._xlws.FILTER(treatments[treatment_number]&amp;"|"&amp;treatments[treatment_name],treatments[experiment_id]=A31)))</f>
        <v>|</v>
      </c>
    </row>
    <row r="32" spans="2:2" x14ac:dyDescent="0.35">
      <c r="B32" t="str" cm="1">
        <f t="array" ref="B32">TRANSPOSE(_xlfn._xlws.SORT(_xlfn._xlws.FILTER(treatments[treatment_number]&amp;"|"&amp;treatments[treatment_name],treatments[experiment_id]=A32)))</f>
        <v>|</v>
      </c>
    </row>
    <row r="33" spans="2:2" x14ac:dyDescent="0.35">
      <c r="B33" t="str" cm="1">
        <f t="array" ref="B33">TRANSPOSE(_xlfn._xlws.SORT(_xlfn._xlws.FILTER(treatments[treatment_number]&amp;"|"&amp;treatments[treatment_name],treatments[experiment_id]=A33)))</f>
        <v>|</v>
      </c>
    </row>
    <row r="34" spans="2:2" x14ac:dyDescent="0.35">
      <c r="B34" t="str" cm="1">
        <f t="array" ref="B34">TRANSPOSE(_xlfn._xlws.SORT(_xlfn._xlws.FILTER(treatments[treatment_number]&amp;"|"&amp;treatments[treatment_name],treatments[experiment_id]=A34)))</f>
        <v>|</v>
      </c>
    </row>
    <row r="35" spans="2:2" x14ac:dyDescent="0.35">
      <c r="B35" t="str" cm="1">
        <f t="array" ref="B35">TRANSPOSE(_xlfn._xlws.SORT(_xlfn._xlws.FILTER(treatments[treatment_number]&amp;"|"&amp;treatments[treatment_name],treatments[experiment_id]=A35)))</f>
        <v>|</v>
      </c>
    </row>
    <row r="36" spans="2:2" x14ac:dyDescent="0.35">
      <c r="B36" t="str" cm="1">
        <f t="array" ref="B36">TRANSPOSE(_xlfn._xlws.SORT(_xlfn._xlws.FILTER(treatments[treatment_number]&amp;"|"&amp;treatments[treatment_name],treatments[experiment_id]=A36)))</f>
        <v>|</v>
      </c>
    </row>
    <row r="37" spans="2:2" x14ac:dyDescent="0.35">
      <c r="B37" t="str" cm="1">
        <f t="array" ref="B37">TRANSPOSE(_xlfn._xlws.SORT(_xlfn._xlws.FILTER(treatments[treatment_number]&amp;"|"&amp;treatments[treatment_name],treatments[experiment_id]=A37)))</f>
        <v>|</v>
      </c>
    </row>
    <row r="38" spans="2:2" x14ac:dyDescent="0.35">
      <c r="B38" t="str" cm="1">
        <f t="array" ref="B38">TRANSPOSE(_xlfn._xlws.SORT(_xlfn._xlws.FILTER(treatments[treatment_number]&amp;"|"&amp;treatments[treatment_name],treatments[experiment_id]=A38)))</f>
        <v>|</v>
      </c>
    </row>
    <row r="39" spans="2:2" x14ac:dyDescent="0.35">
      <c r="B39" t="str" cm="1">
        <f t="array" ref="B39">TRANSPOSE(_xlfn._xlws.SORT(_xlfn._xlws.FILTER(treatments[treatment_number]&amp;"|"&amp;treatments[treatment_name],treatments[experiment_id]=A39)))</f>
        <v>|</v>
      </c>
    </row>
    <row r="40" spans="2:2" x14ac:dyDescent="0.35">
      <c r="B40" t="str" cm="1">
        <f t="array" ref="B40">TRANSPOSE(_xlfn._xlws.SORT(_xlfn._xlws.FILTER(treatments[treatment_number]&amp;"|"&amp;treatments[treatment_name],treatments[experiment_id]=A40)))</f>
        <v>|</v>
      </c>
    </row>
    <row r="41" spans="2:2" x14ac:dyDescent="0.35">
      <c r="B41" t="str" cm="1">
        <f t="array" ref="B41">TRANSPOSE(_xlfn._xlws.SORT(_xlfn._xlws.FILTER(treatments[treatment_number]&amp;"|"&amp;treatments[treatment_name],treatments[experiment_id]=A41)))</f>
        <v>|</v>
      </c>
    </row>
    <row r="42" spans="2:2" x14ac:dyDescent="0.35">
      <c r="B42" t="str" cm="1">
        <f t="array" ref="B42">TRANSPOSE(_xlfn._xlws.SORT(_xlfn._xlws.FILTER(treatments[treatment_number]&amp;"|"&amp;treatments[treatment_name],treatments[experiment_id]=A42)))</f>
        <v>|</v>
      </c>
    </row>
    <row r="43" spans="2:2" x14ac:dyDescent="0.35">
      <c r="B43" t="str" cm="1">
        <f t="array" ref="B43">TRANSPOSE(_xlfn._xlws.SORT(_xlfn._xlws.FILTER(treatments[treatment_number]&amp;"|"&amp;treatments[treatment_name],treatments[experiment_id]=A43)))</f>
        <v>|</v>
      </c>
    </row>
    <row r="44" spans="2:2" x14ac:dyDescent="0.35">
      <c r="B44" t="str" cm="1">
        <f t="array" ref="B44">TRANSPOSE(_xlfn._xlws.SORT(_xlfn._xlws.FILTER(treatments[treatment_number]&amp;"|"&amp;treatments[treatment_name],treatments[experiment_id]=A44)))</f>
        <v>|</v>
      </c>
    </row>
    <row r="45" spans="2:2" x14ac:dyDescent="0.35">
      <c r="B45" t="str" cm="1">
        <f t="array" ref="B45">TRANSPOSE(_xlfn._xlws.SORT(_xlfn._xlws.FILTER(treatments[treatment_number]&amp;"|"&amp;treatments[treatment_name],treatments[experiment_id]=A45)))</f>
        <v>|</v>
      </c>
    </row>
    <row r="46" spans="2:2" x14ac:dyDescent="0.35">
      <c r="B46" t="str" cm="1">
        <f t="array" ref="B46">TRANSPOSE(_xlfn._xlws.SORT(_xlfn._xlws.FILTER(treatments[treatment_number]&amp;"|"&amp;treatments[treatment_name],treatments[experiment_id]=A46)))</f>
        <v>|</v>
      </c>
    </row>
    <row r="47" spans="2:2" x14ac:dyDescent="0.35">
      <c r="B47" t="str" cm="1">
        <f t="array" ref="B47">TRANSPOSE(_xlfn._xlws.SORT(_xlfn._xlws.FILTER(treatments[treatment_number]&amp;"|"&amp;treatments[treatment_name],treatments[experiment_id]=A47)))</f>
        <v>|</v>
      </c>
    </row>
    <row r="48" spans="2:2" x14ac:dyDescent="0.35">
      <c r="B48" t="str" cm="1">
        <f t="array" ref="B48">TRANSPOSE(_xlfn._xlws.SORT(_xlfn._xlws.FILTER(treatments[treatment_number]&amp;"|"&amp;treatments[treatment_name],treatments[experiment_id]=A48)))</f>
        <v>|</v>
      </c>
    </row>
    <row r="49" spans="2:2" x14ac:dyDescent="0.35">
      <c r="B49" t="str" cm="1">
        <f t="array" ref="B49">TRANSPOSE(_xlfn._xlws.SORT(_xlfn._xlws.FILTER(treatments[treatment_number]&amp;"|"&amp;treatments[treatment_name],treatments[experiment_id]=A49)))</f>
        <v>|</v>
      </c>
    </row>
    <row r="50" spans="2:2" x14ac:dyDescent="0.35">
      <c r="B50" t="str" cm="1">
        <f t="array" ref="B50">TRANSPOSE(_xlfn._xlws.SORT(_xlfn._xlws.FILTER(treatments[treatment_number]&amp;"|"&amp;treatments[treatment_name],treatments[experiment_id]=A50)))</f>
        <v>|</v>
      </c>
    </row>
    <row r="51" spans="2:2" x14ac:dyDescent="0.35">
      <c r="B51" t="str" cm="1">
        <f t="array" ref="B51">TRANSPOSE(_xlfn._xlws.SORT(_xlfn._xlws.FILTER(treatments[treatment_number]&amp;"|"&amp;treatments[treatment_name],treatments[experiment_id]=A51)))</f>
        <v>|</v>
      </c>
    </row>
    <row r="52" spans="2:2" x14ac:dyDescent="0.35">
      <c r="B52" t="str" cm="1">
        <f t="array" ref="B52">TRANSPOSE(_xlfn._xlws.SORT(_xlfn._xlws.FILTER(treatments[treatment_number]&amp;"|"&amp;treatments[treatment_name],treatments[experiment_id]=A52)))</f>
        <v>|</v>
      </c>
    </row>
    <row r="53" spans="2:2" x14ac:dyDescent="0.35">
      <c r="B53" t="str" cm="1">
        <f t="array" ref="B53">TRANSPOSE(_xlfn._xlws.SORT(_xlfn._xlws.FILTER(treatments[treatment_number]&amp;"|"&amp;treatments[treatment_name],treatments[experiment_id]=A53)))</f>
        <v>|</v>
      </c>
    </row>
    <row r="54" spans="2:2" x14ac:dyDescent="0.35">
      <c r="B54" t="str" cm="1">
        <f t="array" ref="B54">TRANSPOSE(_xlfn._xlws.SORT(_xlfn._xlws.FILTER(treatments[treatment_number]&amp;"|"&amp;treatments[treatment_name],treatments[experiment_id]=A54)))</f>
        <v>|</v>
      </c>
    </row>
    <row r="55" spans="2:2" x14ac:dyDescent="0.35">
      <c r="B55" t="str" cm="1">
        <f t="array" ref="B55">TRANSPOSE(_xlfn._xlws.SORT(_xlfn._xlws.FILTER(treatments[treatment_number]&amp;"|"&amp;treatments[treatment_name],treatments[experiment_id]=A55)))</f>
        <v>|</v>
      </c>
    </row>
    <row r="56" spans="2:2" x14ac:dyDescent="0.35">
      <c r="B56" t="str" cm="1">
        <f t="array" ref="B56">TRANSPOSE(_xlfn._xlws.SORT(_xlfn._xlws.FILTER(treatments[treatment_number]&amp;"|"&amp;treatments[treatment_name],treatments[experiment_id]=A56)))</f>
        <v>|</v>
      </c>
    </row>
    <row r="57" spans="2:2" x14ac:dyDescent="0.35">
      <c r="B57" t="str" cm="1">
        <f t="array" ref="B57">TRANSPOSE(_xlfn._xlws.SORT(_xlfn._xlws.FILTER(treatments[treatment_number]&amp;"|"&amp;treatments[treatment_name],treatments[experiment_id]=A57)))</f>
        <v>|</v>
      </c>
    </row>
    <row r="58" spans="2:2" x14ac:dyDescent="0.35">
      <c r="B58" t="str" cm="1">
        <f t="array" ref="B58">TRANSPOSE(_xlfn._xlws.SORT(_xlfn._xlws.FILTER(treatments[treatment_number]&amp;"|"&amp;treatments[treatment_name],treatments[experiment_id]=A58)))</f>
        <v>|</v>
      </c>
    </row>
    <row r="59" spans="2:2" x14ac:dyDescent="0.35">
      <c r="B59" t="str" cm="1">
        <f t="array" ref="B59">TRANSPOSE(_xlfn._xlws.SORT(_xlfn._xlws.FILTER(treatments[treatment_number]&amp;"|"&amp;treatments[treatment_name],treatments[experiment_id]=A59)))</f>
        <v>|</v>
      </c>
    </row>
    <row r="60" spans="2:2" x14ac:dyDescent="0.35">
      <c r="B60" t="str" cm="1">
        <f t="array" ref="B60">TRANSPOSE(_xlfn._xlws.SORT(_xlfn._xlws.FILTER(treatments[treatment_number]&amp;"|"&amp;treatments[treatment_name],treatments[experiment_id]=A60)))</f>
        <v>|</v>
      </c>
    </row>
    <row r="61" spans="2:2" x14ac:dyDescent="0.35">
      <c r="B61" t="str" cm="1">
        <f t="array" ref="B61">TRANSPOSE(_xlfn._xlws.SORT(_xlfn._xlws.FILTER(treatments[treatment_number]&amp;"|"&amp;treatments[treatment_name],treatments[experiment_id]=A61)))</f>
        <v>|</v>
      </c>
    </row>
    <row r="62" spans="2:2" x14ac:dyDescent="0.35">
      <c r="B62" t="str" cm="1">
        <f t="array" ref="B62">TRANSPOSE(_xlfn._xlws.SORT(_xlfn._xlws.FILTER(treatments[treatment_number]&amp;"|"&amp;treatments[treatment_name],treatments[experiment_id]=A62)))</f>
        <v>|</v>
      </c>
    </row>
    <row r="63" spans="2:2" x14ac:dyDescent="0.35">
      <c r="B63" t="str" cm="1">
        <f t="array" ref="B63">TRANSPOSE(_xlfn._xlws.SORT(_xlfn._xlws.FILTER(treatments[treatment_number]&amp;"|"&amp;treatments[treatment_name],treatments[experiment_id]=A63)))</f>
        <v>|</v>
      </c>
    </row>
    <row r="64" spans="2:2" x14ac:dyDescent="0.35">
      <c r="B64" t="str" cm="1">
        <f t="array" ref="B64">TRANSPOSE(_xlfn._xlws.SORT(_xlfn._xlws.FILTER(treatments[treatment_number]&amp;"|"&amp;treatments[treatment_name],treatments[experiment_id]=A64)))</f>
        <v>|</v>
      </c>
    </row>
    <row r="65" spans="2:2" x14ac:dyDescent="0.35">
      <c r="B65" t="str" cm="1">
        <f t="array" ref="B65">TRANSPOSE(_xlfn._xlws.SORT(_xlfn._xlws.FILTER(treatments[treatment_number]&amp;"|"&amp;treatments[treatment_name],treatments[experiment_id]=A65)))</f>
        <v>|</v>
      </c>
    </row>
    <row r="66" spans="2:2" x14ac:dyDescent="0.35">
      <c r="B66" t="str" cm="1">
        <f t="array" ref="B66">TRANSPOSE(_xlfn._xlws.SORT(_xlfn._xlws.FILTER(treatments[treatment_number]&amp;"|"&amp;treatments[treatment_name],treatments[experiment_id]=A66)))</f>
        <v>|</v>
      </c>
    </row>
    <row r="67" spans="2:2" x14ac:dyDescent="0.35">
      <c r="B67" t="str" cm="1">
        <f t="array" ref="B67">TRANSPOSE(_xlfn._xlws.SORT(_xlfn._xlws.FILTER(treatments[treatment_number]&amp;"|"&amp;treatments[treatment_name],treatments[experiment_id]=A67)))</f>
        <v>|</v>
      </c>
    </row>
    <row r="68" spans="2:2" x14ac:dyDescent="0.35">
      <c r="B68" t="str" cm="1">
        <f t="array" ref="B68">TRANSPOSE(_xlfn._xlws.SORT(_xlfn._xlws.FILTER(treatments[treatment_number]&amp;"|"&amp;treatments[treatment_name],treatments[experiment_id]=A68)))</f>
        <v>|</v>
      </c>
    </row>
    <row r="69" spans="2:2" x14ac:dyDescent="0.35">
      <c r="B69" t="str" cm="1">
        <f t="array" ref="B69">TRANSPOSE(_xlfn._xlws.SORT(_xlfn._xlws.FILTER(treatments[treatment_number]&amp;"|"&amp;treatments[treatment_name],treatments[experiment_id]=A69)))</f>
        <v>|</v>
      </c>
    </row>
    <row r="70" spans="2:2" x14ac:dyDescent="0.35">
      <c r="B70" t="str" cm="1">
        <f t="array" ref="B70">TRANSPOSE(_xlfn._xlws.SORT(_xlfn._xlws.FILTER(treatments[treatment_number]&amp;"|"&amp;treatments[treatment_name],treatments[experiment_id]=A70)))</f>
        <v>|</v>
      </c>
    </row>
    <row r="71" spans="2:2" x14ac:dyDescent="0.35">
      <c r="B71" t="str" cm="1">
        <f t="array" ref="B71">TRANSPOSE(_xlfn._xlws.SORT(_xlfn._xlws.FILTER(treatments[treatment_number]&amp;"|"&amp;treatments[treatment_name],treatments[experiment_id]=A71)))</f>
        <v>|</v>
      </c>
    </row>
    <row r="72" spans="2:2" x14ac:dyDescent="0.35">
      <c r="B72" t="str" cm="1">
        <f t="array" ref="B72">TRANSPOSE(_xlfn._xlws.SORT(_xlfn._xlws.FILTER(treatments[treatment_number]&amp;"|"&amp;treatments[treatment_name],treatments[experiment_id]=A72)))</f>
        <v>|</v>
      </c>
    </row>
    <row r="73" spans="2:2" x14ac:dyDescent="0.35">
      <c r="B73" t="str" cm="1">
        <f t="array" ref="B73">TRANSPOSE(_xlfn._xlws.SORT(_xlfn._xlws.FILTER(treatments[treatment_number]&amp;"|"&amp;treatments[treatment_name],treatments[experiment_id]=A73)))</f>
        <v>|</v>
      </c>
    </row>
    <row r="74" spans="2:2" x14ac:dyDescent="0.35">
      <c r="B74" t="str" cm="1">
        <f t="array" ref="B74">TRANSPOSE(_xlfn._xlws.SORT(_xlfn._xlws.FILTER(treatments[treatment_number]&amp;"|"&amp;treatments[treatment_name],treatments[experiment_id]=A74)))</f>
        <v>|</v>
      </c>
    </row>
    <row r="75" spans="2:2" x14ac:dyDescent="0.35">
      <c r="B75" t="str" cm="1">
        <f t="array" ref="B75">TRANSPOSE(_xlfn._xlws.SORT(_xlfn._xlws.FILTER(treatments[treatment_number]&amp;"|"&amp;treatments[treatment_name],treatments[experiment_id]=A75)))</f>
        <v>|</v>
      </c>
    </row>
    <row r="76" spans="2:2" x14ac:dyDescent="0.35">
      <c r="B76" t="str" cm="1">
        <f t="array" ref="B76">TRANSPOSE(_xlfn._xlws.SORT(_xlfn._xlws.FILTER(treatments[treatment_number]&amp;"|"&amp;treatments[treatment_name],treatments[experiment_id]=A76)))</f>
        <v>|</v>
      </c>
    </row>
    <row r="77" spans="2:2" x14ac:dyDescent="0.35">
      <c r="B77" t="str" cm="1">
        <f t="array" ref="B77">TRANSPOSE(_xlfn._xlws.SORT(_xlfn._xlws.FILTER(treatments[treatment_number]&amp;"|"&amp;treatments[treatment_name],treatments[experiment_id]=A77)))</f>
        <v>|</v>
      </c>
    </row>
    <row r="78" spans="2:2" x14ac:dyDescent="0.35">
      <c r="B78" t="str" cm="1">
        <f t="array" ref="B78">TRANSPOSE(_xlfn._xlws.SORT(_xlfn._xlws.FILTER(treatments[treatment_number]&amp;"|"&amp;treatments[treatment_name],treatments[experiment_id]=A78)))</f>
        <v>|</v>
      </c>
    </row>
    <row r="79" spans="2:2" x14ac:dyDescent="0.35">
      <c r="B79" t="str" cm="1">
        <f t="array" ref="B79">TRANSPOSE(_xlfn._xlws.SORT(_xlfn._xlws.FILTER(treatments[treatment_number]&amp;"|"&amp;treatments[treatment_name],treatments[experiment_id]=A79)))</f>
        <v>|</v>
      </c>
    </row>
    <row r="80" spans="2:2" x14ac:dyDescent="0.35">
      <c r="B80" t="str" cm="1">
        <f t="array" ref="B80">TRANSPOSE(_xlfn._xlws.SORT(_xlfn._xlws.FILTER(treatments[treatment_number]&amp;"|"&amp;treatments[treatment_name],treatments[experiment_id]=A80)))</f>
        <v>|</v>
      </c>
    </row>
    <row r="81" spans="2:2" x14ac:dyDescent="0.35">
      <c r="B81" t="str" cm="1">
        <f t="array" ref="B81">TRANSPOSE(_xlfn._xlws.SORT(_xlfn._xlws.FILTER(treatments[treatment_number]&amp;"|"&amp;treatments[treatment_name],treatments[experiment_id]=A81)))</f>
        <v>|</v>
      </c>
    </row>
    <row r="82" spans="2:2" x14ac:dyDescent="0.35">
      <c r="B82" t="str" cm="1">
        <f t="array" ref="B82">TRANSPOSE(_xlfn._xlws.SORT(_xlfn._xlws.FILTER(treatments[treatment_number]&amp;"|"&amp;treatments[treatment_name],treatments[experiment_id]=A82)))</f>
        <v>|</v>
      </c>
    </row>
    <row r="83" spans="2:2" x14ac:dyDescent="0.35">
      <c r="B83" t="str" cm="1">
        <f t="array" ref="B83">TRANSPOSE(_xlfn._xlws.SORT(_xlfn._xlws.FILTER(treatments[treatment_number]&amp;"|"&amp;treatments[treatment_name],treatments[experiment_id]=A83)))</f>
        <v>|</v>
      </c>
    </row>
    <row r="84" spans="2:2" x14ac:dyDescent="0.35">
      <c r="B84" t="str" cm="1">
        <f t="array" ref="B84">TRANSPOSE(_xlfn._xlws.SORT(_xlfn._xlws.FILTER(treatments[treatment_number]&amp;"|"&amp;treatments[treatment_name],treatments[experiment_id]=A84)))</f>
        <v>|</v>
      </c>
    </row>
    <row r="85" spans="2:2" x14ac:dyDescent="0.35">
      <c r="B85" t="str" cm="1">
        <f t="array" ref="B85">TRANSPOSE(_xlfn._xlws.SORT(_xlfn._xlws.FILTER(treatments[treatment_number]&amp;"|"&amp;treatments[treatment_name],treatments[experiment_id]=A85)))</f>
        <v>|</v>
      </c>
    </row>
    <row r="86" spans="2:2" x14ac:dyDescent="0.35">
      <c r="B86" t="str" cm="1">
        <f t="array" ref="B86">TRANSPOSE(_xlfn._xlws.SORT(_xlfn._xlws.FILTER(treatments[treatment_number]&amp;"|"&amp;treatments[treatment_name],treatments[experiment_id]=A86)))</f>
        <v>|</v>
      </c>
    </row>
    <row r="87" spans="2:2" x14ac:dyDescent="0.35">
      <c r="B87" t="str" cm="1">
        <f t="array" ref="B87">TRANSPOSE(_xlfn._xlws.SORT(_xlfn._xlws.FILTER(treatments[treatment_number]&amp;"|"&amp;treatments[treatment_name],treatments[experiment_id]=A87)))</f>
        <v>|</v>
      </c>
    </row>
    <row r="88" spans="2:2" x14ac:dyDescent="0.35">
      <c r="B88" t="str" cm="1">
        <f t="array" ref="B88">TRANSPOSE(_xlfn._xlws.SORT(_xlfn._xlws.FILTER(treatments[treatment_number]&amp;"|"&amp;treatments[treatment_name],treatments[experiment_id]=A88)))</f>
        <v>|</v>
      </c>
    </row>
    <row r="89" spans="2:2" x14ac:dyDescent="0.35">
      <c r="B89" t="str" cm="1">
        <f t="array" ref="B89">TRANSPOSE(_xlfn._xlws.SORT(_xlfn._xlws.FILTER(treatments[treatment_number]&amp;"|"&amp;treatments[treatment_name],treatments[experiment_id]=A89)))</f>
        <v>|</v>
      </c>
    </row>
    <row r="90" spans="2:2" x14ac:dyDescent="0.35">
      <c r="B90" t="str" cm="1">
        <f t="array" ref="B90">TRANSPOSE(_xlfn._xlws.SORT(_xlfn._xlws.FILTER(treatments[treatment_number]&amp;"|"&amp;treatments[treatment_name],treatments[experiment_id]=A90)))</f>
        <v>|</v>
      </c>
    </row>
    <row r="91" spans="2:2" x14ac:dyDescent="0.35">
      <c r="B91" t="str" cm="1">
        <f t="array" ref="B91">TRANSPOSE(_xlfn._xlws.SORT(_xlfn._xlws.FILTER(treatments[treatment_number]&amp;"|"&amp;treatments[treatment_name],treatments[experiment_id]=A91)))</f>
        <v>|</v>
      </c>
    </row>
    <row r="92" spans="2:2" x14ac:dyDescent="0.35">
      <c r="B92" t="str" cm="1">
        <f t="array" ref="B92">TRANSPOSE(_xlfn._xlws.SORT(_xlfn._xlws.FILTER(treatments[treatment_number]&amp;"|"&amp;treatments[treatment_name],treatments[experiment_id]=A92)))</f>
        <v>|</v>
      </c>
    </row>
    <row r="93" spans="2:2" x14ac:dyDescent="0.35">
      <c r="B93" t="str" cm="1">
        <f t="array" ref="B93">TRANSPOSE(_xlfn._xlws.SORT(_xlfn._xlws.FILTER(treatments[treatment_number]&amp;"|"&amp;treatments[treatment_name],treatments[experiment_id]=A93)))</f>
        <v>|</v>
      </c>
    </row>
    <row r="94" spans="2:2" x14ac:dyDescent="0.35">
      <c r="B94" t="str" cm="1">
        <f t="array" ref="B94">TRANSPOSE(_xlfn._xlws.SORT(_xlfn._xlws.FILTER(treatments[treatment_number]&amp;"|"&amp;treatments[treatment_name],treatments[experiment_id]=A94)))</f>
        <v>|</v>
      </c>
    </row>
    <row r="95" spans="2:2" x14ac:dyDescent="0.35">
      <c r="B95" t="str" cm="1">
        <f t="array" ref="B95">TRANSPOSE(_xlfn._xlws.SORT(_xlfn._xlws.FILTER(treatments[treatment_number]&amp;"|"&amp;treatments[treatment_name],treatments[experiment_id]=A95)))</f>
        <v>|</v>
      </c>
    </row>
    <row r="96" spans="2:2" x14ac:dyDescent="0.35">
      <c r="B96" t="str" cm="1">
        <f t="array" ref="B96">TRANSPOSE(_xlfn._xlws.SORT(_xlfn._xlws.FILTER(treatments[treatment_number]&amp;"|"&amp;treatments[treatment_name],treatments[experiment_id]=A96)))</f>
        <v>|</v>
      </c>
    </row>
    <row r="97" spans="2:2" x14ac:dyDescent="0.35">
      <c r="B97" t="str" cm="1">
        <f t="array" ref="B97">TRANSPOSE(_xlfn._xlws.SORT(_xlfn._xlws.FILTER(treatments[treatment_number]&amp;"|"&amp;treatments[treatment_name],treatments[experiment_id]=A97)))</f>
        <v>|</v>
      </c>
    </row>
    <row r="98" spans="2:2" x14ac:dyDescent="0.35">
      <c r="B98" t="str" cm="1">
        <f t="array" ref="B98">TRANSPOSE(_xlfn._xlws.SORT(_xlfn._xlws.FILTER(treatments[treatment_number]&amp;"|"&amp;treatments[treatment_name],treatments[experiment_id]=A98)))</f>
        <v>|</v>
      </c>
    </row>
    <row r="99" spans="2:2" x14ac:dyDescent="0.35">
      <c r="B99" t="str" cm="1">
        <f t="array" ref="B99">TRANSPOSE(_xlfn._xlws.SORT(_xlfn._xlws.FILTER(treatments[treatment_number]&amp;"|"&amp;treatments[treatment_name],treatments[experiment_id]=A99)))</f>
        <v>|</v>
      </c>
    </row>
    <row r="100" spans="2:2" x14ac:dyDescent="0.35">
      <c r="B100" t="str" cm="1">
        <f t="array" ref="B100">TRANSPOSE(_xlfn._xlws.SORT(_xlfn._xlws.FILTER(treatments[treatment_number]&amp;"|"&amp;treatments[treatment_name],treatments[experiment_id]=A100)))</f>
        <v>|</v>
      </c>
    </row>
    <row r="101" spans="2:2" x14ac:dyDescent="0.35">
      <c r="B101" t="str" cm="1">
        <f t="array" ref="B101">TRANSPOSE(_xlfn._xlws.SORT(_xlfn._xlws.FILTER(treatments[treatment_number]&amp;"|"&amp;treatments[treatment_name],treatments[experiment_id]=A101)))</f>
        <v>|</v>
      </c>
    </row>
    <row r="102" spans="2:2" x14ac:dyDescent="0.35">
      <c r="B102" t="str" cm="1">
        <f t="array" ref="B102">TRANSPOSE(_xlfn._xlws.SORT(_xlfn._xlws.FILTER(treatments[treatment_number]&amp;"|"&amp;treatments[treatment_name],treatments[experiment_id]=A102)))</f>
        <v>|</v>
      </c>
    </row>
    <row r="103" spans="2:2" x14ac:dyDescent="0.35">
      <c r="B103" t="str" cm="1">
        <f t="array" ref="B103">TRANSPOSE(_xlfn._xlws.SORT(_xlfn._xlws.FILTER(treatments[treatment_number]&amp;"|"&amp;treatments[treatment_name],treatments[experiment_id]=A103)))</f>
        <v>|</v>
      </c>
    </row>
    <row r="104" spans="2:2" x14ac:dyDescent="0.35">
      <c r="B104" t="str" cm="1">
        <f t="array" ref="B104">TRANSPOSE(_xlfn._xlws.SORT(_xlfn._xlws.FILTER(treatments[treatment_number]&amp;"|"&amp;treatments[treatment_name],treatments[experiment_id]=A104)))</f>
        <v>|</v>
      </c>
    </row>
    <row r="105" spans="2:2" x14ac:dyDescent="0.35">
      <c r="B105" t="str" cm="1">
        <f t="array" ref="B105">TRANSPOSE(_xlfn._xlws.SORT(_xlfn._xlws.FILTER(treatments[treatment_number]&amp;"|"&amp;treatments[treatment_name],treatments[experiment_id]=A105)))</f>
        <v>|</v>
      </c>
    </row>
    <row r="106" spans="2:2" x14ac:dyDescent="0.35">
      <c r="B106" t="str" cm="1">
        <f t="array" ref="B106">TRANSPOSE(_xlfn._xlws.SORT(_xlfn._xlws.FILTER(treatments[treatment_number]&amp;"|"&amp;treatments[treatment_name],treatments[experiment_id]=A106)))</f>
        <v>|</v>
      </c>
    </row>
    <row r="107" spans="2:2" x14ac:dyDescent="0.35">
      <c r="B107" t="str" cm="1">
        <f t="array" ref="B107">TRANSPOSE(_xlfn._xlws.SORT(_xlfn._xlws.FILTER(treatments[treatment_number]&amp;"|"&amp;treatments[treatment_name],treatments[experiment_id]=A107)))</f>
        <v>|</v>
      </c>
    </row>
    <row r="108" spans="2:2" x14ac:dyDescent="0.35">
      <c r="B108" t="str" cm="1">
        <f t="array" ref="B108">TRANSPOSE(_xlfn._xlws.SORT(_xlfn._xlws.FILTER(treatments[treatment_number]&amp;"|"&amp;treatments[treatment_name],treatments[experiment_id]=A108)))</f>
        <v>|</v>
      </c>
    </row>
    <row r="109" spans="2:2" x14ac:dyDescent="0.35">
      <c r="B109" t="str" cm="1">
        <f t="array" ref="B109">TRANSPOSE(_xlfn._xlws.SORT(_xlfn._xlws.FILTER(treatments[treatment_number]&amp;"|"&amp;treatments[treatment_name],treatments[experiment_id]=A109)))</f>
        <v>|</v>
      </c>
    </row>
    <row r="110" spans="2:2" x14ac:dyDescent="0.35">
      <c r="B110" t="str" cm="1">
        <f t="array" ref="B110">TRANSPOSE(_xlfn._xlws.SORT(_xlfn._xlws.FILTER(treatments[treatment_number]&amp;"|"&amp;treatments[treatment_name],treatments[experiment_id]=A110)))</f>
        <v>|</v>
      </c>
    </row>
    <row r="111" spans="2:2" x14ac:dyDescent="0.35">
      <c r="B111" t="str" cm="1">
        <f t="array" ref="B111">TRANSPOSE(_xlfn._xlws.SORT(_xlfn._xlws.FILTER(treatments[treatment_number]&amp;"|"&amp;treatments[treatment_name],treatments[experiment_id]=A111)))</f>
        <v>|</v>
      </c>
    </row>
    <row r="112" spans="2:2" x14ac:dyDescent="0.35">
      <c r="B112" t="str" cm="1">
        <f t="array" ref="B112">TRANSPOSE(_xlfn._xlws.SORT(_xlfn._xlws.FILTER(treatments[treatment_number]&amp;"|"&amp;treatments[treatment_name],treatments[experiment_id]=A112)))</f>
        <v>|</v>
      </c>
    </row>
    <row r="113" spans="2:2" x14ac:dyDescent="0.35">
      <c r="B113" t="str" cm="1">
        <f t="array" ref="B113">TRANSPOSE(_xlfn._xlws.SORT(_xlfn._xlws.FILTER(treatments[treatment_number]&amp;"|"&amp;treatments[treatment_name],treatments[experiment_id]=A113)))</f>
        <v>|</v>
      </c>
    </row>
    <row r="114" spans="2:2" x14ac:dyDescent="0.35">
      <c r="B114" t="str" cm="1">
        <f t="array" ref="B114">TRANSPOSE(_xlfn._xlws.SORT(_xlfn._xlws.FILTER(treatments[treatment_number]&amp;"|"&amp;treatments[treatment_name],treatments[experiment_id]=A114)))</f>
        <v>|</v>
      </c>
    </row>
    <row r="115" spans="2:2" x14ac:dyDescent="0.35">
      <c r="B115" t="str" cm="1">
        <f t="array" ref="B115">TRANSPOSE(_xlfn._xlws.SORT(_xlfn._xlws.FILTER(treatments[treatment_number]&amp;"|"&amp;treatments[treatment_name],treatments[experiment_id]=A115)))</f>
        <v>|</v>
      </c>
    </row>
    <row r="116" spans="2:2" x14ac:dyDescent="0.35">
      <c r="B116" t="str" cm="1">
        <f t="array" ref="B116">TRANSPOSE(_xlfn._xlws.SORT(_xlfn._xlws.FILTER(treatments[treatment_number]&amp;"|"&amp;treatments[treatment_name],treatments[experiment_id]=A116)))</f>
        <v>|</v>
      </c>
    </row>
    <row r="117" spans="2:2" x14ac:dyDescent="0.35">
      <c r="B117" t="str" cm="1">
        <f t="array" ref="B117">TRANSPOSE(_xlfn._xlws.SORT(_xlfn._xlws.FILTER(treatments[treatment_number]&amp;"|"&amp;treatments[treatment_name],treatments[experiment_id]=A117)))</f>
        <v>|</v>
      </c>
    </row>
    <row r="118" spans="2:2" x14ac:dyDescent="0.35">
      <c r="B118" t="str" cm="1">
        <f t="array" ref="B118">TRANSPOSE(_xlfn._xlws.SORT(_xlfn._xlws.FILTER(treatments[treatment_number]&amp;"|"&amp;treatments[treatment_name],treatments[experiment_id]=A118)))</f>
        <v>|</v>
      </c>
    </row>
    <row r="119" spans="2:2" x14ac:dyDescent="0.35">
      <c r="B119" t="str" cm="1">
        <f t="array" ref="B119">TRANSPOSE(_xlfn._xlws.SORT(_xlfn._xlws.FILTER(treatments[treatment_number]&amp;"|"&amp;treatments[treatment_name],treatments[experiment_id]=A119)))</f>
        <v>|</v>
      </c>
    </row>
    <row r="120" spans="2:2" x14ac:dyDescent="0.35">
      <c r="B120" t="str" cm="1">
        <f t="array" ref="B120">TRANSPOSE(_xlfn._xlws.SORT(_xlfn._xlws.FILTER(treatments[treatment_number]&amp;"|"&amp;treatments[treatment_name],treatments[experiment_id]=A120)))</f>
        <v>|</v>
      </c>
    </row>
    <row r="121" spans="2:2" x14ac:dyDescent="0.35">
      <c r="B121" t="str" cm="1">
        <f t="array" ref="B121">TRANSPOSE(_xlfn._xlws.SORT(_xlfn._xlws.FILTER(treatments[treatment_number]&amp;"|"&amp;treatments[treatment_name],treatments[experiment_id]=A121)))</f>
        <v>|</v>
      </c>
    </row>
    <row r="122" spans="2:2" x14ac:dyDescent="0.35">
      <c r="B122" t="str" cm="1">
        <f t="array" ref="B122">TRANSPOSE(_xlfn._xlws.SORT(_xlfn._xlws.FILTER(treatments[treatment_number]&amp;"|"&amp;treatments[treatment_name],treatments[experiment_id]=A122)))</f>
        <v>|</v>
      </c>
    </row>
    <row r="123" spans="2:2" x14ac:dyDescent="0.35">
      <c r="B123" t="str" cm="1">
        <f t="array" ref="B123">TRANSPOSE(_xlfn._xlws.SORT(_xlfn._xlws.FILTER(treatments[treatment_number]&amp;"|"&amp;treatments[treatment_name],treatments[experiment_id]=A123)))</f>
        <v>|</v>
      </c>
    </row>
    <row r="124" spans="2:2" x14ac:dyDescent="0.35">
      <c r="B124" t="str" cm="1">
        <f t="array" ref="B124">TRANSPOSE(_xlfn._xlws.SORT(_xlfn._xlws.FILTER(treatments[treatment_number]&amp;"|"&amp;treatments[treatment_name],treatments[experiment_id]=A124)))</f>
        <v>|</v>
      </c>
    </row>
    <row r="125" spans="2:2" x14ac:dyDescent="0.35">
      <c r="B125" t="str" cm="1">
        <f t="array" ref="B125">TRANSPOSE(_xlfn._xlws.SORT(_xlfn._xlws.FILTER(treatments[treatment_number]&amp;"|"&amp;treatments[treatment_name],treatments[experiment_id]=A125)))</f>
        <v>|</v>
      </c>
    </row>
    <row r="126" spans="2:2" x14ac:dyDescent="0.35">
      <c r="B126" t="str" cm="1">
        <f t="array" ref="B126">TRANSPOSE(_xlfn._xlws.SORT(_xlfn._xlws.FILTER(treatments[treatment_number]&amp;"|"&amp;treatments[treatment_name],treatments[experiment_id]=A126)))</f>
        <v>|</v>
      </c>
    </row>
    <row r="127" spans="2:2" x14ac:dyDescent="0.35">
      <c r="B127" t="str" cm="1">
        <f t="array" ref="B127">TRANSPOSE(_xlfn._xlws.SORT(_xlfn._xlws.FILTER(treatments[treatment_number]&amp;"|"&amp;treatments[treatment_name],treatments[experiment_id]=A127)))</f>
        <v>|</v>
      </c>
    </row>
    <row r="128" spans="2:2" x14ac:dyDescent="0.35">
      <c r="B128" t="str" cm="1">
        <f t="array" ref="B128">TRANSPOSE(_xlfn._xlws.SORT(_xlfn._xlws.FILTER(treatments[treatment_number]&amp;"|"&amp;treatments[treatment_name],treatments[experiment_id]=A128)))</f>
        <v>|</v>
      </c>
    </row>
    <row r="129" spans="2:2" x14ac:dyDescent="0.35">
      <c r="B129" t="str" cm="1">
        <f t="array" ref="B129">TRANSPOSE(_xlfn._xlws.SORT(_xlfn._xlws.FILTER(treatments[treatment_number]&amp;"|"&amp;treatments[treatment_name],treatments[experiment_id]=A129)))</f>
        <v>|</v>
      </c>
    </row>
    <row r="130" spans="2:2" x14ac:dyDescent="0.35">
      <c r="B130" t="str" cm="1">
        <f t="array" ref="B130">TRANSPOSE(_xlfn._xlws.SORT(_xlfn._xlws.FILTER(treatments[treatment_number]&amp;"|"&amp;treatments[treatment_name],treatments[experiment_id]=A130)))</f>
        <v>|</v>
      </c>
    </row>
    <row r="131" spans="2:2" x14ac:dyDescent="0.35">
      <c r="B131" t="str" cm="1">
        <f t="array" ref="B131">TRANSPOSE(_xlfn._xlws.SORT(_xlfn._xlws.FILTER(treatments[treatment_number]&amp;"|"&amp;treatments[treatment_name],treatments[experiment_id]=A131)))</f>
        <v>|</v>
      </c>
    </row>
    <row r="132" spans="2:2" x14ac:dyDescent="0.35">
      <c r="B132" t="str" cm="1">
        <f t="array" ref="B132">TRANSPOSE(_xlfn._xlws.SORT(_xlfn._xlws.FILTER(treatments[treatment_number]&amp;"|"&amp;treatments[treatment_name],treatments[experiment_id]=A132)))</f>
        <v>|</v>
      </c>
    </row>
    <row r="133" spans="2:2" x14ac:dyDescent="0.35">
      <c r="B133" t="str" cm="1">
        <f t="array" ref="B133">TRANSPOSE(_xlfn._xlws.SORT(_xlfn._xlws.FILTER(treatments[treatment_number]&amp;"|"&amp;treatments[treatment_name],treatments[experiment_id]=A133)))</f>
        <v>|</v>
      </c>
    </row>
    <row r="134" spans="2:2" x14ac:dyDescent="0.35">
      <c r="B134" t="str" cm="1">
        <f t="array" ref="B134">TRANSPOSE(_xlfn._xlws.SORT(_xlfn._xlws.FILTER(treatments[treatment_number]&amp;"|"&amp;treatments[treatment_name],treatments[experiment_id]=A134)))</f>
        <v>|</v>
      </c>
    </row>
    <row r="135" spans="2:2" x14ac:dyDescent="0.35">
      <c r="B135" t="str" cm="1">
        <f t="array" ref="B135">TRANSPOSE(_xlfn._xlws.SORT(_xlfn._xlws.FILTER(treatments[treatment_number]&amp;"|"&amp;treatments[treatment_name],treatments[experiment_id]=A135)))</f>
        <v>|</v>
      </c>
    </row>
    <row r="136" spans="2:2" x14ac:dyDescent="0.35">
      <c r="B136" t="str" cm="1">
        <f t="array" ref="B136">TRANSPOSE(_xlfn._xlws.SORT(_xlfn._xlws.FILTER(treatments[treatment_number]&amp;"|"&amp;treatments[treatment_name],treatments[experiment_id]=A136)))</f>
        <v>|</v>
      </c>
    </row>
    <row r="137" spans="2:2" x14ac:dyDescent="0.35">
      <c r="B137" t="str" cm="1">
        <f t="array" ref="B137">TRANSPOSE(_xlfn._xlws.SORT(_xlfn._xlws.FILTER(treatments[treatment_number]&amp;"|"&amp;treatments[treatment_name],treatments[experiment_id]=A137)))</f>
        <v>|</v>
      </c>
    </row>
    <row r="138" spans="2:2" x14ac:dyDescent="0.35">
      <c r="B138" t="str" cm="1">
        <f t="array" ref="B138">TRANSPOSE(_xlfn._xlws.SORT(_xlfn._xlws.FILTER(treatments[treatment_number]&amp;"|"&amp;treatments[treatment_name],treatments[experiment_id]=A138)))</f>
        <v>|</v>
      </c>
    </row>
    <row r="139" spans="2:2" x14ac:dyDescent="0.35">
      <c r="B139" t="str" cm="1">
        <f t="array" ref="B139">TRANSPOSE(_xlfn._xlws.SORT(_xlfn._xlws.FILTER(treatments[treatment_number]&amp;"|"&amp;treatments[treatment_name],treatments[experiment_id]=A139)))</f>
        <v>|</v>
      </c>
    </row>
    <row r="140" spans="2:2" x14ac:dyDescent="0.35">
      <c r="B140" t="str" cm="1">
        <f t="array" ref="B140">TRANSPOSE(_xlfn._xlws.SORT(_xlfn._xlws.FILTER(treatments[treatment_number]&amp;"|"&amp;treatments[treatment_name],treatments[experiment_id]=A140)))</f>
        <v>|</v>
      </c>
    </row>
    <row r="141" spans="2:2" x14ac:dyDescent="0.35">
      <c r="B141" t="str" cm="1">
        <f t="array" ref="B141">TRANSPOSE(_xlfn._xlws.SORT(_xlfn._xlws.FILTER(treatments[treatment_number]&amp;"|"&amp;treatments[treatment_name],treatments[experiment_id]=A141)))</f>
        <v>|</v>
      </c>
    </row>
    <row r="142" spans="2:2" x14ac:dyDescent="0.35">
      <c r="B142" t="str" cm="1">
        <f t="array" ref="B142">TRANSPOSE(_xlfn._xlws.SORT(_xlfn._xlws.FILTER(treatments[treatment_number]&amp;"|"&amp;treatments[treatment_name],treatments[experiment_id]=A142)))</f>
        <v>|</v>
      </c>
    </row>
    <row r="143" spans="2:2" x14ac:dyDescent="0.35">
      <c r="B143" t="str" cm="1">
        <f t="array" ref="B143">TRANSPOSE(_xlfn._xlws.SORT(_xlfn._xlws.FILTER(treatments[treatment_number]&amp;"|"&amp;treatments[treatment_name],treatments[experiment_id]=A143)))</f>
        <v>|</v>
      </c>
    </row>
    <row r="144" spans="2:2" x14ac:dyDescent="0.35">
      <c r="B144" t="str" cm="1">
        <f t="array" ref="B144">TRANSPOSE(_xlfn._xlws.SORT(_xlfn._xlws.FILTER(treatments[treatment_number]&amp;"|"&amp;treatments[treatment_name],treatments[experiment_id]=A144)))</f>
        <v>|</v>
      </c>
    </row>
    <row r="145" spans="2:2" x14ac:dyDescent="0.35">
      <c r="B145" t="str" cm="1">
        <f t="array" ref="B145">TRANSPOSE(_xlfn._xlws.SORT(_xlfn._xlws.FILTER(treatments[treatment_number]&amp;"|"&amp;treatments[treatment_name],treatments[experiment_id]=A145)))</f>
        <v>|</v>
      </c>
    </row>
    <row r="146" spans="2:2" x14ac:dyDescent="0.35">
      <c r="B146" t="str" cm="1">
        <f t="array" ref="B146">TRANSPOSE(_xlfn._xlws.SORT(_xlfn._xlws.FILTER(treatments[treatment_number]&amp;"|"&amp;treatments[treatment_name],treatments[experiment_id]=A146)))</f>
        <v>|</v>
      </c>
    </row>
    <row r="147" spans="2:2" x14ac:dyDescent="0.35">
      <c r="B147" t="str" cm="1">
        <f t="array" ref="B147">TRANSPOSE(_xlfn._xlws.SORT(_xlfn._xlws.FILTER(treatments[treatment_number]&amp;"|"&amp;treatments[treatment_name],treatments[experiment_id]=A147)))</f>
        <v>|</v>
      </c>
    </row>
    <row r="148" spans="2:2" x14ac:dyDescent="0.35">
      <c r="B148" t="str" cm="1">
        <f t="array" ref="B148">TRANSPOSE(_xlfn._xlws.SORT(_xlfn._xlws.FILTER(treatments[treatment_number]&amp;"|"&amp;treatments[treatment_name],treatments[experiment_id]=A148)))</f>
        <v>|</v>
      </c>
    </row>
    <row r="149" spans="2:2" x14ac:dyDescent="0.35">
      <c r="B149" t="str" cm="1">
        <f t="array" ref="B149">TRANSPOSE(_xlfn._xlws.SORT(_xlfn._xlws.FILTER(treatments[treatment_number]&amp;"|"&amp;treatments[treatment_name],treatments[experiment_id]=A149)))</f>
        <v>|</v>
      </c>
    </row>
    <row r="150" spans="2:2" x14ac:dyDescent="0.35">
      <c r="B150" t="str" cm="1">
        <f t="array" ref="B150">TRANSPOSE(_xlfn._xlws.SORT(_xlfn._xlws.FILTER(treatments[treatment_number]&amp;"|"&amp;treatments[treatment_name],treatments[experiment_id]=A150)))</f>
        <v>|</v>
      </c>
    </row>
    <row r="151" spans="2:2" x14ac:dyDescent="0.35">
      <c r="B151" t="str" cm="1">
        <f t="array" ref="B151">TRANSPOSE(_xlfn._xlws.SORT(_xlfn._xlws.FILTER(treatments[treatment_number]&amp;"|"&amp;treatments[treatment_name],treatments[experiment_id]=A151)))</f>
        <v>|</v>
      </c>
    </row>
    <row r="152" spans="2:2" x14ac:dyDescent="0.35">
      <c r="B152" t="str" cm="1">
        <f t="array" ref="B152">TRANSPOSE(_xlfn._xlws.SORT(_xlfn._xlws.FILTER(treatments[treatment_number]&amp;"|"&amp;treatments[treatment_name],treatments[experiment_id]=A152)))</f>
        <v>|</v>
      </c>
    </row>
    <row r="153" spans="2:2" x14ac:dyDescent="0.35">
      <c r="B153" t="str" cm="1">
        <f t="array" ref="B153">TRANSPOSE(_xlfn._xlws.SORT(_xlfn._xlws.FILTER(treatments[treatment_number]&amp;"|"&amp;treatments[treatment_name],treatments[experiment_id]=A153)))</f>
        <v>|</v>
      </c>
    </row>
    <row r="154" spans="2:2" x14ac:dyDescent="0.35">
      <c r="B154" t="str" cm="1">
        <f t="array" ref="B154">TRANSPOSE(_xlfn._xlws.SORT(_xlfn._xlws.FILTER(treatments[treatment_number]&amp;"|"&amp;treatments[treatment_name],treatments[experiment_id]=A154)))</f>
        <v>|</v>
      </c>
    </row>
    <row r="155" spans="2:2" x14ac:dyDescent="0.35">
      <c r="B155" t="str" cm="1">
        <f t="array" ref="B155">TRANSPOSE(_xlfn._xlws.SORT(_xlfn._xlws.FILTER(treatments[treatment_number]&amp;"|"&amp;treatments[treatment_name],treatments[experiment_id]=A155)))</f>
        <v>|</v>
      </c>
    </row>
    <row r="156" spans="2:2" x14ac:dyDescent="0.35">
      <c r="B156" t="str" cm="1">
        <f t="array" ref="B156">TRANSPOSE(_xlfn._xlws.SORT(_xlfn._xlws.FILTER(treatments[treatment_number]&amp;"|"&amp;treatments[treatment_name],treatments[experiment_id]=A156)))</f>
        <v>|</v>
      </c>
    </row>
    <row r="157" spans="2:2" x14ac:dyDescent="0.35">
      <c r="B157" t="str" cm="1">
        <f t="array" ref="B157">TRANSPOSE(_xlfn._xlws.SORT(_xlfn._xlws.FILTER(treatments[treatment_number]&amp;"|"&amp;treatments[treatment_name],treatments[experiment_id]=A157)))</f>
        <v>|</v>
      </c>
    </row>
    <row r="158" spans="2:2" x14ac:dyDescent="0.35">
      <c r="B158" t="str" cm="1">
        <f t="array" ref="B158">TRANSPOSE(_xlfn._xlws.SORT(_xlfn._xlws.FILTER(treatments[treatment_number]&amp;"|"&amp;treatments[treatment_name],treatments[experiment_id]=A158)))</f>
        <v>|</v>
      </c>
    </row>
    <row r="159" spans="2:2" x14ac:dyDescent="0.35">
      <c r="B159" t="str" cm="1">
        <f t="array" ref="B159">TRANSPOSE(_xlfn._xlws.SORT(_xlfn._xlws.FILTER(treatments[treatment_number]&amp;"|"&amp;treatments[treatment_name],treatments[experiment_id]=A159)))</f>
        <v>|</v>
      </c>
    </row>
    <row r="160" spans="2:2" x14ac:dyDescent="0.35">
      <c r="B160" t="str" cm="1">
        <f t="array" ref="B160">TRANSPOSE(_xlfn._xlws.SORT(_xlfn._xlws.FILTER(treatments[treatment_number]&amp;"|"&amp;treatments[treatment_name],treatments[experiment_id]=A160)))</f>
        <v>|</v>
      </c>
    </row>
    <row r="161" spans="2:2" x14ac:dyDescent="0.35">
      <c r="B161" t="str" cm="1">
        <f t="array" ref="B161">TRANSPOSE(_xlfn._xlws.SORT(_xlfn._xlws.FILTER(treatments[treatment_number]&amp;"|"&amp;treatments[treatment_name],treatments[experiment_id]=A161)))</f>
        <v>|</v>
      </c>
    </row>
    <row r="162" spans="2:2" x14ac:dyDescent="0.35">
      <c r="B162" t="str" cm="1">
        <f t="array" ref="B162">TRANSPOSE(_xlfn._xlws.SORT(_xlfn._xlws.FILTER(treatments[treatment_number]&amp;"|"&amp;treatments[treatment_name],treatments[experiment_id]=A162)))</f>
        <v>|</v>
      </c>
    </row>
    <row r="163" spans="2:2" x14ac:dyDescent="0.35">
      <c r="B163" t="str" cm="1">
        <f t="array" ref="B163">TRANSPOSE(_xlfn._xlws.SORT(_xlfn._xlws.FILTER(treatments[treatment_number]&amp;"|"&amp;treatments[treatment_name],treatments[experiment_id]=A163)))</f>
        <v>|</v>
      </c>
    </row>
    <row r="164" spans="2:2" x14ac:dyDescent="0.35">
      <c r="B164" t="str" cm="1">
        <f t="array" ref="B164">TRANSPOSE(_xlfn._xlws.SORT(_xlfn._xlws.FILTER(treatments[treatment_number]&amp;"|"&amp;treatments[treatment_name],treatments[experiment_id]=A164)))</f>
        <v>|</v>
      </c>
    </row>
    <row r="165" spans="2:2" x14ac:dyDescent="0.35">
      <c r="B165" t="str" cm="1">
        <f t="array" ref="B165">TRANSPOSE(_xlfn._xlws.SORT(_xlfn._xlws.FILTER(treatments[treatment_number]&amp;"|"&amp;treatments[treatment_name],treatments[experiment_id]=A165)))</f>
        <v>|</v>
      </c>
    </row>
    <row r="166" spans="2:2" x14ac:dyDescent="0.35">
      <c r="B166" t="str" cm="1">
        <f t="array" ref="B166">TRANSPOSE(_xlfn._xlws.SORT(_xlfn._xlws.FILTER(treatments[treatment_number]&amp;"|"&amp;treatments[treatment_name],treatments[experiment_id]=A166)))</f>
        <v>|</v>
      </c>
    </row>
    <row r="167" spans="2:2" x14ac:dyDescent="0.35">
      <c r="B167" t="str" cm="1">
        <f t="array" ref="B167">TRANSPOSE(_xlfn._xlws.SORT(_xlfn._xlws.FILTER(treatments[treatment_number]&amp;"|"&amp;treatments[treatment_name],treatments[experiment_id]=A167)))</f>
        <v>|</v>
      </c>
    </row>
    <row r="168" spans="2:2" x14ac:dyDescent="0.35">
      <c r="B168" t="str" cm="1">
        <f t="array" ref="B168">TRANSPOSE(_xlfn._xlws.SORT(_xlfn._xlws.FILTER(treatments[treatment_number]&amp;"|"&amp;treatments[treatment_name],treatments[experiment_id]=A168)))</f>
        <v>|</v>
      </c>
    </row>
    <row r="169" spans="2:2" x14ac:dyDescent="0.35">
      <c r="B169" t="str" cm="1">
        <f t="array" ref="B169">TRANSPOSE(_xlfn._xlws.SORT(_xlfn._xlws.FILTER(treatments[treatment_number]&amp;"|"&amp;treatments[treatment_name],treatments[experiment_id]=A169)))</f>
        <v>|</v>
      </c>
    </row>
    <row r="170" spans="2:2" x14ac:dyDescent="0.35">
      <c r="B170" t="str" cm="1">
        <f t="array" ref="B170">TRANSPOSE(_xlfn._xlws.SORT(_xlfn._xlws.FILTER(treatments[treatment_number]&amp;"|"&amp;treatments[treatment_name],treatments[experiment_id]=A170)))</f>
        <v>|</v>
      </c>
    </row>
    <row r="171" spans="2:2" x14ac:dyDescent="0.35">
      <c r="B171" t="str" cm="1">
        <f t="array" ref="B171">TRANSPOSE(_xlfn._xlws.SORT(_xlfn._xlws.FILTER(treatments[treatment_number]&amp;"|"&amp;treatments[treatment_name],treatments[experiment_id]=A171)))</f>
        <v>|</v>
      </c>
    </row>
    <row r="172" spans="2:2" x14ac:dyDescent="0.35">
      <c r="B172" t="str" cm="1">
        <f t="array" ref="B172">TRANSPOSE(_xlfn._xlws.SORT(_xlfn._xlws.FILTER(treatments[treatment_number]&amp;"|"&amp;treatments[treatment_name],treatments[experiment_id]=A172)))</f>
        <v>|</v>
      </c>
    </row>
    <row r="173" spans="2:2" x14ac:dyDescent="0.35">
      <c r="B173" t="str" cm="1">
        <f t="array" ref="B173">TRANSPOSE(_xlfn._xlws.SORT(_xlfn._xlws.FILTER(treatments[treatment_number]&amp;"|"&amp;treatments[treatment_name],treatments[experiment_id]=A173)))</f>
        <v>|</v>
      </c>
    </row>
    <row r="174" spans="2:2" x14ac:dyDescent="0.35">
      <c r="B174" t="str" cm="1">
        <f t="array" ref="B174">TRANSPOSE(_xlfn._xlws.SORT(_xlfn._xlws.FILTER(treatments[treatment_number]&amp;"|"&amp;treatments[treatment_name],treatments[experiment_id]=A174)))</f>
        <v>|</v>
      </c>
    </row>
    <row r="175" spans="2:2" x14ac:dyDescent="0.35">
      <c r="B175" t="str" cm="1">
        <f t="array" ref="B175">TRANSPOSE(_xlfn._xlws.SORT(_xlfn._xlws.FILTER(treatments[treatment_number]&amp;"|"&amp;treatments[treatment_name],treatments[experiment_id]=A175)))</f>
        <v>|</v>
      </c>
    </row>
    <row r="176" spans="2:2" x14ac:dyDescent="0.35">
      <c r="B176" t="str" cm="1">
        <f t="array" ref="B176">TRANSPOSE(_xlfn._xlws.SORT(_xlfn._xlws.FILTER(treatments[treatment_number]&amp;"|"&amp;treatments[treatment_name],treatments[experiment_id]=A176)))</f>
        <v>|</v>
      </c>
    </row>
    <row r="177" spans="2:2" x14ac:dyDescent="0.35">
      <c r="B177" t="str" cm="1">
        <f t="array" ref="B177">TRANSPOSE(_xlfn._xlws.SORT(_xlfn._xlws.FILTER(treatments[treatment_number]&amp;"|"&amp;treatments[treatment_name],treatments[experiment_id]=A177)))</f>
        <v>|</v>
      </c>
    </row>
    <row r="178" spans="2:2" x14ac:dyDescent="0.35">
      <c r="B178" t="str" cm="1">
        <f t="array" ref="B178">TRANSPOSE(_xlfn._xlws.SORT(_xlfn._xlws.FILTER(treatments[treatment_number]&amp;"|"&amp;treatments[treatment_name],treatments[experiment_id]=A178)))</f>
        <v>|</v>
      </c>
    </row>
    <row r="179" spans="2:2" x14ac:dyDescent="0.35">
      <c r="B179" t="str" cm="1">
        <f t="array" ref="B179">TRANSPOSE(_xlfn._xlws.SORT(_xlfn._xlws.FILTER(treatments[treatment_number]&amp;"|"&amp;treatments[treatment_name],treatments[experiment_id]=A179)))</f>
        <v>|</v>
      </c>
    </row>
    <row r="180" spans="2:2" x14ac:dyDescent="0.35">
      <c r="B180" t="str" cm="1">
        <f t="array" ref="B180">TRANSPOSE(_xlfn._xlws.SORT(_xlfn._xlws.FILTER(treatments[treatment_number]&amp;"|"&amp;treatments[treatment_name],treatments[experiment_id]=A180)))</f>
        <v>|</v>
      </c>
    </row>
    <row r="181" spans="2:2" x14ac:dyDescent="0.35">
      <c r="B181" t="str" cm="1">
        <f t="array" ref="B181">TRANSPOSE(_xlfn._xlws.SORT(_xlfn._xlws.FILTER(treatments[treatment_number]&amp;"|"&amp;treatments[treatment_name],treatments[experiment_id]=A181)))</f>
        <v>|</v>
      </c>
    </row>
    <row r="182" spans="2:2" x14ac:dyDescent="0.35">
      <c r="B182" t="str" cm="1">
        <f t="array" ref="B182">TRANSPOSE(_xlfn._xlws.SORT(_xlfn._xlws.FILTER(treatments[treatment_number]&amp;"|"&amp;treatments[treatment_name],treatments[experiment_id]=A182)))</f>
        <v>|</v>
      </c>
    </row>
    <row r="183" spans="2:2" x14ac:dyDescent="0.35">
      <c r="B183" t="str" cm="1">
        <f t="array" ref="B183">TRANSPOSE(_xlfn._xlws.SORT(_xlfn._xlws.FILTER(treatments[treatment_number]&amp;"|"&amp;treatments[treatment_name],treatments[experiment_id]=A183)))</f>
        <v>|</v>
      </c>
    </row>
    <row r="184" spans="2:2" x14ac:dyDescent="0.35">
      <c r="B184" t="str" cm="1">
        <f t="array" ref="B184">TRANSPOSE(_xlfn._xlws.SORT(_xlfn._xlws.FILTER(treatments[treatment_number]&amp;"|"&amp;treatments[treatment_name],treatments[experiment_id]=A184)))</f>
        <v>|</v>
      </c>
    </row>
    <row r="185" spans="2:2" x14ac:dyDescent="0.35">
      <c r="B185" t="str" cm="1">
        <f t="array" ref="B185">TRANSPOSE(_xlfn._xlws.SORT(_xlfn._xlws.FILTER(treatments[treatment_number]&amp;"|"&amp;treatments[treatment_name],treatments[experiment_id]=A185)))</f>
        <v>|</v>
      </c>
    </row>
    <row r="186" spans="2:2" x14ac:dyDescent="0.35">
      <c r="B186" t="str" cm="1">
        <f t="array" ref="B186">TRANSPOSE(_xlfn._xlws.SORT(_xlfn._xlws.FILTER(treatments[treatment_number]&amp;"|"&amp;treatments[treatment_name],treatments[experiment_id]=A186)))</f>
        <v>|</v>
      </c>
    </row>
    <row r="187" spans="2:2" x14ac:dyDescent="0.35">
      <c r="B187" t="str" cm="1">
        <f t="array" ref="B187">TRANSPOSE(_xlfn._xlws.SORT(_xlfn._xlws.FILTER(treatments[treatment_number]&amp;"|"&amp;treatments[treatment_name],treatments[experiment_id]=A187)))</f>
        <v>|</v>
      </c>
    </row>
    <row r="188" spans="2:2" x14ac:dyDescent="0.35">
      <c r="B188" t="str" cm="1">
        <f t="array" ref="B188">TRANSPOSE(_xlfn._xlws.SORT(_xlfn._xlws.FILTER(treatments[treatment_number]&amp;"|"&amp;treatments[treatment_name],treatments[experiment_id]=A188)))</f>
        <v>|</v>
      </c>
    </row>
    <row r="189" spans="2:2" x14ac:dyDescent="0.35">
      <c r="B189" t="str" cm="1">
        <f t="array" ref="B189">TRANSPOSE(_xlfn._xlws.SORT(_xlfn._xlws.FILTER(treatments[treatment_number]&amp;"|"&amp;treatments[treatment_name],treatments[experiment_id]=A189)))</f>
        <v>|</v>
      </c>
    </row>
    <row r="190" spans="2:2" x14ac:dyDescent="0.35">
      <c r="B190" t="str" cm="1">
        <f t="array" ref="B190">TRANSPOSE(_xlfn._xlws.SORT(_xlfn._xlws.FILTER(treatments[treatment_number]&amp;"|"&amp;treatments[treatment_name],treatments[experiment_id]=A190)))</f>
        <v>|</v>
      </c>
    </row>
    <row r="191" spans="2:2" x14ac:dyDescent="0.35">
      <c r="B191" t="str" cm="1">
        <f t="array" ref="B191">TRANSPOSE(_xlfn._xlws.SORT(_xlfn._xlws.FILTER(treatments[treatment_number]&amp;"|"&amp;treatments[treatment_name],treatments[experiment_id]=A191)))</f>
        <v>|</v>
      </c>
    </row>
    <row r="192" spans="2:2" x14ac:dyDescent="0.35">
      <c r="B192" t="str" cm="1">
        <f t="array" ref="B192">TRANSPOSE(_xlfn._xlws.SORT(_xlfn._xlws.FILTER(treatments[treatment_number]&amp;"|"&amp;treatments[treatment_name],treatments[experiment_id]=A192)))</f>
        <v>|</v>
      </c>
    </row>
    <row r="193" spans="2:2" x14ac:dyDescent="0.35">
      <c r="B193" t="str" cm="1">
        <f t="array" ref="B193">TRANSPOSE(_xlfn._xlws.SORT(_xlfn._xlws.FILTER(treatments[treatment_number]&amp;"|"&amp;treatments[treatment_name],treatments[experiment_id]=A193)))</f>
        <v>|</v>
      </c>
    </row>
    <row r="194" spans="2:2" x14ac:dyDescent="0.35">
      <c r="B194" t="str" cm="1">
        <f t="array" ref="B194">TRANSPOSE(_xlfn._xlws.SORT(_xlfn._xlws.FILTER(treatments[treatment_number]&amp;"|"&amp;treatments[treatment_name],treatments[experiment_id]=A194)))</f>
        <v>|</v>
      </c>
    </row>
    <row r="195" spans="2:2" x14ac:dyDescent="0.35">
      <c r="B195" t="str" cm="1">
        <f t="array" ref="B195">TRANSPOSE(_xlfn._xlws.SORT(_xlfn._xlws.FILTER(treatments[treatment_number]&amp;"|"&amp;treatments[treatment_name],treatments[experiment_id]=A195)))</f>
        <v>|</v>
      </c>
    </row>
    <row r="196" spans="2:2" x14ac:dyDescent="0.35">
      <c r="B196" t="str" cm="1">
        <f t="array" ref="B196">TRANSPOSE(_xlfn._xlws.SORT(_xlfn._xlws.FILTER(treatments[treatment_number]&amp;"|"&amp;treatments[treatment_name],treatments[experiment_id]=A196)))</f>
        <v>|</v>
      </c>
    </row>
    <row r="197" spans="2:2" x14ac:dyDescent="0.35">
      <c r="B197" t="str" cm="1">
        <f t="array" ref="B197">TRANSPOSE(_xlfn._xlws.SORT(_xlfn._xlws.FILTER(treatments[treatment_number]&amp;"|"&amp;treatments[treatment_name],treatments[experiment_id]=A197)))</f>
        <v>|</v>
      </c>
    </row>
    <row r="198" spans="2:2" x14ac:dyDescent="0.35">
      <c r="B198" t="str" cm="1">
        <f t="array" ref="B198">TRANSPOSE(_xlfn._xlws.SORT(_xlfn._xlws.FILTER(treatments[treatment_number]&amp;"|"&amp;treatments[treatment_name],treatments[experiment_id]=A198)))</f>
        <v>|</v>
      </c>
    </row>
    <row r="199" spans="2:2" x14ac:dyDescent="0.35">
      <c r="B199" t="str" cm="1">
        <f t="array" ref="B199">TRANSPOSE(_xlfn._xlws.SORT(_xlfn._xlws.FILTER(treatments[treatment_number]&amp;"|"&amp;treatments[treatment_name],treatments[experiment_id]=A199)))</f>
        <v>|</v>
      </c>
    </row>
    <row r="200" spans="2:2" x14ac:dyDescent="0.35">
      <c r="B200" t="str" cm="1">
        <f t="array" ref="B200">TRANSPOSE(_xlfn._xlws.SORT(_xlfn._xlws.FILTER(treatments[treatment_number]&amp;"|"&amp;treatments[treatment_name],treatments[experiment_id]=A200)))</f>
        <v>|</v>
      </c>
    </row>
    <row r="201" spans="2:2" x14ac:dyDescent="0.35">
      <c r="B201" t="str" cm="1">
        <f t="array" ref="B201">TRANSPOSE(_xlfn._xlws.SORT(_xlfn._xlws.FILTER(treatments[treatment_number]&amp;"|"&amp;treatments[treatment_name],treatments[experiment_id]=A201)))</f>
        <v>|</v>
      </c>
    </row>
    <row r="202" spans="2:2" x14ac:dyDescent="0.35">
      <c r="B202" t="str" cm="1">
        <f t="array" ref="B202">TRANSPOSE(_xlfn._xlws.SORT(_xlfn._xlws.FILTER(treatments[treatment_number]&amp;"|"&amp;treatments[treatment_name],treatments[experiment_id]=A202)))</f>
        <v>|</v>
      </c>
    </row>
    <row r="203" spans="2:2" x14ac:dyDescent="0.35">
      <c r="B203" t="str" cm="1">
        <f t="array" ref="B203">TRANSPOSE(_xlfn._xlws.SORT(_xlfn._xlws.FILTER(treatments[treatment_number]&amp;"|"&amp;treatments[treatment_name],treatments[experiment_id]=A203)))</f>
        <v>|</v>
      </c>
    </row>
    <row r="204" spans="2:2" x14ac:dyDescent="0.35">
      <c r="B204" t="str" cm="1">
        <f t="array" ref="B204">TRANSPOSE(_xlfn._xlws.SORT(_xlfn._xlws.FILTER(treatments[treatment_number]&amp;"|"&amp;treatments[treatment_name],treatments[experiment_id]=A204)))</f>
        <v>|</v>
      </c>
    </row>
    <row r="205" spans="2:2" x14ac:dyDescent="0.35">
      <c r="B205" t="str" cm="1">
        <f t="array" ref="B205">TRANSPOSE(_xlfn._xlws.SORT(_xlfn._xlws.FILTER(treatments[treatment_number]&amp;"|"&amp;treatments[treatment_name],treatments[experiment_id]=A205)))</f>
        <v>|</v>
      </c>
    </row>
    <row r="206" spans="2:2" x14ac:dyDescent="0.35">
      <c r="B206" t="str" cm="1">
        <f t="array" ref="B206">TRANSPOSE(_xlfn._xlws.SORT(_xlfn._xlws.FILTER(treatments[treatment_number]&amp;"|"&amp;treatments[treatment_name],treatments[experiment_id]=A206)))</f>
        <v>|</v>
      </c>
    </row>
    <row r="207" spans="2:2" x14ac:dyDescent="0.35">
      <c r="B207" t="str" cm="1">
        <f t="array" ref="B207">TRANSPOSE(_xlfn._xlws.SORT(_xlfn._xlws.FILTER(treatments[treatment_number]&amp;"|"&amp;treatments[treatment_name],treatments[experiment_id]=A207)))</f>
        <v>|</v>
      </c>
    </row>
    <row r="208" spans="2:2" x14ac:dyDescent="0.35">
      <c r="B208" t="str" cm="1">
        <f t="array" ref="B208">TRANSPOSE(_xlfn._xlws.SORT(_xlfn._xlws.FILTER(treatments[treatment_number]&amp;"|"&amp;treatments[treatment_name],treatments[experiment_id]=A208)))</f>
        <v>|</v>
      </c>
    </row>
    <row r="209" spans="2:2" x14ac:dyDescent="0.35">
      <c r="B209" t="str" cm="1">
        <f t="array" ref="B209">TRANSPOSE(_xlfn._xlws.SORT(_xlfn._xlws.FILTER(treatments[treatment_number]&amp;"|"&amp;treatments[treatment_name],treatments[experiment_id]=A209)))</f>
        <v>|</v>
      </c>
    </row>
    <row r="210" spans="2:2" x14ac:dyDescent="0.35">
      <c r="B210" t="str" cm="1">
        <f t="array" ref="B210">TRANSPOSE(_xlfn._xlws.SORT(_xlfn._xlws.FILTER(treatments[treatment_number]&amp;"|"&amp;treatments[treatment_name],treatments[experiment_id]=A210)))</f>
        <v>|</v>
      </c>
    </row>
    <row r="211" spans="2:2" x14ac:dyDescent="0.35">
      <c r="B211" t="str" cm="1">
        <f t="array" ref="B211">TRANSPOSE(_xlfn._xlws.SORT(_xlfn._xlws.FILTER(treatments[treatment_number]&amp;"|"&amp;treatments[treatment_name],treatments[experiment_id]=A211)))</f>
        <v>|</v>
      </c>
    </row>
    <row r="212" spans="2:2" x14ac:dyDescent="0.35">
      <c r="B212" t="str" cm="1">
        <f t="array" ref="B212">TRANSPOSE(_xlfn._xlws.SORT(_xlfn._xlws.FILTER(treatments[treatment_number]&amp;"|"&amp;treatments[treatment_name],treatments[experiment_id]=A212)))</f>
        <v>|</v>
      </c>
    </row>
    <row r="213" spans="2:2" x14ac:dyDescent="0.35">
      <c r="B213" t="str" cm="1">
        <f t="array" ref="B213">TRANSPOSE(_xlfn._xlws.SORT(_xlfn._xlws.FILTER(treatments[treatment_number]&amp;"|"&amp;treatments[treatment_name],treatments[experiment_id]=A213)))</f>
        <v>|</v>
      </c>
    </row>
    <row r="214" spans="2:2" x14ac:dyDescent="0.35">
      <c r="B214" t="str" cm="1">
        <f t="array" ref="B214">TRANSPOSE(_xlfn._xlws.SORT(_xlfn._xlws.FILTER(treatments[treatment_number]&amp;"|"&amp;treatments[treatment_name],treatments[experiment_id]=A214)))</f>
        <v>|</v>
      </c>
    </row>
    <row r="215" spans="2:2" x14ac:dyDescent="0.35">
      <c r="B215" t="str" cm="1">
        <f t="array" ref="B215">TRANSPOSE(_xlfn._xlws.SORT(_xlfn._xlws.FILTER(treatments[treatment_number]&amp;"|"&amp;treatments[treatment_name],treatments[experiment_id]=A215)))</f>
        <v>|</v>
      </c>
    </row>
    <row r="216" spans="2:2" x14ac:dyDescent="0.35">
      <c r="B216" t="str" cm="1">
        <f t="array" ref="B216">TRANSPOSE(_xlfn._xlws.SORT(_xlfn._xlws.FILTER(treatments[treatment_number]&amp;"|"&amp;treatments[treatment_name],treatments[experiment_id]=A216)))</f>
        <v>|</v>
      </c>
    </row>
    <row r="217" spans="2:2" x14ac:dyDescent="0.35">
      <c r="B217" t="str" cm="1">
        <f t="array" ref="B217">TRANSPOSE(_xlfn._xlws.SORT(_xlfn._xlws.FILTER(treatments[treatment_number]&amp;"|"&amp;treatments[treatment_name],treatments[experiment_id]=A217)))</f>
        <v>|</v>
      </c>
    </row>
    <row r="218" spans="2:2" x14ac:dyDescent="0.35">
      <c r="B218" t="str" cm="1">
        <f t="array" ref="B218">TRANSPOSE(_xlfn._xlws.SORT(_xlfn._xlws.FILTER(treatments[treatment_number]&amp;"|"&amp;treatments[treatment_name],treatments[experiment_id]=A218)))</f>
        <v>|</v>
      </c>
    </row>
    <row r="219" spans="2:2" x14ac:dyDescent="0.35">
      <c r="B219" t="str" cm="1">
        <f t="array" ref="B219">TRANSPOSE(_xlfn._xlws.SORT(_xlfn._xlws.FILTER(treatments[treatment_number]&amp;"|"&amp;treatments[treatment_name],treatments[experiment_id]=A219)))</f>
        <v>|</v>
      </c>
    </row>
    <row r="220" spans="2:2" x14ac:dyDescent="0.35">
      <c r="B220" t="str" cm="1">
        <f t="array" ref="B220">TRANSPOSE(_xlfn._xlws.SORT(_xlfn._xlws.FILTER(treatments[treatment_number]&amp;"|"&amp;treatments[treatment_name],treatments[experiment_id]=A220)))</f>
        <v>|</v>
      </c>
    </row>
    <row r="221" spans="2:2" x14ac:dyDescent="0.35">
      <c r="B221" t="str" cm="1">
        <f t="array" ref="B221">TRANSPOSE(_xlfn._xlws.SORT(_xlfn._xlws.FILTER(treatments[treatment_number]&amp;"|"&amp;treatments[treatment_name],treatments[experiment_id]=A221)))</f>
        <v>|</v>
      </c>
    </row>
    <row r="222" spans="2:2" x14ac:dyDescent="0.35">
      <c r="B222" t="str" cm="1">
        <f t="array" ref="B222">TRANSPOSE(_xlfn._xlws.SORT(_xlfn._xlws.FILTER(treatments[treatment_number]&amp;"|"&amp;treatments[treatment_name],treatments[experiment_id]=A222)))</f>
        <v>|</v>
      </c>
    </row>
    <row r="223" spans="2:2" x14ac:dyDescent="0.35">
      <c r="B223" t="str" cm="1">
        <f t="array" ref="B223">TRANSPOSE(_xlfn._xlws.SORT(_xlfn._xlws.FILTER(treatments[treatment_number]&amp;"|"&amp;treatments[treatment_name],treatments[experiment_id]=A223)))</f>
        <v>|</v>
      </c>
    </row>
    <row r="224" spans="2:2" x14ac:dyDescent="0.35">
      <c r="B224" t="str" cm="1">
        <f t="array" ref="B224">TRANSPOSE(_xlfn._xlws.SORT(_xlfn._xlws.FILTER(treatments[treatment_number]&amp;"|"&amp;treatments[treatment_name],treatments[experiment_id]=A224)))</f>
        <v>|</v>
      </c>
    </row>
    <row r="225" spans="2:2" x14ac:dyDescent="0.35">
      <c r="B225" t="str" cm="1">
        <f t="array" ref="B225">TRANSPOSE(_xlfn._xlws.SORT(_xlfn._xlws.FILTER(treatments[treatment_number]&amp;"|"&amp;treatments[treatment_name],treatments[experiment_id]=A225)))</f>
        <v>|</v>
      </c>
    </row>
    <row r="226" spans="2:2" x14ac:dyDescent="0.35">
      <c r="B226" t="str" cm="1">
        <f t="array" ref="B226">TRANSPOSE(_xlfn._xlws.SORT(_xlfn._xlws.FILTER(treatments[treatment_number]&amp;"|"&amp;treatments[treatment_name],treatments[experiment_id]=A226)))</f>
        <v>|</v>
      </c>
    </row>
    <row r="227" spans="2:2" x14ac:dyDescent="0.35">
      <c r="B227" t="str" cm="1">
        <f t="array" ref="B227">TRANSPOSE(_xlfn._xlws.SORT(_xlfn._xlws.FILTER(treatments[treatment_number]&amp;"|"&amp;treatments[treatment_name],treatments[experiment_id]=A227)))</f>
        <v>|</v>
      </c>
    </row>
    <row r="228" spans="2:2" x14ac:dyDescent="0.35">
      <c r="B228" t="str" cm="1">
        <f t="array" ref="B228">TRANSPOSE(_xlfn._xlws.SORT(_xlfn._xlws.FILTER(treatments[treatment_number]&amp;"|"&amp;treatments[treatment_name],treatments[experiment_id]=A228)))</f>
        <v>|</v>
      </c>
    </row>
    <row r="229" spans="2:2" x14ac:dyDescent="0.35">
      <c r="B229" t="str" cm="1">
        <f t="array" ref="B229">TRANSPOSE(_xlfn._xlws.SORT(_xlfn._xlws.FILTER(treatments[treatment_number]&amp;"|"&amp;treatments[treatment_name],treatments[experiment_id]=A229)))</f>
        <v>|</v>
      </c>
    </row>
    <row r="230" spans="2:2" x14ac:dyDescent="0.35">
      <c r="B230" t="str" cm="1">
        <f t="array" ref="B230">TRANSPOSE(_xlfn._xlws.SORT(_xlfn._xlws.FILTER(treatments[treatment_number]&amp;"|"&amp;treatments[treatment_name],treatments[experiment_id]=A230)))</f>
        <v>|</v>
      </c>
    </row>
    <row r="231" spans="2:2" x14ac:dyDescent="0.35">
      <c r="B231" t="str" cm="1">
        <f t="array" ref="B231">TRANSPOSE(_xlfn._xlws.SORT(_xlfn._xlws.FILTER(treatments[treatment_number]&amp;"|"&amp;treatments[treatment_name],treatments[experiment_id]=A231)))</f>
        <v>|</v>
      </c>
    </row>
    <row r="232" spans="2:2" x14ac:dyDescent="0.35">
      <c r="B232" t="str" cm="1">
        <f t="array" ref="B232">TRANSPOSE(_xlfn._xlws.SORT(_xlfn._xlws.FILTER(treatments[treatment_number]&amp;"|"&amp;treatments[treatment_name],treatments[experiment_id]=A232)))</f>
        <v>|</v>
      </c>
    </row>
    <row r="233" spans="2:2" x14ac:dyDescent="0.35">
      <c r="B233" t="str" cm="1">
        <f t="array" ref="B233">TRANSPOSE(_xlfn._xlws.SORT(_xlfn._xlws.FILTER(treatments[treatment_number]&amp;"|"&amp;treatments[treatment_name],treatments[experiment_id]=A233)))</f>
        <v>|</v>
      </c>
    </row>
    <row r="234" spans="2:2" x14ac:dyDescent="0.35">
      <c r="B234" t="str" cm="1">
        <f t="array" ref="B234">TRANSPOSE(_xlfn._xlws.SORT(_xlfn._xlws.FILTER(treatments[treatment_number]&amp;"|"&amp;treatments[treatment_name],treatments[experiment_id]=A234)))</f>
        <v>|</v>
      </c>
    </row>
    <row r="235" spans="2:2" x14ac:dyDescent="0.35">
      <c r="B235" t="str" cm="1">
        <f t="array" ref="B235">TRANSPOSE(_xlfn._xlws.SORT(_xlfn._xlws.FILTER(treatments[treatment_number]&amp;"|"&amp;treatments[treatment_name],treatments[experiment_id]=A235)))</f>
        <v>|</v>
      </c>
    </row>
    <row r="236" spans="2:2" x14ac:dyDescent="0.35">
      <c r="B236" t="str" cm="1">
        <f t="array" ref="B236">TRANSPOSE(_xlfn._xlws.SORT(_xlfn._xlws.FILTER(treatments[treatment_number]&amp;"|"&amp;treatments[treatment_name],treatments[experiment_id]=A236)))</f>
        <v>|</v>
      </c>
    </row>
    <row r="237" spans="2:2" x14ac:dyDescent="0.35">
      <c r="B237" t="str" cm="1">
        <f t="array" ref="B237">TRANSPOSE(_xlfn._xlws.SORT(_xlfn._xlws.FILTER(treatments[treatment_number]&amp;"|"&amp;treatments[treatment_name],treatments[experiment_id]=A237)))</f>
        <v>|</v>
      </c>
    </row>
    <row r="238" spans="2:2" x14ac:dyDescent="0.35">
      <c r="B238" t="str" cm="1">
        <f t="array" ref="B238">TRANSPOSE(_xlfn._xlws.SORT(_xlfn._xlws.FILTER(treatments[treatment_number]&amp;"|"&amp;treatments[treatment_name],treatments[experiment_id]=A238)))</f>
        <v>|</v>
      </c>
    </row>
    <row r="239" spans="2:2" x14ac:dyDescent="0.35">
      <c r="B239" t="str" cm="1">
        <f t="array" ref="B239">TRANSPOSE(_xlfn._xlws.SORT(_xlfn._xlws.FILTER(treatments[treatment_number]&amp;"|"&amp;treatments[treatment_name],treatments[experiment_id]=A239)))</f>
        <v>|</v>
      </c>
    </row>
    <row r="240" spans="2:2" x14ac:dyDescent="0.35">
      <c r="B240" t="str" cm="1">
        <f t="array" ref="B240">TRANSPOSE(_xlfn._xlws.SORT(_xlfn._xlws.FILTER(treatments[treatment_number]&amp;"|"&amp;treatments[treatment_name],treatments[experiment_id]=A240)))</f>
        <v>|</v>
      </c>
    </row>
    <row r="241" spans="2:2" x14ac:dyDescent="0.35">
      <c r="B241" t="str" cm="1">
        <f t="array" ref="B241">TRANSPOSE(_xlfn._xlws.SORT(_xlfn._xlws.FILTER(treatments[treatment_number]&amp;"|"&amp;treatments[treatment_name],treatments[experiment_id]=A241)))</f>
        <v>|</v>
      </c>
    </row>
    <row r="242" spans="2:2" x14ac:dyDescent="0.35">
      <c r="B242" t="str" cm="1">
        <f t="array" ref="B242">TRANSPOSE(_xlfn._xlws.SORT(_xlfn._xlws.FILTER(treatments[treatment_number]&amp;"|"&amp;treatments[treatment_name],treatments[experiment_id]=A242)))</f>
        <v>|</v>
      </c>
    </row>
    <row r="243" spans="2:2" x14ac:dyDescent="0.35">
      <c r="B243" t="str" cm="1">
        <f t="array" ref="B243">TRANSPOSE(_xlfn._xlws.SORT(_xlfn._xlws.FILTER(treatments[treatment_number]&amp;"|"&amp;treatments[treatment_name],treatments[experiment_id]=A243)))</f>
        <v>|</v>
      </c>
    </row>
    <row r="244" spans="2:2" x14ac:dyDescent="0.35">
      <c r="B244" t="str" cm="1">
        <f t="array" ref="B244">TRANSPOSE(_xlfn._xlws.SORT(_xlfn._xlws.FILTER(treatments[treatment_number]&amp;"|"&amp;treatments[treatment_name],treatments[experiment_id]=A244)))</f>
        <v>|</v>
      </c>
    </row>
    <row r="245" spans="2:2" x14ac:dyDescent="0.35">
      <c r="B245" t="str" cm="1">
        <f t="array" ref="B245">TRANSPOSE(_xlfn._xlws.SORT(_xlfn._xlws.FILTER(treatments[treatment_number]&amp;"|"&amp;treatments[treatment_name],treatments[experiment_id]=A245)))</f>
        <v>|</v>
      </c>
    </row>
    <row r="246" spans="2:2" x14ac:dyDescent="0.35">
      <c r="B246" t="str" cm="1">
        <f t="array" ref="B246">TRANSPOSE(_xlfn._xlws.SORT(_xlfn._xlws.FILTER(treatments[treatment_number]&amp;"|"&amp;treatments[treatment_name],treatments[experiment_id]=A246)))</f>
        <v>|</v>
      </c>
    </row>
    <row r="247" spans="2:2" x14ac:dyDescent="0.35">
      <c r="B247" t="str" cm="1">
        <f t="array" ref="B247">TRANSPOSE(_xlfn._xlws.SORT(_xlfn._xlws.FILTER(treatments[treatment_number]&amp;"|"&amp;treatments[treatment_name],treatments[experiment_id]=A247)))</f>
        <v>|</v>
      </c>
    </row>
    <row r="248" spans="2:2" x14ac:dyDescent="0.35">
      <c r="B248" t="str" cm="1">
        <f t="array" ref="B248">TRANSPOSE(_xlfn._xlws.SORT(_xlfn._xlws.FILTER(treatments[treatment_number]&amp;"|"&amp;treatments[treatment_name],treatments[experiment_id]=A248)))</f>
        <v>|</v>
      </c>
    </row>
    <row r="249" spans="2:2" x14ac:dyDescent="0.35">
      <c r="B249" t="str" cm="1">
        <f t="array" ref="B249">TRANSPOSE(_xlfn._xlws.SORT(_xlfn._xlws.FILTER(treatments[treatment_number]&amp;"|"&amp;treatments[treatment_name],treatments[experiment_id]=A249)))</f>
        <v>|</v>
      </c>
    </row>
    <row r="250" spans="2:2" x14ac:dyDescent="0.35">
      <c r="B250" t="str" cm="1">
        <f t="array" ref="B250">TRANSPOSE(_xlfn._xlws.SORT(_xlfn._xlws.FILTER(treatments[treatment_number]&amp;"|"&amp;treatments[treatment_name],treatments[experiment_id]=A250)))</f>
        <v>|</v>
      </c>
    </row>
    <row r="251" spans="2:2" x14ac:dyDescent="0.35">
      <c r="B251" t="str" cm="1">
        <f t="array" ref="B251">TRANSPOSE(_xlfn._xlws.SORT(_xlfn._xlws.FILTER(treatments[treatment_number]&amp;"|"&amp;treatments[treatment_name],treatments[experiment_id]=A251)))</f>
        <v>|</v>
      </c>
    </row>
    <row r="252" spans="2:2" x14ac:dyDescent="0.35">
      <c r="B252" t="str" cm="1">
        <f t="array" ref="B252">TRANSPOSE(_xlfn._xlws.SORT(_xlfn._xlws.FILTER(treatments[treatment_number]&amp;"|"&amp;treatments[treatment_name],treatments[experiment_id]=A252)))</f>
        <v>|</v>
      </c>
    </row>
    <row r="253" spans="2:2" x14ac:dyDescent="0.35">
      <c r="B253" t="str" cm="1">
        <f t="array" ref="B253">TRANSPOSE(_xlfn._xlws.SORT(_xlfn._xlws.FILTER(treatments[treatment_number]&amp;"|"&amp;treatments[treatment_name],treatments[experiment_id]=A253)))</f>
        <v>|</v>
      </c>
    </row>
    <row r="254" spans="2:2" x14ac:dyDescent="0.35">
      <c r="B254" t="str" cm="1">
        <f t="array" ref="B254">TRANSPOSE(_xlfn._xlws.SORT(_xlfn._xlws.FILTER(treatments[treatment_number]&amp;"|"&amp;treatments[treatment_name],treatments[experiment_id]=A254)))</f>
        <v>|</v>
      </c>
    </row>
    <row r="255" spans="2:2" x14ac:dyDescent="0.35">
      <c r="B255" t="str" cm="1">
        <f t="array" ref="B255">TRANSPOSE(_xlfn._xlws.SORT(_xlfn._xlws.FILTER(treatments[treatment_number]&amp;"|"&amp;treatments[treatment_name],treatments[experiment_id]=A255)))</f>
        <v>|</v>
      </c>
    </row>
    <row r="256" spans="2:2" x14ac:dyDescent="0.35">
      <c r="B256" t="str" cm="1">
        <f t="array" ref="B256">TRANSPOSE(_xlfn._xlws.SORT(_xlfn._xlws.FILTER(treatments[treatment_number]&amp;"|"&amp;treatments[treatment_name],treatments[experiment_id]=A256)))</f>
        <v>|</v>
      </c>
    </row>
    <row r="257" spans="2:2" x14ac:dyDescent="0.35">
      <c r="B257" t="str" cm="1">
        <f t="array" ref="B257">TRANSPOSE(_xlfn._xlws.SORT(_xlfn._xlws.FILTER(treatments[treatment_number]&amp;"|"&amp;treatments[treatment_name],treatments[experiment_id]=A257)))</f>
        <v>|</v>
      </c>
    </row>
    <row r="258" spans="2:2" x14ac:dyDescent="0.35">
      <c r="B258" t="str" cm="1">
        <f t="array" ref="B258">TRANSPOSE(_xlfn._xlws.SORT(_xlfn._xlws.FILTER(treatments[treatment_number]&amp;"|"&amp;treatments[treatment_name],treatments[experiment_id]=A258)))</f>
        <v>|</v>
      </c>
    </row>
    <row r="259" spans="2:2" x14ac:dyDescent="0.35">
      <c r="B259" t="str" cm="1">
        <f t="array" ref="B259">TRANSPOSE(_xlfn._xlws.SORT(_xlfn._xlws.FILTER(treatments[treatment_number]&amp;"|"&amp;treatments[treatment_name],treatments[experiment_id]=A259)))</f>
        <v>|</v>
      </c>
    </row>
    <row r="260" spans="2:2" x14ac:dyDescent="0.35">
      <c r="B260" t="str" cm="1">
        <f t="array" ref="B260">TRANSPOSE(_xlfn._xlws.SORT(_xlfn._xlws.FILTER(treatments[treatment_number]&amp;"|"&amp;treatments[treatment_name],treatments[experiment_id]=A260)))</f>
        <v>|</v>
      </c>
    </row>
    <row r="261" spans="2:2" x14ac:dyDescent="0.35">
      <c r="B261" t="str" cm="1">
        <f t="array" ref="B261">TRANSPOSE(_xlfn._xlws.SORT(_xlfn._xlws.FILTER(treatments[treatment_number]&amp;"|"&amp;treatments[treatment_name],treatments[experiment_id]=A261)))</f>
        <v>|</v>
      </c>
    </row>
    <row r="262" spans="2:2" x14ac:dyDescent="0.35">
      <c r="B262" t="str" cm="1">
        <f t="array" ref="B262">TRANSPOSE(_xlfn._xlws.SORT(_xlfn._xlws.FILTER(treatments[treatment_number]&amp;"|"&amp;treatments[treatment_name],treatments[experiment_id]=A262)))</f>
        <v>|</v>
      </c>
    </row>
    <row r="263" spans="2:2" x14ac:dyDescent="0.35">
      <c r="B263" t="str" cm="1">
        <f t="array" ref="B263">TRANSPOSE(_xlfn._xlws.SORT(_xlfn._xlws.FILTER(treatments[treatment_number]&amp;"|"&amp;treatments[treatment_name],treatments[experiment_id]=A263)))</f>
        <v>|</v>
      </c>
    </row>
    <row r="264" spans="2:2" x14ac:dyDescent="0.35">
      <c r="B264" t="str" cm="1">
        <f t="array" ref="B264">TRANSPOSE(_xlfn._xlws.SORT(_xlfn._xlws.FILTER(treatments[treatment_number]&amp;"|"&amp;treatments[treatment_name],treatments[experiment_id]=A264)))</f>
        <v>|</v>
      </c>
    </row>
    <row r="265" spans="2:2" x14ac:dyDescent="0.35">
      <c r="B265" t="str" cm="1">
        <f t="array" ref="B265">TRANSPOSE(_xlfn._xlws.SORT(_xlfn._xlws.FILTER(treatments[treatment_number]&amp;"|"&amp;treatments[treatment_name],treatments[experiment_id]=A265)))</f>
        <v>|</v>
      </c>
    </row>
    <row r="266" spans="2:2" x14ac:dyDescent="0.35">
      <c r="B266" t="str" cm="1">
        <f t="array" ref="B266">TRANSPOSE(_xlfn._xlws.SORT(_xlfn._xlws.FILTER(treatments[treatment_number]&amp;"|"&amp;treatments[treatment_name],treatments[experiment_id]=A266)))</f>
        <v>|</v>
      </c>
    </row>
    <row r="267" spans="2:2" x14ac:dyDescent="0.35">
      <c r="B267" t="str" cm="1">
        <f t="array" ref="B267">TRANSPOSE(_xlfn._xlws.SORT(_xlfn._xlws.FILTER(treatments[treatment_number]&amp;"|"&amp;treatments[treatment_name],treatments[experiment_id]=A267)))</f>
        <v>|</v>
      </c>
    </row>
    <row r="268" spans="2:2" x14ac:dyDescent="0.35">
      <c r="B268" t="str" cm="1">
        <f t="array" ref="B268">TRANSPOSE(_xlfn._xlws.SORT(_xlfn._xlws.FILTER(treatments[treatment_number]&amp;"|"&amp;treatments[treatment_name],treatments[experiment_id]=A268)))</f>
        <v>|</v>
      </c>
    </row>
    <row r="269" spans="2:2" x14ac:dyDescent="0.35">
      <c r="B269" t="str" cm="1">
        <f t="array" ref="B269">TRANSPOSE(_xlfn._xlws.SORT(_xlfn._xlws.FILTER(treatments[treatment_number]&amp;"|"&amp;treatments[treatment_name],treatments[experiment_id]=A269)))</f>
        <v>|</v>
      </c>
    </row>
    <row r="270" spans="2:2" x14ac:dyDescent="0.35">
      <c r="B270" t="str" cm="1">
        <f t="array" ref="B270">TRANSPOSE(_xlfn._xlws.SORT(_xlfn._xlws.FILTER(treatments[treatment_number]&amp;"|"&amp;treatments[treatment_name],treatments[experiment_id]=A270)))</f>
        <v>|</v>
      </c>
    </row>
    <row r="271" spans="2:2" x14ac:dyDescent="0.35">
      <c r="B271" t="str" cm="1">
        <f t="array" ref="B271">TRANSPOSE(_xlfn._xlws.SORT(_xlfn._xlws.FILTER(treatments[treatment_number]&amp;"|"&amp;treatments[treatment_name],treatments[experiment_id]=A271)))</f>
        <v>|</v>
      </c>
    </row>
    <row r="272" spans="2:2" x14ac:dyDescent="0.35">
      <c r="B272" t="str" cm="1">
        <f t="array" ref="B272">TRANSPOSE(_xlfn._xlws.SORT(_xlfn._xlws.FILTER(treatments[treatment_number]&amp;"|"&amp;treatments[treatment_name],treatments[experiment_id]=A272)))</f>
        <v>|</v>
      </c>
    </row>
    <row r="273" spans="2:2" x14ac:dyDescent="0.35">
      <c r="B273" t="str" cm="1">
        <f t="array" ref="B273">TRANSPOSE(_xlfn._xlws.SORT(_xlfn._xlws.FILTER(treatments[treatment_number]&amp;"|"&amp;treatments[treatment_name],treatments[experiment_id]=A273)))</f>
        <v>|</v>
      </c>
    </row>
    <row r="274" spans="2:2" x14ac:dyDescent="0.35">
      <c r="B274" t="str" cm="1">
        <f t="array" ref="B274">TRANSPOSE(_xlfn._xlws.SORT(_xlfn._xlws.FILTER(treatments[treatment_number]&amp;"|"&amp;treatments[treatment_name],treatments[experiment_id]=A274)))</f>
        <v>|</v>
      </c>
    </row>
    <row r="275" spans="2:2" x14ac:dyDescent="0.35">
      <c r="B275" t="str" cm="1">
        <f t="array" ref="B275">TRANSPOSE(_xlfn._xlws.SORT(_xlfn._xlws.FILTER(treatments[treatment_number]&amp;"|"&amp;treatments[treatment_name],treatments[experiment_id]=A275)))</f>
        <v>|</v>
      </c>
    </row>
    <row r="276" spans="2:2" x14ac:dyDescent="0.35">
      <c r="B276" t="str" cm="1">
        <f t="array" ref="B276">TRANSPOSE(_xlfn._xlws.SORT(_xlfn._xlws.FILTER(treatments[treatment_number]&amp;"|"&amp;treatments[treatment_name],treatments[experiment_id]=A276)))</f>
        <v>|</v>
      </c>
    </row>
    <row r="277" spans="2:2" x14ac:dyDescent="0.35">
      <c r="B277" t="str" cm="1">
        <f t="array" ref="B277">TRANSPOSE(_xlfn._xlws.SORT(_xlfn._xlws.FILTER(treatments[treatment_number]&amp;"|"&amp;treatments[treatment_name],treatments[experiment_id]=A277)))</f>
        <v>|</v>
      </c>
    </row>
    <row r="278" spans="2:2" x14ac:dyDescent="0.35">
      <c r="B278" t="str" cm="1">
        <f t="array" ref="B278">TRANSPOSE(_xlfn._xlws.SORT(_xlfn._xlws.FILTER(treatments[treatment_number]&amp;"|"&amp;treatments[treatment_name],treatments[experiment_id]=A278)))</f>
        <v>|</v>
      </c>
    </row>
    <row r="279" spans="2:2" x14ac:dyDescent="0.35">
      <c r="B279" t="str" cm="1">
        <f t="array" ref="B279">TRANSPOSE(_xlfn._xlws.SORT(_xlfn._xlws.FILTER(treatments[treatment_number]&amp;"|"&amp;treatments[treatment_name],treatments[experiment_id]=A279)))</f>
        <v>|</v>
      </c>
    </row>
    <row r="280" spans="2:2" x14ac:dyDescent="0.35">
      <c r="B280" t="str" cm="1">
        <f t="array" ref="B280">TRANSPOSE(_xlfn._xlws.SORT(_xlfn._xlws.FILTER(treatments[treatment_number]&amp;"|"&amp;treatments[treatment_name],treatments[experiment_id]=A280)))</f>
        <v>|</v>
      </c>
    </row>
    <row r="281" spans="2:2" x14ac:dyDescent="0.35">
      <c r="B281" t="str" cm="1">
        <f t="array" ref="B281">TRANSPOSE(_xlfn._xlws.SORT(_xlfn._xlws.FILTER(treatments[treatment_number]&amp;"|"&amp;treatments[treatment_name],treatments[experiment_id]=A281)))</f>
        <v>|</v>
      </c>
    </row>
    <row r="282" spans="2:2" x14ac:dyDescent="0.35">
      <c r="B282" t="str" cm="1">
        <f t="array" ref="B282">TRANSPOSE(_xlfn._xlws.SORT(_xlfn._xlws.FILTER(treatments[treatment_number]&amp;"|"&amp;treatments[treatment_name],treatments[experiment_id]=A282)))</f>
        <v>|</v>
      </c>
    </row>
    <row r="283" spans="2:2" x14ac:dyDescent="0.35">
      <c r="B283" t="str" cm="1">
        <f t="array" ref="B283">TRANSPOSE(_xlfn._xlws.SORT(_xlfn._xlws.FILTER(treatments[treatment_number]&amp;"|"&amp;treatments[treatment_name],treatments[experiment_id]=A283)))</f>
        <v>|</v>
      </c>
    </row>
    <row r="284" spans="2:2" x14ac:dyDescent="0.35">
      <c r="B284" t="str" cm="1">
        <f t="array" ref="B284">TRANSPOSE(_xlfn._xlws.SORT(_xlfn._xlws.FILTER(treatments[treatment_number]&amp;"|"&amp;treatments[treatment_name],treatments[experiment_id]=A284)))</f>
        <v>|</v>
      </c>
    </row>
    <row r="285" spans="2:2" x14ac:dyDescent="0.35">
      <c r="B285" t="str" cm="1">
        <f t="array" ref="B285">TRANSPOSE(_xlfn._xlws.SORT(_xlfn._xlws.FILTER(treatments[treatment_number]&amp;"|"&amp;treatments[treatment_name],treatments[experiment_id]=A285)))</f>
        <v>|</v>
      </c>
    </row>
    <row r="286" spans="2:2" x14ac:dyDescent="0.35">
      <c r="B286" t="str" cm="1">
        <f t="array" ref="B286">TRANSPOSE(_xlfn._xlws.SORT(_xlfn._xlws.FILTER(treatments[treatment_number]&amp;"|"&amp;treatments[treatment_name],treatments[experiment_id]=A286)))</f>
        <v>|</v>
      </c>
    </row>
    <row r="287" spans="2:2" x14ac:dyDescent="0.35">
      <c r="B287" t="str" cm="1">
        <f t="array" ref="B287">TRANSPOSE(_xlfn._xlws.SORT(_xlfn._xlws.FILTER(treatments[treatment_number]&amp;"|"&amp;treatments[treatment_name],treatments[experiment_id]=A287)))</f>
        <v>|</v>
      </c>
    </row>
    <row r="288" spans="2:2" x14ac:dyDescent="0.35">
      <c r="B288" t="str" cm="1">
        <f t="array" ref="B288">TRANSPOSE(_xlfn._xlws.SORT(_xlfn._xlws.FILTER(treatments[treatment_number]&amp;"|"&amp;treatments[treatment_name],treatments[experiment_id]=A288)))</f>
        <v>|</v>
      </c>
    </row>
    <row r="289" spans="2:2" x14ac:dyDescent="0.35">
      <c r="B289" t="str" cm="1">
        <f t="array" ref="B289">TRANSPOSE(_xlfn._xlws.SORT(_xlfn._xlws.FILTER(treatments[treatment_number]&amp;"|"&amp;treatments[treatment_name],treatments[experiment_id]=A289)))</f>
        <v>|</v>
      </c>
    </row>
    <row r="290" spans="2:2" x14ac:dyDescent="0.35">
      <c r="B290" t="str" cm="1">
        <f t="array" ref="B290">TRANSPOSE(_xlfn._xlws.SORT(_xlfn._xlws.FILTER(treatments[treatment_number]&amp;"|"&amp;treatments[treatment_name],treatments[experiment_id]=A290)))</f>
        <v>|</v>
      </c>
    </row>
    <row r="291" spans="2:2" x14ac:dyDescent="0.35">
      <c r="B291" t="str" cm="1">
        <f t="array" ref="B291">TRANSPOSE(_xlfn._xlws.SORT(_xlfn._xlws.FILTER(treatments[treatment_number]&amp;"|"&amp;treatments[treatment_name],treatments[experiment_id]=A291)))</f>
        <v>|</v>
      </c>
    </row>
    <row r="292" spans="2:2" x14ac:dyDescent="0.35">
      <c r="B292" t="str" cm="1">
        <f t="array" ref="B292">TRANSPOSE(_xlfn._xlws.SORT(_xlfn._xlws.FILTER(treatments[treatment_number]&amp;"|"&amp;treatments[treatment_name],treatments[experiment_id]=A292)))</f>
        <v>|</v>
      </c>
    </row>
    <row r="293" spans="2:2" x14ac:dyDescent="0.35">
      <c r="B293" t="str" cm="1">
        <f t="array" ref="B293">TRANSPOSE(_xlfn._xlws.SORT(_xlfn._xlws.FILTER(treatments[treatment_number]&amp;"|"&amp;treatments[treatment_name],treatments[experiment_id]=A293)))</f>
        <v>|</v>
      </c>
    </row>
    <row r="294" spans="2:2" x14ac:dyDescent="0.35">
      <c r="B294" t="str" cm="1">
        <f t="array" ref="B294">TRANSPOSE(_xlfn._xlws.SORT(_xlfn._xlws.FILTER(treatments[treatment_number]&amp;"|"&amp;treatments[treatment_name],treatments[experiment_id]=A294)))</f>
        <v>|</v>
      </c>
    </row>
    <row r="295" spans="2:2" x14ac:dyDescent="0.35">
      <c r="B295" t="str" cm="1">
        <f t="array" ref="B295">TRANSPOSE(_xlfn._xlws.SORT(_xlfn._xlws.FILTER(treatments[treatment_number]&amp;"|"&amp;treatments[treatment_name],treatments[experiment_id]=A295)))</f>
        <v>|</v>
      </c>
    </row>
    <row r="296" spans="2:2" x14ac:dyDescent="0.35">
      <c r="B296" t="str" cm="1">
        <f t="array" ref="B296">TRANSPOSE(_xlfn._xlws.SORT(_xlfn._xlws.FILTER(treatments[treatment_number]&amp;"|"&amp;treatments[treatment_name],treatments[experiment_id]=A296)))</f>
        <v>|</v>
      </c>
    </row>
    <row r="297" spans="2:2" x14ac:dyDescent="0.35">
      <c r="B297" t="str" cm="1">
        <f t="array" ref="B297">TRANSPOSE(_xlfn._xlws.SORT(_xlfn._xlws.FILTER(treatments[treatment_number]&amp;"|"&amp;treatments[treatment_name],treatments[experiment_id]=A297)))</f>
        <v>|</v>
      </c>
    </row>
    <row r="298" spans="2:2" x14ac:dyDescent="0.35">
      <c r="B298" t="str" cm="1">
        <f t="array" ref="B298">TRANSPOSE(_xlfn._xlws.SORT(_xlfn._xlws.FILTER(treatments[treatment_number]&amp;"|"&amp;treatments[treatment_name],treatments[experiment_id]=A298)))</f>
        <v>|</v>
      </c>
    </row>
    <row r="299" spans="2:2" x14ac:dyDescent="0.35">
      <c r="B299" t="str" cm="1">
        <f t="array" ref="B299">TRANSPOSE(_xlfn._xlws.SORT(_xlfn._xlws.FILTER(treatments[treatment_number]&amp;"|"&amp;treatments[treatment_name],treatments[experiment_id]=A299)))</f>
        <v>|</v>
      </c>
    </row>
    <row r="300" spans="2:2" x14ac:dyDescent="0.35">
      <c r="B300" t="str" cm="1">
        <f t="array" ref="B300">TRANSPOSE(_xlfn._xlws.SORT(_xlfn._xlws.FILTER(treatments[treatment_number]&amp;"|"&amp;treatments[treatment_name],treatments[experiment_id]=A300)))</f>
        <v>|</v>
      </c>
    </row>
    <row r="301" spans="2:2" x14ac:dyDescent="0.35">
      <c r="B301" t="str" cm="1">
        <f t="array" ref="B301">TRANSPOSE(_xlfn._xlws.SORT(_xlfn._xlws.FILTER(treatments[treatment_number]&amp;"|"&amp;treatments[treatment_name],treatments[experiment_id]=A301)))</f>
        <v>|</v>
      </c>
    </row>
    <row r="302" spans="2:2" x14ac:dyDescent="0.35">
      <c r="B302" t="str" cm="1">
        <f t="array" ref="B302">TRANSPOSE(_xlfn._xlws.SORT(_xlfn._xlws.FILTER(treatments[treatment_number]&amp;"|"&amp;treatments[treatment_name],treatments[experiment_id]=A302)))</f>
        <v>|</v>
      </c>
    </row>
    <row r="303" spans="2:2" x14ac:dyDescent="0.35">
      <c r="B303" t="str" cm="1">
        <f t="array" ref="B303">TRANSPOSE(_xlfn._xlws.SORT(_xlfn._xlws.FILTER(treatments[treatment_number]&amp;"|"&amp;treatments[treatment_name],treatments[experiment_id]=A303)))</f>
        <v>|</v>
      </c>
    </row>
    <row r="304" spans="2:2" x14ac:dyDescent="0.35">
      <c r="B304" t="str" cm="1">
        <f t="array" ref="B304">TRANSPOSE(_xlfn._xlws.SORT(_xlfn._xlws.FILTER(treatments[treatment_number]&amp;"|"&amp;treatments[treatment_name],treatments[experiment_id]=A304)))</f>
        <v>|</v>
      </c>
    </row>
    <row r="305" spans="2:2" x14ac:dyDescent="0.35">
      <c r="B305" t="str" cm="1">
        <f t="array" ref="B305">TRANSPOSE(_xlfn._xlws.SORT(_xlfn._xlws.FILTER(treatments[treatment_number]&amp;"|"&amp;treatments[treatment_name],treatments[experiment_id]=A305)))</f>
        <v>|</v>
      </c>
    </row>
    <row r="306" spans="2:2" x14ac:dyDescent="0.35">
      <c r="B306" t="str" cm="1">
        <f t="array" ref="B306">TRANSPOSE(_xlfn._xlws.SORT(_xlfn._xlws.FILTER(treatments[treatment_number]&amp;"|"&amp;treatments[treatment_name],treatments[experiment_id]=A306)))</f>
        <v>|</v>
      </c>
    </row>
    <row r="307" spans="2:2" x14ac:dyDescent="0.35">
      <c r="B307" t="str" cm="1">
        <f t="array" ref="B307">TRANSPOSE(_xlfn._xlws.SORT(_xlfn._xlws.FILTER(treatments[treatment_number]&amp;"|"&amp;treatments[treatment_name],treatments[experiment_id]=A307)))</f>
        <v>|</v>
      </c>
    </row>
    <row r="308" spans="2:2" x14ac:dyDescent="0.35">
      <c r="B308" t="str" cm="1">
        <f t="array" ref="B308">TRANSPOSE(_xlfn._xlws.SORT(_xlfn._xlws.FILTER(treatments[treatment_number]&amp;"|"&amp;treatments[treatment_name],treatments[experiment_id]=A308)))</f>
        <v>|</v>
      </c>
    </row>
    <row r="309" spans="2:2" x14ac:dyDescent="0.35">
      <c r="B309" t="str" cm="1">
        <f t="array" ref="B309">TRANSPOSE(_xlfn._xlws.SORT(_xlfn._xlws.FILTER(treatments[treatment_number]&amp;"|"&amp;treatments[treatment_name],treatments[experiment_id]=A309)))</f>
        <v>|</v>
      </c>
    </row>
    <row r="310" spans="2:2" x14ac:dyDescent="0.35">
      <c r="B310" t="str" cm="1">
        <f t="array" ref="B310">TRANSPOSE(_xlfn._xlws.SORT(_xlfn._xlws.FILTER(treatments[treatment_number]&amp;"|"&amp;treatments[treatment_name],treatments[experiment_id]=A310)))</f>
        <v>|</v>
      </c>
    </row>
    <row r="311" spans="2:2" x14ac:dyDescent="0.35">
      <c r="B311" t="str" cm="1">
        <f t="array" ref="B311">TRANSPOSE(_xlfn._xlws.SORT(_xlfn._xlws.FILTER(treatments[treatment_number]&amp;"|"&amp;treatments[treatment_name],treatments[experiment_id]=A311)))</f>
        <v>|</v>
      </c>
    </row>
    <row r="312" spans="2:2" x14ac:dyDescent="0.35">
      <c r="B312" t="str" cm="1">
        <f t="array" ref="B312">TRANSPOSE(_xlfn._xlws.SORT(_xlfn._xlws.FILTER(treatments[treatment_number]&amp;"|"&amp;treatments[treatment_name],treatments[experiment_id]=A312)))</f>
        <v>|</v>
      </c>
    </row>
    <row r="313" spans="2:2" x14ac:dyDescent="0.35">
      <c r="B313" t="str" cm="1">
        <f t="array" ref="B313">TRANSPOSE(_xlfn._xlws.SORT(_xlfn._xlws.FILTER(treatments[treatment_number]&amp;"|"&amp;treatments[treatment_name],treatments[experiment_id]=A313)))</f>
        <v>|</v>
      </c>
    </row>
    <row r="314" spans="2:2" x14ac:dyDescent="0.35">
      <c r="B314" t="str" cm="1">
        <f t="array" ref="B314">TRANSPOSE(_xlfn._xlws.SORT(_xlfn._xlws.FILTER(treatments[treatment_number]&amp;"|"&amp;treatments[treatment_name],treatments[experiment_id]=A314)))</f>
        <v>|</v>
      </c>
    </row>
    <row r="315" spans="2:2" x14ac:dyDescent="0.35">
      <c r="B315" t="str" cm="1">
        <f t="array" ref="B315">TRANSPOSE(_xlfn._xlws.SORT(_xlfn._xlws.FILTER(treatments[treatment_number]&amp;"|"&amp;treatments[treatment_name],treatments[experiment_id]=A315)))</f>
        <v>|</v>
      </c>
    </row>
    <row r="316" spans="2:2" x14ac:dyDescent="0.35">
      <c r="B316" t="str" cm="1">
        <f t="array" ref="B316">TRANSPOSE(_xlfn._xlws.SORT(_xlfn._xlws.FILTER(treatments[treatment_number]&amp;"|"&amp;treatments[treatment_name],treatments[experiment_id]=A316)))</f>
        <v>|</v>
      </c>
    </row>
    <row r="317" spans="2:2" x14ac:dyDescent="0.35">
      <c r="B317" t="str" cm="1">
        <f t="array" ref="B317">TRANSPOSE(_xlfn._xlws.SORT(_xlfn._xlws.FILTER(treatments[treatment_number]&amp;"|"&amp;treatments[treatment_name],treatments[experiment_id]=A317)))</f>
        <v>|</v>
      </c>
    </row>
    <row r="318" spans="2:2" x14ac:dyDescent="0.35">
      <c r="B318" t="str" cm="1">
        <f t="array" ref="B318">TRANSPOSE(_xlfn._xlws.SORT(_xlfn._xlws.FILTER(treatments[treatment_number]&amp;"|"&amp;treatments[treatment_name],treatments[experiment_id]=A318)))</f>
        <v>|</v>
      </c>
    </row>
    <row r="319" spans="2:2" x14ac:dyDescent="0.35">
      <c r="B319" t="str" cm="1">
        <f t="array" ref="B319">TRANSPOSE(_xlfn._xlws.SORT(_xlfn._xlws.FILTER(treatments[treatment_number]&amp;"|"&amp;treatments[treatment_name],treatments[experiment_id]=A319)))</f>
        <v>|</v>
      </c>
    </row>
    <row r="320" spans="2:2" x14ac:dyDescent="0.35">
      <c r="B320" t="str" cm="1">
        <f t="array" ref="B320">TRANSPOSE(_xlfn._xlws.SORT(_xlfn._xlws.FILTER(treatments[treatment_number]&amp;"|"&amp;treatments[treatment_name],treatments[experiment_id]=A320)))</f>
        <v>|</v>
      </c>
    </row>
    <row r="321" spans="2:2" x14ac:dyDescent="0.35">
      <c r="B321" t="str" cm="1">
        <f t="array" ref="B321">TRANSPOSE(_xlfn._xlws.SORT(_xlfn._xlws.FILTER(treatments[treatment_number]&amp;"|"&amp;treatments[treatment_name],treatments[experiment_id]=A321)))</f>
        <v>|</v>
      </c>
    </row>
    <row r="322" spans="2:2" x14ac:dyDescent="0.35">
      <c r="B322" t="str" cm="1">
        <f t="array" ref="B322">TRANSPOSE(_xlfn._xlws.SORT(_xlfn._xlws.FILTER(treatments[treatment_number]&amp;"|"&amp;treatments[treatment_name],treatments[experiment_id]=A322)))</f>
        <v>|</v>
      </c>
    </row>
    <row r="323" spans="2:2" x14ac:dyDescent="0.35">
      <c r="B323" t="str" cm="1">
        <f t="array" ref="B323">TRANSPOSE(_xlfn._xlws.SORT(_xlfn._xlws.FILTER(treatments[treatment_number]&amp;"|"&amp;treatments[treatment_name],treatments[experiment_id]=A323)))</f>
        <v>|</v>
      </c>
    </row>
    <row r="324" spans="2:2" x14ac:dyDescent="0.35">
      <c r="B324" t="str" cm="1">
        <f t="array" ref="B324">TRANSPOSE(_xlfn._xlws.SORT(_xlfn._xlws.FILTER(treatments[treatment_number]&amp;"|"&amp;treatments[treatment_name],treatments[experiment_id]=A324)))</f>
        <v>|</v>
      </c>
    </row>
    <row r="325" spans="2:2" x14ac:dyDescent="0.35">
      <c r="B325" t="str" cm="1">
        <f t="array" ref="B325">TRANSPOSE(_xlfn._xlws.SORT(_xlfn._xlws.FILTER(treatments[treatment_number]&amp;"|"&amp;treatments[treatment_name],treatments[experiment_id]=A325)))</f>
        <v>|</v>
      </c>
    </row>
    <row r="326" spans="2:2" x14ac:dyDescent="0.35">
      <c r="B326" t="str" cm="1">
        <f t="array" ref="B326">TRANSPOSE(_xlfn._xlws.SORT(_xlfn._xlws.FILTER(treatments[treatment_number]&amp;"|"&amp;treatments[treatment_name],treatments[experiment_id]=A326)))</f>
        <v>|</v>
      </c>
    </row>
    <row r="327" spans="2:2" x14ac:dyDescent="0.35">
      <c r="B327" t="str" cm="1">
        <f t="array" ref="B327">TRANSPOSE(_xlfn._xlws.SORT(_xlfn._xlws.FILTER(treatments[treatment_number]&amp;"|"&amp;treatments[treatment_name],treatments[experiment_id]=A327)))</f>
        <v>|</v>
      </c>
    </row>
    <row r="328" spans="2:2" x14ac:dyDescent="0.35">
      <c r="B328" t="str" cm="1">
        <f t="array" ref="B328">TRANSPOSE(_xlfn._xlws.SORT(_xlfn._xlws.FILTER(treatments[treatment_number]&amp;"|"&amp;treatments[treatment_name],treatments[experiment_id]=A328)))</f>
        <v>|</v>
      </c>
    </row>
    <row r="329" spans="2:2" x14ac:dyDescent="0.35">
      <c r="B329" t="str" cm="1">
        <f t="array" ref="B329">TRANSPOSE(_xlfn._xlws.SORT(_xlfn._xlws.FILTER(treatments[treatment_number]&amp;"|"&amp;treatments[treatment_name],treatments[experiment_id]=A329)))</f>
        <v>|</v>
      </c>
    </row>
    <row r="330" spans="2:2" x14ac:dyDescent="0.35">
      <c r="B330" t="str" cm="1">
        <f t="array" ref="B330">TRANSPOSE(_xlfn._xlws.SORT(_xlfn._xlws.FILTER(treatments[treatment_number]&amp;"|"&amp;treatments[treatment_name],treatments[experiment_id]=A330)))</f>
        <v>|</v>
      </c>
    </row>
    <row r="331" spans="2:2" x14ac:dyDescent="0.35">
      <c r="B331" t="str" cm="1">
        <f t="array" ref="B331">TRANSPOSE(_xlfn._xlws.SORT(_xlfn._xlws.FILTER(treatments[treatment_number]&amp;"|"&amp;treatments[treatment_name],treatments[experiment_id]=A331)))</f>
        <v>|</v>
      </c>
    </row>
    <row r="332" spans="2:2" x14ac:dyDescent="0.35">
      <c r="B332" t="str" cm="1">
        <f t="array" ref="B332">TRANSPOSE(_xlfn._xlws.SORT(_xlfn._xlws.FILTER(treatments[treatment_number]&amp;"|"&amp;treatments[treatment_name],treatments[experiment_id]=A332)))</f>
        <v>|</v>
      </c>
    </row>
    <row r="333" spans="2:2" x14ac:dyDescent="0.35">
      <c r="B333" t="str" cm="1">
        <f t="array" ref="B333">TRANSPOSE(_xlfn._xlws.SORT(_xlfn._xlws.FILTER(treatments[treatment_number]&amp;"|"&amp;treatments[treatment_name],treatments[experiment_id]=A333)))</f>
        <v>|</v>
      </c>
    </row>
    <row r="334" spans="2:2" x14ac:dyDescent="0.35">
      <c r="B334" t="str" cm="1">
        <f t="array" ref="B334">TRANSPOSE(_xlfn._xlws.SORT(_xlfn._xlws.FILTER(treatments[treatment_number]&amp;"|"&amp;treatments[treatment_name],treatments[experiment_id]=A334)))</f>
        <v>|</v>
      </c>
    </row>
    <row r="335" spans="2:2" x14ac:dyDescent="0.35">
      <c r="B335" t="str" cm="1">
        <f t="array" ref="B335">TRANSPOSE(_xlfn._xlws.SORT(_xlfn._xlws.FILTER(treatments[treatment_number]&amp;"|"&amp;treatments[treatment_name],treatments[experiment_id]=A335)))</f>
        <v>|</v>
      </c>
    </row>
    <row r="336" spans="2:2" x14ac:dyDescent="0.35">
      <c r="B336" t="str" cm="1">
        <f t="array" ref="B336">TRANSPOSE(_xlfn._xlws.SORT(_xlfn._xlws.FILTER(treatments[treatment_number]&amp;"|"&amp;treatments[treatment_name],treatments[experiment_id]=A336)))</f>
        <v>|</v>
      </c>
    </row>
    <row r="337" spans="2:2" x14ac:dyDescent="0.35">
      <c r="B337" t="str" cm="1">
        <f t="array" ref="B337">TRANSPOSE(_xlfn._xlws.SORT(_xlfn._xlws.FILTER(treatments[treatment_number]&amp;"|"&amp;treatments[treatment_name],treatments[experiment_id]=A337)))</f>
        <v>|</v>
      </c>
    </row>
    <row r="338" spans="2:2" x14ac:dyDescent="0.35">
      <c r="B338" t="str" cm="1">
        <f t="array" ref="B338">TRANSPOSE(_xlfn._xlws.SORT(_xlfn._xlws.FILTER(treatments[treatment_number]&amp;"|"&amp;treatments[treatment_name],treatments[experiment_id]=A338)))</f>
        <v>|</v>
      </c>
    </row>
    <row r="339" spans="2:2" x14ac:dyDescent="0.35">
      <c r="B339" t="str" cm="1">
        <f t="array" ref="B339">TRANSPOSE(_xlfn._xlws.SORT(_xlfn._xlws.FILTER(treatments[treatment_number]&amp;"|"&amp;treatments[treatment_name],treatments[experiment_id]=A339)))</f>
        <v>|</v>
      </c>
    </row>
    <row r="340" spans="2:2" x14ac:dyDescent="0.35">
      <c r="B340" t="str" cm="1">
        <f t="array" ref="B340">TRANSPOSE(_xlfn._xlws.SORT(_xlfn._xlws.FILTER(treatments[treatment_number]&amp;"|"&amp;treatments[treatment_name],treatments[experiment_id]=A340)))</f>
        <v>|</v>
      </c>
    </row>
    <row r="341" spans="2:2" x14ac:dyDescent="0.35">
      <c r="B341" t="str" cm="1">
        <f t="array" ref="B341">TRANSPOSE(_xlfn._xlws.SORT(_xlfn._xlws.FILTER(treatments[treatment_number]&amp;"|"&amp;treatments[treatment_name],treatments[experiment_id]=A341)))</f>
        <v>|</v>
      </c>
    </row>
    <row r="342" spans="2:2" x14ac:dyDescent="0.35">
      <c r="B342" t="str" cm="1">
        <f t="array" ref="B342">TRANSPOSE(_xlfn._xlws.SORT(_xlfn._xlws.FILTER(treatments[treatment_number]&amp;"|"&amp;treatments[treatment_name],treatments[experiment_id]=A342)))</f>
        <v>|</v>
      </c>
    </row>
    <row r="343" spans="2:2" x14ac:dyDescent="0.35">
      <c r="B343" t="str" cm="1">
        <f t="array" ref="B343">TRANSPOSE(_xlfn._xlws.SORT(_xlfn._xlws.FILTER(treatments[treatment_number]&amp;"|"&amp;treatments[treatment_name],treatments[experiment_id]=A343)))</f>
        <v>|</v>
      </c>
    </row>
    <row r="344" spans="2:2" x14ac:dyDescent="0.35">
      <c r="B344" t="str" cm="1">
        <f t="array" ref="B344">TRANSPOSE(_xlfn._xlws.SORT(_xlfn._xlws.FILTER(treatments[treatment_number]&amp;"|"&amp;treatments[treatment_name],treatments[experiment_id]=A344)))</f>
        <v>|</v>
      </c>
    </row>
    <row r="345" spans="2:2" x14ac:dyDescent="0.35">
      <c r="B345" t="str" cm="1">
        <f t="array" ref="B345">TRANSPOSE(_xlfn._xlws.SORT(_xlfn._xlws.FILTER(treatments[treatment_number]&amp;"|"&amp;treatments[treatment_name],treatments[experiment_id]=A345)))</f>
        <v>|</v>
      </c>
    </row>
    <row r="346" spans="2:2" x14ac:dyDescent="0.35">
      <c r="B346" t="str" cm="1">
        <f t="array" ref="B346">TRANSPOSE(_xlfn._xlws.SORT(_xlfn._xlws.FILTER(treatments[treatment_number]&amp;"|"&amp;treatments[treatment_name],treatments[experiment_id]=A346)))</f>
        <v>|</v>
      </c>
    </row>
    <row r="347" spans="2:2" x14ac:dyDescent="0.35">
      <c r="B347" t="str" cm="1">
        <f t="array" ref="B347">TRANSPOSE(_xlfn._xlws.SORT(_xlfn._xlws.FILTER(treatments[treatment_number]&amp;"|"&amp;treatments[treatment_name],treatments[experiment_id]=A347)))</f>
        <v>|</v>
      </c>
    </row>
    <row r="348" spans="2:2" x14ac:dyDescent="0.35">
      <c r="B348" t="str" cm="1">
        <f t="array" ref="B348">TRANSPOSE(_xlfn._xlws.SORT(_xlfn._xlws.FILTER(treatments[treatment_number]&amp;"|"&amp;treatments[treatment_name],treatments[experiment_id]=A348)))</f>
        <v>|</v>
      </c>
    </row>
    <row r="349" spans="2:2" x14ac:dyDescent="0.35">
      <c r="B349" t="str" cm="1">
        <f t="array" ref="B349">TRANSPOSE(_xlfn._xlws.SORT(_xlfn._xlws.FILTER(treatments[treatment_number]&amp;"|"&amp;treatments[treatment_name],treatments[experiment_id]=A349)))</f>
        <v>|</v>
      </c>
    </row>
    <row r="350" spans="2:2" x14ac:dyDescent="0.35">
      <c r="B350" t="str" cm="1">
        <f t="array" ref="B350">TRANSPOSE(_xlfn._xlws.SORT(_xlfn._xlws.FILTER(treatments[treatment_number]&amp;"|"&amp;treatments[treatment_name],treatments[experiment_id]=A350)))</f>
        <v>|</v>
      </c>
    </row>
    <row r="351" spans="2:2" x14ac:dyDescent="0.35">
      <c r="B351" t="str" cm="1">
        <f t="array" ref="B351">TRANSPOSE(_xlfn._xlws.SORT(_xlfn._xlws.FILTER(treatments[treatment_number]&amp;"|"&amp;treatments[treatment_name],treatments[experiment_id]=A351)))</f>
        <v>|</v>
      </c>
    </row>
    <row r="352" spans="2:2" x14ac:dyDescent="0.35">
      <c r="B352" t="str" cm="1">
        <f t="array" ref="B352">TRANSPOSE(_xlfn._xlws.SORT(_xlfn._xlws.FILTER(treatments[treatment_number]&amp;"|"&amp;treatments[treatment_name],treatments[experiment_id]=A352)))</f>
        <v>|</v>
      </c>
    </row>
    <row r="353" spans="2:2" x14ac:dyDescent="0.35">
      <c r="B353" t="str" cm="1">
        <f t="array" ref="B353">TRANSPOSE(_xlfn._xlws.SORT(_xlfn._xlws.FILTER(treatments[treatment_number]&amp;"|"&amp;treatments[treatment_name],treatments[experiment_id]=A353)))</f>
        <v>|</v>
      </c>
    </row>
    <row r="354" spans="2:2" x14ac:dyDescent="0.35">
      <c r="B354" t="str" cm="1">
        <f t="array" ref="B354">TRANSPOSE(_xlfn._xlws.SORT(_xlfn._xlws.FILTER(treatments[treatment_number]&amp;"|"&amp;treatments[treatment_name],treatments[experiment_id]=A354)))</f>
        <v>|</v>
      </c>
    </row>
    <row r="355" spans="2:2" x14ac:dyDescent="0.35">
      <c r="B355" t="str" cm="1">
        <f t="array" ref="B355">TRANSPOSE(_xlfn._xlws.SORT(_xlfn._xlws.FILTER(treatments[treatment_number]&amp;"|"&amp;treatments[treatment_name],treatments[experiment_id]=A355)))</f>
        <v>|</v>
      </c>
    </row>
    <row r="356" spans="2:2" x14ac:dyDescent="0.35">
      <c r="B356" t="str" cm="1">
        <f t="array" ref="B356">TRANSPOSE(_xlfn._xlws.SORT(_xlfn._xlws.FILTER(treatments[treatment_number]&amp;"|"&amp;treatments[treatment_name],treatments[experiment_id]=A356)))</f>
        <v>|</v>
      </c>
    </row>
    <row r="357" spans="2:2" x14ac:dyDescent="0.35">
      <c r="B357" t="str" cm="1">
        <f t="array" ref="B357">TRANSPOSE(_xlfn._xlws.SORT(_xlfn._xlws.FILTER(treatments[treatment_number]&amp;"|"&amp;treatments[treatment_name],treatments[experiment_id]=A357)))</f>
        <v>|</v>
      </c>
    </row>
    <row r="358" spans="2:2" x14ac:dyDescent="0.35">
      <c r="B358" t="str" cm="1">
        <f t="array" ref="B358">TRANSPOSE(_xlfn._xlws.SORT(_xlfn._xlws.FILTER(treatments[treatment_number]&amp;"|"&amp;treatments[treatment_name],treatments[experiment_id]=A358)))</f>
        <v>|</v>
      </c>
    </row>
    <row r="359" spans="2:2" x14ac:dyDescent="0.35">
      <c r="B359" t="str" cm="1">
        <f t="array" ref="B359">TRANSPOSE(_xlfn._xlws.SORT(_xlfn._xlws.FILTER(treatments[treatment_number]&amp;"|"&amp;treatments[treatment_name],treatments[experiment_id]=A359)))</f>
        <v>|</v>
      </c>
    </row>
    <row r="360" spans="2:2" x14ac:dyDescent="0.35">
      <c r="B360" t="str" cm="1">
        <f t="array" ref="B360">TRANSPOSE(_xlfn._xlws.SORT(_xlfn._xlws.FILTER(treatments[treatment_number]&amp;"|"&amp;treatments[treatment_name],treatments[experiment_id]=A360)))</f>
        <v>|</v>
      </c>
    </row>
    <row r="361" spans="2:2" x14ac:dyDescent="0.35">
      <c r="B361" t="str" cm="1">
        <f t="array" ref="B361">TRANSPOSE(_xlfn._xlws.SORT(_xlfn._xlws.FILTER(treatments[treatment_number]&amp;"|"&amp;treatments[treatment_name],treatments[experiment_id]=A361)))</f>
        <v>|</v>
      </c>
    </row>
    <row r="362" spans="2:2" x14ac:dyDescent="0.35">
      <c r="B362" t="str" cm="1">
        <f t="array" ref="B362">TRANSPOSE(_xlfn._xlws.SORT(_xlfn._xlws.FILTER(treatments[treatment_number]&amp;"|"&amp;treatments[treatment_name],treatments[experiment_id]=A362)))</f>
        <v>|</v>
      </c>
    </row>
    <row r="363" spans="2:2" x14ac:dyDescent="0.35">
      <c r="B363" t="str" cm="1">
        <f t="array" ref="B363">TRANSPOSE(_xlfn._xlws.SORT(_xlfn._xlws.FILTER(treatments[treatment_number]&amp;"|"&amp;treatments[treatment_name],treatments[experiment_id]=A363)))</f>
        <v>|</v>
      </c>
    </row>
    <row r="364" spans="2:2" x14ac:dyDescent="0.35">
      <c r="B364" t="str" cm="1">
        <f t="array" ref="B364">TRANSPOSE(_xlfn._xlws.SORT(_xlfn._xlws.FILTER(treatments[treatment_number]&amp;"|"&amp;treatments[treatment_name],treatments[experiment_id]=A364)))</f>
        <v>|</v>
      </c>
    </row>
    <row r="365" spans="2:2" x14ac:dyDescent="0.35">
      <c r="B365" t="str" cm="1">
        <f t="array" ref="B365">TRANSPOSE(_xlfn._xlws.SORT(_xlfn._xlws.FILTER(treatments[treatment_number]&amp;"|"&amp;treatments[treatment_name],treatments[experiment_id]=A365)))</f>
        <v>|</v>
      </c>
    </row>
    <row r="366" spans="2:2" x14ac:dyDescent="0.35">
      <c r="B366" t="str" cm="1">
        <f t="array" ref="B366">TRANSPOSE(_xlfn._xlws.SORT(_xlfn._xlws.FILTER(treatments[treatment_number]&amp;"|"&amp;treatments[treatment_name],treatments[experiment_id]=A366)))</f>
        <v>|</v>
      </c>
    </row>
    <row r="367" spans="2:2" x14ac:dyDescent="0.35">
      <c r="B367" t="str" cm="1">
        <f t="array" ref="B367">TRANSPOSE(_xlfn._xlws.SORT(_xlfn._xlws.FILTER(treatments[treatment_number]&amp;"|"&amp;treatments[treatment_name],treatments[experiment_id]=A367)))</f>
        <v>|</v>
      </c>
    </row>
    <row r="368" spans="2:2" x14ac:dyDescent="0.35">
      <c r="B368" t="str" cm="1">
        <f t="array" ref="B368">TRANSPOSE(_xlfn._xlws.SORT(_xlfn._xlws.FILTER(treatments[treatment_number]&amp;"|"&amp;treatments[treatment_name],treatments[experiment_id]=A368)))</f>
        <v>|</v>
      </c>
    </row>
    <row r="369" spans="2:2" x14ac:dyDescent="0.35">
      <c r="B369" t="str" cm="1">
        <f t="array" ref="B369">TRANSPOSE(_xlfn._xlws.SORT(_xlfn._xlws.FILTER(treatments[treatment_number]&amp;"|"&amp;treatments[treatment_name],treatments[experiment_id]=A369)))</f>
        <v>|</v>
      </c>
    </row>
    <row r="370" spans="2:2" x14ac:dyDescent="0.35">
      <c r="B370" t="str" cm="1">
        <f t="array" ref="B370">TRANSPOSE(_xlfn._xlws.SORT(_xlfn._xlws.FILTER(treatments[treatment_number]&amp;"|"&amp;treatments[treatment_name],treatments[experiment_id]=A370)))</f>
        <v>|</v>
      </c>
    </row>
    <row r="371" spans="2:2" x14ac:dyDescent="0.35">
      <c r="B371" t="str" cm="1">
        <f t="array" ref="B371">TRANSPOSE(_xlfn._xlws.SORT(_xlfn._xlws.FILTER(treatments[treatment_number]&amp;"|"&amp;treatments[treatment_name],treatments[experiment_id]=A371)))</f>
        <v>|</v>
      </c>
    </row>
    <row r="372" spans="2:2" x14ac:dyDescent="0.35">
      <c r="B372" t="str" cm="1">
        <f t="array" ref="B372">TRANSPOSE(_xlfn._xlws.SORT(_xlfn._xlws.FILTER(treatments[treatment_number]&amp;"|"&amp;treatments[treatment_name],treatments[experiment_id]=A372)))</f>
        <v>|</v>
      </c>
    </row>
    <row r="373" spans="2:2" x14ac:dyDescent="0.35">
      <c r="B373" t="str" cm="1">
        <f t="array" ref="B373">TRANSPOSE(_xlfn._xlws.SORT(_xlfn._xlws.FILTER(treatments[treatment_number]&amp;"|"&amp;treatments[treatment_name],treatments[experiment_id]=A373)))</f>
        <v>|</v>
      </c>
    </row>
    <row r="374" spans="2:2" x14ac:dyDescent="0.35">
      <c r="B374" t="str" cm="1">
        <f t="array" ref="B374">TRANSPOSE(_xlfn._xlws.SORT(_xlfn._xlws.FILTER(treatments[treatment_number]&amp;"|"&amp;treatments[treatment_name],treatments[experiment_id]=A374)))</f>
        <v>|</v>
      </c>
    </row>
    <row r="375" spans="2:2" x14ac:dyDescent="0.35">
      <c r="B375" t="str" cm="1">
        <f t="array" ref="B375">TRANSPOSE(_xlfn._xlws.SORT(_xlfn._xlws.FILTER(treatments[treatment_number]&amp;"|"&amp;treatments[treatment_name],treatments[experiment_id]=A375)))</f>
        <v>|</v>
      </c>
    </row>
    <row r="376" spans="2:2" x14ac:dyDescent="0.35">
      <c r="B376" t="str" cm="1">
        <f t="array" ref="B376">TRANSPOSE(_xlfn._xlws.SORT(_xlfn._xlws.FILTER(treatments[treatment_number]&amp;"|"&amp;treatments[treatment_name],treatments[experiment_id]=A376)))</f>
        <v>|</v>
      </c>
    </row>
    <row r="377" spans="2:2" x14ac:dyDescent="0.35">
      <c r="B377" t="str" cm="1">
        <f t="array" ref="B377">TRANSPOSE(_xlfn._xlws.SORT(_xlfn._xlws.FILTER(treatments[treatment_number]&amp;"|"&amp;treatments[treatment_name],treatments[experiment_id]=A377)))</f>
        <v>|</v>
      </c>
    </row>
    <row r="378" spans="2:2" x14ac:dyDescent="0.35">
      <c r="B378" t="str" cm="1">
        <f t="array" ref="B378">TRANSPOSE(_xlfn._xlws.SORT(_xlfn._xlws.FILTER(treatments[treatment_number]&amp;"|"&amp;treatments[treatment_name],treatments[experiment_id]=A378)))</f>
        <v>|</v>
      </c>
    </row>
    <row r="379" spans="2:2" x14ac:dyDescent="0.35">
      <c r="B379" t="str" cm="1">
        <f t="array" ref="B379">TRANSPOSE(_xlfn._xlws.SORT(_xlfn._xlws.FILTER(treatments[treatment_number]&amp;"|"&amp;treatments[treatment_name],treatments[experiment_id]=A379)))</f>
        <v>|</v>
      </c>
    </row>
    <row r="380" spans="2:2" x14ac:dyDescent="0.35">
      <c r="B380" t="str" cm="1">
        <f t="array" ref="B380">TRANSPOSE(_xlfn._xlws.SORT(_xlfn._xlws.FILTER(treatments[treatment_number]&amp;"|"&amp;treatments[treatment_name],treatments[experiment_id]=A380)))</f>
        <v>|</v>
      </c>
    </row>
    <row r="381" spans="2:2" x14ac:dyDescent="0.35">
      <c r="B381" t="str" cm="1">
        <f t="array" ref="B381">TRANSPOSE(_xlfn._xlws.SORT(_xlfn._xlws.FILTER(treatments[treatment_number]&amp;"|"&amp;treatments[treatment_name],treatments[experiment_id]=A381)))</f>
        <v>|</v>
      </c>
    </row>
    <row r="382" spans="2:2" x14ac:dyDescent="0.35">
      <c r="B382" t="str" cm="1">
        <f t="array" ref="B382">TRANSPOSE(_xlfn._xlws.SORT(_xlfn._xlws.FILTER(treatments[treatment_number]&amp;"|"&amp;treatments[treatment_name],treatments[experiment_id]=A382)))</f>
        <v>|</v>
      </c>
    </row>
    <row r="383" spans="2:2" x14ac:dyDescent="0.35">
      <c r="B383" t="str" cm="1">
        <f t="array" ref="B383">TRANSPOSE(_xlfn._xlws.SORT(_xlfn._xlws.FILTER(treatments[treatment_number]&amp;"|"&amp;treatments[treatment_name],treatments[experiment_id]=A383)))</f>
        <v>|</v>
      </c>
    </row>
    <row r="384" spans="2:2" x14ac:dyDescent="0.35">
      <c r="B384" t="str" cm="1">
        <f t="array" ref="B384">TRANSPOSE(_xlfn._xlws.SORT(_xlfn._xlws.FILTER(treatments[treatment_number]&amp;"|"&amp;treatments[treatment_name],treatments[experiment_id]=A384)))</f>
        <v>|</v>
      </c>
    </row>
    <row r="385" spans="2:2" x14ac:dyDescent="0.35">
      <c r="B385" t="str" cm="1">
        <f t="array" ref="B385">TRANSPOSE(_xlfn._xlws.SORT(_xlfn._xlws.FILTER(treatments[treatment_number]&amp;"|"&amp;treatments[treatment_name],treatments[experiment_id]=A385)))</f>
        <v>|</v>
      </c>
    </row>
    <row r="386" spans="2:2" x14ac:dyDescent="0.35">
      <c r="B386" t="str" cm="1">
        <f t="array" ref="B386">TRANSPOSE(_xlfn._xlws.SORT(_xlfn._xlws.FILTER(treatments[treatment_number]&amp;"|"&amp;treatments[treatment_name],treatments[experiment_id]=A386)))</f>
        <v>|</v>
      </c>
    </row>
    <row r="387" spans="2:2" x14ac:dyDescent="0.35">
      <c r="B387" t="str" cm="1">
        <f t="array" ref="B387">TRANSPOSE(_xlfn._xlws.SORT(_xlfn._xlws.FILTER(treatments[treatment_number]&amp;"|"&amp;treatments[treatment_name],treatments[experiment_id]=A387)))</f>
        <v>|</v>
      </c>
    </row>
    <row r="388" spans="2:2" x14ac:dyDescent="0.35">
      <c r="B388" t="str" cm="1">
        <f t="array" ref="B388">TRANSPOSE(_xlfn._xlws.SORT(_xlfn._xlws.FILTER(treatments[treatment_number]&amp;"|"&amp;treatments[treatment_name],treatments[experiment_id]=A388)))</f>
        <v>|</v>
      </c>
    </row>
    <row r="389" spans="2:2" x14ac:dyDescent="0.35">
      <c r="B389" t="str" cm="1">
        <f t="array" ref="B389">TRANSPOSE(_xlfn._xlws.SORT(_xlfn._xlws.FILTER(treatments[treatment_number]&amp;"|"&amp;treatments[treatment_name],treatments[experiment_id]=A389)))</f>
        <v>|</v>
      </c>
    </row>
    <row r="390" spans="2:2" x14ac:dyDescent="0.35">
      <c r="B390" t="str" cm="1">
        <f t="array" ref="B390">TRANSPOSE(_xlfn._xlws.SORT(_xlfn._xlws.FILTER(treatments[treatment_number]&amp;"|"&amp;treatments[treatment_name],treatments[experiment_id]=A390)))</f>
        <v>|</v>
      </c>
    </row>
    <row r="391" spans="2:2" x14ac:dyDescent="0.35">
      <c r="B391" t="str" cm="1">
        <f t="array" ref="B391">TRANSPOSE(_xlfn._xlws.SORT(_xlfn._xlws.FILTER(treatments[treatment_number]&amp;"|"&amp;treatments[treatment_name],treatments[experiment_id]=A391)))</f>
        <v>|</v>
      </c>
    </row>
    <row r="392" spans="2:2" x14ac:dyDescent="0.35">
      <c r="B392" t="str" cm="1">
        <f t="array" ref="B392">TRANSPOSE(_xlfn._xlws.SORT(_xlfn._xlws.FILTER(treatments[treatment_number]&amp;"|"&amp;treatments[treatment_name],treatments[experiment_id]=A392)))</f>
        <v>|</v>
      </c>
    </row>
    <row r="393" spans="2:2" x14ac:dyDescent="0.35">
      <c r="B393" t="str" cm="1">
        <f t="array" ref="B393">TRANSPOSE(_xlfn._xlws.SORT(_xlfn._xlws.FILTER(treatments[treatment_number]&amp;"|"&amp;treatments[treatment_name],treatments[experiment_id]=A393)))</f>
        <v>|</v>
      </c>
    </row>
    <row r="394" spans="2:2" x14ac:dyDescent="0.35">
      <c r="B394" t="str" cm="1">
        <f t="array" ref="B394">TRANSPOSE(_xlfn._xlws.SORT(_xlfn._xlws.FILTER(treatments[treatment_number]&amp;"|"&amp;treatments[treatment_name],treatments[experiment_id]=A394)))</f>
        <v>|</v>
      </c>
    </row>
    <row r="395" spans="2:2" x14ac:dyDescent="0.35">
      <c r="B395" t="str" cm="1">
        <f t="array" ref="B395">TRANSPOSE(_xlfn._xlws.SORT(_xlfn._xlws.FILTER(treatments[treatment_number]&amp;"|"&amp;treatments[treatment_name],treatments[experiment_id]=A395)))</f>
        <v>|</v>
      </c>
    </row>
    <row r="396" spans="2:2" x14ac:dyDescent="0.35">
      <c r="B396" t="str" cm="1">
        <f t="array" ref="B396">TRANSPOSE(_xlfn._xlws.SORT(_xlfn._xlws.FILTER(treatments[treatment_number]&amp;"|"&amp;treatments[treatment_name],treatments[experiment_id]=A396)))</f>
        <v>|</v>
      </c>
    </row>
    <row r="397" spans="2:2" x14ac:dyDescent="0.35">
      <c r="B397" t="str" cm="1">
        <f t="array" ref="B397">TRANSPOSE(_xlfn._xlws.SORT(_xlfn._xlws.FILTER(treatments[treatment_number]&amp;"|"&amp;treatments[treatment_name],treatments[experiment_id]=A397)))</f>
        <v>|</v>
      </c>
    </row>
    <row r="398" spans="2:2" x14ac:dyDescent="0.35">
      <c r="B398" t="str" cm="1">
        <f t="array" ref="B398">TRANSPOSE(_xlfn._xlws.SORT(_xlfn._xlws.FILTER(treatments[treatment_number]&amp;"|"&amp;treatments[treatment_name],treatments[experiment_id]=A398)))</f>
        <v>|</v>
      </c>
    </row>
    <row r="399" spans="2:2" x14ac:dyDescent="0.35">
      <c r="B399" t="str" cm="1">
        <f t="array" ref="B399">TRANSPOSE(_xlfn._xlws.SORT(_xlfn._xlws.FILTER(treatments[treatment_number]&amp;"|"&amp;treatments[treatment_name],treatments[experiment_id]=A399)))</f>
        <v>|</v>
      </c>
    </row>
    <row r="400" spans="2:2" x14ac:dyDescent="0.35">
      <c r="B400" t="str" cm="1">
        <f t="array" ref="B400">TRANSPOSE(_xlfn._xlws.SORT(_xlfn._xlws.FILTER(treatments[treatment_number]&amp;"|"&amp;treatments[treatment_name],treatments[experiment_id]=A400)))</f>
        <v>|</v>
      </c>
    </row>
    <row r="401" spans="2:2" x14ac:dyDescent="0.35">
      <c r="B401" t="str" cm="1">
        <f t="array" ref="B401">TRANSPOSE(_xlfn._xlws.SORT(_xlfn._xlws.FILTER(treatments[treatment_number]&amp;"|"&amp;treatments[treatment_name],treatments[experiment_id]=A401)))</f>
        <v>|</v>
      </c>
    </row>
    <row r="402" spans="2:2" x14ac:dyDescent="0.35">
      <c r="B402" t="str" cm="1">
        <f t="array" ref="B402">TRANSPOSE(_xlfn._xlws.SORT(_xlfn._xlws.FILTER(treatments[treatment_number]&amp;"|"&amp;treatments[treatment_name],treatments[experiment_id]=A402)))</f>
        <v>|</v>
      </c>
    </row>
    <row r="403" spans="2:2" x14ac:dyDescent="0.35">
      <c r="B403" t="str" cm="1">
        <f t="array" ref="B403">TRANSPOSE(_xlfn._xlws.SORT(_xlfn._xlws.FILTER(treatments[treatment_number]&amp;"|"&amp;treatments[treatment_name],treatments[experiment_id]=A403)))</f>
        <v>|</v>
      </c>
    </row>
    <row r="404" spans="2:2" x14ac:dyDescent="0.35">
      <c r="B404" t="str" cm="1">
        <f t="array" ref="B404">TRANSPOSE(_xlfn._xlws.SORT(_xlfn._xlws.FILTER(treatments[treatment_number]&amp;"|"&amp;treatments[treatment_name],treatments[experiment_id]=A404)))</f>
        <v>|</v>
      </c>
    </row>
    <row r="405" spans="2:2" x14ac:dyDescent="0.35">
      <c r="B405" t="str" cm="1">
        <f t="array" ref="B405">TRANSPOSE(_xlfn._xlws.SORT(_xlfn._xlws.FILTER(treatments[treatment_number]&amp;"|"&amp;treatments[treatment_name],treatments[experiment_id]=A405)))</f>
        <v>|</v>
      </c>
    </row>
    <row r="406" spans="2:2" x14ac:dyDescent="0.35">
      <c r="B406" t="str" cm="1">
        <f t="array" ref="B406">TRANSPOSE(_xlfn._xlws.SORT(_xlfn._xlws.FILTER(treatments[treatment_number]&amp;"|"&amp;treatments[treatment_name],treatments[experiment_id]=A406)))</f>
        <v>|</v>
      </c>
    </row>
    <row r="407" spans="2:2" x14ac:dyDescent="0.35">
      <c r="B407" t="str" cm="1">
        <f t="array" ref="B407">TRANSPOSE(_xlfn._xlws.SORT(_xlfn._xlws.FILTER(treatments[treatment_number]&amp;"|"&amp;treatments[treatment_name],treatments[experiment_id]=A407)))</f>
        <v>|</v>
      </c>
    </row>
    <row r="408" spans="2:2" x14ac:dyDescent="0.35">
      <c r="B408" t="str" cm="1">
        <f t="array" ref="B408">TRANSPOSE(_xlfn._xlws.SORT(_xlfn._xlws.FILTER(treatments[treatment_number]&amp;"|"&amp;treatments[treatment_name],treatments[experiment_id]=A408)))</f>
        <v>|</v>
      </c>
    </row>
    <row r="409" spans="2:2" x14ac:dyDescent="0.35">
      <c r="B409" t="str" cm="1">
        <f t="array" ref="B409">TRANSPOSE(_xlfn._xlws.SORT(_xlfn._xlws.FILTER(treatments[treatment_number]&amp;"|"&amp;treatments[treatment_name],treatments[experiment_id]=A409)))</f>
        <v>|</v>
      </c>
    </row>
    <row r="410" spans="2:2" x14ac:dyDescent="0.35">
      <c r="B410" t="str" cm="1">
        <f t="array" ref="B410">TRANSPOSE(_xlfn._xlws.SORT(_xlfn._xlws.FILTER(treatments[treatment_number]&amp;"|"&amp;treatments[treatment_name],treatments[experiment_id]=A410)))</f>
        <v>|</v>
      </c>
    </row>
    <row r="411" spans="2:2" x14ac:dyDescent="0.35">
      <c r="B411" t="str" cm="1">
        <f t="array" ref="B411">TRANSPOSE(_xlfn._xlws.SORT(_xlfn._xlws.FILTER(treatments[treatment_number]&amp;"|"&amp;treatments[treatment_name],treatments[experiment_id]=A411)))</f>
        <v>|</v>
      </c>
    </row>
    <row r="412" spans="2:2" x14ac:dyDescent="0.35">
      <c r="B412" t="str" cm="1">
        <f t="array" ref="B412">TRANSPOSE(_xlfn._xlws.SORT(_xlfn._xlws.FILTER(treatments[treatment_number]&amp;"|"&amp;treatments[treatment_name],treatments[experiment_id]=A412)))</f>
        <v>|</v>
      </c>
    </row>
    <row r="413" spans="2:2" x14ac:dyDescent="0.35">
      <c r="B413" t="str" cm="1">
        <f t="array" ref="B413">TRANSPOSE(_xlfn._xlws.SORT(_xlfn._xlws.FILTER(treatments[treatment_number]&amp;"|"&amp;treatments[treatment_name],treatments[experiment_id]=A413)))</f>
        <v>|</v>
      </c>
    </row>
    <row r="414" spans="2:2" x14ac:dyDescent="0.35">
      <c r="B414" t="str" cm="1">
        <f t="array" ref="B414">TRANSPOSE(_xlfn._xlws.SORT(_xlfn._xlws.FILTER(treatments[treatment_number]&amp;"|"&amp;treatments[treatment_name],treatments[experiment_id]=A414)))</f>
        <v>|</v>
      </c>
    </row>
    <row r="415" spans="2:2" x14ac:dyDescent="0.35">
      <c r="B415" t="str" cm="1">
        <f t="array" ref="B415">TRANSPOSE(_xlfn._xlws.SORT(_xlfn._xlws.FILTER(treatments[treatment_number]&amp;"|"&amp;treatments[treatment_name],treatments[experiment_id]=A415)))</f>
        <v>|</v>
      </c>
    </row>
    <row r="416" spans="2:2" x14ac:dyDescent="0.35">
      <c r="B416" t="str" cm="1">
        <f t="array" ref="B416">TRANSPOSE(_xlfn._xlws.SORT(_xlfn._xlws.FILTER(treatments[treatment_number]&amp;"|"&amp;treatments[treatment_name],treatments[experiment_id]=A416)))</f>
        <v>|</v>
      </c>
    </row>
    <row r="417" spans="2:2" x14ac:dyDescent="0.35">
      <c r="B417" t="str" cm="1">
        <f t="array" ref="B417">TRANSPOSE(_xlfn._xlws.SORT(_xlfn._xlws.FILTER(treatments[treatment_number]&amp;"|"&amp;treatments[treatment_name],treatments[experiment_id]=A417)))</f>
        <v>|</v>
      </c>
    </row>
    <row r="418" spans="2:2" x14ac:dyDescent="0.35">
      <c r="B418" t="str" cm="1">
        <f t="array" ref="B418">TRANSPOSE(_xlfn._xlws.SORT(_xlfn._xlws.FILTER(treatments[treatment_number]&amp;"|"&amp;treatments[treatment_name],treatments[experiment_id]=A418)))</f>
        <v>|</v>
      </c>
    </row>
    <row r="419" spans="2:2" x14ac:dyDescent="0.35">
      <c r="B419" t="str" cm="1">
        <f t="array" ref="B419">TRANSPOSE(_xlfn._xlws.SORT(_xlfn._xlws.FILTER(treatments[treatment_number]&amp;"|"&amp;treatments[treatment_name],treatments[experiment_id]=A419)))</f>
        <v>|</v>
      </c>
    </row>
    <row r="420" spans="2:2" x14ac:dyDescent="0.35">
      <c r="B420" t="str" cm="1">
        <f t="array" ref="B420">TRANSPOSE(_xlfn._xlws.SORT(_xlfn._xlws.FILTER(treatments[treatment_number]&amp;"|"&amp;treatments[treatment_name],treatments[experiment_id]=A420)))</f>
        <v>|</v>
      </c>
    </row>
    <row r="421" spans="2:2" x14ac:dyDescent="0.35">
      <c r="B421" t="str" cm="1">
        <f t="array" ref="B421">TRANSPOSE(_xlfn._xlws.SORT(_xlfn._xlws.FILTER(treatments[treatment_number]&amp;"|"&amp;treatments[treatment_name],treatments[experiment_id]=A421)))</f>
        <v>|</v>
      </c>
    </row>
    <row r="422" spans="2:2" x14ac:dyDescent="0.35">
      <c r="B422" t="str" cm="1">
        <f t="array" ref="B422">TRANSPOSE(_xlfn._xlws.SORT(_xlfn._xlws.FILTER(treatments[treatment_number]&amp;"|"&amp;treatments[treatment_name],treatments[experiment_id]=A422)))</f>
        <v>|</v>
      </c>
    </row>
    <row r="423" spans="2:2" x14ac:dyDescent="0.35">
      <c r="B423" t="str" cm="1">
        <f t="array" ref="B423">TRANSPOSE(_xlfn._xlws.SORT(_xlfn._xlws.FILTER(treatments[treatment_number]&amp;"|"&amp;treatments[treatment_name],treatments[experiment_id]=A423)))</f>
        <v>|</v>
      </c>
    </row>
    <row r="424" spans="2:2" x14ac:dyDescent="0.35">
      <c r="B424" t="str" cm="1">
        <f t="array" ref="B424">TRANSPOSE(_xlfn._xlws.SORT(_xlfn._xlws.FILTER(treatments[treatment_number]&amp;"|"&amp;treatments[treatment_name],treatments[experiment_id]=A424)))</f>
        <v>|</v>
      </c>
    </row>
    <row r="425" spans="2:2" x14ac:dyDescent="0.35">
      <c r="B425" t="str" cm="1">
        <f t="array" ref="B425">TRANSPOSE(_xlfn._xlws.SORT(_xlfn._xlws.FILTER(treatments[treatment_number]&amp;"|"&amp;treatments[treatment_name],treatments[experiment_id]=A425)))</f>
        <v>|</v>
      </c>
    </row>
    <row r="426" spans="2:2" x14ac:dyDescent="0.35">
      <c r="B426" t="str" cm="1">
        <f t="array" ref="B426">TRANSPOSE(_xlfn._xlws.SORT(_xlfn._xlws.FILTER(treatments[treatment_number]&amp;"|"&amp;treatments[treatment_name],treatments[experiment_id]=A426)))</f>
        <v>|</v>
      </c>
    </row>
    <row r="427" spans="2:2" x14ac:dyDescent="0.35">
      <c r="B427" t="str" cm="1">
        <f t="array" ref="B427">TRANSPOSE(_xlfn._xlws.SORT(_xlfn._xlws.FILTER(treatments[treatment_number]&amp;"|"&amp;treatments[treatment_name],treatments[experiment_id]=A427)))</f>
        <v>|</v>
      </c>
    </row>
    <row r="428" spans="2:2" x14ac:dyDescent="0.35">
      <c r="B428" t="str" cm="1">
        <f t="array" ref="B428">TRANSPOSE(_xlfn._xlws.SORT(_xlfn._xlws.FILTER(treatments[treatment_number]&amp;"|"&amp;treatments[treatment_name],treatments[experiment_id]=A428)))</f>
        <v>|</v>
      </c>
    </row>
    <row r="429" spans="2:2" x14ac:dyDescent="0.35">
      <c r="B429" t="str" cm="1">
        <f t="array" ref="B429">TRANSPOSE(_xlfn._xlws.SORT(_xlfn._xlws.FILTER(treatments[treatment_number]&amp;"|"&amp;treatments[treatment_name],treatments[experiment_id]=A429)))</f>
        <v>|</v>
      </c>
    </row>
    <row r="430" spans="2:2" x14ac:dyDescent="0.35">
      <c r="B430" t="str" cm="1">
        <f t="array" ref="B430">TRANSPOSE(_xlfn._xlws.SORT(_xlfn._xlws.FILTER(treatments[treatment_number]&amp;"|"&amp;treatments[treatment_name],treatments[experiment_id]=A430)))</f>
        <v>|</v>
      </c>
    </row>
    <row r="431" spans="2:2" x14ac:dyDescent="0.35">
      <c r="B431" t="str" cm="1">
        <f t="array" ref="B431">TRANSPOSE(_xlfn._xlws.SORT(_xlfn._xlws.FILTER(treatments[treatment_number]&amp;"|"&amp;treatments[treatment_name],treatments[experiment_id]=A431)))</f>
        <v>|</v>
      </c>
    </row>
    <row r="432" spans="2:2" x14ac:dyDescent="0.35">
      <c r="B432" t="str" cm="1">
        <f t="array" ref="B432">TRANSPOSE(_xlfn._xlws.SORT(_xlfn._xlws.FILTER(treatments[treatment_number]&amp;"|"&amp;treatments[treatment_name],treatments[experiment_id]=A432)))</f>
        <v>|</v>
      </c>
    </row>
    <row r="433" spans="2:2" x14ac:dyDescent="0.35">
      <c r="B433" t="str" cm="1">
        <f t="array" ref="B433">TRANSPOSE(_xlfn._xlws.SORT(_xlfn._xlws.FILTER(treatments[treatment_number]&amp;"|"&amp;treatments[treatment_name],treatments[experiment_id]=A433)))</f>
        <v>|</v>
      </c>
    </row>
    <row r="434" spans="2:2" x14ac:dyDescent="0.35">
      <c r="B434" t="str" cm="1">
        <f t="array" ref="B434">TRANSPOSE(_xlfn._xlws.SORT(_xlfn._xlws.FILTER(treatments[treatment_number]&amp;"|"&amp;treatments[treatment_name],treatments[experiment_id]=A434)))</f>
        <v>|</v>
      </c>
    </row>
    <row r="435" spans="2:2" x14ac:dyDescent="0.35">
      <c r="B435" t="str" cm="1">
        <f t="array" ref="B435">TRANSPOSE(_xlfn._xlws.SORT(_xlfn._xlws.FILTER(treatments[treatment_number]&amp;"|"&amp;treatments[treatment_name],treatments[experiment_id]=A435)))</f>
        <v>|</v>
      </c>
    </row>
    <row r="436" spans="2:2" x14ac:dyDescent="0.35">
      <c r="B436" t="str" cm="1">
        <f t="array" ref="B436">TRANSPOSE(_xlfn._xlws.SORT(_xlfn._xlws.FILTER(treatments[treatment_number]&amp;"|"&amp;treatments[treatment_name],treatments[experiment_id]=A436)))</f>
        <v>|</v>
      </c>
    </row>
    <row r="437" spans="2:2" x14ac:dyDescent="0.35">
      <c r="B437" t="str" cm="1">
        <f t="array" ref="B437">TRANSPOSE(_xlfn._xlws.SORT(_xlfn._xlws.FILTER(treatments[treatment_number]&amp;"|"&amp;treatments[treatment_name],treatments[experiment_id]=A437)))</f>
        <v>|</v>
      </c>
    </row>
    <row r="438" spans="2:2" x14ac:dyDescent="0.35">
      <c r="B438" t="str" cm="1">
        <f t="array" ref="B438">TRANSPOSE(_xlfn._xlws.SORT(_xlfn._xlws.FILTER(treatments[treatment_number]&amp;"|"&amp;treatments[treatment_name],treatments[experiment_id]=A438)))</f>
        <v>|</v>
      </c>
    </row>
    <row r="439" spans="2:2" x14ac:dyDescent="0.35">
      <c r="B439" t="str" cm="1">
        <f t="array" ref="B439">TRANSPOSE(_xlfn._xlws.SORT(_xlfn._xlws.FILTER(treatments[treatment_number]&amp;"|"&amp;treatments[treatment_name],treatments[experiment_id]=A439)))</f>
        <v>|</v>
      </c>
    </row>
    <row r="440" spans="2:2" x14ac:dyDescent="0.35">
      <c r="B440" t="str" cm="1">
        <f t="array" ref="B440">TRANSPOSE(_xlfn._xlws.SORT(_xlfn._xlws.FILTER(treatments[treatment_number]&amp;"|"&amp;treatments[treatment_name],treatments[experiment_id]=A440)))</f>
        <v>|</v>
      </c>
    </row>
    <row r="441" spans="2:2" x14ac:dyDescent="0.35">
      <c r="B441" t="str" cm="1">
        <f t="array" ref="B441">TRANSPOSE(_xlfn._xlws.SORT(_xlfn._xlws.FILTER(treatments[treatment_number]&amp;"|"&amp;treatments[treatment_name],treatments[experiment_id]=A441)))</f>
        <v>|</v>
      </c>
    </row>
    <row r="442" spans="2:2" x14ac:dyDescent="0.35">
      <c r="B442" t="str" cm="1">
        <f t="array" ref="B442">TRANSPOSE(_xlfn._xlws.SORT(_xlfn._xlws.FILTER(treatments[treatment_number]&amp;"|"&amp;treatments[treatment_name],treatments[experiment_id]=A442)))</f>
        <v>|</v>
      </c>
    </row>
    <row r="443" spans="2:2" x14ac:dyDescent="0.35">
      <c r="B443" t="str" cm="1">
        <f t="array" ref="B443">TRANSPOSE(_xlfn._xlws.SORT(_xlfn._xlws.FILTER(treatments[treatment_number]&amp;"|"&amp;treatments[treatment_name],treatments[experiment_id]=A443)))</f>
        <v>|</v>
      </c>
    </row>
    <row r="444" spans="2:2" x14ac:dyDescent="0.35">
      <c r="B444" t="str" cm="1">
        <f t="array" ref="B444">TRANSPOSE(_xlfn._xlws.SORT(_xlfn._xlws.FILTER(treatments[treatment_number]&amp;"|"&amp;treatments[treatment_name],treatments[experiment_id]=A444)))</f>
        <v>|</v>
      </c>
    </row>
    <row r="445" spans="2:2" x14ac:dyDescent="0.35">
      <c r="B445" t="str" cm="1">
        <f t="array" ref="B445">TRANSPOSE(_xlfn._xlws.SORT(_xlfn._xlws.FILTER(treatments[treatment_number]&amp;"|"&amp;treatments[treatment_name],treatments[experiment_id]=A445)))</f>
        <v>|</v>
      </c>
    </row>
    <row r="446" spans="2:2" x14ac:dyDescent="0.35">
      <c r="B446" t="str" cm="1">
        <f t="array" ref="B446">TRANSPOSE(_xlfn._xlws.SORT(_xlfn._xlws.FILTER(treatments[treatment_number]&amp;"|"&amp;treatments[treatment_name],treatments[experiment_id]=A446)))</f>
        <v>|</v>
      </c>
    </row>
    <row r="447" spans="2:2" x14ac:dyDescent="0.35">
      <c r="B447" t="str" cm="1">
        <f t="array" ref="B447">TRANSPOSE(_xlfn._xlws.SORT(_xlfn._xlws.FILTER(treatments[treatment_number]&amp;"|"&amp;treatments[treatment_name],treatments[experiment_id]=A447)))</f>
        <v>|</v>
      </c>
    </row>
    <row r="448" spans="2:2" x14ac:dyDescent="0.35">
      <c r="B448" t="str" cm="1">
        <f t="array" ref="B448">TRANSPOSE(_xlfn._xlws.SORT(_xlfn._xlws.FILTER(treatments[treatment_number]&amp;"|"&amp;treatments[treatment_name],treatments[experiment_id]=A448)))</f>
        <v>|</v>
      </c>
    </row>
    <row r="449" spans="2:2" x14ac:dyDescent="0.35">
      <c r="B449" t="str" cm="1">
        <f t="array" ref="B449">TRANSPOSE(_xlfn._xlws.SORT(_xlfn._xlws.FILTER(treatments[treatment_number]&amp;"|"&amp;treatments[treatment_name],treatments[experiment_id]=A449)))</f>
        <v>|</v>
      </c>
    </row>
    <row r="450" spans="2:2" x14ac:dyDescent="0.35">
      <c r="B450" t="str" cm="1">
        <f t="array" ref="B450">TRANSPOSE(_xlfn._xlws.SORT(_xlfn._xlws.FILTER(treatments[treatment_number]&amp;"|"&amp;treatments[treatment_name],treatments[experiment_id]=A450)))</f>
        <v>|</v>
      </c>
    </row>
    <row r="451" spans="2:2" x14ac:dyDescent="0.35">
      <c r="B451" t="str" cm="1">
        <f t="array" ref="B451">TRANSPOSE(_xlfn._xlws.SORT(_xlfn._xlws.FILTER(treatments[treatment_number]&amp;"|"&amp;treatments[treatment_name],treatments[experiment_id]=A451)))</f>
        <v>|</v>
      </c>
    </row>
    <row r="452" spans="2:2" x14ac:dyDescent="0.35">
      <c r="B452" t="str" cm="1">
        <f t="array" ref="B452">TRANSPOSE(_xlfn._xlws.SORT(_xlfn._xlws.FILTER(treatments[treatment_number]&amp;"|"&amp;treatments[treatment_name],treatments[experiment_id]=A452)))</f>
        <v>|</v>
      </c>
    </row>
    <row r="453" spans="2:2" x14ac:dyDescent="0.35">
      <c r="B453" t="str" cm="1">
        <f t="array" ref="B453">TRANSPOSE(_xlfn._xlws.SORT(_xlfn._xlws.FILTER(treatments[treatment_number]&amp;"|"&amp;treatments[treatment_name],treatments[experiment_id]=A453)))</f>
        <v>|</v>
      </c>
    </row>
    <row r="454" spans="2:2" x14ac:dyDescent="0.35">
      <c r="B454" t="str" cm="1">
        <f t="array" ref="B454">TRANSPOSE(_xlfn._xlws.SORT(_xlfn._xlws.FILTER(treatments[treatment_number]&amp;"|"&amp;treatments[treatment_name],treatments[experiment_id]=A454)))</f>
        <v>|</v>
      </c>
    </row>
    <row r="455" spans="2:2" x14ac:dyDescent="0.35">
      <c r="B455" t="str" cm="1">
        <f t="array" ref="B455">TRANSPOSE(_xlfn._xlws.SORT(_xlfn._xlws.FILTER(treatments[treatment_number]&amp;"|"&amp;treatments[treatment_name],treatments[experiment_id]=A455)))</f>
        <v>|</v>
      </c>
    </row>
    <row r="456" spans="2:2" x14ac:dyDescent="0.35">
      <c r="B456" t="str" cm="1">
        <f t="array" ref="B456">TRANSPOSE(_xlfn._xlws.SORT(_xlfn._xlws.FILTER(treatments[treatment_number]&amp;"|"&amp;treatments[treatment_name],treatments[experiment_id]=A456)))</f>
        <v>|</v>
      </c>
    </row>
    <row r="457" spans="2:2" x14ac:dyDescent="0.35">
      <c r="B457" t="str" cm="1">
        <f t="array" ref="B457">TRANSPOSE(_xlfn._xlws.SORT(_xlfn._xlws.FILTER(treatments[treatment_number]&amp;"|"&amp;treatments[treatment_name],treatments[experiment_id]=A457)))</f>
        <v>|</v>
      </c>
    </row>
    <row r="458" spans="2:2" x14ac:dyDescent="0.35">
      <c r="B458" t="str" cm="1">
        <f t="array" ref="B458">TRANSPOSE(_xlfn._xlws.SORT(_xlfn._xlws.FILTER(treatments[treatment_number]&amp;"|"&amp;treatments[treatment_name],treatments[experiment_id]=A458)))</f>
        <v>|</v>
      </c>
    </row>
    <row r="459" spans="2:2" x14ac:dyDescent="0.35">
      <c r="B459" t="str" cm="1">
        <f t="array" ref="B459">TRANSPOSE(_xlfn._xlws.SORT(_xlfn._xlws.FILTER(treatments[treatment_number]&amp;"|"&amp;treatments[treatment_name],treatments[experiment_id]=A459)))</f>
        <v>|</v>
      </c>
    </row>
    <row r="460" spans="2:2" x14ac:dyDescent="0.35">
      <c r="B460" t="str" cm="1">
        <f t="array" ref="B460">TRANSPOSE(_xlfn._xlws.SORT(_xlfn._xlws.FILTER(treatments[treatment_number]&amp;"|"&amp;treatments[treatment_name],treatments[experiment_id]=A460)))</f>
        <v>|</v>
      </c>
    </row>
    <row r="461" spans="2:2" x14ac:dyDescent="0.35">
      <c r="B461" t="str" cm="1">
        <f t="array" ref="B461">TRANSPOSE(_xlfn._xlws.SORT(_xlfn._xlws.FILTER(treatments[treatment_number]&amp;"|"&amp;treatments[treatment_name],treatments[experiment_id]=A461)))</f>
        <v>|</v>
      </c>
    </row>
    <row r="462" spans="2:2" x14ac:dyDescent="0.35">
      <c r="B462" t="str" cm="1">
        <f t="array" ref="B462">TRANSPOSE(_xlfn._xlws.SORT(_xlfn._xlws.FILTER(treatments[treatment_number]&amp;"|"&amp;treatments[treatment_name],treatments[experiment_id]=A462)))</f>
        <v>|</v>
      </c>
    </row>
    <row r="463" spans="2:2" x14ac:dyDescent="0.35">
      <c r="B463" t="str" cm="1">
        <f t="array" ref="B463">TRANSPOSE(_xlfn._xlws.SORT(_xlfn._xlws.FILTER(treatments[treatment_number]&amp;"|"&amp;treatments[treatment_name],treatments[experiment_id]=A463)))</f>
        <v>|</v>
      </c>
    </row>
    <row r="464" spans="2:2" x14ac:dyDescent="0.35">
      <c r="B464" t="str" cm="1">
        <f t="array" ref="B464">TRANSPOSE(_xlfn._xlws.SORT(_xlfn._xlws.FILTER(treatments[treatment_number]&amp;"|"&amp;treatments[treatment_name],treatments[experiment_id]=A464)))</f>
        <v>|</v>
      </c>
    </row>
    <row r="465" spans="2:2" x14ac:dyDescent="0.35">
      <c r="B465" t="str" cm="1">
        <f t="array" ref="B465">TRANSPOSE(_xlfn._xlws.SORT(_xlfn._xlws.FILTER(treatments[treatment_number]&amp;"|"&amp;treatments[treatment_name],treatments[experiment_id]=A465)))</f>
        <v>|</v>
      </c>
    </row>
    <row r="466" spans="2:2" x14ac:dyDescent="0.35">
      <c r="B466" t="str" cm="1">
        <f t="array" ref="B466">TRANSPOSE(_xlfn._xlws.SORT(_xlfn._xlws.FILTER(treatments[treatment_number]&amp;"|"&amp;treatments[treatment_name],treatments[experiment_id]=A466)))</f>
        <v>|</v>
      </c>
    </row>
    <row r="467" spans="2:2" x14ac:dyDescent="0.35">
      <c r="B467" t="str" cm="1">
        <f t="array" ref="B467">TRANSPOSE(_xlfn._xlws.SORT(_xlfn._xlws.FILTER(treatments[treatment_number]&amp;"|"&amp;treatments[treatment_name],treatments[experiment_id]=A467)))</f>
        <v>|</v>
      </c>
    </row>
    <row r="468" spans="2:2" x14ac:dyDescent="0.35">
      <c r="B468" t="str" cm="1">
        <f t="array" ref="B468">TRANSPOSE(_xlfn._xlws.SORT(_xlfn._xlws.FILTER(treatments[treatment_number]&amp;"|"&amp;treatments[treatment_name],treatments[experiment_id]=A468)))</f>
        <v>|</v>
      </c>
    </row>
    <row r="469" spans="2:2" x14ac:dyDescent="0.35">
      <c r="B469" t="str" cm="1">
        <f t="array" ref="B469">TRANSPOSE(_xlfn._xlws.SORT(_xlfn._xlws.FILTER(treatments[treatment_number]&amp;"|"&amp;treatments[treatment_name],treatments[experiment_id]=A469)))</f>
        <v>|</v>
      </c>
    </row>
    <row r="470" spans="2:2" x14ac:dyDescent="0.35">
      <c r="B470" t="str" cm="1">
        <f t="array" ref="B470">TRANSPOSE(_xlfn._xlws.SORT(_xlfn._xlws.FILTER(treatments[treatment_number]&amp;"|"&amp;treatments[treatment_name],treatments[experiment_id]=A470)))</f>
        <v>|</v>
      </c>
    </row>
    <row r="471" spans="2:2" x14ac:dyDescent="0.35">
      <c r="B471" t="str" cm="1">
        <f t="array" ref="B471">TRANSPOSE(_xlfn._xlws.SORT(_xlfn._xlws.FILTER(treatments[treatment_number]&amp;"|"&amp;treatments[treatment_name],treatments[experiment_id]=A471)))</f>
        <v>|</v>
      </c>
    </row>
    <row r="472" spans="2:2" x14ac:dyDescent="0.35">
      <c r="B472" t="str" cm="1">
        <f t="array" ref="B472">TRANSPOSE(_xlfn._xlws.SORT(_xlfn._xlws.FILTER(treatments[treatment_number]&amp;"|"&amp;treatments[treatment_name],treatments[experiment_id]=A472)))</f>
        <v>|</v>
      </c>
    </row>
    <row r="473" spans="2:2" x14ac:dyDescent="0.35">
      <c r="B473" t="str" cm="1">
        <f t="array" ref="B473">TRANSPOSE(_xlfn._xlws.SORT(_xlfn._xlws.FILTER(treatments[treatment_number]&amp;"|"&amp;treatments[treatment_name],treatments[experiment_id]=A473)))</f>
        <v>|</v>
      </c>
    </row>
    <row r="474" spans="2:2" x14ac:dyDescent="0.35">
      <c r="B474" t="str" cm="1">
        <f t="array" ref="B474">TRANSPOSE(_xlfn._xlws.SORT(_xlfn._xlws.FILTER(treatments[treatment_number]&amp;"|"&amp;treatments[treatment_name],treatments[experiment_id]=A474)))</f>
        <v>|</v>
      </c>
    </row>
    <row r="475" spans="2:2" x14ac:dyDescent="0.35">
      <c r="B475" t="str" cm="1">
        <f t="array" ref="B475">TRANSPOSE(_xlfn._xlws.SORT(_xlfn._xlws.FILTER(treatments[treatment_number]&amp;"|"&amp;treatments[treatment_name],treatments[experiment_id]=A475)))</f>
        <v>|</v>
      </c>
    </row>
    <row r="476" spans="2:2" x14ac:dyDescent="0.35">
      <c r="B476" t="str" cm="1">
        <f t="array" ref="B476">TRANSPOSE(_xlfn._xlws.SORT(_xlfn._xlws.FILTER(treatments[treatment_number]&amp;"|"&amp;treatments[treatment_name],treatments[experiment_id]=A476)))</f>
        <v>|</v>
      </c>
    </row>
    <row r="477" spans="2:2" x14ac:dyDescent="0.35">
      <c r="B477" t="str" cm="1">
        <f t="array" ref="B477">TRANSPOSE(_xlfn._xlws.SORT(_xlfn._xlws.FILTER(treatments[treatment_number]&amp;"|"&amp;treatments[treatment_name],treatments[experiment_id]=A477)))</f>
        <v>|</v>
      </c>
    </row>
    <row r="478" spans="2:2" x14ac:dyDescent="0.35">
      <c r="B478" t="str" cm="1">
        <f t="array" ref="B478">TRANSPOSE(_xlfn._xlws.SORT(_xlfn._xlws.FILTER(treatments[treatment_number]&amp;"|"&amp;treatments[treatment_name],treatments[experiment_id]=A478)))</f>
        <v>|</v>
      </c>
    </row>
    <row r="479" spans="2:2" x14ac:dyDescent="0.35">
      <c r="B479" t="str" cm="1">
        <f t="array" ref="B479">TRANSPOSE(_xlfn._xlws.SORT(_xlfn._xlws.FILTER(treatments[treatment_number]&amp;"|"&amp;treatments[treatment_name],treatments[experiment_id]=A479)))</f>
        <v>|</v>
      </c>
    </row>
    <row r="480" spans="2:2" x14ac:dyDescent="0.35">
      <c r="B480" t="str" cm="1">
        <f t="array" ref="B480">TRANSPOSE(_xlfn._xlws.SORT(_xlfn._xlws.FILTER(treatments[treatment_number]&amp;"|"&amp;treatments[treatment_name],treatments[experiment_id]=A480)))</f>
        <v>|</v>
      </c>
    </row>
    <row r="481" spans="2:2" x14ac:dyDescent="0.35">
      <c r="B481" t="str" cm="1">
        <f t="array" ref="B481">TRANSPOSE(_xlfn._xlws.SORT(_xlfn._xlws.FILTER(treatments[treatment_number]&amp;"|"&amp;treatments[treatment_name],treatments[experiment_id]=A481)))</f>
        <v>|</v>
      </c>
    </row>
    <row r="482" spans="2:2" x14ac:dyDescent="0.35">
      <c r="B482" t="str" cm="1">
        <f t="array" ref="B482">TRANSPOSE(_xlfn._xlws.SORT(_xlfn._xlws.FILTER(treatments[treatment_number]&amp;"|"&amp;treatments[treatment_name],treatments[experiment_id]=A482)))</f>
        <v>|</v>
      </c>
    </row>
    <row r="483" spans="2:2" x14ac:dyDescent="0.35">
      <c r="B483" t="str" cm="1">
        <f t="array" ref="B483">TRANSPOSE(_xlfn._xlws.SORT(_xlfn._xlws.FILTER(treatments[treatment_number]&amp;"|"&amp;treatments[treatment_name],treatments[experiment_id]=A483)))</f>
        <v>|</v>
      </c>
    </row>
    <row r="484" spans="2:2" x14ac:dyDescent="0.35">
      <c r="B484" t="str" cm="1">
        <f t="array" ref="B484">TRANSPOSE(_xlfn._xlws.SORT(_xlfn._xlws.FILTER(treatments[treatment_number]&amp;"|"&amp;treatments[treatment_name],treatments[experiment_id]=A484)))</f>
        <v>|</v>
      </c>
    </row>
    <row r="485" spans="2:2" x14ac:dyDescent="0.35">
      <c r="B485" t="str" cm="1">
        <f t="array" ref="B485">TRANSPOSE(_xlfn._xlws.SORT(_xlfn._xlws.FILTER(treatments[treatment_number]&amp;"|"&amp;treatments[treatment_name],treatments[experiment_id]=A485)))</f>
        <v>|</v>
      </c>
    </row>
    <row r="486" spans="2:2" x14ac:dyDescent="0.35">
      <c r="B486" t="str" cm="1">
        <f t="array" ref="B486">TRANSPOSE(_xlfn._xlws.SORT(_xlfn._xlws.FILTER(treatments[treatment_number]&amp;"|"&amp;treatments[treatment_name],treatments[experiment_id]=A486)))</f>
        <v>|</v>
      </c>
    </row>
    <row r="487" spans="2:2" x14ac:dyDescent="0.35">
      <c r="B487" t="str" cm="1">
        <f t="array" ref="B487">TRANSPOSE(_xlfn._xlws.SORT(_xlfn._xlws.FILTER(treatments[treatment_number]&amp;"|"&amp;treatments[treatment_name],treatments[experiment_id]=A487)))</f>
        <v>|</v>
      </c>
    </row>
    <row r="488" spans="2:2" x14ac:dyDescent="0.35">
      <c r="B488" t="str" cm="1">
        <f t="array" ref="B488">TRANSPOSE(_xlfn._xlws.SORT(_xlfn._xlws.FILTER(treatments[treatment_number]&amp;"|"&amp;treatments[treatment_name],treatments[experiment_id]=A488)))</f>
        <v>|</v>
      </c>
    </row>
    <row r="489" spans="2:2" x14ac:dyDescent="0.35">
      <c r="B489" t="str" cm="1">
        <f t="array" ref="B489">TRANSPOSE(_xlfn._xlws.SORT(_xlfn._xlws.FILTER(treatments[treatment_number]&amp;"|"&amp;treatments[treatment_name],treatments[experiment_id]=A489)))</f>
        <v>|</v>
      </c>
    </row>
    <row r="490" spans="2:2" x14ac:dyDescent="0.35">
      <c r="B490" t="str" cm="1">
        <f t="array" ref="B490">TRANSPOSE(_xlfn._xlws.SORT(_xlfn._xlws.FILTER(treatments[treatment_number]&amp;"|"&amp;treatments[treatment_name],treatments[experiment_id]=A490)))</f>
        <v>|</v>
      </c>
    </row>
    <row r="491" spans="2:2" x14ac:dyDescent="0.35">
      <c r="B491" t="str" cm="1">
        <f t="array" ref="B491">TRANSPOSE(_xlfn._xlws.SORT(_xlfn._xlws.FILTER(treatments[treatment_number]&amp;"|"&amp;treatments[treatment_name],treatments[experiment_id]=A491)))</f>
        <v>|</v>
      </c>
    </row>
    <row r="492" spans="2:2" x14ac:dyDescent="0.35">
      <c r="B492" t="str" cm="1">
        <f t="array" ref="B492">TRANSPOSE(_xlfn._xlws.SORT(_xlfn._xlws.FILTER(treatments[treatment_number]&amp;"|"&amp;treatments[treatment_name],treatments[experiment_id]=A492)))</f>
        <v>|</v>
      </c>
    </row>
    <row r="493" spans="2:2" x14ac:dyDescent="0.35">
      <c r="B493" t="str" cm="1">
        <f t="array" ref="B493">TRANSPOSE(_xlfn._xlws.SORT(_xlfn._xlws.FILTER(treatments[treatment_number]&amp;"|"&amp;treatments[treatment_name],treatments[experiment_id]=A493)))</f>
        <v>|</v>
      </c>
    </row>
    <row r="494" spans="2:2" x14ac:dyDescent="0.35">
      <c r="B494" t="str" cm="1">
        <f t="array" ref="B494">TRANSPOSE(_xlfn._xlws.SORT(_xlfn._xlws.FILTER(treatments[treatment_number]&amp;"|"&amp;treatments[treatment_name],treatments[experiment_id]=A494)))</f>
        <v>|</v>
      </c>
    </row>
    <row r="495" spans="2:2" x14ac:dyDescent="0.35">
      <c r="B495" t="str" cm="1">
        <f t="array" ref="B495">TRANSPOSE(_xlfn._xlws.SORT(_xlfn._xlws.FILTER(treatments[treatment_number]&amp;"|"&amp;treatments[treatment_name],treatments[experiment_id]=A495)))</f>
        <v>|</v>
      </c>
    </row>
    <row r="496" spans="2:2" x14ac:dyDescent="0.35">
      <c r="B496" t="str" cm="1">
        <f t="array" ref="B496">TRANSPOSE(_xlfn._xlws.SORT(_xlfn._xlws.FILTER(treatments[treatment_number]&amp;"|"&amp;treatments[treatment_name],treatments[experiment_id]=A496)))</f>
        <v>|</v>
      </c>
    </row>
    <row r="497" spans="2:2" x14ac:dyDescent="0.35">
      <c r="B497" t="str" cm="1">
        <f t="array" ref="B497">TRANSPOSE(_xlfn._xlws.SORT(_xlfn._xlws.FILTER(treatments[treatment_number]&amp;"|"&amp;treatments[treatment_name],treatments[experiment_id]=A497)))</f>
        <v>|</v>
      </c>
    </row>
    <row r="498" spans="2:2" x14ac:dyDescent="0.35">
      <c r="B498" t="str" cm="1">
        <f t="array" ref="B498">TRANSPOSE(_xlfn._xlws.SORT(_xlfn._xlws.FILTER(treatments[treatment_number]&amp;"|"&amp;treatments[treatment_name],treatments[experiment_id]=A498)))</f>
        <v>|</v>
      </c>
    </row>
    <row r="499" spans="2:2" x14ac:dyDescent="0.35">
      <c r="B499" t="str" cm="1">
        <f t="array" ref="B499">TRANSPOSE(_xlfn._xlws.SORT(_xlfn._xlws.FILTER(treatments[treatment_number]&amp;"|"&amp;treatments[treatment_name],treatments[experiment_id]=A499)))</f>
        <v>|</v>
      </c>
    </row>
    <row r="500" spans="2:2" s="96" customFormat="1" x14ac:dyDescent="0.35">
      <c r="B500" s="96" t="str" cm="1">
        <f t="array" ref="B500">TRANSPOSE(_xlfn._xlws.SORT(_xlfn._xlws.FILTER(treatments[treatment_number]&amp;"|"&amp;treatments[treatment_name],treatments[experiment_id]=A500)))</f>
        <v>|</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Q198"/>
  <sheetViews>
    <sheetView topLeftCell="CI1" workbookViewId="0">
      <pane ySplit="2" topLeftCell="A3" activePane="bottomLeft" state="frozen"/>
      <selection activeCell="J3" sqref="J3"/>
      <selection pane="bottomLeft" activeCell="J3" sqref="J3"/>
    </sheetView>
  </sheetViews>
  <sheetFormatPr defaultRowHeight="14.5" x14ac:dyDescent="0.35"/>
  <cols>
    <col min="1" max="28" width="6.7265625" customWidth="1"/>
    <col min="29" max="29" width="19.7265625" customWidth="1"/>
    <col min="30" max="122" width="6.7265625" customWidth="1"/>
  </cols>
  <sheetData>
    <row r="1" spans="1:121" x14ac:dyDescent="0.35">
      <c r="A1" s="8" t="s">
        <v>1460</v>
      </c>
      <c r="B1" s="8"/>
      <c r="C1" s="131" t="s">
        <v>7479</v>
      </c>
      <c r="D1" s="131"/>
      <c r="E1" s="131"/>
      <c r="F1" s="8"/>
      <c r="G1" s="8" t="s">
        <v>49</v>
      </c>
      <c r="H1" s="8"/>
      <c r="I1" s="8"/>
      <c r="J1" s="8" t="s">
        <v>51</v>
      </c>
      <c r="K1" s="8"/>
      <c r="L1" s="8"/>
      <c r="M1" s="8"/>
      <c r="N1" s="8"/>
      <c r="O1" s="8"/>
      <c r="P1" s="8" t="s">
        <v>1461</v>
      </c>
      <c r="Q1" s="8"/>
      <c r="R1" s="8"/>
      <c r="S1" s="8"/>
      <c r="T1" s="8"/>
      <c r="U1" s="8"/>
      <c r="V1" s="8"/>
      <c r="W1" s="8"/>
      <c r="X1" s="8"/>
      <c r="Y1" s="8" t="s">
        <v>8913</v>
      </c>
      <c r="Z1" s="8"/>
      <c r="AA1" s="8" t="s">
        <v>448</v>
      </c>
      <c r="AB1" s="8"/>
      <c r="AC1" s="8"/>
      <c r="AD1" s="8"/>
      <c r="AE1" s="8"/>
      <c r="AF1" s="8" t="s">
        <v>55</v>
      </c>
      <c r="AG1" s="8"/>
      <c r="AH1" s="8"/>
      <c r="AI1" s="8"/>
      <c r="AJ1" s="8"/>
      <c r="AK1" s="8"/>
      <c r="AL1" s="8" t="s">
        <v>56</v>
      </c>
      <c r="AM1" s="8"/>
      <c r="AN1" s="8" t="s">
        <v>56</v>
      </c>
      <c r="AO1" s="8"/>
      <c r="AP1" s="8" t="s">
        <v>60</v>
      </c>
      <c r="AQ1" s="8"/>
      <c r="AR1" s="8"/>
      <c r="AS1" s="8"/>
      <c r="AT1" s="8"/>
      <c r="AU1" s="8"/>
      <c r="AV1" s="8" t="s">
        <v>2778</v>
      </c>
      <c r="AW1" s="8"/>
      <c r="AX1" s="8"/>
      <c r="BA1" s="8" t="s">
        <v>62</v>
      </c>
      <c r="BB1" s="8"/>
      <c r="BC1" s="8"/>
      <c r="BD1" s="8" t="s">
        <v>2038</v>
      </c>
      <c r="BE1" s="8"/>
      <c r="BF1" s="8"/>
      <c r="BG1" s="8" t="s">
        <v>64</v>
      </c>
      <c r="BH1" s="8"/>
      <c r="BI1" s="8"/>
      <c r="BJ1" s="8"/>
      <c r="BK1" s="8"/>
      <c r="BL1" s="8"/>
      <c r="BP1" s="8" t="s">
        <v>2036</v>
      </c>
      <c r="BQ1" s="8"/>
      <c r="BR1" s="8"/>
      <c r="BS1" s="8"/>
      <c r="BT1" s="8"/>
      <c r="BU1" s="8"/>
      <c r="BV1" s="8" t="s">
        <v>2779</v>
      </c>
      <c r="BW1" s="8"/>
      <c r="BY1" s="8" t="s">
        <v>2779</v>
      </c>
      <c r="BZ1" s="8"/>
      <c r="CA1" s="8" t="s">
        <v>66</v>
      </c>
      <c r="CE1" s="8"/>
      <c r="CF1" s="8"/>
      <c r="CG1" s="8"/>
      <c r="CH1" s="8"/>
      <c r="CI1" s="8"/>
      <c r="CL1" s="8" t="s">
        <v>69</v>
      </c>
      <c r="CM1" s="8"/>
      <c r="CN1" s="8" t="s">
        <v>72</v>
      </c>
      <c r="CO1" s="8"/>
      <c r="CP1" t="s">
        <v>3555</v>
      </c>
      <c r="DN1" t="s">
        <v>8986</v>
      </c>
    </row>
    <row r="2" spans="1:121" s="76" customFormat="1" x14ac:dyDescent="0.35">
      <c r="A2" s="5" t="s">
        <v>1463</v>
      </c>
      <c r="B2" s="5" t="s">
        <v>1465</v>
      </c>
      <c r="C2" s="5" t="s">
        <v>1464</v>
      </c>
      <c r="D2" s="5" t="s">
        <v>1466</v>
      </c>
      <c r="E2" s="5" t="s">
        <v>1467</v>
      </c>
      <c r="F2" s="5" t="s">
        <v>1468</v>
      </c>
      <c r="G2" s="5" t="s">
        <v>1469</v>
      </c>
      <c r="H2" s="5" t="s">
        <v>1470</v>
      </c>
      <c r="I2" s="5" t="s">
        <v>1471</v>
      </c>
      <c r="J2" s="5" t="s">
        <v>1472</v>
      </c>
      <c r="K2" s="5" t="s">
        <v>1473</v>
      </c>
      <c r="L2" s="5" t="s">
        <v>8855</v>
      </c>
      <c r="M2" s="5" t="s">
        <v>1474</v>
      </c>
      <c r="N2" s="5" t="s">
        <v>1475</v>
      </c>
      <c r="O2" s="5" t="s">
        <v>1476</v>
      </c>
      <c r="P2" s="5" t="s">
        <v>1477</v>
      </c>
      <c r="Q2" s="5" t="s">
        <v>1478</v>
      </c>
      <c r="R2" s="5" t="s">
        <v>1479</v>
      </c>
      <c r="S2" s="5" t="s">
        <v>1480</v>
      </c>
      <c r="T2" s="5" t="s">
        <v>1481</v>
      </c>
      <c r="U2" s="5" t="s">
        <v>1482</v>
      </c>
      <c r="V2" s="5" t="s">
        <v>1867</v>
      </c>
      <c r="W2" s="5" t="s">
        <v>1462</v>
      </c>
      <c r="X2" s="5" t="s">
        <v>1483</v>
      </c>
      <c r="Y2" s="5" t="s">
        <v>8907</v>
      </c>
      <c r="Z2" s="5" t="s">
        <v>8908</v>
      </c>
      <c r="AA2" s="5" t="s">
        <v>8924</v>
      </c>
      <c r="AB2" s="5" t="s">
        <v>8923</v>
      </c>
      <c r="AC2" s="5" t="s">
        <v>2494</v>
      </c>
      <c r="AD2" s="5" t="s">
        <v>2495</v>
      </c>
      <c r="AE2" s="5" t="s">
        <v>2496</v>
      </c>
      <c r="AF2" s="5" t="s">
        <v>1484</v>
      </c>
      <c r="AG2" s="5" t="s">
        <v>1485</v>
      </c>
      <c r="AH2" s="5" t="s">
        <v>1486</v>
      </c>
      <c r="AI2" s="5" t="s">
        <v>1487</v>
      </c>
      <c r="AJ2" s="5" t="s">
        <v>1488</v>
      </c>
      <c r="AK2" s="5" t="s">
        <v>1489</v>
      </c>
      <c r="AL2" s="5" t="s">
        <v>3543</v>
      </c>
      <c r="AM2" s="5" t="s">
        <v>3544</v>
      </c>
      <c r="AN2" s="130" t="s">
        <v>7435</v>
      </c>
      <c r="AO2" s="5" t="s">
        <v>8431</v>
      </c>
      <c r="AP2" s="5" t="s">
        <v>1490</v>
      </c>
      <c r="AQ2" s="5" t="s">
        <v>1491</v>
      </c>
      <c r="AR2" s="5" t="s">
        <v>1492</v>
      </c>
      <c r="AS2" s="5" t="s">
        <v>1495</v>
      </c>
      <c r="AT2" s="5" t="s">
        <v>1493</v>
      </c>
      <c r="AU2" s="5" t="s">
        <v>1494</v>
      </c>
      <c r="AV2" s="5" t="s">
        <v>3642</v>
      </c>
      <c r="AW2" s="5" t="s">
        <v>3643</v>
      </c>
      <c r="AX2" s="5" t="s">
        <v>3644</v>
      </c>
      <c r="AY2" s="5" t="s">
        <v>3645</v>
      </c>
      <c r="AZ2" s="5" t="s">
        <v>3646</v>
      </c>
      <c r="BA2" s="5" t="s">
        <v>1496</v>
      </c>
      <c r="BB2" s="5" t="s">
        <v>1501</v>
      </c>
      <c r="BC2" s="5" t="s">
        <v>1510</v>
      </c>
      <c r="BD2" s="5" t="s">
        <v>3683</v>
      </c>
      <c r="BE2" s="5" t="s">
        <v>3684</v>
      </c>
      <c r="BF2" s="5" t="s">
        <v>3685</v>
      </c>
      <c r="BG2" s="5" t="s">
        <v>1497</v>
      </c>
      <c r="BH2" s="5" t="s">
        <v>1502</v>
      </c>
      <c r="BI2" s="5" t="s">
        <v>1506</v>
      </c>
      <c r="BJ2" s="5" t="s">
        <v>1498</v>
      </c>
      <c r="BK2" s="5" t="s">
        <v>1503</v>
      </c>
      <c r="BL2" s="5" t="s">
        <v>1507</v>
      </c>
      <c r="BM2" s="5" t="s">
        <v>3665</v>
      </c>
      <c r="BN2" s="5" t="s">
        <v>3666</v>
      </c>
      <c r="BO2" s="5" t="s">
        <v>3667</v>
      </c>
      <c r="BP2" s="76" t="s">
        <v>3533</v>
      </c>
      <c r="BQ2" s="76" t="s">
        <v>3532</v>
      </c>
      <c r="BR2" s="76" t="s">
        <v>3530</v>
      </c>
      <c r="BS2" s="76" t="s">
        <v>3531</v>
      </c>
      <c r="BT2" s="76" t="s">
        <v>3534</v>
      </c>
      <c r="BU2" s="76" t="s">
        <v>3535</v>
      </c>
      <c r="BV2" s="5" t="s">
        <v>7384</v>
      </c>
      <c r="BW2" s="5" t="s">
        <v>7389</v>
      </c>
      <c r="BX2" s="5" t="s">
        <v>7393</v>
      </c>
      <c r="BY2" s="5" t="s">
        <v>3521</v>
      </c>
      <c r="BZ2" s="5" t="s">
        <v>3522</v>
      </c>
      <c r="CA2" s="130" t="s">
        <v>7480</v>
      </c>
      <c r="CB2" s="5" t="s">
        <v>7481</v>
      </c>
      <c r="CC2" s="5" t="s">
        <v>7482</v>
      </c>
      <c r="CD2" s="5" t="s">
        <v>1499</v>
      </c>
      <c r="CE2" s="5" t="s">
        <v>1504</v>
      </c>
      <c r="CF2" s="5" t="s">
        <v>1508</v>
      </c>
      <c r="CG2" s="5" t="s">
        <v>1500</v>
      </c>
      <c r="CH2" s="5" t="s">
        <v>1505</v>
      </c>
      <c r="CI2" s="5" t="s">
        <v>1509</v>
      </c>
      <c r="CJ2" s="5" t="s">
        <v>3536</v>
      </c>
      <c r="CK2" s="5" t="s">
        <v>3537</v>
      </c>
      <c r="CL2" s="5" t="s">
        <v>1511</v>
      </c>
      <c r="CM2" s="5" t="s">
        <v>1512</v>
      </c>
      <c r="CN2" s="5" t="s">
        <v>3749</v>
      </c>
      <c r="CO2" s="5" t="s">
        <v>3750</v>
      </c>
      <c r="CP2" s="5" t="s">
        <v>3556</v>
      </c>
      <c r="CQ2" s="5" t="s">
        <v>3564</v>
      </c>
      <c r="CR2" s="5" t="s">
        <v>3572</v>
      </c>
      <c r="CS2" s="5" t="s">
        <v>3557</v>
      </c>
      <c r="CT2" s="5" t="s">
        <v>3565</v>
      </c>
      <c r="CU2" s="5" t="s">
        <v>3573</v>
      </c>
      <c r="CV2" s="5" t="s">
        <v>3558</v>
      </c>
      <c r="CW2" s="5" t="s">
        <v>3566</v>
      </c>
      <c r="CX2" s="5" t="s">
        <v>3574</v>
      </c>
      <c r="CY2" s="5" t="s">
        <v>3559</v>
      </c>
      <c r="CZ2" s="5" t="s">
        <v>3567</v>
      </c>
      <c r="DA2" s="5" t="s">
        <v>3575</v>
      </c>
      <c r="DB2" s="5" t="s">
        <v>3560</v>
      </c>
      <c r="DC2" s="5" t="s">
        <v>3568</v>
      </c>
      <c r="DD2" s="5" t="s">
        <v>3576</v>
      </c>
      <c r="DE2" s="5" t="s">
        <v>3561</v>
      </c>
      <c r="DF2" s="5" t="s">
        <v>3569</v>
      </c>
      <c r="DG2" s="5" t="s">
        <v>3577</v>
      </c>
      <c r="DH2" s="5" t="s">
        <v>3562</v>
      </c>
      <c r="DI2" s="5" t="s">
        <v>3570</v>
      </c>
      <c r="DJ2" s="5" t="s">
        <v>3578</v>
      </c>
      <c r="DK2" s="5" t="s">
        <v>3563</v>
      </c>
      <c r="DL2" s="5" t="s">
        <v>3571</v>
      </c>
      <c r="DM2" s="5" t="s">
        <v>3579</v>
      </c>
      <c r="DN2" s="5" t="s">
        <v>7478</v>
      </c>
      <c r="DO2" s="5" t="s">
        <v>9089</v>
      </c>
      <c r="DP2" s="5" t="s">
        <v>9088</v>
      </c>
      <c r="DQ2" s="76" t="s">
        <v>9135</v>
      </c>
    </row>
    <row r="3" spans="1:121" x14ac:dyDescent="0.35">
      <c r="A3" s="6" t="s">
        <v>588</v>
      </c>
      <c r="B3" s="6" t="s">
        <v>589</v>
      </c>
      <c r="C3" s="6" t="str" cm="1">
        <f t="array" ref="C3:C8">_xlfn._xlws.SORT(_xlfn.UNIQUE(ddl_experimentType))</f>
        <v>Breeding nursery or varietal trial</v>
      </c>
      <c r="D3" s="6" t="s">
        <v>590</v>
      </c>
      <c r="E3" s="6" t="s">
        <v>591</v>
      </c>
      <c r="F3" s="6" t="str" cm="1">
        <f t="array" ref="F3:F6">_xlfn._xlws.SORT(_xlfn.UNIQUE(ddl_managementType))</f>
        <v>Farmer managed on farm</v>
      </c>
      <c r="G3" t="s">
        <v>592</v>
      </c>
      <c r="H3" t="s">
        <v>593</v>
      </c>
      <c r="I3" t="str" cm="1">
        <f t="array" ref="I3:I9">_xlfn._xlws.SORT(_xlfn.UNIQUE(ddl_researcherRole))</f>
        <v>Collaborator</v>
      </c>
      <c r="J3" t="s">
        <v>594</v>
      </c>
      <c r="K3" s="6" t="s">
        <v>595</v>
      </c>
      <c r="L3" s="6"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1672</v>
      </c>
      <c r="W3" t="s">
        <v>609</v>
      </c>
      <c r="X3" t="s">
        <v>610</v>
      </c>
      <c r="Y3" t="s">
        <v>8909</v>
      </c>
      <c r="Z3" t="str" cm="1">
        <f t="array" ref="Z3:Z7">_xlfn._xlws.SORT(_xlfn.UNIQUE(ddl_crmType))</f>
        <v>Burning</v>
      </c>
      <c r="AA3" t="s">
        <v>8918</v>
      </c>
      <c r="AB3" t="str" cm="1">
        <f t="array" ref="AB3:AB7">_xlfn._xlws.SORT(_xlfn.UNIQUE(ddl_tillageSystem))</f>
        <v>Conservation tillage</v>
      </c>
      <c r="AC3" t="s">
        <v>2497</v>
      </c>
      <c r="AD3" t="s">
        <v>2534</v>
      </c>
      <c r="AE3" t="str" cm="1">
        <f t="array" ref="AE3:AE40">_xlfn._xlws.SORT(_xlfn.UNIQUE(ddl_tillageImplement))</f>
        <v>Bedder</v>
      </c>
      <c r="AI3" s="6" t="s">
        <v>600</v>
      </c>
      <c r="AJ3" t="s">
        <v>601</v>
      </c>
      <c r="AK3" t="str" cm="1">
        <f t="array" ref="AK3:AK10">_xlfn._xlws.SORT(_xlfn.UNIQUE(ddl_cropUse))</f>
        <v>cash crop</v>
      </c>
      <c r="AL3" s="27" t="s">
        <v>3545</v>
      </c>
      <c r="AM3" t="s">
        <v>3549</v>
      </c>
      <c r="AN3" s="129" t="s">
        <v>7436</v>
      </c>
      <c r="AO3" t="s">
        <v>7437</v>
      </c>
      <c r="AP3" t="s">
        <v>604</v>
      </c>
      <c r="AQ3" t="s">
        <v>605</v>
      </c>
      <c r="AR3" t="str" cm="1">
        <f t="array" ref="AR3:AR11">_xlfn._xlws.SORT(_xlfn.UNIQUE(ddl_plantingMaterial))</f>
        <v>Cutting</v>
      </c>
      <c r="AS3" t="s">
        <v>606</v>
      </c>
      <c r="AT3" t="s">
        <v>48</v>
      </c>
      <c r="AU3" t="str" cm="1">
        <f t="array" ref="AU3:AU8">_xlfn._xlws.SORT(_xlfn.UNIQUE(ddl_plantingDistribution))</f>
        <v>Hills</v>
      </c>
      <c r="AV3" t="s">
        <v>3629</v>
      </c>
      <c r="AW3" t="s">
        <v>3635</v>
      </c>
      <c r="AX3" t="s">
        <v>3647</v>
      </c>
      <c r="AY3" t="s">
        <v>591</v>
      </c>
      <c r="AZ3" t="str" cm="1">
        <f t="array" ref="AZ3:AZ13">_xlfn._xlws.SORT(_xlfn.UNIQUE(ddl_mulchType))</f>
        <v>Foil</v>
      </c>
      <c r="BA3" s="6" t="s">
        <v>607</v>
      </c>
      <c r="BB3" t="s">
        <v>608</v>
      </c>
      <c r="BC3" t="str" cm="1">
        <f t="array" ref="BC3:BC15">_xlfn._xlws.SORT(_xlfn.UNIQUE(ddl_irrigationOperation))</f>
        <v>Alternating furrows, mm</v>
      </c>
      <c r="BD3" t="s">
        <v>3686</v>
      </c>
      <c r="BE3" t="s">
        <v>3713</v>
      </c>
      <c r="BF3" t="str" cm="1">
        <f t="array" ref="BF3:BF37">_xlfn._xlws.SORT(_xlfn.UNIQUE(ddl_organicFertilizerMaterial))</f>
        <v>Alfalfa residue</v>
      </c>
      <c r="BG3" t="s">
        <v>611</v>
      </c>
      <c r="BH3" t="s">
        <v>612</v>
      </c>
      <c r="BI3" t="str" cm="1">
        <f t="array" ref="BI3:BI143">_xlfn._xlws.SORT(_xlfn.UNIQUE(ddl_fertilizerMaterial))</f>
        <v>19% AN (54% A.N. + 46% water)</v>
      </c>
      <c r="BJ3" t="s">
        <v>613</v>
      </c>
      <c r="BK3" t="s">
        <v>614</v>
      </c>
      <c r="BL3" t="str" cm="1">
        <f t="array" ref="BL3:BL22">_xlfn._xlws.SORT(_xlfn.UNIQUE(ddl_applicationMethod))</f>
        <v>Application method unknown/not given</v>
      </c>
      <c r="BM3" t="s">
        <v>3668</v>
      </c>
      <c r="BN3" t="s">
        <v>3676</v>
      </c>
      <c r="BO3" t="str" cm="1">
        <f t="array" ref="BO3:BO10">_xlfn._xlws.SORT(_xlfn.UNIQUE(ddl_element))</f>
        <v>Boron</v>
      </c>
      <c r="BP3" t="s">
        <v>3425</v>
      </c>
      <c r="BQ3" t="s">
        <v>3473</v>
      </c>
      <c r="BR3" t="str" cm="1">
        <f t="array" ref="BR3:BR50">_xlfn._xlws.SORT(_xlfn.UNIQUE(ddl_pesticideMaterial))</f>
        <v>2,4,5-T [Herbicide]</v>
      </c>
      <c r="BV3" t="s">
        <v>7385</v>
      </c>
      <c r="BW3" t="s">
        <v>8446</v>
      </c>
      <c r="BX3" t="s">
        <v>2988</v>
      </c>
      <c r="BY3" t="s">
        <v>3523</v>
      </c>
      <c r="BZ3" t="s">
        <v>3527</v>
      </c>
      <c r="CA3" s="129" t="s">
        <v>7483</v>
      </c>
      <c r="CB3" t="s">
        <v>7484</v>
      </c>
      <c r="CC3" t="str" cm="1">
        <f t="array" ref="CC3:CC12">_xlfn._xlws.SORT(_xlfn.UNIQUE(ddl_harvestStage))</f>
        <v>Ear emergence</v>
      </c>
      <c r="CD3" s="6" t="s">
        <v>615</v>
      </c>
      <c r="CE3" t="s">
        <v>616</v>
      </c>
      <c r="CF3" t="str" cm="1">
        <f t="array" ref="CF3:CF11">_xlfn._xlws.SORT(_xlfn.UNIQUE(ddl_harvestComponent))</f>
        <v>Above-ground biomass</v>
      </c>
      <c r="CG3" s="6" t="s">
        <v>617</v>
      </c>
      <c r="CH3" s="6" t="s">
        <v>618</v>
      </c>
      <c r="CI3" s="6" t="str" cm="1">
        <f t="array" ref="CI3:CI9">_xlfn._xlws.SORT(_xlfn.UNIQUE(ddl_harvestMethod))</f>
        <v>Combined</v>
      </c>
      <c r="CJ3" t="s">
        <v>3538</v>
      </c>
      <c r="CK3" t="s">
        <v>3527</v>
      </c>
      <c r="CL3" t="s">
        <v>619</v>
      </c>
      <c r="CM3" t="s">
        <v>620</v>
      </c>
      <c r="CN3" t="s">
        <v>640</v>
      </c>
      <c r="CO3" t="s">
        <v>640</v>
      </c>
      <c r="CP3" s="27" t="s">
        <v>3580</v>
      </c>
      <c r="CQ3" t="s">
        <v>3580</v>
      </c>
      <c r="CR3" t="str" cm="1">
        <f t="array" ref="CR3:CR8">_xlfn._xlws.SORT(_xlfn.UNIQUE(ddl_methodPHBuffer))</f>
        <v>Method unknown/not given</v>
      </c>
      <c r="CS3" t="s">
        <v>3586</v>
      </c>
      <c r="CT3" t="s">
        <v>3601</v>
      </c>
      <c r="CU3" t="str" cm="1">
        <f t="array" ref="CU3:CU18">_xlfn._xlws.SORT(_xlfn.UNIQUE(ddl_methodP))</f>
        <v>Anion exchange resin</v>
      </c>
      <c r="CV3" t="s">
        <v>3600</v>
      </c>
      <c r="CW3" t="s">
        <v>3619</v>
      </c>
      <c r="CX3" s="27" t="str" cm="1">
        <f t="array" ref="CX3:CX8">_xlfn._xlws.SORT(_xlfn.UNIQUE(ddl_methodK))</f>
        <v>Mehlich 3</v>
      </c>
      <c r="CY3" s="27" t="s">
        <v>788</v>
      </c>
      <c r="CZ3" t="s">
        <v>3624</v>
      </c>
      <c r="DA3" s="27" t="str" cm="1">
        <f t="array" ref="DA3">_xlfn._xlws.SORT(_xlfn.UNIQUE(ddl_methodCa))</f>
        <v>Method unknown/not given</v>
      </c>
      <c r="DB3" s="75" t="s">
        <v>788</v>
      </c>
      <c r="DC3" s="27" t="s">
        <v>3625</v>
      </c>
      <c r="DE3" s="27" t="s">
        <v>788</v>
      </c>
      <c r="DF3" s="27" t="s">
        <v>3626</v>
      </c>
      <c r="DH3" s="27" t="s">
        <v>788</v>
      </c>
      <c r="DI3" s="27" t="s">
        <v>3627</v>
      </c>
      <c r="DK3" s="27" t="s">
        <v>788</v>
      </c>
      <c r="DL3" s="27" t="s">
        <v>3628</v>
      </c>
      <c r="DN3" t="s">
        <v>8954</v>
      </c>
      <c r="DO3" t="s">
        <v>1671</v>
      </c>
      <c r="DP3" t="s">
        <v>9085</v>
      </c>
      <c r="DQ3" t="s">
        <v>9085</v>
      </c>
    </row>
    <row r="4" spans="1:121" x14ac:dyDescent="0.35">
      <c r="A4" s="6" t="s">
        <v>621</v>
      </c>
      <c r="B4" s="6" t="s">
        <v>622</v>
      </c>
      <c r="C4" s="6" t="str">
        <v>Closed chamber</v>
      </c>
      <c r="D4" s="6" t="s">
        <v>623</v>
      </c>
      <c r="E4" s="6" t="s">
        <v>624</v>
      </c>
      <c r="F4" s="6" t="str">
        <v>Researcher and farmer joint-managed</v>
      </c>
      <c r="G4" t="s">
        <v>625</v>
      </c>
      <c r="H4" t="s">
        <v>626</v>
      </c>
      <c r="I4" t="str">
        <v>Converts data to ICASA format</v>
      </c>
      <c r="J4" t="s">
        <v>627</v>
      </c>
      <c r="K4" s="6" t="s">
        <v>628</v>
      </c>
      <c r="L4" s="6" t="str">
        <v>Farmer association or cooperative</v>
      </c>
      <c r="M4" t="s">
        <v>629</v>
      </c>
      <c r="N4" t="s">
        <v>630</v>
      </c>
      <c r="O4" t="str">
        <v>Primary role in executing experiment</v>
      </c>
      <c r="P4" t="s">
        <v>631</v>
      </c>
      <c r="Q4" t="s">
        <v>632</v>
      </c>
      <c r="R4" t="str">
        <v>Almond</v>
      </c>
      <c r="S4" t="s">
        <v>635</v>
      </c>
      <c r="T4" t="s">
        <v>636</v>
      </c>
      <c r="U4" t="str">
        <v>Clay loam</v>
      </c>
      <c r="V4" t="s">
        <v>1673</v>
      </c>
      <c r="W4" t="s">
        <v>643</v>
      </c>
      <c r="X4" t="s">
        <v>644</v>
      </c>
      <c r="Y4" t="s">
        <v>8910</v>
      </c>
      <c r="Z4" t="str">
        <v>Grazing</v>
      </c>
      <c r="AA4" t="s">
        <v>8919</v>
      </c>
      <c r="AB4" t="str">
        <v>Conventional tillage</v>
      </c>
      <c r="AC4" t="s">
        <v>2498</v>
      </c>
      <c r="AD4" t="s">
        <v>2535</v>
      </c>
      <c r="AE4" t="str">
        <v>Blade cultivator</v>
      </c>
      <c r="AI4" s="6" t="s">
        <v>633</v>
      </c>
      <c r="AJ4" t="s">
        <v>634</v>
      </c>
      <c r="AK4" t="str">
        <v>cover crop</v>
      </c>
      <c r="AL4" t="s">
        <v>3546</v>
      </c>
      <c r="AM4" t="s">
        <v>3550</v>
      </c>
      <c r="AN4" s="129" t="s">
        <v>7439</v>
      </c>
      <c r="AO4" t="s">
        <v>7440</v>
      </c>
      <c r="AP4" t="s">
        <v>637</v>
      </c>
      <c r="AQ4" t="s">
        <v>638</v>
      </c>
      <c r="AR4" t="str">
        <v>Dry seed</v>
      </c>
      <c r="AS4" t="s">
        <v>639</v>
      </c>
      <c r="AT4" t="s">
        <v>640</v>
      </c>
      <c r="AU4" t="str">
        <v>Pots</v>
      </c>
      <c r="AV4" t="s">
        <v>3630</v>
      </c>
      <c r="AW4" t="s">
        <v>3636</v>
      </c>
      <c r="AX4" t="s">
        <v>3648</v>
      </c>
      <c r="AY4" t="s">
        <v>624</v>
      </c>
      <c r="AZ4" t="str">
        <v>Foil coated plastic</v>
      </c>
      <c r="BA4" s="6" t="s">
        <v>641</v>
      </c>
      <c r="BB4" t="s">
        <v>642</v>
      </c>
      <c r="BC4" t="str">
        <v>Bund height, mm</v>
      </c>
      <c r="BD4" t="s">
        <v>3687</v>
      </c>
      <c r="BE4" t="s">
        <v>3714</v>
      </c>
      <c r="BF4" t="str">
        <v>Bahiagrass</v>
      </c>
      <c r="BG4" t="s">
        <v>645</v>
      </c>
      <c r="BH4" t="s">
        <v>646</v>
      </c>
      <c r="BI4" t="str">
        <v>21% AN (60% A.N. + 40% water)</v>
      </c>
      <c r="BJ4" t="s">
        <v>647</v>
      </c>
      <c r="BK4" t="s">
        <v>648</v>
      </c>
      <c r="BL4" t="str">
        <v>Applied in irrigation water</v>
      </c>
      <c r="BM4" t="s">
        <v>3669</v>
      </c>
      <c r="BN4" t="s">
        <v>3677</v>
      </c>
      <c r="BO4" t="str">
        <v>Cadmium</v>
      </c>
      <c r="BP4" t="s">
        <v>3426</v>
      </c>
      <c r="BQ4" t="s">
        <v>3474</v>
      </c>
      <c r="BR4" t="str">
        <v>2,4-D [Herbicide]</v>
      </c>
      <c r="BV4" t="s">
        <v>7386</v>
      </c>
      <c r="BW4" t="s">
        <v>8449</v>
      </c>
      <c r="BX4" t="s">
        <v>2999</v>
      </c>
      <c r="BY4" t="s">
        <v>3524</v>
      </c>
      <c r="BZ4" t="s">
        <v>605</v>
      </c>
      <c r="CA4" s="129" t="s">
        <v>7485</v>
      </c>
      <c r="CB4" t="s">
        <v>7486</v>
      </c>
      <c r="CC4" t="str">
        <v>Emergence</v>
      </c>
      <c r="CD4" s="6" t="s">
        <v>649</v>
      </c>
      <c r="CE4" t="s">
        <v>650</v>
      </c>
      <c r="CF4" t="str">
        <v>Cotton boll, including lint</v>
      </c>
      <c r="CG4" s="6" t="s">
        <v>651</v>
      </c>
      <c r="CH4" s="6" t="s">
        <v>652</v>
      </c>
      <c r="CI4" s="6" t="str">
        <v>Cotton stripper</v>
      </c>
      <c r="CJ4" t="s">
        <v>3539</v>
      </c>
      <c r="CK4" t="s">
        <v>605</v>
      </c>
      <c r="CL4" t="s">
        <v>653</v>
      </c>
      <c r="CM4" t="s">
        <v>654</v>
      </c>
      <c r="CN4" t="s">
        <v>3751</v>
      </c>
      <c r="CO4" t="s">
        <v>3751</v>
      </c>
      <c r="CP4" s="27" t="s">
        <v>3581</v>
      </c>
      <c r="CQ4" t="s">
        <v>3581</v>
      </c>
      <c r="CR4" t="str">
        <v>SA101</v>
      </c>
      <c r="CS4" t="s">
        <v>3587</v>
      </c>
      <c r="CT4" t="s">
        <v>3602</v>
      </c>
      <c r="CU4" t="str">
        <v>Bray No. 1</v>
      </c>
      <c r="CV4" t="s">
        <v>3617</v>
      </c>
      <c r="CW4" t="s">
        <v>3620</v>
      </c>
      <c r="CX4" t="str">
        <v>Mehlich I (1:10)</v>
      </c>
      <c r="DN4" t="s">
        <v>8955</v>
      </c>
      <c r="DO4" t="s">
        <v>8987</v>
      </c>
      <c r="DP4" t="s">
        <v>9086</v>
      </c>
      <c r="DQ4" t="s">
        <v>9086</v>
      </c>
    </row>
    <row r="5" spans="1:121" x14ac:dyDescent="0.35">
      <c r="A5" s="6" t="s">
        <v>655</v>
      </c>
      <c r="B5" s="6" t="s">
        <v>656</v>
      </c>
      <c r="C5" s="6" t="str">
        <v>Conventional replicated field trial</v>
      </c>
      <c r="D5" s="6" t="s">
        <v>657</v>
      </c>
      <c r="E5" s="6" t="s">
        <v>658</v>
      </c>
      <c r="F5" s="6" t="str">
        <v>Researcher managed on experiment station</v>
      </c>
      <c r="G5" t="s">
        <v>659</v>
      </c>
      <c r="H5" t="s">
        <v>660</v>
      </c>
      <c r="I5" t="str">
        <v>Data analyst</v>
      </c>
      <c r="J5" t="s">
        <v>661</v>
      </c>
      <c r="K5" s="6" t="s">
        <v>662</v>
      </c>
      <c r="L5" s="6" t="str">
        <v>Government research institution</v>
      </c>
      <c r="M5" t="s">
        <v>663</v>
      </c>
      <c r="N5" t="s">
        <v>664</v>
      </c>
      <c r="O5" t="str">
        <v>Source of economic or other support</v>
      </c>
      <c r="P5" t="s">
        <v>665</v>
      </c>
      <c r="Q5" t="s">
        <v>666</v>
      </c>
      <c r="R5" t="str">
        <v>Amaranth</v>
      </c>
      <c r="S5" t="s">
        <v>669</v>
      </c>
      <c r="T5" t="s">
        <v>670</v>
      </c>
      <c r="U5" t="str">
        <v>Coarse loamy sand</v>
      </c>
      <c r="V5" t="s">
        <v>1674</v>
      </c>
      <c r="Y5" t="s">
        <v>6556</v>
      </c>
      <c r="Z5" t="str">
        <v>Harvest</v>
      </c>
      <c r="AA5" t="s">
        <v>8920</v>
      </c>
      <c r="AB5" t="str">
        <v>No-till</v>
      </c>
      <c r="AC5" t="s">
        <v>2499</v>
      </c>
      <c r="AD5" t="s">
        <v>2536</v>
      </c>
      <c r="AE5" t="str">
        <v>Chisel plow, straight point</v>
      </c>
      <c r="AI5" s="6" t="s">
        <v>667</v>
      </c>
      <c r="AJ5" t="s">
        <v>668</v>
      </c>
      <c r="AK5" t="str">
        <v>dual purpose</v>
      </c>
      <c r="AL5" t="s">
        <v>3547</v>
      </c>
      <c r="AM5" t="s">
        <v>3551</v>
      </c>
      <c r="AN5" s="129" t="s">
        <v>7441</v>
      </c>
      <c r="AO5" t="s">
        <v>7442</v>
      </c>
      <c r="AP5" t="s">
        <v>671</v>
      </c>
      <c r="AQ5" t="s">
        <v>644</v>
      </c>
      <c r="AR5" t="str">
        <v>Horizontally planted sticks</v>
      </c>
      <c r="AS5" t="s">
        <v>672</v>
      </c>
      <c r="AT5" t="s">
        <v>673</v>
      </c>
      <c r="AU5" t="str">
        <v>Rows</v>
      </c>
      <c r="AV5" t="s">
        <v>3631</v>
      </c>
      <c r="AW5" t="s">
        <v>3637</v>
      </c>
      <c r="AX5" t="s">
        <v>3649</v>
      </c>
      <c r="AY5" t="s">
        <v>658</v>
      </c>
      <c r="AZ5" t="str">
        <v>Grass clippings</v>
      </c>
      <c r="BA5" s="6" t="s">
        <v>674</v>
      </c>
      <c r="BB5" t="s">
        <v>675</v>
      </c>
      <c r="BC5" t="str">
        <v>Constant flood depth, mm</v>
      </c>
      <c r="BD5" t="s">
        <v>3688</v>
      </c>
      <c r="BE5" t="s">
        <v>3715</v>
      </c>
      <c r="BF5" t="str">
        <v>Bark</v>
      </c>
      <c r="BG5" t="s">
        <v>676</v>
      </c>
      <c r="BH5" t="s">
        <v>677</v>
      </c>
      <c r="BI5" t="str">
        <v>28% UAN (30% urea + 40% A.N.)</v>
      </c>
      <c r="BJ5" t="s">
        <v>678</v>
      </c>
      <c r="BK5" t="s">
        <v>679</v>
      </c>
      <c r="BL5" t="str">
        <v>Band on saturated soil,2cm flood, 92% in soil</v>
      </c>
      <c r="BM5" t="s">
        <v>3670</v>
      </c>
      <c r="BN5" t="s">
        <v>3678</v>
      </c>
      <c r="BO5" t="str">
        <v>Iron</v>
      </c>
      <c r="BP5" t="s">
        <v>3427</v>
      </c>
      <c r="BQ5" t="s">
        <v>3475</v>
      </c>
      <c r="BR5" t="str">
        <v>Alachlor (Lasso), Metolachlor (Dual) [Herbicide]</v>
      </c>
      <c r="BV5" t="s">
        <v>7387</v>
      </c>
      <c r="BW5" t="s">
        <v>8447</v>
      </c>
      <c r="BX5" t="s">
        <v>7394</v>
      </c>
      <c r="BY5" t="s">
        <v>3525</v>
      </c>
      <c r="BZ5" t="s">
        <v>3529</v>
      </c>
      <c r="CA5" s="129" t="s">
        <v>7487</v>
      </c>
      <c r="CB5" t="s">
        <v>7495</v>
      </c>
      <c r="CC5" t="str">
        <v>End of ear growth</v>
      </c>
      <c r="CD5" s="6" t="s">
        <v>680</v>
      </c>
      <c r="CE5" t="s">
        <v>681</v>
      </c>
      <c r="CF5" t="str">
        <v>Fiber, e.g., cotton</v>
      </c>
      <c r="CG5" s="6" t="s">
        <v>682</v>
      </c>
      <c r="CH5" s="6" t="s">
        <v>683</v>
      </c>
      <c r="CI5" s="6" t="str">
        <v>Hand cut, hand threshed</v>
      </c>
      <c r="CJ5" t="s">
        <v>3540</v>
      </c>
      <c r="CK5" t="s">
        <v>3529</v>
      </c>
      <c r="CL5" t="s">
        <v>684</v>
      </c>
      <c r="CM5" t="s">
        <v>685</v>
      </c>
      <c r="CN5" t="s">
        <v>3527</v>
      </c>
      <c r="CO5" t="s">
        <v>3527</v>
      </c>
      <c r="CP5" s="27" t="s">
        <v>3582</v>
      </c>
      <c r="CQ5" t="s">
        <v>3582</v>
      </c>
      <c r="CR5" t="str">
        <v>SA102</v>
      </c>
      <c r="CS5" t="s">
        <v>3588</v>
      </c>
      <c r="CT5" t="s">
        <v>3603</v>
      </c>
      <c r="CU5" t="str">
        <v>Bray No. 2</v>
      </c>
      <c r="CV5" t="s">
        <v>3618</v>
      </c>
      <c r="CW5" t="s">
        <v>3621</v>
      </c>
      <c r="CX5" t="str">
        <v>Mehlich I (1:5)</v>
      </c>
      <c r="DO5" t="s">
        <v>8988</v>
      </c>
      <c r="DP5" t="s">
        <v>9087</v>
      </c>
    </row>
    <row r="6" spans="1:121" x14ac:dyDescent="0.35">
      <c r="A6" s="6" t="s">
        <v>686</v>
      </c>
      <c r="B6" s="6" t="s">
        <v>687</v>
      </c>
      <c r="C6" s="6" t="str">
        <v>Free-air CO2 enrichment</v>
      </c>
      <c r="D6" s="6" t="s">
        <v>688</v>
      </c>
      <c r="E6" s="6" t="s">
        <v>689</v>
      </c>
      <c r="F6" s="6" t="str">
        <v>Researcher managed on farm</v>
      </c>
      <c r="G6" t="s">
        <v>690</v>
      </c>
      <c r="H6" t="s">
        <v>691</v>
      </c>
      <c r="I6" t="str">
        <v>Principal investigator</v>
      </c>
      <c r="J6" t="s">
        <v>692</v>
      </c>
      <c r="K6" s="6" t="s">
        <v>693</v>
      </c>
      <c r="L6" s="6" t="str">
        <v>Government research institution, designated laboratory or center</v>
      </c>
      <c r="M6" t="s">
        <v>694</v>
      </c>
      <c r="N6" t="s">
        <v>695</v>
      </c>
      <c r="O6" t="str">
        <v>Supporting role</v>
      </c>
      <c r="P6" t="s">
        <v>696</v>
      </c>
      <c r="Q6" t="s">
        <v>697</v>
      </c>
      <c r="R6" t="str">
        <v>Annual ryegrass</v>
      </c>
      <c r="S6" t="s">
        <v>700</v>
      </c>
      <c r="T6" t="s">
        <v>701</v>
      </c>
      <c r="U6" t="str">
        <v>Coarse sand</v>
      </c>
      <c r="V6" t="s">
        <v>1675</v>
      </c>
      <c r="Y6" t="s">
        <v>8911</v>
      </c>
      <c r="Z6" t="str">
        <v>Incorporation</v>
      </c>
      <c r="AA6" t="s">
        <v>8921</v>
      </c>
      <c r="AB6" t="str">
        <v>Puddling</v>
      </c>
      <c r="AC6" t="s">
        <v>2500</v>
      </c>
      <c r="AD6" t="s">
        <v>2537</v>
      </c>
      <c r="AE6" t="str">
        <v>Chisel plow, sweeps</v>
      </c>
      <c r="AI6" s="6" t="s">
        <v>698</v>
      </c>
      <c r="AJ6" t="s">
        <v>699</v>
      </c>
      <c r="AK6" t="str">
        <v>grain</v>
      </c>
      <c r="AL6" t="s">
        <v>3548</v>
      </c>
      <c r="AM6" t="s">
        <v>3552</v>
      </c>
      <c r="AN6" s="129" t="s">
        <v>7443</v>
      </c>
      <c r="AO6" t="s">
        <v>7438</v>
      </c>
      <c r="AP6" t="s">
        <v>702</v>
      </c>
      <c r="AQ6" t="s">
        <v>703</v>
      </c>
      <c r="AR6" t="str">
        <v>Inclined (45o) sticks</v>
      </c>
      <c r="AS6" t="s">
        <v>704</v>
      </c>
      <c r="AT6" t="s">
        <v>705</v>
      </c>
      <c r="AU6" t="str">
        <v>Rows on beds</v>
      </c>
      <c r="AV6" t="s">
        <v>3632</v>
      </c>
      <c r="AW6" t="s">
        <v>3638</v>
      </c>
      <c r="AX6" t="s">
        <v>3650</v>
      </c>
      <c r="AY6" t="s">
        <v>689</v>
      </c>
      <c r="AZ6" t="str">
        <v>Landscape fabric</v>
      </c>
      <c r="BA6" s="6" t="s">
        <v>706</v>
      </c>
      <c r="BB6" t="s">
        <v>707</v>
      </c>
      <c r="BC6" t="str">
        <v>Drip or trickle, mm</v>
      </c>
      <c r="BD6" t="s">
        <v>3689</v>
      </c>
      <c r="BE6" t="s">
        <v>3716</v>
      </c>
      <c r="BF6" t="str">
        <v>Barley</v>
      </c>
      <c r="BG6" t="s">
        <v>708</v>
      </c>
      <c r="BH6" t="s">
        <v>709</v>
      </c>
      <c r="BI6" t="str">
        <v>30% UAN (33% urea + 42% A.N.)</v>
      </c>
      <c r="BJ6" t="s">
        <v>710</v>
      </c>
      <c r="BK6" t="s">
        <v>711</v>
      </c>
      <c r="BL6" t="str">
        <v>Banded beneath surface</v>
      </c>
      <c r="BM6" t="s">
        <v>3671</v>
      </c>
      <c r="BN6" t="s">
        <v>3679</v>
      </c>
      <c r="BO6" t="str">
        <v>Magnesium</v>
      </c>
      <c r="BP6" t="s">
        <v>3428</v>
      </c>
      <c r="BQ6" t="s">
        <v>3476</v>
      </c>
      <c r="BR6" t="str">
        <v>Aldrin [Insecticide]</v>
      </c>
      <c r="BV6" t="s">
        <v>7388</v>
      </c>
      <c r="BW6" t="s">
        <v>8450</v>
      </c>
      <c r="BX6" t="s">
        <v>7394</v>
      </c>
      <c r="BY6" t="s">
        <v>3526</v>
      </c>
      <c r="BZ6" t="s">
        <v>48</v>
      </c>
      <c r="CA6" s="129" t="s">
        <v>7488</v>
      </c>
      <c r="CB6" t="s">
        <v>7496</v>
      </c>
      <c r="CC6" t="str">
        <v>End of grain filling phase</v>
      </c>
      <c r="CD6" s="6" t="s">
        <v>712</v>
      </c>
      <c r="CE6" t="s">
        <v>713</v>
      </c>
      <c r="CF6" t="str">
        <v>Fruit</v>
      </c>
      <c r="CG6" s="6" t="s">
        <v>714</v>
      </c>
      <c r="CH6" s="6" t="s">
        <v>715</v>
      </c>
      <c r="CI6" s="6" t="str">
        <v>Hand cut, machine threshed</v>
      </c>
      <c r="CJ6" t="s">
        <v>3541</v>
      </c>
      <c r="CK6" t="s">
        <v>3542</v>
      </c>
      <c r="CL6" t="s">
        <v>716</v>
      </c>
      <c r="CM6" t="s">
        <v>717</v>
      </c>
      <c r="CN6" t="s">
        <v>3752</v>
      </c>
      <c r="CO6" t="s">
        <v>3752</v>
      </c>
      <c r="CP6" s="27" t="s">
        <v>3583</v>
      </c>
      <c r="CQ6" t="s">
        <v>3583</v>
      </c>
      <c r="CR6" t="str">
        <v>SA103</v>
      </c>
      <c r="CS6" t="s">
        <v>3589</v>
      </c>
      <c r="CT6" t="s">
        <v>3604</v>
      </c>
      <c r="CU6" t="str">
        <v>Colwell</v>
      </c>
      <c r="CV6" t="s">
        <v>3598</v>
      </c>
      <c r="CW6" t="s">
        <v>3622</v>
      </c>
      <c r="CX6" t="str">
        <v>Method unknown/not given</v>
      </c>
    </row>
    <row r="7" spans="1:121" x14ac:dyDescent="0.35">
      <c r="A7" s="6" t="s">
        <v>718</v>
      </c>
      <c r="B7" s="6" t="s">
        <v>719</v>
      </c>
      <c r="C7" s="6" t="str">
        <v>Moisture or nutrient gradient study</v>
      </c>
      <c r="G7" t="s">
        <v>720</v>
      </c>
      <c r="H7" t="s">
        <v>721</v>
      </c>
      <c r="I7" t="str">
        <v>Producer</v>
      </c>
      <c r="J7" t="s">
        <v>722</v>
      </c>
      <c r="K7" s="6" t="s">
        <v>723</v>
      </c>
      <c r="L7" s="6" t="str">
        <v>Non-governmental organization</v>
      </c>
      <c r="P7" t="s">
        <v>724</v>
      </c>
      <c r="Q7" t="s">
        <v>725</v>
      </c>
      <c r="R7" t="str">
        <v>Apple</v>
      </c>
      <c r="S7" t="s">
        <v>728</v>
      </c>
      <c r="T7" t="s">
        <v>729</v>
      </c>
      <c r="U7" t="str">
        <v>Coarse sandy loam</v>
      </c>
      <c r="V7" t="s">
        <v>1676</v>
      </c>
      <c r="Y7" t="s">
        <v>8912</v>
      </c>
      <c r="Z7" t="str">
        <v>Mulching</v>
      </c>
      <c r="AA7" t="s">
        <v>8922</v>
      </c>
      <c r="AB7" t="str">
        <v>Reduced tillage</v>
      </c>
      <c r="AC7" t="s">
        <v>2501</v>
      </c>
      <c r="AD7" t="s">
        <v>2538</v>
      </c>
      <c r="AE7" t="str">
        <v>Chisel plow, twisted shovels</v>
      </c>
      <c r="AI7" s="6" t="s">
        <v>726</v>
      </c>
      <c r="AJ7" t="s">
        <v>727</v>
      </c>
      <c r="AK7" t="str">
        <v>green manure</v>
      </c>
      <c r="AN7" s="129" t="s">
        <v>7446</v>
      </c>
      <c r="AO7" t="s">
        <v>7444</v>
      </c>
      <c r="AP7" t="s">
        <v>730</v>
      </c>
      <c r="AQ7" t="s">
        <v>48</v>
      </c>
      <c r="AR7" t="str">
        <v>Nursery</v>
      </c>
      <c r="AS7" t="s">
        <v>731</v>
      </c>
      <c r="AT7" t="s">
        <v>644</v>
      </c>
      <c r="AU7" t="str">
        <v>Uniform/Broadcast</v>
      </c>
      <c r="AV7" t="s">
        <v>3633</v>
      </c>
      <c r="AW7" t="s">
        <v>3639</v>
      </c>
      <c r="AX7" t="s">
        <v>3651</v>
      </c>
      <c r="AY7" t="s">
        <v>3658</v>
      </c>
      <c r="AZ7" t="str">
        <v>Not given/unknown</v>
      </c>
      <c r="BA7" s="6" t="s">
        <v>732</v>
      </c>
      <c r="BB7" t="s">
        <v>733</v>
      </c>
      <c r="BC7" t="str">
        <v>Flood depth, mm</v>
      </c>
      <c r="BD7" t="s">
        <v>3690</v>
      </c>
      <c r="BE7" t="s">
        <v>3717</v>
      </c>
      <c r="BF7" t="str">
        <v>Barnyard manure</v>
      </c>
      <c r="BG7" t="s">
        <v>734</v>
      </c>
      <c r="BH7" t="s">
        <v>735</v>
      </c>
      <c r="BI7" t="str">
        <v>32% UAN (35% urea + 45% A.N.)</v>
      </c>
      <c r="BJ7" t="s">
        <v>736</v>
      </c>
      <c r="BK7" t="s">
        <v>737</v>
      </c>
      <c r="BL7" t="str">
        <v>Banded on surface</v>
      </c>
      <c r="BM7" t="s">
        <v>3672</v>
      </c>
      <c r="BN7" t="s">
        <v>605</v>
      </c>
      <c r="BO7" t="str">
        <v>Manganese</v>
      </c>
      <c r="BP7" t="s">
        <v>3429</v>
      </c>
      <c r="BQ7" t="s">
        <v>3477</v>
      </c>
      <c r="BR7" t="str">
        <v>Atrazine [Herbicide]</v>
      </c>
      <c r="BV7" t="s">
        <v>7390</v>
      </c>
      <c r="BW7" t="s">
        <v>8451</v>
      </c>
      <c r="BX7" t="s">
        <v>7394</v>
      </c>
      <c r="CA7" s="129" t="s">
        <v>7489</v>
      </c>
      <c r="CB7" t="s">
        <v>7497</v>
      </c>
      <c r="CC7" t="str">
        <v>End of vegetative phase</v>
      </c>
      <c r="CD7" s="6" t="s">
        <v>738</v>
      </c>
      <c r="CE7" t="s">
        <v>739</v>
      </c>
      <c r="CF7" t="str">
        <v>Grain, legume seeds</v>
      </c>
      <c r="CG7" s="6" t="s">
        <v>740</v>
      </c>
      <c r="CH7" s="6" t="s">
        <v>741</v>
      </c>
      <c r="CI7" s="6" t="str">
        <v>Hand picked, machine processing</v>
      </c>
      <c r="CL7" t="s">
        <v>742</v>
      </c>
      <c r="CM7" t="s">
        <v>743</v>
      </c>
      <c r="CN7" t="s">
        <v>3528</v>
      </c>
      <c r="CO7" t="s">
        <v>3528</v>
      </c>
      <c r="CP7" s="27" t="s">
        <v>3584</v>
      </c>
      <c r="CQ7" t="s">
        <v>3584</v>
      </c>
      <c r="CR7" t="str">
        <v>SA104</v>
      </c>
      <c r="CS7" t="s">
        <v>3590</v>
      </c>
      <c r="CT7" t="s">
        <v>3605</v>
      </c>
      <c r="CU7" t="str">
        <v>IFDC Pi strip</v>
      </c>
      <c r="CV7" t="s">
        <v>788</v>
      </c>
      <c r="CW7" t="s">
        <v>3623</v>
      </c>
      <c r="CX7" t="str">
        <v>Morgan's solution</v>
      </c>
    </row>
    <row r="8" spans="1:121" x14ac:dyDescent="0.35">
      <c r="A8" s="6" t="s">
        <v>744</v>
      </c>
      <c r="B8" s="6" t="s">
        <v>745</v>
      </c>
      <c r="C8" s="6" t="str">
        <v>Open-top chamber CO2 enrichment</v>
      </c>
      <c r="G8" t="s">
        <v>746</v>
      </c>
      <c r="H8" t="s">
        <v>747</v>
      </c>
      <c r="I8" t="str">
        <v>Supervisor</v>
      </c>
      <c r="J8" t="s">
        <v>748</v>
      </c>
      <c r="K8" s="6" t="s">
        <v>749</v>
      </c>
      <c r="L8" s="6" t="str">
        <v>Private company</v>
      </c>
      <c r="P8" t="s">
        <v>750</v>
      </c>
      <c r="Q8" t="s">
        <v>751</v>
      </c>
      <c r="R8" t="str">
        <v>Apricot</v>
      </c>
      <c r="S8" t="s">
        <v>753</v>
      </c>
      <c r="T8" t="s">
        <v>754</v>
      </c>
      <c r="U8" t="str">
        <v>Coarse silt</v>
      </c>
      <c r="V8" t="s">
        <v>1677</v>
      </c>
      <c r="AC8" t="s">
        <v>2502</v>
      </c>
      <c r="AD8" t="s">
        <v>2539</v>
      </c>
      <c r="AE8" t="str">
        <v>Cultivator, field</v>
      </c>
      <c r="AI8" s="6" t="s">
        <v>681</v>
      </c>
      <c r="AJ8" t="s">
        <v>752</v>
      </c>
      <c r="AK8" t="str">
        <v>other</v>
      </c>
      <c r="AN8" s="129" t="s">
        <v>7447</v>
      </c>
      <c r="AO8" t="s">
        <v>7445</v>
      </c>
      <c r="AP8" t="s">
        <v>755</v>
      </c>
      <c r="AQ8" t="s">
        <v>756</v>
      </c>
      <c r="AR8" t="str">
        <v>Pregerminated seed</v>
      </c>
      <c r="AS8" t="s">
        <v>757</v>
      </c>
      <c r="AT8" t="s">
        <v>703</v>
      </c>
      <c r="AU8" t="str">
        <v>Unknown/not given</v>
      </c>
      <c r="AV8" t="s">
        <v>3634</v>
      </c>
      <c r="AW8" t="s">
        <v>3640</v>
      </c>
      <c r="AX8" t="s">
        <v>3652</v>
      </c>
      <c r="AY8" t="s">
        <v>3659</v>
      </c>
      <c r="AZ8" t="str">
        <v>Paper</v>
      </c>
      <c r="BA8" s="6" t="s">
        <v>758</v>
      </c>
      <c r="BB8" t="s">
        <v>759</v>
      </c>
      <c r="BC8" t="str">
        <v>Flood, mm</v>
      </c>
      <c r="BD8" t="s">
        <v>3691</v>
      </c>
      <c r="BE8" t="s">
        <v>3718</v>
      </c>
      <c r="BF8" t="str">
        <v>Bermudagrass</v>
      </c>
      <c r="BG8" t="s">
        <v>760</v>
      </c>
      <c r="BH8" t="s">
        <v>761</v>
      </c>
      <c r="BI8" t="str">
        <v>Aluminum sulfate</v>
      </c>
      <c r="BJ8" t="s">
        <v>762</v>
      </c>
      <c r="BK8" t="s">
        <v>763</v>
      </c>
      <c r="BL8" t="str">
        <v>Bottom of hole</v>
      </c>
      <c r="BM8" t="s">
        <v>3673</v>
      </c>
      <c r="BN8" t="s">
        <v>3680</v>
      </c>
      <c r="BO8" t="str">
        <v>Selenium</v>
      </c>
      <c r="BP8" t="s">
        <v>3430</v>
      </c>
      <c r="BQ8" t="s">
        <v>3478</v>
      </c>
      <c r="BR8" t="str">
        <v>Azinphos-Methyl [Insecticide]</v>
      </c>
      <c r="BV8" t="s">
        <v>5036</v>
      </c>
      <c r="BW8" t="s">
        <v>8452</v>
      </c>
      <c r="BX8" t="s">
        <v>165</v>
      </c>
      <c r="CA8" s="129" t="s">
        <v>7490</v>
      </c>
      <c r="CB8" t="s">
        <v>7498</v>
      </c>
      <c r="CC8" t="str">
        <v>Germination</v>
      </c>
      <c r="CD8" s="6" t="s">
        <v>764</v>
      </c>
      <c r="CE8" t="s">
        <v>765</v>
      </c>
      <c r="CF8" t="str">
        <v>Leaves</v>
      </c>
      <c r="CG8" s="6" t="s">
        <v>766</v>
      </c>
      <c r="CH8" s="6" t="s">
        <v>767</v>
      </c>
      <c r="CI8" s="6" t="str">
        <v>Hand picked, no further processing</v>
      </c>
      <c r="CL8" t="s">
        <v>768</v>
      </c>
      <c r="CM8" t="s">
        <v>769</v>
      </c>
      <c r="CN8" t="s">
        <v>814</v>
      </c>
      <c r="CO8" t="s">
        <v>814</v>
      </c>
      <c r="CP8" t="s">
        <v>788</v>
      </c>
      <c r="CQ8" t="s">
        <v>3585</v>
      </c>
      <c r="CR8" t="str">
        <v>SA105</v>
      </c>
      <c r="CS8" t="s">
        <v>3591</v>
      </c>
      <c r="CT8" t="s">
        <v>3606</v>
      </c>
      <c r="CU8" t="str">
        <v>Mehlich 3</v>
      </c>
      <c r="CV8" s="129" t="s">
        <v>3599</v>
      </c>
      <c r="CW8" s="129" t="s">
        <v>3614</v>
      </c>
      <c r="CX8" t="str">
        <v>NH4OAc</v>
      </c>
    </row>
    <row r="9" spans="1:121" x14ac:dyDescent="0.35">
      <c r="A9" s="6"/>
      <c r="G9" t="s">
        <v>770</v>
      </c>
      <c r="H9" t="s">
        <v>771</v>
      </c>
      <c r="I9" t="str">
        <v>Technical support</v>
      </c>
      <c r="J9" t="s">
        <v>772</v>
      </c>
      <c r="K9" s="6" t="s">
        <v>773</v>
      </c>
      <c r="L9" s="6" t="str">
        <v>University experiment station</v>
      </c>
      <c r="P9" t="s">
        <v>774</v>
      </c>
      <c r="Q9" t="s">
        <v>775</v>
      </c>
      <c r="R9" t="str">
        <v>Artichoke</v>
      </c>
      <c r="S9" t="s">
        <v>777</v>
      </c>
      <c r="T9" t="s">
        <v>778</v>
      </c>
      <c r="U9" t="str">
        <v>Fine loam</v>
      </c>
      <c r="V9" t="s">
        <v>1678</v>
      </c>
      <c r="AC9" t="s">
        <v>2503</v>
      </c>
      <c r="AD9" t="s">
        <v>2540</v>
      </c>
      <c r="AE9" t="str">
        <v>Cultivator, ridge till</v>
      </c>
      <c r="AI9" s="6" t="s">
        <v>713</v>
      </c>
      <c r="AJ9" t="s">
        <v>776</v>
      </c>
      <c r="AK9" t="str">
        <v>propagation of seed or vegetative material</v>
      </c>
      <c r="AP9" t="s">
        <v>779</v>
      </c>
      <c r="AQ9" t="s">
        <v>640</v>
      </c>
      <c r="AR9" t="str">
        <v>Ratoon</v>
      </c>
      <c r="AX9" t="s">
        <v>3653</v>
      </c>
      <c r="AY9" t="s">
        <v>3660</v>
      </c>
      <c r="AZ9" t="str">
        <v>Photodegradable plastic</v>
      </c>
      <c r="BA9" s="6" t="s">
        <v>780</v>
      </c>
      <c r="BB9" t="s">
        <v>781</v>
      </c>
      <c r="BC9" t="str">
        <v>Furrow, mm</v>
      </c>
      <c r="BD9" t="s">
        <v>3692</v>
      </c>
      <c r="BE9" t="s">
        <v>3719</v>
      </c>
      <c r="BF9" t="str">
        <v>brachiaria</v>
      </c>
      <c r="BG9" t="s">
        <v>782</v>
      </c>
      <c r="BH9" t="s">
        <v>783</v>
      </c>
      <c r="BI9" t="str">
        <v>Ammoniated zinc</v>
      </c>
      <c r="BJ9" t="s">
        <v>784</v>
      </c>
      <c r="BK9" t="s">
        <v>785</v>
      </c>
      <c r="BL9" t="str">
        <v>Broadcast on flooded/saturated soil, 15% in soil</v>
      </c>
      <c r="BM9" t="s">
        <v>3674</v>
      </c>
      <c r="BN9" t="s">
        <v>3681</v>
      </c>
      <c r="BO9" t="str">
        <v>Sulfur</v>
      </c>
      <c r="BP9" t="s">
        <v>3431</v>
      </c>
      <c r="BQ9" t="s">
        <v>3479</v>
      </c>
      <c r="BR9" t="str">
        <v>Benomyl [Fungicide]</v>
      </c>
      <c r="BV9" t="s">
        <v>7391</v>
      </c>
      <c r="BW9" t="s">
        <v>8453</v>
      </c>
      <c r="BX9" t="s">
        <v>7395</v>
      </c>
      <c r="CA9" s="129" t="s">
        <v>7491</v>
      </c>
      <c r="CB9" t="s">
        <v>7499</v>
      </c>
      <c r="CC9" t="str">
        <v>Maturity</v>
      </c>
      <c r="CD9" s="6" t="s">
        <v>786</v>
      </c>
      <c r="CE9" t="s">
        <v>787</v>
      </c>
      <c r="CF9" t="str">
        <v>Silage</v>
      </c>
      <c r="CG9" s="6" t="s">
        <v>788</v>
      </c>
      <c r="CH9" s="6" t="s">
        <v>789</v>
      </c>
      <c r="CI9" s="6" t="str">
        <v>Method unknown/not given</v>
      </c>
      <c r="CL9" t="s">
        <v>790</v>
      </c>
      <c r="CM9" t="s">
        <v>791</v>
      </c>
      <c r="CN9" t="s">
        <v>48</v>
      </c>
      <c r="CO9" t="s">
        <v>48</v>
      </c>
      <c r="CS9" t="s">
        <v>3592</v>
      </c>
      <c r="CT9" t="s">
        <v>3607</v>
      </c>
      <c r="CU9" t="str">
        <v>Mehlich I (double acid, 1:10)</v>
      </c>
    </row>
    <row r="10" spans="1:121" x14ac:dyDescent="0.35">
      <c r="J10" t="s">
        <v>792</v>
      </c>
      <c r="K10" s="6" t="s">
        <v>793</v>
      </c>
      <c r="L10" s="6" t="str">
        <v>University, main campus</v>
      </c>
      <c r="P10" t="s">
        <v>794</v>
      </c>
      <c r="Q10" t="s">
        <v>795</v>
      </c>
      <c r="R10" t="str">
        <v>Asparagus</v>
      </c>
      <c r="S10" t="s">
        <v>798</v>
      </c>
      <c r="T10" t="s">
        <v>799</v>
      </c>
      <c r="U10" t="str">
        <v>Fine loamy sand</v>
      </c>
      <c r="V10" t="s">
        <v>1679</v>
      </c>
      <c r="AC10" t="s">
        <v>2504</v>
      </c>
      <c r="AD10" t="s">
        <v>2541</v>
      </c>
      <c r="AE10" t="str">
        <v>Cultivator, row</v>
      </c>
      <c r="AI10" s="6" t="s">
        <v>796</v>
      </c>
      <c r="AJ10" t="s">
        <v>797</v>
      </c>
      <c r="AK10" t="str">
        <v>silage</v>
      </c>
      <c r="AP10" t="s">
        <v>800</v>
      </c>
      <c r="AQ10" t="s">
        <v>50</v>
      </c>
      <c r="AR10" t="str">
        <v>Transplants</v>
      </c>
      <c r="AX10" t="s">
        <v>3654</v>
      </c>
      <c r="AY10" t="s">
        <v>3661</v>
      </c>
      <c r="AZ10" t="str">
        <v>Pine needles</v>
      </c>
      <c r="BA10" s="6" t="s">
        <v>801</v>
      </c>
      <c r="BB10" t="s">
        <v>802</v>
      </c>
      <c r="BC10" t="str">
        <v>Irrigation method unknown/not given</v>
      </c>
      <c r="BD10" t="s">
        <v>3693</v>
      </c>
      <c r="BE10" t="s">
        <v>3720</v>
      </c>
      <c r="BF10" t="str">
        <v>Bush fallow residue</v>
      </c>
      <c r="BG10" t="s">
        <v>803</v>
      </c>
      <c r="BH10" t="s">
        <v>804</v>
      </c>
      <c r="BI10" t="str">
        <v>Ammonionated super phosphate</v>
      </c>
      <c r="BJ10" t="s">
        <v>805</v>
      </c>
      <c r="BK10" t="s">
        <v>806</v>
      </c>
      <c r="BL10" t="str">
        <v>Broadcast on flooded/saturated soil, 30% in soil</v>
      </c>
      <c r="BM10" t="s">
        <v>3675</v>
      </c>
      <c r="BN10" t="s">
        <v>3528</v>
      </c>
      <c r="BO10" t="str">
        <v>Zinc</v>
      </c>
      <c r="BP10" t="s">
        <v>3432</v>
      </c>
      <c r="BQ10" t="s">
        <v>3480</v>
      </c>
      <c r="BR10" t="str">
        <v>BHC, HCH [Insecticide]</v>
      </c>
      <c r="BV10" t="s">
        <v>7392</v>
      </c>
      <c r="BW10" t="s">
        <v>8448</v>
      </c>
      <c r="BX10" t="s">
        <v>250</v>
      </c>
      <c r="CA10" s="129" t="s">
        <v>7492</v>
      </c>
      <c r="CB10" t="s">
        <v>7500</v>
      </c>
      <c r="CC10" t="str">
        <v>None</v>
      </c>
      <c r="CD10" s="6" t="s">
        <v>807</v>
      </c>
      <c r="CE10" t="s">
        <v>808</v>
      </c>
      <c r="CF10" t="str">
        <v>Stem</v>
      </c>
      <c r="CS10" t="s">
        <v>3593</v>
      </c>
      <c r="CT10" t="s">
        <v>3608</v>
      </c>
      <c r="CU10" t="str">
        <v>Mehlich I (double acid, 1:5)</v>
      </c>
    </row>
    <row r="11" spans="1:121" x14ac:dyDescent="0.35">
      <c r="P11" t="s">
        <v>809</v>
      </c>
      <c r="Q11" t="s">
        <v>810</v>
      </c>
      <c r="R11" t="str">
        <v>Avocado</v>
      </c>
      <c r="S11" t="s">
        <v>811</v>
      </c>
      <c r="T11" t="s">
        <v>812</v>
      </c>
      <c r="U11" t="str">
        <v>Fine sand</v>
      </c>
      <c r="V11" t="s">
        <v>1680</v>
      </c>
      <c r="AC11" t="s">
        <v>2505</v>
      </c>
      <c r="AD11" t="s">
        <v>2542</v>
      </c>
      <c r="AE11" t="str">
        <v>Disk plow</v>
      </c>
      <c r="AP11" t="s">
        <v>813</v>
      </c>
      <c r="AQ11" t="s">
        <v>814</v>
      </c>
      <c r="AR11" t="str">
        <v>Vertically planted sticks</v>
      </c>
      <c r="AX11" t="s">
        <v>3655</v>
      </c>
      <c r="AY11" t="s">
        <v>3662</v>
      </c>
      <c r="AZ11" t="str">
        <v>Polyethylene sheet - perforated</v>
      </c>
      <c r="BA11" s="6" t="s">
        <v>815</v>
      </c>
      <c r="BB11" t="s">
        <v>816</v>
      </c>
      <c r="BC11" t="str">
        <v>Percolation rate, mm day-1</v>
      </c>
      <c r="BD11" t="s">
        <v>3694</v>
      </c>
      <c r="BE11" t="s">
        <v>3721</v>
      </c>
      <c r="BF11" t="str">
        <v>Chickpea forage</v>
      </c>
      <c r="BG11" t="s">
        <v>817</v>
      </c>
      <c r="BH11" t="s">
        <v>818</v>
      </c>
      <c r="BI11" t="str">
        <v>Ammonium metaphosphate</v>
      </c>
      <c r="BJ11" t="s">
        <v>819</v>
      </c>
      <c r="BK11" t="s">
        <v>820</v>
      </c>
      <c r="BL11" t="str">
        <v>Broadcast on flooded/saturated soil, 45% in soil</v>
      </c>
      <c r="BP11" t="s">
        <v>3433</v>
      </c>
      <c r="BQ11" t="s">
        <v>3481</v>
      </c>
      <c r="BR11" t="str">
        <v>Captan [Fungicide]</v>
      </c>
      <c r="CA11" s="129" t="s">
        <v>7493</v>
      </c>
      <c r="CB11" t="s">
        <v>7501</v>
      </c>
      <c r="CC11" t="str">
        <v>Sowing date</v>
      </c>
      <c r="CD11" s="6" t="s">
        <v>821</v>
      </c>
      <c r="CE11" t="s">
        <v>822</v>
      </c>
      <c r="CF11" t="str">
        <v>Underground storage components (e.g., tubers, roots, corms, rhyzomes, etc.)</v>
      </c>
      <c r="CS11" t="s">
        <v>3594</v>
      </c>
      <c r="CT11" t="s">
        <v>3609</v>
      </c>
      <c r="CU11" t="str">
        <v>Method unknown/not given</v>
      </c>
    </row>
    <row r="12" spans="1:121" x14ac:dyDescent="0.35">
      <c r="P12" t="s">
        <v>823</v>
      </c>
      <c r="Q12" t="s">
        <v>824</v>
      </c>
      <c r="R12" t="str">
        <v>Bahia grass</v>
      </c>
      <c r="S12" t="s">
        <v>825</v>
      </c>
      <c r="T12" t="s">
        <v>826</v>
      </c>
      <c r="U12" t="str">
        <v>Fine sandy loam</v>
      </c>
      <c r="V12" t="s">
        <v>1681</v>
      </c>
      <c r="AC12" t="s">
        <v>2506</v>
      </c>
      <c r="AD12" t="s">
        <v>2543</v>
      </c>
      <c r="AE12" t="str">
        <v>Disk, 1-way</v>
      </c>
      <c r="AX12" t="s">
        <v>3656</v>
      </c>
      <c r="AY12" t="s">
        <v>3663</v>
      </c>
      <c r="AZ12" t="str">
        <v>Polyethylene sheet - solid</v>
      </c>
      <c r="BA12" s="6" t="s">
        <v>827</v>
      </c>
      <c r="BB12" t="s">
        <v>828</v>
      </c>
      <c r="BC12" t="str">
        <v>Puddling (for Rice only)</v>
      </c>
      <c r="BD12" t="s">
        <v>3695</v>
      </c>
      <c r="BE12" t="s">
        <v>3722</v>
      </c>
      <c r="BF12" t="str">
        <v>Compost</v>
      </c>
      <c r="BG12" t="s">
        <v>829</v>
      </c>
      <c r="BH12" t="s">
        <v>830</v>
      </c>
      <c r="BI12" t="str">
        <v>Ammonium nitrate</v>
      </c>
      <c r="BJ12" t="s">
        <v>831</v>
      </c>
      <c r="BK12" t="s">
        <v>832</v>
      </c>
      <c r="BL12" t="str">
        <v>Broadcast on flooded/saturated soil, 60% in soil</v>
      </c>
      <c r="BP12" t="s">
        <v>3434</v>
      </c>
      <c r="BQ12" t="s">
        <v>3482</v>
      </c>
      <c r="BR12" t="str">
        <v>Carbaryl, Sevin, Septene [Insecticide]</v>
      </c>
      <c r="CA12" s="129" t="s">
        <v>7494</v>
      </c>
      <c r="CB12" t="s">
        <v>7502</v>
      </c>
      <c r="CC12" t="str">
        <v>Terminal spikelet</v>
      </c>
      <c r="CS12" t="s">
        <v>3595</v>
      </c>
      <c r="CT12" t="s">
        <v>3610</v>
      </c>
      <c r="CU12" t="str">
        <v>Morgan's solution</v>
      </c>
    </row>
    <row r="13" spans="1:121" x14ac:dyDescent="0.35">
      <c r="P13" t="s">
        <v>833</v>
      </c>
      <c r="Q13" t="s">
        <v>834</v>
      </c>
      <c r="R13" t="str">
        <v>Bambara groundnut</v>
      </c>
      <c r="S13" t="s">
        <v>835</v>
      </c>
      <c r="T13" t="s">
        <v>836</v>
      </c>
      <c r="U13" t="str">
        <v>Loam</v>
      </c>
      <c r="V13" t="s">
        <v>1682</v>
      </c>
      <c r="AC13" t="s">
        <v>2507</v>
      </c>
      <c r="AD13" t="s">
        <v>2544</v>
      </c>
      <c r="AE13" t="str">
        <v>Disk, double disk</v>
      </c>
      <c r="AX13" t="s">
        <v>3657</v>
      </c>
      <c r="AY13" t="s">
        <v>3664</v>
      </c>
      <c r="AZ13" t="str">
        <v>Straw</v>
      </c>
      <c r="BA13" s="6" t="s">
        <v>837</v>
      </c>
      <c r="BB13" t="s">
        <v>838</v>
      </c>
      <c r="BC13" t="str">
        <v>Sprinkler, mm</v>
      </c>
      <c r="BD13" t="s">
        <v>3696</v>
      </c>
      <c r="BE13" t="s">
        <v>3723</v>
      </c>
      <c r="BF13" t="str">
        <v>Cowpea residue</v>
      </c>
      <c r="BG13" t="s">
        <v>839</v>
      </c>
      <c r="BH13" t="s">
        <v>840</v>
      </c>
      <c r="BI13" t="str">
        <v>Ammonium nitrate limestone</v>
      </c>
      <c r="BJ13" t="s">
        <v>841</v>
      </c>
      <c r="BK13" t="s">
        <v>842</v>
      </c>
      <c r="BL13" t="str">
        <v>Broadcast on flooded/saturated soil, 75% in soil</v>
      </c>
      <c r="BP13" t="s">
        <v>3435</v>
      </c>
      <c r="BQ13" t="s">
        <v>3483</v>
      </c>
      <c r="BR13" t="str">
        <v>Chlordane [Insecticide]</v>
      </c>
      <c r="CS13" t="s">
        <v>3596</v>
      </c>
      <c r="CT13" t="s">
        <v>3611</v>
      </c>
      <c r="CU13" t="str">
        <v>NH4OAc</v>
      </c>
    </row>
    <row r="14" spans="1:121" x14ac:dyDescent="0.35">
      <c r="P14" t="s">
        <v>843</v>
      </c>
      <c r="Q14" t="s">
        <v>844</v>
      </c>
      <c r="R14" t="str">
        <v>Banana</v>
      </c>
      <c r="S14" t="s">
        <v>845</v>
      </c>
      <c r="T14" t="s">
        <v>846</v>
      </c>
      <c r="U14" t="str">
        <v>Loamy sand</v>
      </c>
      <c r="V14" t="s">
        <v>1683</v>
      </c>
      <c r="AC14" t="s">
        <v>2508</v>
      </c>
      <c r="AD14" t="s">
        <v>2545</v>
      </c>
      <c r="AE14" t="str">
        <v>Disk, tandem</v>
      </c>
      <c r="BA14" s="6" t="s">
        <v>847</v>
      </c>
      <c r="BB14" t="s">
        <v>848</v>
      </c>
      <c r="BC14" t="str">
        <v>Subsurface (burried) drip, mm</v>
      </c>
      <c r="BD14" t="s">
        <v>3697</v>
      </c>
      <c r="BE14" t="s">
        <v>3724</v>
      </c>
      <c r="BF14" t="str">
        <v>Decomposed crop residue</v>
      </c>
      <c r="BG14" t="s">
        <v>849</v>
      </c>
      <c r="BH14" t="s">
        <v>850</v>
      </c>
      <c r="BI14" t="str">
        <v>Ammonium nitrate sulfate</v>
      </c>
      <c r="BJ14" t="s">
        <v>851</v>
      </c>
      <c r="BK14" t="s">
        <v>852</v>
      </c>
      <c r="BL14" t="str">
        <v>Broadcast on flooded/saturated soil, 90% in soil</v>
      </c>
      <c r="BP14" t="s">
        <v>3436</v>
      </c>
      <c r="BQ14" t="s">
        <v>3484</v>
      </c>
      <c r="BR14" t="str">
        <v>Coragen / Chlorantraniliprole</v>
      </c>
      <c r="CS14" t="s">
        <v>3597</v>
      </c>
      <c r="CT14" t="s">
        <v>3612</v>
      </c>
      <c r="CU14" t="str">
        <v>Olsen</v>
      </c>
    </row>
    <row r="15" spans="1:121" x14ac:dyDescent="0.35">
      <c r="P15" t="s">
        <v>853</v>
      </c>
      <c r="Q15" t="s">
        <v>854</v>
      </c>
      <c r="R15" t="str">
        <v>Barley</v>
      </c>
      <c r="S15" t="s">
        <v>855</v>
      </c>
      <c r="T15" t="s">
        <v>856</v>
      </c>
      <c r="U15" t="str">
        <v>Sand</v>
      </c>
      <c r="V15" t="s">
        <v>1684</v>
      </c>
      <c r="AC15" t="s">
        <v>2509</v>
      </c>
      <c r="AD15" t="s">
        <v>2546</v>
      </c>
      <c r="AE15" t="str">
        <v>Drill, deep furrow</v>
      </c>
      <c r="BA15" s="6" t="s">
        <v>857</v>
      </c>
      <c r="BB15" t="s">
        <v>858</v>
      </c>
      <c r="BC15" t="str">
        <v>Water table depth, mm</v>
      </c>
      <c r="BD15" t="s">
        <v>3698</v>
      </c>
      <c r="BE15" t="s">
        <v>3725</v>
      </c>
      <c r="BF15" t="str">
        <v>Faba bean</v>
      </c>
      <c r="BG15" t="s">
        <v>859</v>
      </c>
      <c r="BH15" t="s">
        <v>860</v>
      </c>
      <c r="BI15" t="str">
        <v>Ammonium phosphate</v>
      </c>
      <c r="BJ15" t="s">
        <v>861</v>
      </c>
      <c r="BK15" t="s">
        <v>862</v>
      </c>
      <c r="BL15" t="str">
        <v>Broadcast on flooded/saturated soil, none in soil</v>
      </c>
      <c r="BP15" t="s">
        <v>3437</v>
      </c>
      <c r="BQ15" t="s">
        <v>3485</v>
      </c>
      <c r="BR15" t="str">
        <v>Dalapon [Herbicide]</v>
      </c>
      <c r="CS15" t="s">
        <v>3598</v>
      </c>
      <c r="CT15" t="s">
        <v>3613</v>
      </c>
      <c r="CU15" t="str">
        <v>pH in KCl</v>
      </c>
    </row>
    <row r="16" spans="1:121" x14ac:dyDescent="0.35">
      <c r="P16" t="s">
        <v>863</v>
      </c>
      <c r="Q16" t="s">
        <v>864</v>
      </c>
      <c r="R16" t="str">
        <v>Bell pepper</v>
      </c>
      <c r="S16" t="s">
        <v>865</v>
      </c>
      <c r="T16" t="s">
        <v>326</v>
      </c>
      <c r="U16" t="str">
        <v>Sandy clay</v>
      </c>
      <c r="V16" t="s">
        <v>1685</v>
      </c>
      <c r="AC16" t="s">
        <v>2510</v>
      </c>
      <c r="AD16" t="s">
        <v>2547</v>
      </c>
      <c r="AE16" t="str">
        <v>Drill, double-disk</v>
      </c>
      <c r="BD16" t="s">
        <v>3699</v>
      </c>
      <c r="BE16" t="s">
        <v>3726</v>
      </c>
      <c r="BF16" t="str">
        <v>forage grasses</v>
      </c>
      <c r="BG16" t="s">
        <v>866</v>
      </c>
      <c r="BH16" t="s">
        <v>867</v>
      </c>
      <c r="BI16" t="str">
        <v>Ammonium phosphate nitrate</v>
      </c>
      <c r="BJ16" t="s">
        <v>868</v>
      </c>
      <c r="BK16" t="s">
        <v>869</v>
      </c>
      <c r="BL16" t="str">
        <v>Broadcast, incorporated</v>
      </c>
      <c r="BP16" t="s">
        <v>3438</v>
      </c>
      <c r="BQ16" t="s">
        <v>3486</v>
      </c>
      <c r="BR16" t="str">
        <v>DDT [Insecticide]</v>
      </c>
      <c r="CS16" t="s">
        <v>3599</v>
      </c>
      <c r="CT16" t="s">
        <v>3614</v>
      </c>
      <c r="CU16" t="str">
        <v>pH in Water</v>
      </c>
    </row>
    <row r="17" spans="16:99" x14ac:dyDescent="0.35">
      <c r="P17" t="s">
        <v>870</v>
      </c>
      <c r="Q17" t="s">
        <v>871</v>
      </c>
      <c r="R17" t="str">
        <v>Bermudagrass</v>
      </c>
      <c r="S17" t="s">
        <v>872</v>
      </c>
      <c r="T17" t="s">
        <v>873</v>
      </c>
      <c r="U17" t="str">
        <v>Sandy clay loam</v>
      </c>
      <c r="V17" t="s">
        <v>1686</v>
      </c>
      <c r="AC17" t="s">
        <v>2511</v>
      </c>
      <c r="AD17" t="s">
        <v>2548</v>
      </c>
      <c r="AE17" t="str">
        <v>Drill, no-till</v>
      </c>
      <c r="BD17" t="s">
        <v>1047</v>
      </c>
      <c r="BE17" t="s">
        <v>3727</v>
      </c>
      <c r="BF17" t="str">
        <v>Generic cereal crop residue</v>
      </c>
      <c r="BG17" t="s">
        <v>874</v>
      </c>
      <c r="BH17" t="s">
        <v>875</v>
      </c>
      <c r="BI17" t="str">
        <v>Ammonium phosphate sulfate</v>
      </c>
      <c r="BJ17" t="s">
        <v>876</v>
      </c>
      <c r="BK17" t="s">
        <v>877</v>
      </c>
      <c r="BL17" t="str">
        <v>Broadcast, not incorporated</v>
      </c>
      <c r="BP17" t="s">
        <v>3439</v>
      </c>
      <c r="BQ17" t="s">
        <v>3487</v>
      </c>
      <c r="BR17" t="str">
        <v>Diazinon, Basudin [Insecticide]</v>
      </c>
      <c r="CS17" t="s">
        <v>3600</v>
      </c>
      <c r="CT17" t="s">
        <v>3615</v>
      </c>
      <c r="CU17" t="str">
        <v>Truog</v>
      </c>
    </row>
    <row r="18" spans="16:99" x14ac:dyDescent="0.35">
      <c r="P18" t="s">
        <v>878</v>
      </c>
      <c r="Q18" t="s">
        <v>879</v>
      </c>
      <c r="R18" t="str">
        <v>Bitter gourd</v>
      </c>
      <c r="S18" t="s">
        <v>880</v>
      </c>
      <c r="T18" t="s">
        <v>881</v>
      </c>
      <c r="U18" t="str">
        <v>Sandy loam</v>
      </c>
      <c r="V18" t="s">
        <v>1687</v>
      </c>
      <c r="AC18" t="s">
        <v>2512</v>
      </c>
      <c r="AD18" t="s">
        <v>2549</v>
      </c>
      <c r="AE18" t="str">
        <v>Drill, no-till; into sod</v>
      </c>
      <c r="BD18" t="s">
        <v>3700</v>
      </c>
      <c r="BE18" t="s">
        <v>3728</v>
      </c>
      <c r="BF18" t="str">
        <v>Generic crop residue</v>
      </c>
      <c r="BG18" t="s">
        <v>882</v>
      </c>
      <c r="BH18" t="s">
        <v>883</v>
      </c>
      <c r="BI18" t="str">
        <v>Ammonium poly-phosphate</v>
      </c>
      <c r="BJ18" t="s">
        <v>884</v>
      </c>
      <c r="BK18" t="s">
        <v>885</v>
      </c>
      <c r="BL18" t="str">
        <v>Deeply placed urea super granules/pellets, 100% in soil</v>
      </c>
      <c r="BP18" t="s">
        <v>3440</v>
      </c>
      <c r="BQ18" t="s">
        <v>3488</v>
      </c>
      <c r="BR18" t="str">
        <v>Dieldrin [Insecticide]</v>
      </c>
      <c r="CS18" t="s">
        <v>788</v>
      </c>
      <c r="CT18" t="s">
        <v>3616</v>
      </c>
      <c r="CU18" t="str">
        <v>Water</v>
      </c>
    </row>
    <row r="19" spans="16:99" x14ac:dyDescent="0.35">
      <c r="P19" t="s">
        <v>886</v>
      </c>
      <c r="Q19" t="s">
        <v>887</v>
      </c>
      <c r="R19" t="str">
        <v>Black gram</v>
      </c>
      <c r="S19" t="s">
        <v>888</v>
      </c>
      <c r="T19" t="s">
        <v>776</v>
      </c>
      <c r="U19" t="str">
        <v>Silt</v>
      </c>
      <c r="V19" t="s">
        <v>1688</v>
      </c>
      <c r="AC19" t="s">
        <v>2513</v>
      </c>
      <c r="AD19" t="s">
        <v>2550</v>
      </c>
      <c r="AE19" t="str">
        <v>Fertilizer applicator, anhydr</v>
      </c>
      <c r="BD19" t="s">
        <v>1115</v>
      </c>
      <c r="BE19" t="s">
        <v>3729</v>
      </c>
      <c r="BF19" t="str">
        <v>Generic grass</v>
      </c>
      <c r="BG19" t="s">
        <v>889</v>
      </c>
      <c r="BH19" t="s">
        <v>890</v>
      </c>
      <c r="BI19" t="str">
        <v>Ammonium polysulfide</v>
      </c>
      <c r="BJ19" t="s">
        <v>891</v>
      </c>
      <c r="BK19" t="s">
        <v>892</v>
      </c>
      <c r="BL19" t="str">
        <v>Deeply placed urea super granules/pellets, 95% in soil</v>
      </c>
      <c r="BP19" t="s">
        <v>3441</v>
      </c>
      <c r="BQ19" t="s">
        <v>3489</v>
      </c>
      <c r="BR19" t="str">
        <v>Dimethoate [Insecticide]</v>
      </c>
    </row>
    <row r="20" spans="16:99" x14ac:dyDescent="0.35">
      <c r="P20" t="s">
        <v>893</v>
      </c>
      <c r="Q20" t="s">
        <v>894</v>
      </c>
      <c r="R20" t="str">
        <v>Black walnut</v>
      </c>
      <c r="S20" t="s">
        <v>895</v>
      </c>
      <c r="T20" t="s">
        <v>896</v>
      </c>
      <c r="U20" t="str">
        <v>Silty clay</v>
      </c>
      <c r="V20" t="s">
        <v>1689</v>
      </c>
      <c r="AC20" t="s">
        <v>2514</v>
      </c>
      <c r="AD20" t="s">
        <v>2551</v>
      </c>
      <c r="AE20" t="str">
        <v>Harrow, spike</v>
      </c>
      <c r="BD20" t="s">
        <v>3701</v>
      </c>
      <c r="BE20" t="s">
        <v>3730</v>
      </c>
      <c r="BF20" t="str">
        <v>Generic legume residue</v>
      </c>
      <c r="BG20" t="s">
        <v>897</v>
      </c>
      <c r="BH20" t="s">
        <v>898</v>
      </c>
      <c r="BI20" t="str">
        <v>Ammonium sulfate</v>
      </c>
      <c r="BJ20" t="s">
        <v>899</v>
      </c>
      <c r="BK20" t="s">
        <v>900</v>
      </c>
      <c r="BL20" t="str">
        <v>Foliar spray</v>
      </c>
      <c r="BP20" t="s">
        <v>3442</v>
      </c>
      <c r="BQ20" t="s">
        <v>3490</v>
      </c>
      <c r="BR20" t="str">
        <v>Diquat [Herbicide]</v>
      </c>
    </row>
    <row r="21" spans="16:99" x14ac:dyDescent="0.35">
      <c r="P21" t="s">
        <v>901</v>
      </c>
      <c r="Q21" t="s">
        <v>902</v>
      </c>
      <c r="R21" t="str">
        <v>Blueberry</v>
      </c>
      <c r="S21" t="s">
        <v>903</v>
      </c>
      <c r="T21" t="s">
        <v>904</v>
      </c>
      <c r="U21" t="str">
        <v>Silty clay loam</v>
      </c>
      <c r="V21" t="s">
        <v>1690</v>
      </c>
      <c r="AC21" t="s">
        <v>2515</v>
      </c>
      <c r="AD21" t="s">
        <v>2552</v>
      </c>
      <c r="AE21" t="str">
        <v>Harrow, tine</v>
      </c>
      <c r="BD21" t="s">
        <v>3702</v>
      </c>
      <c r="BE21" t="s">
        <v>3731</v>
      </c>
      <c r="BF21" t="str">
        <v>Green manure</v>
      </c>
      <c r="BG21" t="s">
        <v>905</v>
      </c>
      <c r="BH21" t="s">
        <v>906</v>
      </c>
      <c r="BI21" t="str">
        <v>Ammonium sulfate - nitrate</v>
      </c>
      <c r="BJ21" t="s">
        <v>907</v>
      </c>
      <c r="BK21" t="s">
        <v>908</v>
      </c>
      <c r="BL21" t="str">
        <v>Injected</v>
      </c>
      <c r="BP21" t="s">
        <v>3443</v>
      </c>
      <c r="BQ21" t="s">
        <v>3491</v>
      </c>
      <c r="BR21" t="str">
        <v>Endosulfan [Insecticide]</v>
      </c>
    </row>
    <row r="22" spans="16:99" x14ac:dyDescent="0.35">
      <c r="P22" t="s">
        <v>909</v>
      </c>
      <c r="Q22" t="s">
        <v>910</v>
      </c>
      <c r="R22" t="str">
        <v>Brachiaria</v>
      </c>
      <c r="S22" t="s">
        <v>911</v>
      </c>
      <c r="T22" t="s">
        <v>912</v>
      </c>
      <c r="U22" t="str">
        <v>Silty loam</v>
      </c>
      <c r="V22" t="s">
        <v>1691</v>
      </c>
      <c r="AC22" t="s">
        <v>2516</v>
      </c>
      <c r="AD22" t="s">
        <v>2553</v>
      </c>
      <c r="AE22" t="str">
        <v>Laser leveling</v>
      </c>
      <c r="BD22" t="s">
        <v>3703</v>
      </c>
      <c r="BE22" t="s">
        <v>3732</v>
      </c>
      <c r="BF22" t="str">
        <v>Hairy vetch</v>
      </c>
      <c r="BG22" t="s">
        <v>913</v>
      </c>
      <c r="BH22" t="s">
        <v>914</v>
      </c>
      <c r="BI22" t="str">
        <v>Ammonium sulfate solution</v>
      </c>
      <c r="BJ22" t="s">
        <v>915</v>
      </c>
      <c r="BK22" t="s">
        <v>916</v>
      </c>
      <c r="BL22" t="str">
        <v>On the seed</v>
      </c>
      <c r="BP22" t="s">
        <v>3444</v>
      </c>
      <c r="BQ22" t="s">
        <v>3492</v>
      </c>
      <c r="BR22" t="str">
        <v>Endrin, Nendrin [Insecticide]</v>
      </c>
    </row>
    <row r="23" spans="16:99" x14ac:dyDescent="0.35">
      <c r="P23" t="s">
        <v>917</v>
      </c>
      <c r="Q23" t="s">
        <v>918</v>
      </c>
      <c r="R23" t="str">
        <v>Bread wheat</v>
      </c>
      <c r="S23" t="s">
        <v>919</v>
      </c>
      <c r="T23" t="s">
        <v>920</v>
      </c>
      <c r="U23" t="str">
        <v>Very fine loamy sand</v>
      </c>
      <c r="V23" t="s">
        <v>1692</v>
      </c>
      <c r="AC23" t="s">
        <v>2517</v>
      </c>
      <c r="AD23" t="s">
        <v>2554</v>
      </c>
      <c r="AE23" t="str">
        <v>Lister</v>
      </c>
      <c r="BD23" t="s">
        <v>3704</v>
      </c>
      <c r="BE23" t="s">
        <v>3733</v>
      </c>
      <c r="BF23" t="str">
        <v>Liquid manure</v>
      </c>
      <c r="BG23" t="s">
        <v>921</v>
      </c>
      <c r="BH23" t="s">
        <v>922</v>
      </c>
      <c r="BI23" t="str">
        <v>Ammonium thiosulfate** (60% solution)</v>
      </c>
      <c r="BP23" t="s">
        <v>3445</v>
      </c>
      <c r="BQ23" t="s">
        <v>3493</v>
      </c>
      <c r="BR23" t="str">
        <v>Ethephon</v>
      </c>
    </row>
    <row r="24" spans="16:99" x14ac:dyDescent="0.35">
      <c r="P24" t="s">
        <v>923</v>
      </c>
      <c r="Q24" t="s">
        <v>924</v>
      </c>
      <c r="R24" t="str">
        <v>Broad leaf weeds</v>
      </c>
      <c r="S24" t="s">
        <v>925</v>
      </c>
      <c r="T24" t="s">
        <v>926</v>
      </c>
      <c r="U24" t="str">
        <v>Very fine sand</v>
      </c>
      <c r="V24" t="s">
        <v>1693</v>
      </c>
      <c r="AC24" t="s">
        <v>2518</v>
      </c>
      <c r="AD24" t="s">
        <v>2555</v>
      </c>
      <c r="AE24" t="str">
        <v>Manure injector</v>
      </c>
      <c r="BD24" t="s">
        <v>3705</v>
      </c>
      <c r="BE24" t="s">
        <v>3734</v>
      </c>
      <c r="BF24" t="str">
        <v>Maize residue</v>
      </c>
      <c r="BG24" t="s">
        <v>927</v>
      </c>
      <c r="BH24" t="s">
        <v>928</v>
      </c>
      <c r="BI24" t="str">
        <v>Anhydrous ammonia</v>
      </c>
      <c r="BP24" t="s">
        <v>3446</v>
      </c>
      <c r="BQ24" t="s">
        <v>3494</v>
      </c>
      <c r="BR24" t="str">
        <v>Ethion, Diethion [Insecticide]</v>
      </c>
    </row>
    <row r="25" spans="16:99" x14ac:dyDescent="0.35">
      <c r="P25" t="s">
        <v>929</v>
      </c>
      <c r="Q25" t="s">
        <v>930</v>
      </c>
      <c r="R25" t="str">
        <v>Buckwheat</v>
      </c>
      <c r="S25" t="s">
        <v>931</v>
      </c>
      <c r="T25" t="s">
        <v>932</v>
      </c>
      <c r="U25" t="str">
        <v>Very fine sandy loam</v>
      </c>
      <c r="V25" t="s">
        <v>1694</v>
      </c>
      <c r="AC25" t="s">
        <v>2519</v>
      </c>
      <c r="AD25" t="s">
        <v>2556</v>
      </c>
      <c r="AE25" t="str">
        <v>Matraca hand planter</v>
      </c>
      <c r="BD25" t="s">
        <v>809</v>
      </c>
      <c r="BE25" t="s">
        <v>3735</v>
      </c>
      <c r="BF25" t="str">
        <v>Mucuna residue</v>
      </c>
      <c r="BG25" t="s">
        <v>933</v>
      </c>
      <c r="BH25" t="s">
        <v>934</v>
      </c>
      <c r="BI25" t="str">
        <v>Aqua ammonia</v>
      </c>
      <c r="BP25" t="s">
        <v>3447</v>
      </c>
      <c r="BQ25" t="s">
        <v>3495</v>
      </c>
      <c r="BR25" t="str">
        <v>Ethylene</v>
      </c>
    </row>
    <row r="26" spans="16:99" x14ac:dyDescent="0.35">
      <c r="P26" t="s">
        <v>935</v>
      </c>
      <c r="Q26" t="s">
        <v>936</v>
      </c>
      <c r="R26" t="str">
        <v>Cabbage</v>
      </c>
      <c r="V26" t="s">
        <v>1695</v>
      </c>
      <c r="AC26" t="s">
        <v>2520</v>
      </c>
      <c r="AD26" t="s">
        <v>2557</v>
      </c>
      <c r="AE26" t="str">
        <v>Moldboard plow 20 cm depth</v>
      </c>
      <c r="BD26" t="s">
        <v>1334</v>
      </c>
      <c r="BE26" t="s">
        <v>3736</v>
      </c>
      <c r="BF26" t="str">
        <v>Pea residue</v>
      </c>
      <c r="BG26" t="s">
        <v>937</v>
      </c>
      <c r="BH26" t="s">
        <v>938</v>
      </c>
      <c r="BI26" t="str">
        <v>Basic Lime phosphate</v>
      </c>
      <c r="BP26" t="s">
        <v>3448</v>
      </c>
      <c r="BQ26" t="s">
        <v>3496</v>
      </c>
      <c r="BR26" t="str">
        <v>Fention [Insecticide]</v>
      </c>
    </row>
    <row r="27" spans="16:99" x14ac:dyDescent="0.35">
      <c r="P27" t="s">
        <v>939</v>
      </c>
      <c r="Q27" t="s">
        <v>940</v>
      </c>
      <c r="R27" t="str">
        <v>Camelina</v>
      </c>
      <c r="V27" t="s">
        <v>1696</v>
      </c>
      <c r="AC27" t="s">
        <v>2521</v>
      </c>
      <c r="AD27" t="s">
        <v>2558</v>
      </c>
      <c r="AE27" t="str">
        <v>Moldboard plow 25 cm</v>
      </c>
      <c r="BD27" t="s">
        <v>1338</v>
      </c>
      <c r="BE27" t="s">
        <v>3737</v>
      </c>
      <c r="BF27" t="str">
        <v>Peanut residue</v>
      </c>
      <c r="BG27" t="s">
        <v>941</v>
      </c>
      <c r="BH27" t="s">
        <v>942</v>
      </c>
      <c r="BI27" t="str">
        <v>Basic slag</v>
      </c>
      <c r="BP27" t="s">
        <v>3449</v>
      </c>
      <c r="BQ27" t="s">
        <v>3497</v>
      </c>
      <c r="BR27" t="str">
        <v>Furadan [Insecticide]</v>
      </c>
    </row>
    <row r="28" spans="16:99" x14ac:dyDescent="0.35">
      <c r="P28" t="s">
        <v>943</v>
      </c>
      <c r="Q28" t="s">
        <v>944</v>
      </c>
      <c r="R28" t="str">
        <v>Canola</v>
      </c>
      <c r="V28" t="s">
        <v>1697</v>
      </c>
      <c r="AC28" t="s">
        <v>2522</v>
      </c>
      <c r="AD28" t="s">
        <v>2559</v>
      </c>
      <c r="AE28" t="str">
        <v>Moldboard plow 30 cm</v>
      </c>
      <c r="BD28" t="s">
        <v>3706</v>
      </c>
      <c r="BE28" t="s">
        <v>3738</v>
      </c>
      <c r="BF28" t="str">
        <v>Pearl millet residue</v>
      </c>
      <c r="BG28" t="s">
        <v>945</v>
      </c>
      <c r="BH28" t="s">
        <v>946</v>
      </c>
      <c r="BI28" t="str">
        <v>Basic zinc sulfate</v>
      </c>
      <c r="BP28" t="s">
        <v>3450</v>
      </c>
      <c r="BQ28" t="s">
        <v>3498</v>
      </c>
      <c r="BR28" t="str">
        <v>Glyphosate [Herbicide]</v>
      </c>
    </row>
    <row r="29" spans="16:99" x14ac:dyDescent="0.35">
      <c r="P29" t="s">
        <v>947</v>
      </c>
      <c r="Q29" t="s">
        <v>948</v>
      </c>
      <c r="R29" t="str">
        <v>Carob</v>
      </c>
      <c r="V29" t="s">
        <v>1698</v>
      </c>
      <c r="AC29" s="27" t="s">
        <v>2572</v>
      </c>
      <c r="AD29" t="s">
        <v>2560</v>
      </c>
      <c r="AE29" t="str">
        <v>Mulch treader</v>
      </c>
      <c r="BD29" t="s">
        <v>3707</v>
      </c>
      <c r="BE29" t="s">
        <v>3739</v>
      </c>
      <c r="BF29" t="str">
        <v>Pigeon Pea residue</v>
      </c>
      <c r="BG29" t="s">
        <v>949</v>
      </c>
      <c r="BH29" t="s">
        <v>950</v>
      </c>
      <c r="BI29" t="str">
        <v>Bone meal (steamed)</v>
      </c>
      <c r="BP29" t="s">
        <v>3451</v>
      </c>
      <c r="BQ29" t="s">
        <v>3499</v>
      </c>
      <c r="BR29" t="str">
        <v>Heptachlor [Insecticide]</v>
      </c>
    </row>
    <row r="30" spans="16:99" x14ac:dyDescent="0.35">
      <c r="P30" t="s">
        <v>951</v>
      </c>
      <c r="Q30" t="s">
        <v>952</v>
      </c>
      <c r="R30" t="str">
        <v>Carrot</v>
      </c>
      <c r="V30" t="s">
        <v>1699</v>
      </c>
      <c r="AC30" t="s">
        <v>2523</v>
      </c>
      <c r="AD30" t="s">
        <v>2561</v>
      </c>
      <c r="AE30" t="str">
        <v>Plank</v>
      </c>
      <c r="BD30" t="s">
        <v>863</v>
      </c>
      <c r="BE30" t="s">
        <v>3740</v>
      </c>
      <c r="BF30" t="str">
        <v>Pineapple</v>
      </c>
      <c r="BG30" t="s">
        <v>953</v>
      </c>
      <c r="BH30" t="s">
        <v>954</v>
      </c>
      <c r="BI30" t="str">
        <v>Borax</v>
      </c>
      <c r="BP30" t="s">
        <v>3452</v>
      </c>
      <c r="BQ30" t="s">
        <v>3500</v>
      </c>
      <c r="BR30" t="str">
        <v>Malathion, Mercaptothion [Insecticide]</v>
      </c>
    </row>
    <row r="31" spans="16:99" x14ac:dyDescent="0.35">
      <c r="P31" t="s">
        <v>955</v>
      </c>
      <c r="Q31" t="s">
        <v>956</v>
      </c>
      <c r="R31" t="str">
        <v>Cashew</v>
      </c>
      <c r="V31" t="s">
        <v>1700</v>
      </c>
      <c r="AC31" t="s">
        <v>2524</v>
      </c>
      <c r="AD31" t="s">
        <v>2562</v>
      </c>
      <c r="AE31" t="str">
        <v>Planter, no-till</v>
      </c>
      <c r="BD31" t="s">
        <v>3708</v>
      </c>
      <c r="BE31" t="s">
        <v>3741</v>
      </c>
      <c r="BF31" t="str">
        <v>Rice</v>
      </c>
      <c r="BG31" t="s">
        <v>957</v>
      </c>
      <c r="BH31" t="s">
        <v>958</v>
      </c>
      <c r="BI31" t="str">
        <v>Boric acid</v>
      </c>
      <c r="BP31" t="s">
        <v>3453</v>
      </c>
      <c r="BQ31" t="s">
        <v>3501</v>
      </c>
      <c r="BR31" t="str">
        <v>Mancozeb [Fungicide]</v>
      </c>
    </row>
    <row r="32" spans="16:99" x14ac:dyDescent="0.35">
      <c r="P32" t="s">
        <v>959</v>
      </c>
      <c r="Q32" t="s">
        <v>960</v>
      </c>
      <c r="R32" t="str">
        <v>Cassava</v>
      </c>
      <c r="V32" t="s">
        <v>1701</v>
      </c>
      <c r="AC32" t="s">
        <v>2525</v>
      </c>
      <c r="AD32" t="s">
        <v>2563</v>
      </c>
      <c r="AE32" t="str">
        <v>Planter, row</v>
      </c>
      <c r="BD32" t="s">
        <v>3709</v>
      </c>
      <c r="BE32" t="s">
        <v>3742</v>
      </c>
      <c r="BF32" t="str">
        <v>Rye</v>
      </c>
      <c r="BG32" t="s">
        <v>961</v>
      </c>
      <c r="BH32" t="s">
        <v>962</v>
      </c>
      <c r="BI32" t="str">
        <v>Brucite (Magnesium hydroxide)</v>
      </c>
      <c r="BP32" t="s">
        <v>3454</v>
      </c>
      <c r="BQ32" t="s">
        <v>3502</v>
      </c>
      <c r="BR32" t="str">
        <v>Maneb [Fungicide]</v>
      </c>
    </row>
    <row r="33" spans="16:70" x14ac:dyDescent="0.35">
      <c r="P33" t="s">
        <v>963</v>
      </c>
      <c r="Q33" t="s">
        <v>964</v>
      </c>
      <c r="R33" t="str">
        <v>Castor bean</v>
      </c>
      <c r="V33" t="s">
        <v>1702</v>
      </c>
      <c r="AC33" t="s">
        <v>2526</v>
      </c>
      <c r="AD33" t="s">
        <v>2564</v>
      </c>
      <c r="AE33" t="str">
        <v>Planting stick (hand)</v>
      </c>
      <c r="BD33" t="s">
        <v>3710</v>
      </c>
      <c r="BE33" t="s">
        <v>3743</v>
      </c>
      <c r="BF33" t="str">
        <v>Sorghum residue</v>
      </c>
      <c r="BG33" t="s">
        <v>965</v>
      </c>
      <c r="BH33" t="s">
        <v>966</v>
      </c>
      <c r="BI33" t="str">
        <v>Calcitic limestone</v>
      </c>
      <c r="BP33" t="s">
        <v>3455</v>
      </c>
      <c r="BQ33" t="s">
        <v>3503</v>
      </c>
      <c r="BR33" t="str">
        <v>MCPA [Herbicide]</v>
      </c>
    </row>
    <row r="34" spans="16:70" x14ac:dyDescent="0.35">
      <c r="P34" t="s">
        <v>967</v>
      </c>
      <c r="Q34" t="s">
        <v>968</v>
      </c>
      <c r="R34" t="str">
        <v>Cauliflower</v>
      </c>
      <c r="V34" t="s">
        <v>1703</v>
      </c>
      <c r="AC34" t="s">
        <v>2527</v>
      </c>
      <c r="AD34" t="s">
        <v>2565</v>
      </c>
      <c r="AE34" t="str">
        <v>Rod weeder</v>
      </c>
      <c r="BD34" t="s">
        <v>3711</v>
      </c>
      <c r="BE34" t="s">
        <v>3744</v>
      </c>
      <c r="BF34" t="str">
        <v>Soybean residue</v>
      </c>
      <c r="BG34" t="s">
        <v>969</v>
      </c>
      <c r="BH34" t="s">
        <v>970</v>
      </c>
      <c r="BI34" t="str">
        <v>Calcium ammonium nitrate</v>
      </c>
      <c r="BP34" t="s">
        <v>3456</v>
      </c>
      <c r="BQ34" t="s">
        <v>3504</v>
      </c>
      <c r="BR34" t="str">
        <v>Mepiquat chloride, Pix</v>
      </c>
    </row>
    <row r="35" spans="16:70" x14ac:dyDescent="0.35">
      <c r="P35" t="s">
        <v>971</v>
      </c>
      <c r="Q35" t="s">
        <v>972</v>
      </c>
      <c r="R35" t="str">
        <v>Celery</v>
      </c>
      <c r="V35" t="s">
        <v>1704</v>
      </c>
      <c r="AC35" t="s">
        <v>2528</v>
      </c>
      <c r="AD35" t="s">
        <v>2566</v>
      </c>
      <c r="AE35" t="str">
        <v>Roller harrow, cultipacker</v>
      </c>
      <c r="BD35" t="s">
        <v>1390</v>
      </c>
      <c r="BE35" t="s">
        <v>3745</v>
      </c>
      <c r="BF35" t="str">
        <v>Sugarcane</v>
      </c>
      <c r="BG35" t="s">
        <v>973</v>
      </c>
      <c r="BH35" t="s">
        <v>974</v>
      </c>
      <c r="BI35" t="str">
        <v>Calcium chelate</v>
      </c>
      <c r="BP35" t="s">
        <v>3457</v>
      </c>
      <c r="BQ35" t="s">
        <v>3505</v>
      </c>
      <c r="BR35" t="str">
        <v>Methomyl, Lannat [Insecticide]</v>
      </c>
    </row>
    <row r="36" spans="16:70" x14ac:dyDescent="0.35">
      <c r="P36" t="s">
        <v>975</v>
      </c>
      <c r="Q36" t="s">
        <v>976</v>
      </c>
      <c r="R36" t="str">
        <v>Cereal-unknown or mixture</v>
      </c>
      <c r="V36" t="s">
        <v>1705</v>
      </c>
      <c r="AC36" t="s">
        <v>2529</v>
      </c>
      <c r="AD36" t="s">
        <v>2567</v>
      </c>
      <c r="AE36" t="str">
        <v>Roller packer</v>
      </c>
      <c r="BD36" t="s">
        <v>1262</v>
      </c>
      <c r="BE36" t="s">
        <v>3746</v>
      </c>
      <c r="BF36" t="str">
        <v>Switchgrass</v>
      </c>
      <c r="BG36" t="s">
        <v>977</v>
      </c>
      <c r="BH36" t="s">
        <v>978</v>
      </c>
      <c r="BI36" t="str">
        <v>Calcium chloride</v>
      </c>
      <c r="BP36" t="s">
        <v>3458</v>
      </c>
      <c r="BQ36" t="s">
        <v>3506</v>
      </c>
      <c r="BR36" t="str">
        <v>Methyl Parathion [Insecticide]</v>
      </c>
    </row>
    <row r="37" spans="16:70" x14ac:dyDescent="0.35">
      <c r="P37" t="s">
        <v>979</v>
      </c>
      <c r="Q37" t="s">
        <v>980</v>
      </c>
      <c r="R37" t="str">
        <v>Cherry</v>
      </c>
      <c r="V37" t="s">
        <v>1706</v>
      </c>
      <c r="AC37" t="s">
        <v>2530</v>
      </c>
      <c r="AD37" t="s">
        <v>2568</v>
      </c>
      <c r="AE37" t="str">
        <v>Rotary hoe</v>
      </c>
      <c r="BD37" t="s">
        <v>3712</v>
      </c>
      <c r="BE37" t="s">
        <v>3747</v>
      </c>
      <c r="BF37" t="str">
        <v>Wheat residue</v>
      </c>
      <c r="BG37" t="s">
        <v>981</v>
      </c>
      <c r="BH37" t="s">
        <v>982</v>
      </c>
      <c r="BI37" t="str">
        <v>Calcium cyanamide</v>
      </c>
      <c r="BP37" t="s">
        <v>3459</v>
      </c>
      <c r="BQ37" t="s">
        <v>3507</v>
      </c>
      <c r="BR37" t="str">
        <v>Mevinphosl [Insecticide]</v>
      </c>
    </row>
    <row r="38" spans="16:70" x14ac:dyDescent="0.35">
      <c r="P38" t="s">
        <v>983</v>
      </c>
      <c r="Q38" t="s">
        <v>984</v>
      </c>
      <c r="R38" t="str">
        <v>Chestnut</v>
      </c>
      <c r="V38" t="s">
        <v>1707</v>
      </c>
      <c r="AC38" t="s">
        <v>2531</v>
      </c>
      <c r="AD38" t="s">
        <v>2569</v>
      </c>
      <c r="AE38" t="str">
        <v>Strip tillage</v>
      </c>
      <c r="BG38" t="s">
        <v>985</v>
      </c>
      <c r="BH38" t="s">
        <v>986</v>
      </c>
      <c r="BI38" t="str">
        <v>Calcium hydroxide (hydrated lime)</v>
      </c>
      <c r="BP38" t="s">
        <v>3460</v>
      </c>
      <c r="BQ38" t="s">
        <v>3508</v>
      </c>
      <c r="BR38" t="str">
        <v>Naled [Insecticide]</v>
      </c>
    </row>
    <row r="39" spans="16:70" x14ac:dyDescent="0.35">
      <c r="P39" t="s">
        <v>987</v>
      </c>
      <c r="Q39" t="s">
        <v>988</v>
      </c>
      <c r="R39" t="str">
        <v>Chia</v>
      </c>
      <c r="V39" t="s">
        <v>1708</v>
      </c>
      <c r="AC39" t="s">
        <v>2532</v>
      </c>
      <c r="AD39" t="s">
        <v>2570</v>
      </c>
      <c r="AE39" t="str">
        <v>Subsoiler</v>
      </c>
      <c r="BG39" t="s">
        <v>989</v>
      </c>
      <c r="BH39" t="s">
        <v>990</v>
      </c>
      <c r="BI39" t="str">
        <v>Calcium metaphosphate</v>
      </c>
      <c r="BP39" t="s">
        <v>3461</v>
      </c>
      <c r="BQ39" t="s">
        <v>3509</v>
      </c>
      <c r="BR39" t="str">
        <v>Oxydemeton-Methyl [Insecticide]</v>
      </c>
    </row>
    <row r="40" spans="16:70" x14ac:dyDescent="0.35">
      <c r="P40" t="s">
        <v>991</v>
      </c>
      <c r="Q40" t="s">
        <v>992</v>
      </c>
      <c r="R40" t="str">
        <v>Chickpea</v>
      </c>
      <c r="V40" t="s">
        <v>1709</v>
      </c>
      <c r="AC40" t="s">
        <v>2533</v>
      </c>
      <c r="AD40" t="s">
        <v>2571</v>
      </c>
      <c r="AE40" t="str">
        <v>V-Ripper</v>
      </c>
      <c r="BG40" t="s">
        <v>993</v>
      </c>
      <c r="BH40" t="s">
        <v>994</v>
      </c>
      <c r="BI40" t="str">
        <v>Calcium nitrate</v>
      </c>
      <c r="BP40" t="s">
        <v>3462</v>
      </c>
      <c r="BQ40" t="s">
        <v>3510</v>
      </c>
      <c r="BR40" t="str">
        <v>Paraquat [Herbicide]</v>
      </c>
    </row>
    <row r="41" spans="16:70" x14ac:dyDescent="0.35">
      <c r="P41" t="s">
        <v>995</v>
      </c>
      <c r="Q41" t="s">
        <v>996</v>
      </c>
      <c r="R41" t="str">
        <v>Chinese cabbage</v>
      </c>
      <c r="V41" t="s">
        <v>1710</v>
      </c>
      <c r="BG41" t="s">
        <v>997</v>
      </c>
      <c r="BH41" t="s">
        <v>998</v>
      </c>
      <c r="BI41" t="str">
        <v>Calcium nitrate-urea</v>
      </c>
      <c r="BP41" t="s">
        <v>3463</v>
      </c>
      <c r="BQ41" t="s">
        <v>3511</v>
      </c>
      <c r="BR41" t="str">
        <v>Parathion [Insecticide]</v>
      </c>
    </row>
    <row r="42" spans="16:70" x14ac:dyDescent="0.35">
      <c r="P42" t="s">
        <v>999</v>
      </c>
      <c r="Q42" t="s">
        <v>1000</v>
      </c>
      <c r="R42" t="str">
        <v>Chocolate</v>
      </c>
      <c r="V42" t="s">
        <v>1711</v>
      </c>
      <c r="BG42" t="s">
        <v>1001</v>
      </c>
      <c r="BH42" t="s">
        <v>1002</v>
      </c>
      <c r="BI42" t="str">
        <v>Calcium oxide (burned lime, quicklime)</v>
      </c>
      <c r="BP42" t="s">
        <v>3464</v>
      </c>
      <c r="BQ42" t="s">
        <v>3512</v>
      </c>
      <c r="BR42" t="str">
        <v>Pendimethalin [Herbicide]</v>
      </c>
    </row>
    <row r="43" spans="16:70" x14ac:dyDescent="0.35">
      <c r="P43" t="s">
        <v>1003</v>
      </c>
      <c r="Q43" t="s">
        <v>1004</v>
      </c>
      <c r="R43" t="str">
        <v>Citrus</v>
      </c>
      <c r="V43" t="s">
        <v>1712</v>
      </c>
      <c r="BG43" t="s">
        <v>1005</v>
      </c>
      <c r="BH43" t="s">
        <v>1006</v>
      </c>
      <c r="BI43" t="str">
        <v>Calcium sulfate (hydrous)</v>
      </c>
      <c r="BP43" t="s">
        <v>3465</v>
      </c>
      <c r="BQ43" t="s">
        <v>3513</v>
      </c>
      <c r="BR43" t="str">
        <v>Phosphamidon [Insecticide]</v>
      </c>
    </row>
    <row r="44" spans="16:70" x14ac:dyDescent="0.35">
      <c r="P44" t="s">
        <v>1007</v>
      </c>
      <c r="Q44" t="s">
        <v>1008</v>
      </c>
      <c r="R44" t="str">
        <v>Clover</v>
      </c>
      <c r="V44" t="s">
        <v>1713</v>
      </c>
      <c r="BG44" t="s">
        <v>1009</v>
      </c>
      <c r="BH44" t="s">
        <v>1010</v>
      </c>
      <c r="BI44" t="str">
        <v>Carnallite (hydrated potassium magnesium chloride)</v>
      </c>
      <c r="BP44" t="s">
        <v>3466</v>
      </c>
      <c r="BQ44" t="s">
        <v>3514</v>
      </c>
      <c r="BR44" t="str">
        <v>Propanil [Herbicide]</v>
      </c>
    </row>
    <row r="45" spans="16:70" x14ac:dyDescent="0.35">
      <c r="P45" t="s">
        <v>1011</v>
      </c>
      <c r="Q45" t="s">
        <v>1012</v>
      </c>
      <c r="R45" t="str">
        <v>Cochineal nopal cactus</v>
      </c>
      <c r="V45" t="s">
        <v>1714</v>
      </c>
      <c r="BG45" t="s">
        <v>1013</v>
      </c>
      <c r="BH45" t="s">
        <v>1014</v>
      </c>
      <c r="BI45" t="str">
        <v>Cobalt sulfate</v>
      </c>
      <c r="BP45" t="s">
        <v>3467</v>
      </c>
      <c r="BQ45" t="s">
        <v>3515</v>
      </c>
      <c r="BR45" t="str">
        <v>Rhizobium (for legume crops)</v>
      </c>
    </row>
    <row r="46" spans="16:70" x14ac:dyDescent="0.35">
      <c r="P46" t="s">
        <v>1015</v>
      </c>
      <c r="Q46" t="s">
        <v>1016</v>
      </c>
      <c r="R46" t="str">
        <v>Coconut</v>
      </c>
      <c r="V46" t="s">
        <v>1715</v>
      </c>
      <c r="BG46" t="s">
        <v>1017</v>
      </c>
      <c r="BH46" t="s">
        <v>1018</v>
      </c>
      <c r="BI46" t="str">
        <v>Colloidal phosphate (Soft)</v>
      </c>
      <c r="BP46" t="s">
        <v>3468</v>
      </c>
      <c r="BQ46" t="s">
        <v>3516</v>
      </c>
      <c r="BR46" t="str">
        <v>Thiotex [Insecticide]</v>
      </c>
    </row>
    <row r="47" spans="16:70" x14ac:dyDescent="0.35">
      <c r="P47" t="s">
        <v>1019</v>
      </c>
      <c r="Q47" t="s">
        <v>1020</v>
      </c>
      <c r="R47" t="str">
        <v>Coffee</v>
      </c>
      <c r="V47" t="s">
        <v>1716</v>
      </c>
      <c r="BG47" t="s">
        <v>1021</v>
      </c>
      <c r="BH47" t="s">
        <v>1022</v>
      </c>
      <c r="BI47" t="str">
        <v>Copper chelate</v>
      </c>
      <c r="BP47" t="s">
        <v>3469</v>
      </c>
      <c r="BQ47" t="s">
        <v>3517</v>
      </c>
      <c r="BR47" t="str">
        <v>Tilt [Fungicide]</v>
      </c>
    </row>
    <row r="48" spans="16:70" x14ac:dyDescent="0.35">
      <c r="P48" t="s">
        <v>1023</v>
      </c>
      <c r="Q48" t="s">
        <v>1024</v>
      </c>
      <c r="R48" t="str">
        <v>Concord grape</v>
      </c>
      <c r="V48" t="s">
        <v>1717</v>
      </c>
      <c r="BG48" t="s">
        <v>1025</v>
      </c>
      <c r="BH48" t="s">
        <v>1026</v>
      </c>
      <c r="BI48" t="str">
        <v>Copper compound</v>
      </c>
      <c r="BP48" t="s">
        <v>3470</v>
      </c>
      <c r="BQ48" t="s">
        <v>3518</v>
      </c>
      <c r="BR48" t="str">
        <v>Toxaphene [Insecticide]</v>
      </c>
    </row>
    <row r="49" spans="16:70" x14ac:dyDescent="0.35">
      <c r="P49" t="s">
        <v>1027</v>
      </c>
      <c r="Q49" t="s">
        <v>1028</v>
      </c>
      <c r="R49" t="str">
        <v>Cotton</v>
      </c>
      <c r="V49" t="s">
        <v>1718</v>
      </c>
      <c r="BG49" t="s">
        <v>1029</v>
      </c>
      <c r="BH49" t="s">
        <v>1030</v>
      </c>
      <c r="BI49" t="str">
        <v>Copper oxide, black</v>
      </c>
      <c r="BP49" t="s">
        <v>3471</v>
      </c>
      <c r="BQ49" t="s">
        <v>3519</v>
      </c>
      <c r="BR49" t="str">
        <v>Trifluralin [Herbicide]</v>
      </c>
    </row>
    <row r="50" spans="16:70" x14ac:dyDescent="0.35">
      <c r="P50" t="s">
        <v>1031</v>
      </c>
      <c r="Q50" t="s">
        <v>1032</v>
      </c>
      <c r="R50" t="str">
        <v>Cover crop-unknown or mixture</v>
      </c>
      <c r="V50" t="s">
        <v>1719</v>
      </c>
      <c r="BG50" t="s">
        <v>1033</v>
      </c>
      <c r="BH50" t="s">
        <v>1034</v>
      </c>
      <c r="BI50" t="str">
        <v>Copper oxide, red</v>
      </c>
      <c r="BP50" t="s">
        <v>3472</v>
      </c>
      <c r="BQ50" t="s">
        <v>3520</v>
      </c>
      <c r="BR50" t="str">
        <v>Zineb [Fungicide]</v>
      </c>
    </row>
    <row r="51" spans="16:70" x14ac:dyDescent="0.35">
      <c r="P51" t="s">
        <v>1035</v>
      </c>
      <c r="Q51" t="s">
        <v>1036</v>
      </c>
      <c r="R51" t="str">
        <v>Cowpea</v>
      </c>
      <c r="V51" t="s">
        <v>1720</v>
      </c>
      <c r="BG51" t="s">
        <v>1037</v>
      </c>
      <c r="BH51" t="s">
        <v>1038</v>
      </c>
      <c r="BI51" t="str">
        <v>Copper sulfate</v>
      </c>
    </row>
    <row r="52" spans="16:70" x14ac:dyDescent="0.35">
      <c r="P52" t="s">
        <v>1039</v>
      </c>
      <c r="Q52" t="s">
        <v>1040</v>
      </c>
      <c r="R52" t="str">
        <v>Crambe</v>
      </c>
      <c r="V52" t="s">
        <v>1721</v>
      </c>
      <c r="BG52" t="s">
        <v>1041</v>
      </c>
      <c r="BH52" t="s">
        <v>1042</v>
      </c>
      <c r="BI52" t="str">
        <v>Crotonylidene diurea (CDU)</v>
      </c>
    </row>
    <row r="53" spans="16:70" x14ac:dyDescent="0.35">
      <c r="P53" t="s">
        <v>1043</v>
      </c>
      <c r="Q53" t="s">
        <v>1044</v>
      </c>
      <c r="R53" t="str">
        <v>Cranberry</v>
      </c>
      <c r="V53" t="s">
        <v>1722</v>
      </c>
      <c r="BG53" t="s">
        <v>1045</v>
      </c>
      <c r="BH53" t="s">
        <v>1046</v>
      </c>
      <c r="BI53" t="str">
        <v>DCD (dicyandiamide)</v>
      </c>
    </row>
    <row r="54" spans="16:70" x14ac:dyDescent="0.35">
      <c r="P54" t="s">
        <v>1047</v>
      </c>
      <c r="Q54" t="s">
        <v>1048</v>
      </c>
      <c r="R54" t="str">
        <v>Cucumber</v>
      </c>
      <c r="V54" t="s">
        <v>1723</v>
      </c>
      <c r="BG54" t="s">
        <v>1049</v>
      </c>
      <c r="BH54" t="s">
        <v>1050</v>
      </c>
      <c r="BI54" t="str">
        <v>Diammonium phosphate (DAP)</v>
      </c>
    </row>
    <row r="55" spans="16:70" x14ac:dyDescent="0.35">
      <c r="P55" t="s">
        <v>1051</v>
      </c>
      <c r="Q55" t="s">
        <v>1052</v>
      </c>
      <c r="R55" t="str">
        <v>Dates</v>
      </c>
      <c r="V55" t="s">
        <v>1724</v>
      </c>
      <c r="BG55" t="s">
        <v>1053</v>
      </c>
      <c r="BH55" t="s">
        <v>1054</v>
      </c>
      <c r="BI55" t="str">
        <v>DMPP (3,4-Dimethylpyrazole phosphate)</v>
      </c>
    </row>
    <row r="56" spans="16:70" x14ac:dyDescent="0.35">
      <c r="P56" t="s">
        <v>1055</v>
      </c>
      <c r="Q56" t="s">
        <v>1056</v>
      </c>
      <c r="R56" t="str">
        <v>Dragon fruit</v>
      </c>
      <c r="V56" t="s">
        <v>1725</v>
      </c>
      <c r="BG56" t="s">
        <v>1057</v>
      </c>
      <c r="BH56" t="s">
        <v>1058</v>
      </c>
      <c r="BI56" t="str">
        <v>Dolomitic limestone</v>
      </c>
    </row>
    <row r="57" spans="16:70" x14ac:dyDescent="0.35">
      <c r="P57" t="s">
        <v>1059</v>
      </c>
      <c r="Q57" t="s">
        <v>1060</v>
      </c>
      <c r="R57" t="str">
        <v>Dry bean</v>
      </c>
      <c r="V57" t="s">
        <v>1726</v>
      </c>
      <c r="BG57" t="s">
        <v>1061</v>
      </c>
      <c r="BH57" t="s">
        <v>1062</v>
      </c>
      <c r="BI57" t="str">
        <v>ESN</v>
      </c>
    </row>
    <row r="58" spans="16:70" x14ac:dyDescent="0.35">
      <c r="P58" t="s">
        <v>1063</v>
      </c>
      <c r="Q58" t="s">
        <v>1064</v>
      </c>
      <c r="R58" t="str">
        <v>Durum wheat</v>
      </c>
      <c r="V58" t="s">
        <v>1727</v>
      </c>
      <c r="BG58" t="s">
        <v>1065</v>
      </c>
      <c r="BH58" t="s">
        <v>1066</v>
      </c>
      <c r="BI58" t="str">
        <v>ESN + NBTPT</v>
      </c>
    </row>
    <row r="59" spans="16:70" x14ac:dyDescent="0.35">
      <c r="P59" t="s">
        <v>1067</v>
      </c>
      <c r="Q59" t="s">
        <v>1068</v>
      </c>
      <c r="R59" t="str">
        <v>Eggplant</v>
      </c>
      <c r="V59" t="s">
        <v>1728</v>
      </c>
      <c r="BG59" t="s">
        <v>1069</v>
      </c>
      <c r="BH59" t="s">
        <v>1070</v>
      </c>
      <c r="BI59" t="str">
        <v>Ferric oxide</v>
      </c>
    </row>
    <row r="60" spans="16:70" x14ac:dyDescent="0.35">
      <c r="P60" t="s">
        <v>1071</v>
      </c>
      <c r="Q60" t="s">
        <v>1072</v>
      </c>
      <c r="R60" t="str">
        <v>Endive</v>
      </c>
      <c r="V60" t="s">
        <v>1729</v>
      </c>
      <c r="BG60" t="s">
        <v>1073</v>
      </c>
      <c r="BH60" t="s">
        <v>1074</v>
      </c>
      <c r="BI60" t="str">
        <v>Ferric sulfate</v>
      </c>
    </row>
    <row r="61" spans="16:70" x14ac:dyDescent="0.35">
      <c r="P61" t="s">
        <v>1075</v>
      </c>
      <c r="Q61" t="s">
        <v>1076</v>
      </c>
      <c r="R61" t="str">
        <v>Erect prickly pear</v>
      </c>
      <c r="V61" t="s">
        <v>1730</v>
      </c>
      <c r="BG61" t="s">
        <v>1077</v>
      </c>
      <c r="BH61" t="s">
        <v>1078</v>
      </c>
      <c r="BI61" t="str">
        <v>Ferrous ammonium sulfate</v>
      </c>
    </row>
    <row r="62" spans="16:70" x14ac:dyDescent="0.35">
      <c r="P62" t="s">
        <v>1079</v>
      </c>
      <c r="Q62" t="s">
        <v>1080</v>
      </c>
      <c r="R62" t="str">
        <v>Ethiopian mustard</v>
      </c>
      <c r="V62" t="s">
        <v>1731</v>
      </c>
      <c r="BG62" t="s">
        <v>1081</v>
      </c>
      <c r="BH62" t="s">
        <v>1082</v>
      </c>
      <c r="BI62" t="str">
        <v>Ferrous sulfate</v>
      </c>
    </row>
    <row r="63" spans="16:70" x14ac:dyDescent="0.35">
      <c r="P63" t="s">
        <v>1083</v>
      </c>
      <c r="Q63" t="s">
        <v>1084</v>
      </c>
      <c r="R63" t="str">
        <v>Faba bean</v>
      </c>
      <c r="V63" t="s">
        <v>1732</v>
      </c>
      <c r="BG63" t="s">
        <v>1085</v>
      </c>
      <c r="BH63" t="s">
        <v>1086</v>
      </c>
      <c r="BI63" t="str">
        <v>Flowable S</v>
      </c>
    </row>
    <row r="64" spans="16:70" x14ac:dyDescent="0.35">
      <c r="P64" t="s">
        <v>1087</v>
      </c>
      <c r="Q64" t="s">
        <v>1088</v>
      </c>
      <c r="R64" t="str">
        <v>Fallow</v>
      </c>
      <c r="V64" t="s">
        <v>1733</v>
      </c>
      <c r="BG64" t="s">
        <v>1089</v>
      </c>
      <c r="BH64" t="s">
        <v>1090</v>
      </c>
      <c r="BI64" t="str">
        <v>Flowers of S</v>
      </c>
    </row>
    <row r="65" spans="16:61" x14ac:dyDescent="0.35">
      <c r="P65" t="s">
        <v>1091</v>
      </c>
      <c r="Q65" t="s">
        <v>1092</v>
      </c>
      <c r="R65" t="str">
        <v>Fig</v>
      </c>
      <c r="V65" t="s">
        <v>1734</v>
      </c>
      <c r="BG65" t="s">
        <v>1093</v>
      </c>
      <c r="BH65" t="s">
        <v>1094</v>
      </c>
      <c r="BI65" t="str">
        <v>Generic fertilizer</v>
      </c>
    </row>
    <row r="66" spans="16:61" x14ac:dyDescent="0.35">
      <c r="P66" t="s">
        <v>1095</v>
      </c>
      <c r="Q66" t="s">
        <v>1096</v>
      </c>
      <c r="R66" t="str">
        <v>Finger millet</v>
      </c>
      <c r="V66" t="s">
        <v>1735</v>
      </c>
      <c r="BG66" t="s">
        <v>1097</v>
      </c>
      <c r="BH66" t="s">
        <v>1098</v>
      </c>
      <c r="BI66" t="str">
        <v>Greensand</v>
      </c>
    </row>
    <row r="67" spans="16:61" x14ac:dyDescent="0.35">
      <c r="P67" t="s">
        <v>1099</v>
      </c>
      <c r="Q67" t="s">
        <v>1100</v>
      </c>
      <c r="R67" t="str">
        <v>Flax</v>
      </c>
      <c r="V67" t="s">
        <v>1736</v>
      </c>
      <c r="BG67" t="s">
        <v>1101</v>
      </c>
      <c r="BH67" t="s">
        <v>1102</v>
      </c>
      <c r="BI67" t="str">
        <v>Gypsum</v>
      </c>
    </row>
    <row r="68" spans="16:61" x14ac:dyDescent="0.35">
      <c r="P68" t="s">
        <v>1103</v>
      </c>
      <c r="Q68" t="s">
        <v>1104</v>
      </c>
      <c r="R68" t="str">
        <v>Forage (generic)</v>
      </c>
      <c r="V68" t="s">
        <v>1737</v>
      </c>
      <c r="BG68" t="s">
        <v>1105</v>
      </c>
      <c r="BH68" t="s">
        <v>1106</v>
      </c>
      <c r="BI68" t="str">
        <v>Iron chelate</v>
      </c>
    </row>
    <row r="69" spans="16:61" x14ac:dyDescent="0.35">
      <c r="P69" t="s">
        <v>1107</v>
      </c>
      <c r="Q69" t="s">
        <v>1108</v>
      </c>
      <c r="R69" t="str">
        <v>Forage maize</v>
      </c>
      <c r="V69" t="s">
        <v>1738</v>
      </c>
      <c r="BG69" t="s">
        <v>1109</v>
      </c>
      <c r="BH69" t="s">
        <v>1110</v>
      </c>
      <c r="BI69" t="str">
        <v>Iron compound</v>
      </c>
    </row>
    <row r="70" spans="16:61" x14ac:dyDescent="0.35">
      <c r="P70" t="s">
        <v>1111</v>
      </c>
      <c r="Q70" t="s">
        <v>1112</v>
      </c>
      <c r="R70" t="str">
        <v>Foxtail millet</v>
      </c>
      <c r="V70" t="s">
        <v>1739</v>
      </c>
      <c r="BG70" t="s">
        <v>1113</v>
      </c>
      <c r="BH70" t="s">
        <v>1114</v>
      </c>
      <c r="BI70" t="str">
        <v>Isobutylidene diurea (IBDU)</v>
      </c>
    </row>
    <row r="71" spans="16:61" x14ac:dyDescent="0.35">
      <c r="P71" t="s">
        <v>1115</v>
      </c>
      <c r="Q71" t="s">
        <v>1116</v>
      </c>
      <c r="R71" t="str">
        <v>Garlic</v>
      </c>
      <c r="V71" t="s">
        <v>1740</v>
      </c>
      <c r="BG71" t="s">
        <v>1117</v>
      </c>
      <c r="BH71" t="s">
        <v>1118</v>
      </c>
      <c r="BI71" t="str">
        <v>Kainite KMg(SO4)Cl·3H2O</v>
      </c>
    </row>
    <row r="72" spans="16:61" x14ac:dyDescent="0.35">
      <c r="P72" t="s">
        <v>1119</v>
      </c>
      <c r="Q72" t="s">
        <v>1120</v>
      </c>
      <c r="R72" t="str">
        <v>Grass vegetations</v>
      </c>
      <c r="V72" t="s">
        <v>1741</v>
      </c>
      <c r="BG72" t="s">
        <v>1121</v>
      </c>
      <c r="BH72" t="s">
        <v>1122</v>
      </c>
      <c r="BI72" t="str">
        <v>Lime sulfur solution</v>
      </c>
    </row>
    <row r="73" spans="16:61" x14ac:dyDescent="0.35">
      <c r="P73" t="s">
        <v>1123</v>
      </c>
      <c r="Q73" t="s">
        <v>1124</v>
      </c>
      <c r="R73" t="str">
        <v>Grass weeds</v>
      </c>
      <c r="V73" t="s">
        <v>1742</v>
      </c>
      <c r="BG73" t="s">
        <v>1125</v>
      </c>
      <c r="BH73" t="s">
        <v>1126</v>
      </c>
      <c r="BI73" t="str">
        <v>Lime-potash mixtures</v>
      </c>
    </row>
    <row r="74" spans="16:61" x14ac:dyDescent="0.35">
      <c r="P74" t="s">
        <v>1127</v>
      </c>
      <c r="Q74" t="s">
        <v>1128</v>
      </c>
      <c r="R74" t="str">
        <v>Grass-unknown or mixture</v>
      </c>
      <c r="V74" t="s">
        <v>1743</v>
      </c>
      <c r="BG74" t="s">
        <v>1129</v>
      </c>
      <c r="BH74" t="s">
        <v>1130</v>
      </c>
      <c r="BI74" t="str">
        <v>Limestone, phosphatic</v>
      </c>
    </row>
    <row r="75" spans="16:61" x14ac:dyDescent="0.35">
      <c r="P75" t="s">
        <v>1131</v>
      </c>
      <c r="Q75" t="s">
        <v>1132</v>
      </c>
      <c r="R75" t="str">
        <v>Green bean</v>
      </c>
      <c r="V75" t="s">
        <v>1744</v>
      </c>
      <c r="BG75" t="s">
        <v>1133</v>
      </c>
      <c r="BH75" t="s">
        <v>1134</v>
      </c>
      <c r="BI75" t="str">
        <v>Liquid ammonium polyphosphate</v>
      </c>
    </row>
    <row r="76" spans="16:61" x14ac:dyDescent="0.35">
      <c r="P76" t="s">
        <v>1135</v>
      </c>
      <c r="Q76" t="s">
        <v>1136</v>
      </c>
      <c r="R76" t="str">
        <v>Guar</v>
      </c>
      <c r="V76" t="s">
        <v>1745</v>
      </c>
      <c r="BG76" t="s">
        <v>1137</v>
      </c>
      <c r="BH76" t="s">
        <v>1138</v>
      </c>
      <c r="BI76" t="str">
        <v>Liquid phosphoric acid</v>
      </c>
    </row>
    <row r="77" spans="16:61" x14ac:dyDescent="0.35">
      <c r="P77" t="s">
        <v>1139</v>
      </c>
      <c r="Q77" t="s">
        <v>1140</v>
      </c>
      <c r="R77" t="str">
        <v>Guayule</v>
      </c>
      <c r="V77" t="s">
        <v>1746</v>
      </c>
      <c r="BG77" t="s">
        <v>1141</v>
      </c>
      <c r="BH77" t="s">
        <v>1142</v>
      </c>
      <c r="BI77" t="str">
        <v>Magnesia (Magnesium oxide)</v>
      </c>
    </row>
    <row r="78" spans="16:61" x14ac:dyDescent="0.35">
      <c r="P78" t="s">
        <v>1143</v>
      </c>
      <c r="Q78" t="s">
        <v>1144</v>
      </c>
      <c r="R78" t="str">
        <v>Guinea grass</v>
      </c>
      <c r="V78" t="s">
        <v>1747</v>
      </c>
      <c r="BG78" t="s">
        <v>1145</v>
      </c>
      <c r="BH78" t="s">
        <v>1146</v>
      </c>
      <c r="BI78" t="str">
        <v>Magnesium ammonium phosphate (struvite)</v>
      </c>
    </row>
    <row r="79" spans="16:61" x14ac:dyDescent="0.35">
      <c r="P79" t="s">
        <v>1147</v>
      </c>
      <c r="Q79" t="s">
        <v>1148</v>
      </c>
      <c r="R79" t="str">
        <v>Hairy vetch</v>
      </c>
      <c r="V79" t="s">
        <v>1748</v>
      </c>
      <c r="BG79" t="s">
        <v>1149</v>
      </c>
      <c r="BH79" t="s">
        <v>1150</v>
      </c>
      <c r="BI79" t="str">
        <v>Magnesium chelate</v>
      </c>
    </row>
    <row r="80" spans="16:61" x14ac:dyDescent="0.35">
      <c r="P80" t="s">
        <v>1147</v>
      </c>
      <c r="Q80" t="s">
        <v>1151</v>
      </c>
      <c r="R80" t="str">
        <v>Hazelnut</v>
      </c>
      <c r="V80" t="s">
        <v>1749</v>
      </c>
      <c r="BG80" t="s">
        <v>1152</v>
      </c>
      <c r="BH80" t="s">
        <v>1153</v>
      </c>
      <c r="BI80" t="str">
        <v>Magnesium nitrate</v>
      </c>
    </row>
    <row r="81" spans="16:61" x14ac:dyDescent="0.35">
      <c r="P81" t="s">
        <v>1154</v>
      </c>
      <c r="Q81" t="s">
        <v>1155</v>
      </c>
      <c r="R81" t="str">
        <v>Hemp</v>
      </c>
      <c r="V81" t="s">
        <v>1750</v>
      </c>
      <c r="BG81" t="s">
        <v>1156</v>
      </c>
      <c r="BH81" t="s">
        <v>1157</v>
      </c>
      <c r="BI81" t="str">
        <v>Magnesium phosphate</v>
      </c>
    </row>
    <row r="82" spans="16:61" x14ac:dyDescent="0.35">
      <c r="P82" t="s">
        <v>1158</v>
      </c>
      <c r="Q82" t="s">
        <v>1159</v>
      </c>
      <c r="R82" t="str">
        <v>Hesperaloe</v>
      </c>
      <c r="V82" t="s">
        <v>1751</v>
      </c>
      <c r="BG82" t="s">
        <v>1160</v>
      </c>
      <c r="BH82" t="s">
        <v>1161</v>
      </c>
      <c r="BI82" t="str">
        <v>Magnesium sulfate (epsom salt)</v>
      </c>
    </row>
    <row r="83" spans="16:61" x14ac:dyDescent="0.35">
      <c r="P83" t="s">
        <v>1162</v>
      </c>
      <c r="Q83" t="s">
        <v>1163</v>
      </c>
      <c r="R83" t="str">
        <v>Hops</v>
      </c>
      <c r="V83" t="s">
        <v>1752</v>
      </c>
      <c r="BG83" t="s">
        <v>1164</v>
      </c>
      <c r="BH83" t="s">
        <v>1165</v>
      </c>
      <c r="BI83" t="str">
        <v>Magnesium sulfate (Kieserite)</v>
      </c>
    </row>
    <row r="84" spans="16:61" x14ac:dyDescent="0.35">
      <c r="P84" t="s">
        <v>1166</v>
      </c>
      <c r="Q84" t="s">
        <v>1167</v>
      </c>
      <c r="R84" t="str">
        <v>Jack bean</v>
      </c>
      <c r="V84" t="s">
        <v>1753</v>
      </c>
      <c r="BG84" t="s">
        <v>1168</v>
      </c>
      <c r="BH84" t="s">
        <v>1169</v>
      </c>
      <c r="BI84" t="str">
        <v>Manganese agstone</v>
      </c>
    </row>
    <row r="85" spans="16:61" x14ac:dyDescent="0.35">
      <c r="P85" t="s">
        <v>1170</v>
      </c>
      <c r="Q85" t="s">
        <v>1171</v>
      </c>
      <c r="R85" t="str">
        <v>Jatropha</v>
      </c>
      <c r="V85" t="s">
        <v>1754</v>
      </c>
      <c r="BG85" t="s">
        <v>1172</v>
      </c>
      <c r="BH85" t="s">
        <v>1173</v>
      </c>
      <c r="BI85" t="str">
        <v>Manganese chelate</v>
      </c>
    </row>
    <row r="86" spans="16:61" x14ac:dyDescent="0.35">
      <c r="P86" t="s">
        <v>1174</v>
      </c>
      <c r="Q86" t="s">
        <v>1175</v>
      </c>
      <c r="R86" t="str">
        <v>Jute</v>
      </c>
      <c r="V86" t="s">
        <v>1755</v>
      </c>
      <c r="BG86" t="s">
        <v>1176</v>
      </c>
      <c r="BH86" t="s">
        <v>1177</v>
      </c>
      <c r="BI86" t="str">
        <v>Manganese oxide</v>
      </c>
    </row>
    <row r="87" spans="16:61" x14ac:dyDescent="0.35">
      <c r="P87" t="s">
        <v>1178</v>
      </c>
      <c r="Q87" t="s">
        <v>1179</v>
      </c>
      <c r="R87" t="str">
        <v>Kenaf</v>
      </c>
      <c r="V87" t="s">
        <v>1756</v>
      </c>
      <c r="BG87" t="s">
        <v>1180</v>
      </c>
      <c r="BH87" t="s">
        <v>1181</v>
      </c>
      <c r="BI87" t="str">
        <v>Manganese slag</v>
      </c>
    </row>
    <row r="88" spans="16:61" x14ac:dyDescent="0.35">
      <c r="P88" t="s">
        <v>1182</v>
      </c>
      <c r="Q88" t="s">
        <v>1183</v>
      </c>
      <c r="R88" t="str">
        <v>Lablab</v>
      </c>
      <c r="V88" t="s">
        <v>1757</v>
      </c>
      <c r="BG88" t="s">
        <v>1184</v>
      </c>
      <c r="BH88" t="s">
        <v>1185</v>
      </c>
      <c r="BI88" t="str">
        <v>Manganese sulfate</v>
      </c>
    </row>
    <row r="89" spans="16:61" x14ac:dyDescent="0.35">
      <c r="P89" t="s">
        <v>1186</v>
      </c>
      <c r="Q89" t="s">
        <v>1187</v>
      </c>
      <c r="R89" t="str">
        <v>Leek</v>
      </c>
      <c r="V89" t="s">
        <v>1758</v>
      </c>
      <c r="BG89" t="s">
        <v>1188</v>
      </c>
      <c r="BH89" t="s">
        <v>1189</v>
      </c>
      <c r="BI89" t="str">
        <v>Manganous oxide</v>
      </c>
    </row>
    <row r="90" spans="16:61" x14ac:dyDescent="0.35">
      <c r="P90" t="s">
        <v>1190</v>
      </c>
      <c r="Q90" t="s">
        <v>1191</v>
      </c>
      <c r="R90" t="str">
        <v>Legume-unknown or mixture</v>
      </c>
      <c r="V90" t="s">
        <v>1759</v>
      </c>
      <c r="BG90" t="s">
        <v>1192</v>
      </c>
      <c r="BH90" t="s">
        <v>1193</v>
      </c>
      <c r="BI90" t="str">
        <v>Manure salts</v>
      </c>
    </row>
    <row r="91" spans="16:61" x14ac:dyDescent="0.35">
      <c r="P91" t="s">
        <v>1194</v>
      </c>
      <c r="Q91" t="s">
        <v>1195</v>
      </c>
      <c r="R91" t="str">
        <v>Lentil</v>
      </c>
      <c r="V91" t="s">
        <v>1760</v>
      </c>
      <c r="BG91" t="s">
        <v>1196</v>
      </c>
      <c r="BH91" t="s">
        <v>1197</v>
      </c>
      <c r="BI91" t="str">
        <v>Methylene ureas</v>
      </c>
    </row>
    <row r="92" spans="16:61" x14ac:dyDescent="0.35">
      <c r="P92" t="s">
        <v>1198</v>
      </c>
      <c r="Q92" t="s">
        <v>1199</v>
      </c>
      <c r="R92" t="str">
        <v>Lettuce</v>
      </c>
      <c r="V92" t="s">
        <v>1761</v>
      </c>
      <c r="BG92" t="s">
        <v>1200</v>
      </c>
      <c r="BH92" t="s">
        <v>1201</v>
      </c>
      <c r="BI92" t="str">
        <v>Mono potassium phosphate (MKP)</v>
      </c>
    </row>
    <row r="93" spans="16:61" x14ac:dyDescent="0.35">
      <c r="P93" t="s">
        <v>1202</v>
      </c>
      <c r="Q93" t="s">
        <v>1203</v>
      </c>
      <c r="R93" t="str">
        <v>Licorice</v>
      </c>
      <c r="V93" t="s">
        <v>1762</v>
      </c>
      <c r="BG93" t="s">
        <v>1204</v>
      </c>
      <c r="BH93" t="s">
        <v>1205</v>
      </c>
      <c r="BI93" t="str">
        <v>Monoammonium phosphate (MAP)</v>
      </c>
    </row>
    <row r="94" spans="16:61" x14ac:dyDescent="0.35">
      <c r="P94" t="s">
        <v>1206</v>
      </c>
      <c r="Q94" t="s">
        <v>1207</v>
      </c>
      <c r="R94" t="str">
        <v>Lima bean</v>
      </c>
      <c r="V94" t="s">
        <v>1763</v>
      </c>
      <c r="BG94" t="s">
        <v>1208</v>
      </c>
      <c r="BH94" t="s">
        <v>1209</v>
      </c>
      <c r="BI94" t="str">
        <v>NBTPT</v>
      </c>
    </row>
    <row r="95" spans="16:61" x14ac:dyDescent="0.35">
      <c r="P95" t="s">
        <v>1210</v>
      </c>
      <c r="Q95" t="s">
        <v>1211</v>
      </c>
      <c r="R95" t="str">
        <v>Macadamia nut</v>
      </c>
      <c r="V95" t="s">
        <v>1764</v>
      </c>
      <c r="BG95" t="s">
        <v>1212</v>
      </c>
      <c r="BH95" t="s">
        <v>1213</v>
      </c>
      <c r="BI95" t="str">
        <v>Nitric acid</v>
      </c>
    </row>
    <row r="96" spans="16:61" x14ac:dyDescent="0.35">
      <c r="P96" t="s">
        <v>1214</v>
      </c>
      <c r="Q96" t="s">
        <v>1215</v>
      </c>
      <c r="R96" t="str">
        <v>Maize</v>
      </c>
      <c r="V96" t="s">
        <v>1765</v>
      </c>
      <c r="BG96" t="s">
        <v>1216</v>
      </c>
      <c r="BH96" t="s">
        <v>1217</v>
      </c>
      <c r="BI96" t="str">
        <v>Nitric phosphate</v>
      </c>
    </row>
    <row r="97" spans="16:61" x14ac:dyDescent="0.35">
      <c r="P97" t="s">
        <v>1218</v>
      </c>
      <c r="Q97" t="s">
        <v>1219</v>
      </c>
      <c r="R97" t="str">
        <v>Mung bean</v>
      </c>
      <c r="V97" t="s">
        <v>1766</v>
      </c>
      <c r="BG97" t="s">
        <v>1220</v>
      </c>
      <c r="BH97" t="s">
        <v>1221</v>
      </c>
      <c r="BI97" t="str">
        <v>NPK - ammonium nitrate</v>
      </c>
    </row>
    <row r="98" spans="16:61" x14ac:dyDescent="0.35">
      <c r="P98" t="s">
        <v>1222</v>
      </c>
      <c r="Q98" t="s">
        <v>1223</v>
      </c>
      <c r="R98" t="str">
        <v>Napier grass</v>
      </c>
      <c r="V98" t="s">
        <v>1767</v>
      </c>
      <c r="BG98" t="s">
        <v>1224</v>
      </c>
      <c r="BH98" t="s">
        <v>1225</v>
      </c>
      <c r="BI98" t="str">
        <v>NPK - ammonium nitrate urea</v>
      </c>
    </row>
    <row r="99" spans="16:61" x14ac:dyDescent="0.35">
      <c r="P99" t="s">
        <v>1226</v>
      </c>
      <c r="Q99" t="s">
        <v>1227</v>
      </c>
      <c r="R99" t="str">
        <v>Nopal</v>
      </c>
      <c r="V99" t="s">
        <v>1768</v>
      </c>
      <c r="BG99" t="s">
        <v>1228</v>
      </c>
      <c r="BH99" t="s">
        <v>1229</v>
      </c>
      <c r="BI99" t="str">
        <v>NPK - urea</v>
      </c>
    </row>
    <row r="100" spans="16:61" x14ac:dyDescent="0.35">
      <c r="P100" t="s">
        <v>1230</v>
      </c>
      <c r="Q100" t="s">
        <v>1231</v>
      </c>
      <c r="R100" t="str">
        <v>Oats</v>
      </c>
      <c r="V100" t="s">
        <v>1769</v>
      </c>
      <c r="BG100" t="s">
        <v>1232</v>
      </c>
      <c r="BH100" t="s">
        <v>1233</v>
      </c>
      <c r="BI100" t="str">
        <v>NPK - user blend</v>
      </c>
    </row>
    <row r="101" spans="16:61" x14ac:dyDescent="0.35">
      <c r="P101" t="s">
        <v>1234</v>
      </c>
      <c r="Q101" t="s">
        <v>1235</v>
      </c>
      <c r="R101" t="str">
        <v>Oil palm</v>
      </c>
      <c r="V101" t="s">
        <v>1770</v>
      </c>
      <c r="BG101" t="s">
        <v>1236</v>
      </c>
      <c r="BH101" t="s">
        <v>1237</v>
      </c>
      <c r="BI101" t="str">
        <v>Potash suspensions</v>
      </c>
    </row>
    <row r="102" spans="16:61" x14ac:dyDescent="0.35">
      <c r="P102" t="s">
        <v>1238</v>
      </c>
      <c r="Q102" t="s">
        <v>1239</v>
      </c>
      <c r="R102" t="str">
        <v>Okra</v>
      </c>
      <c r="V102" t="s">
        <v>1771</v>
      </c>
      <c r="BG102" t="s">
        <v>1240</v>
      </c>
      <c r="BH102" t="s">
        <v>1241</v>
      </c>
      <c r="BI102" t="str">
        <v>Potassium - sodium nitrate</v>
      </c>
    </row>
    <row r="103" spans="16:61" x14ac:dyDescent="0.35">
      <c r="P103" t="s">
        <v>1242</v>
      </c>
      <c r="Q103" t="s">
        <v>1243</v>
      </c>
      <c r="R103" t="str">
        <v>Olives</v>
      </c>
      <c r="V103" t="s">
        <v>1772</v>
      </c>
      <c r="BG103" t="s">
        <v>1244</v>
      </c>
      <c r="BH103" t="s">
        <v>1245</v>
      </c>
      <c r="BI103" t="str">
        <v>Potassium carbonate K2CO3 liquid</v>
      </c>
    </row>
    <row r="104" spans="16:61" x14ac:dyDescent="0.35">
      <c r="P104" t="s">
        <v>1246</v>
      </c>
      <c r="Q104" t="s">
        <v>1247</v>
      </c>
      <c r="R104" t="str">
        <v>Onion</v>
      </c>
      <c r="V104" t="s">
        <v>1773</v>
      </c>
      <c r="BG104" t="s">
        <v>1248</v>
      </c>
      <c r="BH104" t="s">
        <v>1249</v>
      </c>
      <c r="BI104" t="str">
        <v>Potassium carbonate K2CO3 solid</v>
      </c>
    </row>
    <row r="105" spans="16:61" x14ac:dyDescent="0.35">
      <c r="P105" t="s">
        <v>1250</v>
      </c>
      <c r="Q105" t="s">
        <v>1251</v>
      </c>
      <c r="R105" t="str">
        <v>Other</v>
      </c>
      <c r="V105" t="s">
        <v>1774</v>
      </c>
      <c r="BG105" t="s">
        <v>1252</v>
      </c>
      <c r="BH105" t="s">
        <v>1253</v>
      </c>
      <c r="BI105" t="str">
        <v>Potassium chloride (muriate of potash, MOP)</v>
      </c>
    </row>
    <row r="106" spans="16:61" x14ac:dyDescent="0.35">
      <c r="P106" t="s">
        <v>1254</v>
      </c>
      <c r="Q106" t="s">
        <v>1255</v>
      </c>
      <c r="R106" t="str">
        <v>Pak choi</v>
      </c>
      <c r="V106" t="s">
        <v>1775</v>
      </c>
      <c r="BG106" t="s">
        <v>1256</v>
      </c>
      <c r="BH106" t="s">
        <v>1257</v>
      </c>
      <c r="BI106" t="str">
        <v>Potassium magnesium sulfate**</v>
      </c>
    </row>
    <row r="107" spans="16:61" x14ac:dyDescent="0.35">
      <c r="P107" t="s">
        <v>1258</v>
      </c>
      <c r="Q107" t="s">
        <v>1259</v>
      </c>
      <c r="R107" t="str">
        <v>Papaya</v>
      </c>
      <c r="V107" t="s">
        <v>1776</v>
      </c>
      <c r="BG107" t="s">
        <v>1260</v>
      </c>
      <c r="BH107" t="s">
        <v>1261</v>
      </c>
      <c r="BI107" t="str">
        <v>Potassium metaphosphate</v>
      </c>
    </row>
    <row r="108" spans="16:61" x14ac:dyDescent="0.35">
      <c r="P108" t="s">
        <v>1262</v>
      </c>
      <c r="Q108" t="s">
        <v>1263</v>
      </c>
      <c r="R108" t="str">
        <v>Parsley</v>
      </c>
      <c r="V108" t="s">
        <v>1777</v>
      </c>
      <c r="BG108" t="s">
        <v>1264</v>
      </c>
      <c r="BH108" t="s">
        <v>1265</v>
      </c>
      <c r="BI108" t="str">
        <v>Potassium nitrate (nitrate of potash)</v>
      </c>
    </row>
    <row r="109" spans="16:61" x14ac:dyDescent="0.35">
      <c r="P109" t="s">
        <v>1266</v>
      </c>
      <c r="Q109" t="s">
        <v>1267</v>
      </c>
      <c r="R109" t="str">
        <v>Parsnip</v>
      </c>
      <c r="V109" t="s">
        <v>1778</v>
      </c>
      <c r="BG109" t="s">
        <v>1268</v>
      </c>
      <c r="BH109" t="s">
        <v>1269</v>
      </c>
      <c r="BI109" t="str">
        <v>Potassium sulfate</v>
      </c>
    </row>
    <row r="110" spans="16:61" x14ac:dyDescent="0.35">
      <c r="P110" t="s">
        <v>1270</v>
      </c>
      <c r="Q110" t="s">
        <v>1271</v>
      </c>
      <c r="R110" t="str">
        <v>Pea</v>
      </c>
      <c r="V110" t="s">
        <v>1779</v>
      </c>
      <c r="BG110" t="s">
        <v>1272</v>
      </c>
      <c r="BH110" t="s">
        <v>1273</v>
      </c>
      <c r="BI110" t="str">
        <v>Precipitated phosphate</v>
      </c>
    </row>
    <row r="111" spans="16:61" x14ac:dyDescent="0.35">
      <c r="P111" t="s">
        <v>1274</v>
      </c>
      <c r="Q111" t="s">
        <v>1275</v>
      </c>
      <c r="R111" t="str">
        <v>Peanut</v>
      </c>
      <c r="V111" t="s">
        <v>1780</v>
      </c>
      <c r="BG111" t="s">
        <v>1276</v>
      </c>
      <c r="BH111" t="s">
        <v>1277</v>
      </c>
      <c r="BI111" t="str">
        <v>Rhizobium</v>
      </c>
    </row>
    <row r="112" spans="16:61" x14ac:dyDescent="0.35">
      <c r="P112" t="s">
        <v>1278</v>
      </c>
      <c r="Q112" t="s">
        <v>1279</v>
      </c>
      <c r="R112" t="str">
        <v>Pear</v>
      </c>
      <c r="V112" t="s">
        <v>1781</v>
      </c>
      <c r="BG112" t="s">
        <v>1280</v>
      </c>
      <c r="BH112" t="s">
        <v>1281</v>
      </c>
      <c r="BI112" t="str">
        <v>Rock phosphate</v>
      </c>
    </row>
    <row r="113" spans="16:61" x14ac:dyDescent="0.35">
      <c r="P113" t="s">
        <v>1282</v>
      </c>
      <c r="Q113" t="s">
        <v>1283</v>
      </c>
      <c r="R113" t="str">
        <v>Pearl millet</v>
      </c>
      <c r="V113" t="s">
        <v>1782</v>
      </c>
      <c r="BG113" t="s">
        <v>1284</v>
      </c>
      <c r="BH113" t="s">
        <v>1285</v>
      </c>
      <c r="BI113" t="str">
        <v>Selma chalk</v>
      </c>
    </row>
    <row r="114" spans="16:61" x14ac:dyDescent="0.35">
      <c r="P114" t="s">
        <v>1286</v>
      </c>
      <c r="Q114" t="s">
        <v>1287</v>
      </c>
      <c r="R114" t="str">
        <v>Pecan</v>
      </c>
      <c r="V114" t="s">
        <v>1783</v>
      </c>
      <c r="BG114" t="s">
        <v>1288</v>
      </c>
      <c r="BH114" t="s">
        <v>1289</v>
      </c>
      <c r="BI114" t="str">
        <v>Single super phosphate</v>
      </c>
    </row>
    <row r="115" spans="16:61" x14ac:dyDescent="0.35">
      <c r="P115" t="s">
        <v>1290</v>
      </c>
      <c r="Q115" t="s">
        <v>1291</v>
      </c>
      <c r="R115" t="str">
        <v>Perennial peanut</v>
      </c>
      <c r="V115" t="s">
        <v>1784</v>
      </c>
      <c r="BG115" t="s">
        <v>1292</v>
      </c>
      <c r="BH115" t="s">
        <v>1293</v>
      </c>
      <c r="BI115" t="str">
        <v>Sodium molybdonate</v>
      </c>
    </row>
    <row r="116" spans="16:61" x14ac:dyDescent="0.35">
      <c r="P116" t="s">
        <v>1294</v>
      </c>
      <c r="Q116" t="s">
        <v>1295</v>
      </c>
      <c r="R116" t="str">
        <v>Perennial ryegrass</v>
      </c>
      <c r="V116" t="s">
        <v>1785</v>
      </c>
      <c r="BG116" t="s">
        <v>1296</v>
      </c>
      <c r="BH116" t="s">
        <v>1297</v>
      </c>
      <c r="BI116" t="str">
        <v>Sodium nitrate</v>
      </c>
    </row>
    <row r="117" spans="16:61" x14ac:dyDescent="0.35">
      <c r="P117" t="s">
        <v>1298</v>
      </c>
      <c r="Q117" t="s">
        <v>1299</v>
      </c>
      <c r="R117" t="str">
        <v>Persimmon</v>
      </c>
      <c r="V117" t="s">
        <v>1786</v>
      </c>
      <c r="BG117" t="s">
        <v>1300</v>
      </c>
      <c r="BH117" t="s">
        <v>1301</v>
      </c>
      <c r="BI117" t="str">
        <v>Sulfur coated urea (thick coat)</v>
      </c>
    </row>
    <row r="118" spans="16:61" x14ac:dyDescent="0.35">
      <c r="P118" t="s">
        <v>1302</v>
      </c>
      <c r="Q118" t="s">
        <v>1303</v>
      </c>
      <c r="R118" t="str">
        <v>Pigeon pea</v>
      </c>
      <c r="V118" t="s">
        <v>1787</v>
      </c>
      <c r="BG118" t="s">
        <v>1304</v>
      </c>
      <c r="BH118" t="s">
        <v>1305</v>
      </c>
      <c r="BI118" t="str">
        <v>Sulfur coated urea (thin coat)</v>
      </c>
    </row>
    <row r="119" spans="16:61" x14ac:dyDescent="0.35">
      <c r="P119" t="s">
        <v>1306</v>
      </c>
      <c r="Q119" t="s">
        <v>1307</v>
      </c>
      <c r="R119" t="str">
        <v>Pineapple</v>
      </c>
      <c r="V119" t="s">
        <v>1788</v>
      </c>
      <c r="BG119" t="s">
        <v>1308</v>
      </c>
      <c r="BH119" t="s">
        <v>1309</v>
      </c>
      <c r="BI119" t="str">
        <v>Sulfuric acid</v>
      </c>
    </row>
    <row r="120" spans="16:61" x14ac:dyDescent="0.35">
      <c r="P120" t="s">
        <v>1310</v>
      </c>
      <c r="Q120" t="s">
        <v>1311</v>
      </c>
      <c r="R120" t="str">
        <v>Pistachio</v>
      </c>
      <c r="V120" t="s">
        <v>1789</v>
      </c>
      <c r="BG120" t="s">
        <v>1312</v>
      </c>
      <c r="BH120" t="s">
        <v>1313</v>
      </c>
      <c r="BI120" t="str">
        <v>Superphosphate, enriched</v>
      </c>
    </row>
    <row r="121" spans="16:61" x14ac:dyDescent="0.35">
      <c r="P121" t="s">
        <v>1314</v>
      </c>
      <c r="Q121" t="s">
        <v>1315</v>
      </c>
      <c r="R121" t="str">
        <v>Pitaya</v>
      </c>
      <c r="V121" t="s">
        <v>1790</v>
      </c>
      <c r="BG121" t="s">
        <v>1316</v>
      </c>
      <c r="BH121" t="s">
        <v>1317</v>
      </c>
      <c r="BI121" t="str">
        <v>Superphosphoric acid</v>
      </c>
    </row>
    <row r="122" spans="16:61" x14ac:dyDescent="0.35">
      <c r="P122" t="s">
        <v>1318</v>
      </c>
      <c r="Q122" t="s">
        <v>1319</v>
      </c>
      <c r="R122" t="str">
        <v>Plum</v>
      </c>
      <c r="V122" t="s">
        <v>1791</v>
      </c>
      <c r="BG122" t="s">
        <v>1320</v>
      </c>
      <c r="BH122" t="s">
        <v>1321</v>
      </c>
      <c r="BI122" t="str">
        <v>SuperU</v>
      </c>
    </row>
    <row r="123" spans="16:61" x14ac:dyDescent="0.35">
      <c r="P123" t="s">
        <v>1322</v>
      </c>
      <c r="Q123" t="s">
        <v>1323</v>
      </c>
      <c r="R123" t="str">
        <v>Poplar</v>
      </c>
      <c r="V123" t="s">
        <v>1792</v>
      </c>
      <c r="BG123" t="s">
        <v>1324</v>
      </c>
      <c r="BH123" t="s">
        <v>1325</v>
      </c>
      <c r="BI123" t="str">
        <v>Triple super phosphate (TSP)</v>
      </c>
    </row>
    <row r="124" spans="16:61" x14ac:dyDescent="0.35">
      <c r="P124" t="s">
        <v>1326</v>
      </c>
      <c r="Q124" t="s">
        <v>1327</v>
      </c>
      <c r="R124" t="str">
        <v>Potato</v>
      </c>
      <c r="V124" t="s">
        <v>1793</v>
      </c>
      <c r="BG124" t="s">
        <v>1328</v>
      </c>
      <c r="BH124" t="s">
        <v>1329</v>
      </c>
      <c r="BI124" t="str">
        <v>Urea</v>
      </c>
    </row>
    <row r="125" spans="16:61" x14ac:dyDescent="0.35">
      <c r="P125" t="s">
        <v>1330</v>
      </c>
      <c r="Q125" t="s">
        <v>1331</v>
      </c>
      <c r="R125" t="str">
        <v>Proso millet</v>
      </c>
      <c r="V125" t="s">
        <v>1794</v>
      </c>
      <c r="BG125" t="s">
        <v>1332</v>
      </c>
      <c r="BH125" t="s">
        <v>1333</v>
      </c>
      <c r="BI125" t="str">
        <v>Urea ammonium nitrate</v>
      </c>
    </row>
    <row r="126" spans="16:61" x14ac:dyDescent="0.35">
      <c r="P126" t="s">
        <v>1334</v>
      </c>
      <c r="Q126" t="s">
        <v>1335</v>
      </c>
      <c r="R126" t="str">
        <v>Pumpkin</v>
      </c>
      <c r="V126" t="s">
        <v>1795</v>
      </c>
      <c r="BG126" t="s">
        <v>1336</v>
      </c>
      <c r="BH126" t="s">
        <v>1337</v>
      </c>
      <c r="BI126" t="str">
        <v>Urea ammonium phosphate</v>
      </c>
    </row>
    <row r="127" spans="16:61" x14ac:dyDescent="0.35">
      <c r="P127" t="s">
        <v>1338</v>
      </c>
      <c r="Q127" t="s">
        <v>1339</v>
      </c>
      <c r="R127" t="str">
        <v>Quinoa</v>
      </c>
      <c r="V127" t="s">
        <v>1796</v>
      </c>
      <c r="BG127" t="s">
        <v>1340</v>
      </c>
      <c r="BH127" t="s">
        <v>1341</v>
      </c>
      <c r="BI127" t="str">
        <v>Urea ammonium sulfate</v>
      </c>
    </row>
    <row r="128" spans="16:61" x14ac:dyDescent="0.35">
      <c r="P128" t="s">
        <v>1342</v>
      </c>
      <c r="Q128" t="s">
        <v>1343</v>
      </c>
      <c r="R128" t="str">
        <v>Radish</v>
      </c>
      <c r="V128" t="s">
        <v>1797</v>
      </c>
      <c r="BG128" t="s">
        <v>1344</v>
      </c>
      <c r="BH128" t="s">
        <v>1345</v>
      </c>
      <c r="BI128" t="str">
        <v>Urea phosphate</v>
      </c>
    </row>
    <row r="129" spans="16:61" x14ac:dyDescent="0.35">
      <c r="P129" t="s">
        <v>1346</v>
      </c>
      <c r="Q129" t="s">
        <v>1347</v>
      </c>
      <c r="R129" t="str">
        <v>Rape</v>
      </c>
      <c r="V129" t="s">
        <v>1798</v>
      </c>
      <c r="BG129" t="s">
        <v>1348</v>
      </c>
      <c r="BH129" t="s">
        <v>1349</v>
      </c>
      <c r="BI129" t="str">
        <v>Urea solution</v>
      </c>
    </row>
    <row r="130" spans="16:61" x14ac:dyDescent="0.35">
      <c r="P130" t="s">
        <v>1350</v>
      </c>
      <c r="Q130" t="s">
        <v>1351</v>
      </c>
      <c r="R130" t="str">
        <v>Red clover</v>
      </c>
      <c r="V130" t="s">
        <v>1799</v>
      </c>
      <c r="BG130" t="s">
        <v>1352</v>
      </c>
      <c r="BH130" t="s">
        <v>1353</v>
      </c>
      <c r="BI130" t="str">
        <v>Urea super granules</v>
      </c>
    </row>
    <row r="131" spans="16:61" x14ac:dyDescent="0.35">
      <c r="P131" t="s">
        <v>1354</v>
      </c>
      <c r="Q131" t="s">
        <v>1355</v>
      </c>
      <c r="R131" t="str">
        <v>Red fescue</v>
      </c>
      <c r="V131" t="s">
        <v>1800</v>
      </c>
      <c r="BG131" t="s">
        <v>1356</v>
      </c>
      <c r="BH131" t="s">
        <v>1357</v>
      </c>
      <c r="BI131" t="str">
        <v>Ureaform (urea + formaldehyde)</v>
      </c>
    </row>
    <row r="132" spans="16:61" x14ac:dyDescent="0.35">
      <c r="P132" t="s">
        <v>1358</v>
      </c>
      <c r="Q132" t="s">
        <v>1359</v>
      </c>
      <c r="R132" t="str">
        <v>Rhizoma peanut</v>
      </c>
      <c r="V132" t="s">
        <v>1801</v>
      </c>
      <c r="BG132" t="s">
        <v>1360</v>
      </c>
      <c r="BH132" t="s">
        <v>1361</v>
      </c>
      <c r="BI132" t="str">
        <v>Wettable S</v>
      </c>
    </row>
    <row r="133" spans="16:61" x14ac:dyDescent="0.35">
      <c r="P133" t="s">
        <v>1362</v>
      </c>
      <c r="Q133" t="s">
        <v>1363</v>
      </c>
      <c r="R133" t="str">
        <v>Rice</v>
      </c>
      <c r="V133" t="s">
        <v>1802</v>
      </c>
      <c r="BG133" t="s">
        <v>1364</v>
      </c>
      <c r="BH133" t="s">
        <v>1365</v>
      </c>
      <c r="BI133" t="str">
        <v>Zinc ammonium sulfate solution</v>
      </c>
    </row>
    <row r="134" spans="16:61" x14ac:dyDescent="0.35">
      <c r="P134" t="s">
        <v>1366</v>
      </c>
      <c r="Q134" t="s">
        <v>1367</v>
      </c>
      <c r="R134" t="str">
        <v>Rye</v>
      </c>
      <c r="V134" t="s">
        <v>1803</v>
      </c>
      <c r="BG134" t="s">
        <v>1368</v>
      </c>
      <c r="BH134" t="s">
        <v>1369</v>
      </c>
      <c r="BI134" t="str">
        <v>Zinc carbonate</v>
      </c>
    </row>
    <row r="135" spans="16:61" x14ac:dyDescent="0.35">
      <c r="P135" t="s">
        <v>1370</v>
      </c>
      <c r="Q135" t="s">
        <v>1371</v>
      </c>
      <c r="R135" t="str">
        <v>Safflower</v>
      </c>
      <c r="V135" t="s">
        <v>1804</v>
      </c>
      <c r="BG135" t="s">
        <v>1372</v>
      </c>
      <c r="BH135" t="s">
        <v>1373</v>
      </c>
      <c r="BI135" t="str">
        <v>Zinc chloride</v>
      </c>
    </row>
    <row r="136" spans="16:61" x14ac:dyDescent="0.35">
      <c r="P136" t="s">
        <v>1374</v>
      </c>
      <c r="Q136" t="s">
        <v>1375</v>
      </c>
      <c r="R136" t="str">
        <v>Sesame</v>
      </c>
      <c r="V136" t="s">
        <v>1805</v>
      </c>
      <c r="BG136" t="s">
        <v>1376</v>
      </c>
      <c r="BH136" t="s">
        <v>1377</v>
      </c>
      <c r="BI136" t="str">
        <v>Zinc manganese ammonium sulfate</v>
      </c>
    </row>
    <row r="137" spans="16:61" x14ac:dyDescent="0.35">
      <c r="P137" t="s">
        <v>1378</v>
      </c>
      <c r="Q137" t="s">
        <v>1379</v>
      </c>
      <c r="R137" t="str">
        <v>Shallot</v>
      </c>
      <c r="V137" t="s">
        <v>1806</v>
      </c>
      <c r="BG137" t="s">
        <v>1380</v>
      </c>
      <c r="BH137" t="s">
        <v>1381</v>
      </c>
      <c r="BI137" t="str">
        <v>Zinc nitrate</v>
      </c>
    </row>
    <row r="138" spans="16:61" x14ac:dyDescent="0.35">
      <c r="P138" t="s">
        <v>1382</v>
      </c>
      <c r="Q138" t="s">
        <v>1383</v>
      </c>
      <c r="R138" t="str">
        <v>Shrubs/trees</v>
      </c>
      <c r="V138" t="s">
        <v>1807</v>
      </c>
      <c r="BG138" t="s">
        <v>1384</v>
      </c>
      <c r="BH138" t="s">
        <v>1385</v>
      </c>
      <c r="BI138" t="str">
        <v>Zinc oxide</v>
      </c>
    </row>
    <row r="139" spans="16:61" x14ac:dyDescent="0.35">
      <c r="P139" t="s">
        <v>1386</v>
      </c>
      <c r="Q139" t="s">
        <v>1387</v>
      </c>
      <c r="R139" t="str">
        <v>Sorghum</v>
      </c>
      <c r="V139" t="s">
        <v>1808</v>
      </c>
      <c r="BG139" t="s">
        <v>1388</v>
      </c>
      <c r="BH139" t="s">
        <v>1389</v>
      </c>
      <c r="BI139" t="str">
        <v>Zinc oxysulfate</v>
      </c>
    </row>
    <row r="140" spans="16:61" x14ac:dyDescent="0.35">
      <c r="P140" t="s">
        <v>1390</v>
      </c>
      <c r="Q140" t="s">
        <v>1391</v>
      </c>
      <c r="R140" t="str">
        <v>Soybean</v>
      </c>
      <c r="V140" t="s">
        <v>1809</v>
      </c>
      <c r="BG140" t="s">
        <v>1392</v>
      </c>
      <c r="BH140" t="s">
        <v>1393</v>
      </c>
      <c r="BI140" t="str">
        <v>Zinc phosphate</v>
      </c>
    </row>
    <row r="141" spans="16:61" x14ac:dyDescent="0.35">
      <c r="P141" t="s">
        <v>1394</v>
      </c>
      <c r="Q141" t="s">
        <v>1395</v>
      </c>
      <c r="R141" t="str">
        <v>Spinach</v>
      </c>
      <c r="V141" t="s">
        <v>1810</v>
      </c>
      <c r="BG141" t="s">
        <v>1396</v>
      </c>
      <c r="BH141" t="s">
        <v>1397</v>
      </c>
      <c r="BI141" t="str">
        <v>Zinc sulfate heptahydrate</v>
      </c>
    </row>
    <row r="142" spans="16:61" x14ac:dyDescent="0.35">
      <c r="P142" t="s">
        <v>1398</v>
      </c>
      <c r="Q142" t="s">
        <v>1399</v>
      </c>
      <c r="R142" t="str">
        <v>Stevia</v>
      </c>
      <c r="V142" t="s">
        <v>1811</v>
      </c>
      <c r="BG142" t="s">
        <v>1400</v>
      </c>
      <c r="BH142" t="s">
        <v>1401</v>
      </c>
      <c r="BI142" t="str">
        <v>Zinc sulfate monohydrate</v>
      </c>
    </row>
    <row r="143" spans="16:61" x14ac:dyDescent="0.35">
      <c r="P143" t="s">
        <v>1402</v>
      </c>
      <c r="Q143" t="s">
        <v>1403</v>
      </c>
      <c r="R143" t="str">
        <v>Strawberry</v>
      </c>
      <c r="V143" t="s">
        <v>1812</v>
      </c>
      <c r="BG143" t="s">
        <v>1404</v>
      </c>
      <c r="BH143" t="s">
        <v>1405</v>
      </c>
      <c r="BI143" t="str">
        <v>Zonc frits</v>
      </c>
    </row>
    <row r="144" spans="16:61" x14ac:dyDescent="0.35">
      <c r="P144" t="s">
        <v>1406</v>
      </c>
      <c r="Q144" t="s">
        <v>1407</v>
      </c>
      <c r="R144" t="str">
        <v>Sugar beet</v>
      </c>
      <c r="V144" t="s">
        <v>1813</v>
      </c>
    </row>
    <row r="145" spans="16:22" x14ac:dyDescent="0.35">
      <c r="P145" t="s">
        <v>1408</v>
      </c>
      <c r="Q145" t="s">
        <v>1409</v>
      </c>
      <c r="R145" t="str">
        <v>Sugarcane</v>
      </c>
      <c r="V145" t="s">
        <v>1814</v>
      </c>
    </row>
    <row r="146" spans="16:22" x14ac:dyDescent="0.35">
      <c r="P146" t="s">
        <v>1410</v>
      </c>
      <c r="Q146" t="s">
        <v>1411</v>
      </c>
      <c r="R146" t="str">
        <v>Summer squash</v>
      </c>
      <c r="V146" t="s">
        <v>1815</v>
      </c>
    </row>
    <row r="147" spans="16:22" x14ac:dyDescent="0.35">
      <c r="P147" t="s">
        <v>1412</v>
      </c>
      <c r="Q147" t="s">
        <v>1413</v>
      </c>
      <c r="R147" t="str">
        <v>Sunflower</v>
      </c>
      <c r="V147" t="s">
        <v>1816</v>
      </c>
    </row>
    <row r="148" spans="16:22" x14ac:dyDescent="0.35">
      <c r="P148" t="s">
        <v>1414</v>
      </c>
      <c r="Q148" t="s">
        <v>1415</v>
      </c>
      <c r="R148" t="str">
        <v>Sweet corn</v>
      </c>
      <c r="V148" t="s">
        <v>1817</v>
      </c>
    </row>
    <row r="149" spans="16:22" x14ac:dyDescent="0.35">
      <c r="P149" t="s">
        <v>1416</v>
      </c>
      <c r="Q149" t="s">
        <v>1417</v>
      </c>
      <c r="R149" t="str">
        <v>Sweet potato</v>
      </c>
      <c r="V149" t="s">
        <v>1818</v>
      </c>
    </row>
    <row r="150" spans="16:22" x14ac:dyDescent="0.35">
      <c r="P150" t="s">
        <v>1418</v>
      </c>
      <c r="Q150" t="s">
        <v>1419</v>
      </c>
      <c r="R150" t="str">
        <v>Switch grass</v>
      </c>
      <c r="V150" t="s">
        <v>1819</v>
      </c>
    </row>
    <row r="151" spans="16:22" x14ac:dyDescent="0.35">
      <c r="P151" t="s">
        <v>1420</v>
      </c>
      <c r="Q151" t="s">
        <v>1421</v>
      </c>
      <c r="R151" t="str">
        <v>Table grape</v>
      </c>
      <c r="V151" t="s">
        <v>1820</v>
      </c>
    </row>
    <row r="152" spans="16:22" x14ac:dyDescent="0.35">
      <c r="P152" t="s">
        <v>1422</v>
      </c>
      <c r="Q152" t="s">
        <v>1423</v>
      </c>
      <c r="R152" t="str">
        <v>Tall fescue</v>
      </c>
      <c r="V152" t="s">
        <v>1821</v>
      </c>
    </row>
    <row r="153" spans="16:22" x14ac:dyDescent="0.35">
      <c r="P153" t="s">
        <v>1424</v>
      </c>
      <c r="Q153" t="s">
        <v>1425</v>
      </c>
      <c r="R153" t="str">
        <v>Tannier</v>
      </c>
      <c r="V153" t="s">
        <v>1822</v>
      </c>
    </row>
    <row r="154" spans="16:22" x14ac:dyDescent="0.35">
      <c r="P154" t="s">
        <v>1426</v>
      </c>
      <c r="Q154" t="s">
        <v>1427</v>
      </c>
      <c r="R154" t="str">
        <v>Taro</v>
      </c>
      <c r="V154" t="s">
        <v>1823</v>
      </c>
    </row>
    <row r="155" spans="16:22" x14ac:dyDescent="0.35">
      <c r="P155" t="s">
        <v>1428</v>
      </c>
      <c r="Q155" t="s">
        <v>1429</v>
      </c>
      <c r="R155" t="str">
        <v>Tea</v>
      </c>
      <c r="V155" t="s">
        <v>1824</v>
      </c>
    </row>
    <row r="156" spans="16:22" x14ac:dyDescent="0.35">
      <c r="P156" t="s">
        <v>1430</v>
      </c>
      <c r="Q156" t="s">
        <v>1431</v>
      </c>
      <c r="R156" t="str">
        <v>Teff</v>
      </c>
      <c r="V156" t="s">
        <v>1825</v>
      </c>
    </row>
    <row r="157" spans="16:22" x14ac:dyDescent="0.35">
      <c r="P157" t="s">
        <v>1432</v>
      </c>
      <c r="Q157" t="s">
        <v>1433</v>
      </c>
      <c r="R157" t="str">
        <v>Tepary bean</v>
      </c>
      <c r="V157" t="s">
        <v>1826</v>
      </c>
    </row>
    <row r="158" spans="16:22" x14ac:dyDescent="0.35">
      <c r="P158" t="s">
        <v>1434</v>
      </c>
      <c r="Q158" t="s">
        <v>1435</v>
      </c>
      <c r="R158" t="str">
        <v>Tobacco</v>
      </c>
      <c r="V158" t="s">
        <v>1827</v>
      </c>
    </row>
    <row r="159" spans="16:22" x14ac:dyDescent="0.35">
      <c r="P159" t="s">
        <v>1436</v>
      </c>
      <c r="Q159" t="s">
        <v>1437</v>
      </c>
      <c r="R159" t="str">
        <v>Tomato</v>
      </c>
      <c r="V159" t="s">
        <v>1828</v>
      </c>
    </row>
    <row r="160" spans="16:22" x14ac:dyDescent="0.35">
      <c r="P160" t="s">
        <v>1438</v>
      </c>
      <c r="Q160" t="s">
        <v>1439</v>
      </c>
      <c r="R160" t="str">
        <v>Triticale</v>
      </c>
      <c r="V160" t="s">
        <v>1829</v>
      </c>
    </row>
    <row r="161" spans="16:22" x14ac:dyDescent="0.35">
      <c r="P161" t="s">
        <v>1440</v>
      </c>
      <c r="Q161" t="s">
        <v>1441</v>
      </c>
      <c r="R161" t="str">
        <v>Turnip</v>
      </c>
      <c r="V161" t="s">
        <v>1830</v>
      </c>
    </row>
    <row r="162" spans="16:22" x14ac:dyDescent="0.35">
      <c r="P162" t="s">
        <v>1442</v>
      </c>
      <c r="Q162" t="s">
        <v>1443</v>
      </c>
      <c r="R162" t="str">
        <v>Velvet bean</v>
      </c>
      <c r="V162" t="s">
        <v>1831</v>
      </c>
    </row>
    <row r="163" spans="16:22" x14ac:dyDescent="0.35">
      <c r="P163" t="s">
        <v>1444</v>
      </c>
      <c r="Q163" t="s">
        <v>1445</v>
      </c>
      <c r="R163" t="str">
        <v>Walnut</v>
      </c>
      <c r="V163" t="s">
        <v>1832</v>
      </c>
    </row>
    <row r="164" spans="16:22" x14ac:dyDescent="0.35">
      <c r="P164" t="s">
        <v>1446</v>
      </c>
      <c r="Q164" t="s">
        <v>1447</v>
      </c>
      <c r="R164" t="str">
        <v>Watermelon</v>
      </c>
      <c r="V164" t="s">
        <v>1833</v>
      </c>
    </row>
    <row r="165" spans="16:22" x14ac:dyDescent="0.35">
      <c r="P165" t="s">
        <v>1448</v>
      </c>
      <c r="Q165" t="s">
        <v>1449</v>
      </c>
      <c r="R165" t="str">
        <v>Wheat</v>
      </c>
      <c r="V165" t="s">
        <v>1834</v>
      </c>
    </row>
    <row r="166" spans="16:22" x14ac:dyDescent="0.35">
      <c r="P166" t="s">
        <v>1450</v>
      </c>
      <c r="Q166" t="s">
        <v>1451</v>
      </c>
      <c r="R166" t="str">
        <v>Willow</v>
      </c>
      <c r="V166" t="s">
        <v>1835</v>
      </c>
    </row>
    <row r="167" spans="16:22" x14ac:dyDescent="0.35">
      <c r="P167" t="s">
        <v>1452</v>
      </c>
      <c r="Q167" t="s">
        <v>1453</v>
      </c>
      <c r="R167" t="str">
        <v>Wine grape</v>
      </c>
      <c r="V167" t="s">
        <v>1836</v>
      </c>
    </row>
    <row r="168" spans="16:22" x14ac:dyDescent="0.35">
      <c r="P168" t="s">
        <v>1454</v>
      </c>
      <c r="Q168" t="s">
        <v>1455</v>
      </c>
      <c r="R168" t="str">
        <v>Winter squash</v>
      </c>
      <c r="V168" t="s">
        <v>1837</v>
      </c>
    </row>
    <row r="169" spans="16:22" x14ac:dyDescent="0.35">
      <c r="P169" t="s">
        <v>1456</v>
      </c>
      <c r="Q169" t="s">
        <v>1457</v>
      </c>
      <c r="R169" t="str">
        <v>Yam</v>
      </c>
      <c r="V169" t="s">
        <v>1870</v>
      </c>
    </row>
    <row r="170" spans="16:22" x14ac:dyDescent="0.35">
      <c r="P170" t="s">
        <v>1458</v>
      </c>
      <c r="Q170" t="s">
        <v>1459</v>
      </c>
      <c r="V170" t="s">
        <v>1838</v>
      </c>
    </row>
    <row r="171" spans="16:22" x14ac:dyDescent="0.35">
      <c r="V171" t="s">
        <v>1839</v>
      </c>
    </row>
    <row r="172" spans="16:22" x14ac:dyDescent="0.35">
      <c r="V172" t="s">
        <v>1840</v>
      </c>
    </row>
    <row r="173" spans="16:22" x14ac:dyDescent="0.35">
      <c r="V173" t="s">
        <v>1841</v>
      </c>
    </row>
    <row r="174" spans="16:22" x14ac:dyDescent="0.35">
      <c r="V174" t="s">
        <v>1842</v>
      </c>
    </row>
    <row r="175" spans="16:22" x14ac:dyDescent="0.35">
      <c r="V175" t="s">
        <v>1843</v>
      </c>
    </row>
    <row r="176" spans="16:22" x14ac:dyDescent="0.35">
      <c r="V176" t="s">
        <v>1844</v>
      </c>
    </row>
    <row r="177" spans="22:22" x14ac:dyDescent="0.35">
      <c r="V177" t="s">
        <v>1845</v>
      </c>
    </row>
    <row r="178" spans="22:22" x14ac:dyDescent="0.35">
      <c r="V178" t="s">
        <v>1846</v>
      </c>
    </row>
    <row r="179" spans="22:22" x14ac:dyDescent="0.35">
      <c r="V179" t="s">
        <v>1847</v>
      </c>
    </row>
    <row r="180" spans="22:22" x14ac:dyDescent="0.35">
      <c r="V180" t="s">
        <v>1848</v>
      </c>
    </row>
    <row r="181" spans="22:22" x14ac:dyDescent="0.35">
      <c r="V181" t="s">
        <v>1849</v>
      </c>
    </row>
    <row r="182" spans="22:22" x14ac:dyDescent="0.35">
      <c r="V182" t="s">
        <v>1850</v>
      </c>
    </row>
    <row r="183" spans="22:22" x14ac:dyDescent="0.35">
      <c r="V183" t="s">
        <v>1851</v>
      </c>
    </row>
    <row r="184" spans="22:22" x14ac:dyDescent="0.35">
      <c r="V184" t="s">
        <v>1852</v>
      </c>
    </row>
    <row r="185" spans="22:22" x14ac:dyDescent="0.35">
      <c r="V185" t="s">
        <v>1853</v>
      </c>
    </row>
    <row r="186" spans="22:22" x14ac:dyDescent="0.35">
      <c r="V186" t="s">
        <v>1854</v>
      </c>
    </row>
    <row r="187" spans="22:22" x14ac:dyDescent="0.35">
      <c r="V187" t="s">
        <v>1855</v>
      </c>
    </row>
    <row r="188" spans="22:22" x14ac:dyDescent="0.35">
      <c r="V188" t="s">
        <v>1856</v>
      </c>
    </row>
    <row r="189" spans="22:22" x14ac:dyDescent="0.35">
      <c r="V189" t="s">
        <v>1857</v>
      </c>
    </row>
    <row r="190" spans="22:22" x14ac:dyDescent="0.35">
      <c r="V190" t="s">
        <v>1858</v>
      </c>
    </row>
    <row r="191" spans="22:22" x14ac:dyDescent="0.35">
      <c r="V191" t="s">
        <v>1859</v>
      </c>
    </row>
    <row r="192" spans="22:22" x14ac:dyDescent="0.35">
      <c r="V192" t="s">
        <v>1860</v>
      </c>
    </row>
    <row r="193" spans="22:22" x14ac:dyDescent="0.35">
      <c r="V193" t="s">
        <v>1861</v>
      </c>
    </row>
    <row r="194" spans="22:22" x14ac:dyDescent="0.35">
      <c r="V194" t="s">
        <v>1862</v>
      </c>
    </row>
    <row r="195" spans="22:22" x14ac:dyDescent="0.35">
      <c r="V195" t="s">
        <v>1863</v>
      </c>
    </row>
    <row r="196" spans="22:22" x14ac:dyDescent="0.35">
      <c r="V196" t="s">
        <v>1864</v>
      </c>
    </row>
    <row r="197" spans="22:22" x14ac:dyDescent="0.35">
      <c r="V197" t="s">
        <v>1865</v>
      </c>
    </row>
    <row r="198" spans="22:22" x14ac:dyDescent="0.35">
      <c r="V198" t="s">
        <v>1866</v>
      </c>
    </row>
  </sheetData>
  <phoneticPr fontId="23" type="noConversion"/>
  <conditionalFormatting sqref="P1:P1048576">
    <cfRule type="duplicateValues" dxfId="395"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24"/>
  <sheetViews>
    <sheetView tabSelected="1" zoomScaleNormal="100" workbookViewId="0"/>
  </sheetViews>
  <sheetFormatPr defaultColWidth="8.7265625" defaultRowHeight="15.5" x14ac:dyDescent="0.35"/>
  <cols>
    <col min="1" max="1" width="5.1796875" style="17" customWidth="1"/>
    <col min="2" max="2" width="3.54296875" style="17" customWidth="1"/>
    <col min="3" max="3" width="30.453125" style="17" customWidth="1"/>
    <col min="4" max="4" width="23.453125" style="17" customWidth="1"/>
    <col min="5" max="5" width="3.7265625" style="23" customWidth="1"/>
    <col min="6" max="6" width="3.7265625" style="17" hidden="1" customWidth="1"/>
    <col min="7" max="7" width="3.7265625" style="17" customWidth="1"/>
    <col min="8" max="8" width="2.54296875" style="17" customWidth="1"/>
    <col min="9" max="9" width="30.453125" style="17" customWidth="1"/>
    <col min="10" max="10" width="23.453125" style="17" customWidth="1"/>
    <col min="11" max="11" width="4.81640625" style="22" customWidth="1"/>
    <col min="12" max="12" width="3.7265625" style="17" hidden="1" customWidth="1"/>
    <col min="13" max="13" width="3.7265625" style="17" customWidth="1"/>
    <col min="14" max="16384" width="8.7265625" style="17"/>
  </cols>
  <sheetData>
    <row r="1" spans="1:11" ht="13.5" customHeight="1" x14ac:dyDescent="0.35">
      <c r="A1" s="148" t="s">
        <v>8843</v>
      </c>
    </row>
    <row r="2" spans="1:11" ht="18.5" x14ac:dyDescent="0.45">
      <c r="B2" s="38" t="s">
        <v>6768</v>
      </c>
      <c r="C2" s="39"/>
      <c r="D2" s="40"/>
      <c r="E2" s="41"/>
      <c r="F2" s="42"/>
      <c r="G2" s="42"/>
      <c r="H2" s="42"/>
      <c r="I2" s="43"/>
      <c r="J2" s="42"/>
      <c r="K2" s="44" t="s">
        <v>90</v>
      </c>
    </row>
    <row r="3" spans="1:11" ht="11.15" customHeight="1" x14ac:dyDescent="0.35"/>
    <row r="4" spans="1:11" ht="25.5" customHeight="1" x14ac:dyDescent="0.35">
      <c r="B4" s="360" t="s">
        <v>45</v>
      </c>
      <c r="C4" s="360"/>
      <c r="D4" s="360"/>
      <c r="E4" s="360"/>
      <c r="F4" s="360"/>
      <c r="G4" s="360"/>
      <c r="H4" s="360"/>
      <c r="I4" s="360"/>
      <c r="J4" s="360"/>
      <c r="K4" s="360"/>
    </row>
    <row r="5" spans="1:11" ht="9.5" customHeight="1" x14ac:dyDescent="0.35"/>
    <row r="6" spans="1:11" ht="18" customHeight="1" x14ac:dyDescent="0.35">
      <c r="B6" s="315" t="s">
        <v>8776</v>
      </c>
      <c r="C6" s="315"/>
      <c r="D6" s="18"/>
      <c r="E6" s="24"/>
      <c r="H6" s="95" t="s">
        <v>9153</v>
      </c>
      <c r="I6" s="95"/>
      <c r="J6" s="34"/>
      <c r="K6" s="37"/>
    </row>
    <row r="7" spans="1:11" ht="18" customHeight="1" x14ac:dyDescent="0.35">
      <c r="A7" s="29"/>
      <c r="B7" s="30" t="s">
        <v>2575</v>
      </c>
      <c r="C7" s="35" t="s">
        <v>9141</v>
      </c>
      <c r="D7" s="31" t="s">
        <v>1460</v>
      </c>
      <c r="E7" s="32" t="s">
        <v>2117</v>
      </c>
      <c r="F7" s="29"/>
      <c r="G7" s="29"/>
      <c r="H7" s="30" t="s">
        <v>2575</v>
      </c>
      <c r="I7" s="106" t="s">
        <v>2042</v>
      </c>
      <c r="J7" s="31" t="s">
        <v>448</v>
      </c>
      <c r="K7" s="33" t="s">
        <v>8465</v>
      </c>
    </row>
    <row r="8" spans="1:11" ht="18" customHeight="1" x14ac:dyDescent="0.35">
      <c r="A8" s="29"/>
      <c r="B8" s="30" t="s">
        <v>2575</v>
      </c>
      <c r="C8" s="35" t="s">
        <v>6552</v>
      </c>
      <c r="D8" s="31" t="s">
        <v>49</v>
      </c>
      <c r="E8" s="33" t="s">
        <v>2116</v>
      </c>
      <c r="F8" s="29"/>
      <c r="G8" s="29"/>
      <c r="H8" s="30" t="s">
        <v>2575</v>
      </c>
      <c r="I8" s="106" t="s">
        <v>9149</v>
      </c>
      <c r="J8" s="31" t="s">
        <v>8838</v>
      </c>
      <c r="K8" s="33" t="s">
        <v>8465</v>
      </c>
    </row>
    <row r="9" spans="1:11" ht="18" customHeight="1" x14ac:dyDescent="0.35">
      <c r="A9" s="29"/>
      <c r="B9" s="30" t="s">
        <v>2575</v>
      </c>
      <c r="C9" s="35" t="s">
        <v>6553</v>
      </c>
      <c r="D9" s="31" t="s">
        <v>51</v>
      </c>
      <c r="E9" s="33" t="s">
        <v>2116</v>
      </c>
      <c r="F9" s="29"/>
      <c r="G9" s="29"/>
      <c r="H9" s="30" t="s">
        <v>2575</v>
      </c>
      <c r="I9" s="35" t="s">
        <v>1670</v>
      </c>
      <c r="J9" s="31" t="s">
        <v>60</v>
      </c>
      <c r="K9" s="32" t="s">
        <v>2117</v>
      </c>
    </row>
    <row r="10" spans="1:11" ht="18" customHeight="1" x14ac:dyDescent="0.35">
      <c r="A10" s="29"/>
      <c r="B10" s="30" t="s">
        <v>2575</v>
      </c>
      <c r="C10" s="35" t="s">
        <v>6554</v>
      </c>
      <c r="D10" s="31" t="s">
        <v>52</v>
      </c>
      <c r="E10" s="33" t="s">
        <v>2116</v>
      </c>
      <c r="F10" s="29"/>
      <c r="G10" s="29"/>
      <c r="H10" s="30" t="s">
        <v>2575</v>
      </c>
      <c r="I10" s="106" t="s">
        <v>1667</v>
      </c>
      <c r="J10" s="31" t="s">
        <v>61</v>
      </c>
      <c r="K10" s="33" t="s">
        <v>8465</v>
      </c>
    </row>
    <row r="11" spans="1:11" ht="18" customHeight="1" x14ac:dyDescent="0.35">
      <c r="A11" s="29"/>
      <c r="F11" s="29"/>
      <c r="G11" s="29"/>
      <c r="H11" s="30" t="s">
        <v>2575</v>
      </c>
      <c r="I11" s="106" t="s">
        <v>6555</v>
      </c>
      <c r="J11" s="31" t="s">
        <v>2039</v>
      </c>
      <c r="K11" s="33" t="s">
        <v>8465</v>
      </c>
    </row>
    <row r="12" spans="1:11" ht="18" customHeight="1" x14ac:dyDescent="0.35">
      <c r="A12" s="29"/>
      <c r="B12" s="315" t="s">
        <v>9142</v>
      </c>
      <c r="C12" s="315"/>
      <c r="D12" s="18"/>
      <c r="E12" s="24"/>
      <c r="H12" s="30" t="s">
        <v>2575</v>
      </c>
      <c r="I12" s="106" t="s">
        <v>1668</v>
      </c>
      <c r="J12" s="31" t="s">
        <v>63</v>
      </c>
      <c r="K12" s="33" t="s">
        <v>8465</v>
      </c>
    </row>
    <row r="13" spans="1:11" ht="18" customHeight="1" x14ac:dyDescent="0.35">
      <c r="A13" s="29"/>
      <c r="B13" s="30" t="s">
        <v>2575</v>
      </c>
      <c r="C13" s="35" t="s">
        <v>9146</v>
      </c>
      <c r="D13" s="31" t="s">
        <v>8893</v>
      </c>
      <c r="E13" s="32" t="s">
        <v>2117</v>
      </c>
      <c r="F13" s="29"/>
      <c r="G13" s="29"/>
      <c r="H13" s="30" t="s">
        <v>2575</v>
      </c>
      <c r="I13" s="106" t="s">
        <v>2043</v>
      </c>
      <c r="J13" s="31" t="s">
        <v>2037</v>
      </c>
      <c r="K13" s="33" t="s">
        <v>8465</v>
      </c>
    </row>
    <row r="14" spans="1:11" ht="18" customHeight="1" x14ac:dyDescent="0.35">
      <c r="A14" s="29"/>
      <c r="B14" s="30" t="s">
        <v>2575</v>
      </c>
      <c r="C14" s="35" t="s">
        <v>9145</v>
      </c>
      <c r="D14" s="31" t="s">
        <v>8877</v>
      </c>
      <c r="E14" s="33" t="s">
        <v>2116</v>
      </c>
      <c r="F14" s="29"/>
      <c r="G14" s="29"/>
      <c r="H14" s="30" t="s">
        <v>2575</v>
      </c>
      <c r="I14" s="106" t="s">
        <v>7397</v>
      </c>
      <c r="J14" s="31" t="s">
        <v>2778</v>
      </c>
      <c r="K14" s="33" t="s">
        <v>8465</v>
      </c>
    </row>
    <row r="15" spans="1:11" ht="18" customHeight="1" x14ac:dyDescent="0.35">
      <c r="A15" s="29"/>
      <c r="B15" s="30" t="s">
        <v>2575</v>
      </c>
      <c r="C15" s="35" t="s">
        <v>9144</v>
      </c>
      <c r="D15" s="31" t="s">
        <v>8966</v>
      </c>
      <c r="E15" s="32" t="s">
        <v>2117</v>
      </c>
      <c r="F15" s="29"/>
      <c r="G15" s="29"/>
      <c r="H15" s="30" t="s">
        <v>2575</v>
      </c>
      <c r="I15" s="35" t="s">
        <v>6556</v>
      </c>
      <c r="J15" s="31" t="s">
        <v>65</v>
      </c>
      <c r="K15" s="32" t="s">
        <v>2117</v>
      </c>
    </row>
    <row r="16" spans="1:11" ht="18" customHeight="1" x14ac:dyDescent="0.35">
      <c r="A16" s="29"/>
      <c r="B16" s="30" t="s">
        <v>2575</v>
      </c>
      <c r="C16" s="35" t="s">
        <v>9143</v>
      </c>
      <c r="D16" s="31" t="s">
        <v>53</v>
      </c>
      <c r="E16" s="32" t="s">
        <v>2117</v>
      </c>
      <c r="F16" s="29"/>
      <c r="G16" s="29"/>
      <c r="H16" s="30" t="s">
        <v>2575</v>
      </c>
      <c r="I16" s="35" t="s">
        <v>7383</v>
      </c>
      <c r="J16" s="31" t="s">
        <v>7398</v>
      </c>
      <c r="K16" s="33" t="s">
        <v>2116</v>
      </c>
    </row>
    <row r="17" spans="1:11" ht="18" customHeight="1" x14ac:dyDescent="0.35">
      <c r="A17" s="29"/>
      <c r="B17" s="30" t="s">
        <v>2575</v>
      </c>
      <c r="C17" s="36" t="s">
        <v>1665</v>
      </c>
      <c r="D17" s="31" t="s">
        <v>55</v>
      </c>
      <c r="E17" s="32" t="s">
        <v>2117</v>
      </c>
    </row>
    <row r="18" spans="1:11" ht="18" customHeight="1" x14ac:dyDescent="0.35">
      <c r="A18" s="29"/>
      <c r="B18" s="28" t="s">
        <v>2575</v>
      </c>
      <c r="C18" s="35" t="s">
        <v>9155</v>
      </c>
      <c r="D18" s="31" t="s">
        <v>8552</v>
      </c>
      <c r="E18" s="33" t="s">
        <v>8465</v>
      </c>
    </row>
    <row r="19" spans="1:11" ht="17.5" x14ac:dyDescent="0.35">
      <c r="B19" s="30" t="s">
        <v>2575</v>
      </c>
      <c r="C19" s="35" t="s">
        <v>9147</v>
      </c>
      <c r="D19" s="31" t="s">
        <v>9148</v>
      </c>
      <c r="E19" s="32" t="s">
        <v>2117</v>
      </c>
    </row>
    <row r="21" spans="1:11" ht="25.5" customHeight="1" x14ac:dyDescent="0.35">
      <c r="B21" s="360" t="s">
        <v>2041</v>
      </c>
      <c r="C21" s="360"/>
      <c r="D21" s="360"/>
      <c r="E21" s="360"/>
      <c r="F21" s="360"/>
      <c r="G21" s="360"/>
      <c r="H21" s="360"/>
      <c r="I21" s="360"/>
      <c r="J21" s="360"/>
      <c r="K21" s="360"/>
    </row>
    <row r="22" spans="1:11" s="359" customFormat="1" ht="12.5" customHeight="1" x14ac:dyDescent="0.5">
      <c r="B22" s="358"/>
      <c r="C22" s="358"/>
      <c r="D22" s="358"/>
      <c r="E22" s="358"/>
      <c r="F22" s="358"/>
      <c r="G22" s="358"/>
      <c r="H22" s="358"/>
      <c r="I22" s="358"/>
      <c r="J22" s="358"/>
      <c r="K22" s="358"/>
    </row>
    <row r="23" spans="1:11" ht="16.5" x14ac:dyDescent="0.35">
      <c r="B23" s="28" t="s">
        <v>2575</v>
      </c>
      <c r="C23" s="35" t="s">
        <v>9151</v>
      </c>
      <c r="D23" s="31" t="s">
        <v>9084</v>
      </c>
      <c r="E23" s="33" t="s">
        <v>2116</v>
      </c>
      <c r="H23" s="28" t="s">
        <v>2575</v>
      </c>
      <c r="I23" s="35" t="s">
        <v>9150</v>
      </c>
      <c r="J23" s="31" t="s">
        <v>9140</v>
      </c>
      <c r="K23" s="33" t="s">
        <v>2116</v>
      </c>
    </row>
    <row r="24" spans="1:11" ht="16.5" x14ac:dyDescent="0.35">
      <c r="B24" s="28" t="s">
        <v>2575</v>
      </c>
      <c r="C24" s="35" t="s">
        <v>9152</v>
      </c>
      <c r="D24" s="31" t="s">
        <v>9090</v>
      </c>
      <c r="E24" s="33" t="s">
        <v>2116</v>
      </c>
      <c r="H24" s="28" t="s">
        <v>2575</v>
      </c>
      <c r="I24" s="35" t="s">
        <v>9154</v>
      </c>
      <c r="J24" s="31" t="s">
        <v>9139</v>
      </c>
      <c r="K24" s="33" t="s">
        <v>2116</v>
      </c>
    </row>
  </sheetData>
  <mergeCells count="4">
    <mergeCell ref="B21:K21"/>
    <mergeCell ref="B6:C6"/>
    <mergeCell ref="B12:C12"/>
    <mergeCell ref="B4:K4"/>
  </mergeCells>
  <dataValidations count="11">
    <dataValidation allowBlank="1" showInputMessage="1" showErrorMessage="1" promptTitle="Metadata" prompt="General information about the experiment." sqref="B7 B13 B19" xr:uid="{A2DA2170-E030-411C-8102-0B3A18B8B67C}"/>
    <dataValidation allowBlank="1" showInputMessage="1" showErrorMessage="1" promptTitle="Persons:" prompt="Names, affilitations and roles of key personnel." sqref="B8 B14" xr:uid="{3E8E0F19-9DB8-4F81-A735-CCDE8301CC43}"/>
    <dataValidation allowBlank="1" showInputMessage="1" showErrorMessage="1" promptTitle="Institutions" prompt="Names, affilitations and roles of institutions." sqref="B9 B15" xr:uid="{F032412C-CE96-4B2C-8068-CBA4BEFE207C}"/>
    <dataValidation allowBlank="1" showInputMessage="1" showErrorMessage="1" promptTitle="Documents" prompt="Web pages and documents relating to this experiment." sqref="B10 B16" xr:uid="{73642B62-016C-42A1-8C82-0C2F4CC2116A}"/>
    <dataValidation allowBlank="1" showInputMessage="1" showErrorMessage="1" promptTitle="Soils" prompt="Descriptions of soil properties such as texture and moisture retention characteristics." sqref="B18"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23:B24 H23:H24" xr:uid="{EFAB7CE1-8E13-4E93-B484-EC0D0DA72E92}"/>
    <dataValidation allowBlank="1" showInputMessage="1" showErrorMessage="1" promptTitle="Genotypes" prompt="Descriptions of the genetic material planted. These may be breeding lines, cultivars, hybrids or other types." sqref="B17" xr:uid="{FCE9FB43-E68E-48D2-8D86-1576962E5BF0}"/>
    <dataValidation allowBlank="1" showInputMessage="1" showErrorMessage="1" promptTitle="Tillage" prompt="Dates and methods of tillage operations." sqref="H9" xr:uid="{3B8F8231-6F0B-49D9-AAF2-7A04A63E3033}"/>
    <dataValidation allowBlank="1" showInputMessage="1" showErrorMessage="1" promptTitle="Plantings" prompt="Planting dates, seed rates, row spacing and related information." sqref="H7"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H12"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H15" xr:uid="{3E531815-CCA1-4191-9118-9AE8AEB52B85}"/>
  </dataValidations>
  <hyperlinks>
    <hyperlink ref="C7" location="EXPERIMENTS!A1" display="Experiment" xr:uid="{DE57A3C5-0C16-4DAE-BA2A-04B749803B02}"/>
    <hyperlink ref="K2" location="Glossary!A1" display="Glossary" xr:uid="{C734B8A9-0C55-4607-8903-D028A9F828B0}"/>
    <hyperlink ref="I16" location="'ENVIRON_MODIFICATIONS'!A1" display="Environmental modifications" xr:uid="{258D1865-428F-4160-B541-267ACBA842EE}"/>
    <hyperlink ref="I15" location="HARVESTS!A1" display="Harvest" xr:uid="{76F19F92-E28C-47BB-8C2B-B707F61A6952}"/>
    <hyperlink ref="C17" location="GENOTYPES!A1" display="Genotypes" xr:uid="{F0CC3449-70F4-49A7-9162-2A8066CFF095}"/>
    <hyperlink ref="C8" location="PERSONS!A1" display="Persons" xr:uid="{F8E84C63-AC5C-457C-B108-90D0B901537C}"/>
    <hyperlink ref="C9" location="INSTITUTIONS!A1" display="Institutions" xr:uid="{E8FBFD32-E54A-4BFF-AB4E-DE56F9E7BCA6}"/>
    <hyperlink ref="C10" location="DOCUMENTS!A1" display="Documents" xr:uid="{6A7360B0-F4F8-4807-832F-B15A84F9B342}"/>
    <hyperlink ref="C13" location="PLOT_LAYOUT!A1" display="Plot layout" xr:uid="{2977E138-A5E8-4456-9AAE-302FAE959D37}"/>
    <hyperlink ref="C15" location="CROP_SEASON!A1" display="Crop season" xr:uid="{C5331407-A632-4664-B374-A60D4A703708}"/>
    <hyperlink ref="C14" location="PLOTS!A1" display="Plots" xr:uid="{AC8E5B36-7782-4D17-AB06-7360FB0FF14F}"/>
    <hyperlink ref="C19" location="EXPERIMENT_SETUP!A1" display="Experimental setup" xr:uid="{9D95B229-774A-4569-A591-68C22F43E5C2}"/>
    <hyperlink ref="C16" location="TREATMENTS!A1" display="Treatments" xr:uid="{F4A721A2-491D-4355-A349-5C4116266B21}"/>
    <hyperlink ref="C18" location="SOILS!A1" display="Soils" xr:uid="{7DB04592-D200-4FE6-A610-1CB4459904B9}"/>
    <hyperlink ref="C23" location="'PLANT_DATA'!A1" display="Plant" xr:uid="{D72E8201-20F3-4DDB-88BC-430C47DE839B}"/>
    <hyperlink ref="C24" location="'SOIL_DATA'!A1" display="Soil" xr:uid="{756886FA-29FD-4D21-9D7B-41EEC604F3B6}"/>
    <hyperlink ref="I23" location="'WEATHER_DATA'!A1" display="Weather" xr:uid="{BA9D72FC-E3C9-4609-BB18-E9C82C41C243}"/>
    <hyperlink ref="I24" location="'ENV_DATA'!A1" display="Environment dynamics" xr:uid="{119F5C57-EF37-4F15-99E7-1A5A76723544}"/>
    <hyperlink ref="I9" location="'PLANTINGS'!A1" display="Plantings" xr:uid="{179EEAF7-764D-4951-89E2-E7E077D77B96}"/>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31750</xdr:rowOff>
              </to>
            </anchor>
          </controlPr>
        </control>
      </mc:Choice>
      <mc:Fallback>
        <control shapeId="1067" r:id="rId4" name="cbx_plotDetails"/>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9"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9" customWidth="1"/>
    <col min="14" max="15" width="9.1796875" customWidth="1"/>
    <col min="16" max="17" width="17.7265625" bestFit="1" customWidth="1"/>
    <col min="18" max="18" width="92.453125" bestFit="1" customWidth="1"/>
    <col min="19" max="19" width="8.81640625" customWidth="1"/>
  </cols>
  <sheetData>
    <row r="1" spans="1:19" x14ac:dyDescent="0.35">
      <c r="A1" s="69" t="s">
        <v>37</v>
      </c>
      <c r="B1" s="69" t="s">
        <v>6576</v>
      </c>
      <c r="C1" s="69" t="s">
        <v>273</v>
      </c>
      <c r="D1" s="69" t="s">
        <v>1908</v>
      </c>
      <c r="E1" s="69" t="s">
        <v>1513</v>
      </c>
      <c r="F1" s="69" t="s">
        <v>1909</v>
      </c>
      <c r="G1" s="69" t="s">
        <v>274</v>
      </c>
      <c r="H1" s="69" t="s">
        <v>275</v>
      </c>
      <c r="I1" s="69" t="s">
        <v>2460</v>
      </c>
      <c r="J1" s="69" t="s">
        <v>3394</v>
      </c>
      <c r="K1" s="69" t="s">
        <v>7403</v>
      </c>
      <c r="L1" s="69" t="s">
        <v>7405</v>
      </c>
      <c r="M1" s="69" t="s">
        <v>8436</v>
      </c>
      <c r="N1" s="69" t="s">
        <v>8432</v>
      </c>
      <c r="O1" s="69" t="s">
        <v>8444</v>
      </c>
      <c r="P1" s="69" t="s">
        <v>276</v>
      </c>
      <c r="Q1" s="69" t="s">
        <v>3760</v>
      </c>
      <c r="R1" s="69" t="s">
        <v>6577</v>
      </c>
      <c r="S1" s="69" t="s">
        <v>6949</v>
      </c>
    </row>
    <row r="2" spans="1:19" x14ac:dyDescent="0.35">
      <c r="A2" s="101" t="s">
        <v>3783</v>
      </c>
      <c r="B2" s="100">
        <v>1</v>
      </c>
      <c r="C2" s="101" t="s">
        <v>3784</v>
      </c>
      <c r="D2" s="51" t="s">
        <v>6369</v>
      </c>
      <c r="E2" s="101"/>
      <c r="F2" s="101"/>
      <c r="G2" s="101" t="s">
        <v>3869</v>
      </c>
      <c r="H2" s="101" t="s">
        <v>3870</v>
      </c>
      <c r="I2" s="101"/>
      <c r="J2" s="101" t="s">
        <v>7427</v>
      </c>
      <c r="K2" s="101"/>
      <c r="L2" s="101" t="s">
        <v>153</v>
      </c>
      <c r="M2" s="102">
        <v>0</v>
      </c>
      <c r="N2" s="101" t="s">
        <v>8434</v>
      </c>
      <c r="O2" s="101" t="s">
        <v>8439</v>
      </c>
      <c r="P2" s="101" t="s">
        <v>153</v>
      </c>
      <c r="Q2" s="101" t="s">
        <v>45</v>
      </c>
      <c r="R2" s="101"/>
      <c r="S2" s="101"/>
    </row>
    <row r="3" spans="1:19" x14ac:dyDescent="0.35">
      <c r="A3" s="101" t="s">
        <v>3783</v>
      </c>
      <c r="B3" s="100">
        <v>1</v>
      </c>
      <c r="C3" s="101" t="s">
        <v>3795</v>
      </c>
      <c r="D3" s="51" t="s">
        <v>6514</v>
      </c>
      <c r="E3" s="101"/>
      <c r="F3" s="101"/>
      <c r="G3" s="101" t="s">
        <v>3891</v>
      </c>
      <c r="H3" s="101" t="s">
        <v>3892</v>
      </c>
      <c r="I3" s="101"/>
      <c r="J3" s="101" t="s">
        <v>7427</v>
      </c>
      <c r="K3" s="101"/>
      <c r="L3" s="101" t="s">
        <v>91</v>
      </c>
      <c r="M3" s="102">
        <v>0</v>
      </c>
      <c r="N3" s="101" t="s">
        <v>8434</v>
      </c>
      <c r="O3" s="101" t="s">
        <v>8439</v>
      </c>
      <c r="P3" s="101" t="s">
        <v>91</v>
      </c>
      <c r="Q3" s="101" t="s">
        <v>45</v>
      </c>
      <c r="R3" s="101"/>
      <c r="S3" s="101"/>
    </row>
    <row r="4" spans="1:19" x14ac:dyDescent="0.35">
      <c r="A4" s="101" t="s">
        <v>3783</v>
      </c>
      <c r="B4" s="100">
        <v>1</v>
      </c>
      <c r="C4" s="101" t="s">
        <v>3796</v>
      </c>
      <c r="D4" s="51" t="s">
        <v>6515</v>
      </c>
      <c r="E4" s="101"/>
      <c r="F4" s="101"/>
      <c r="G4" s="101" t="s">
        <v>3776</v>
      </c>
      <c r="H4" s="101" t="s">
        <v>3893</v>
      </c>
      <c r="I4" s="101"/>
      <c r="J4" s="101" t="s">
        <v>7427</v>
      </c>
      <c r="K4" s="101"/>
      <c r="L4" s="101" t="s">
        <v>91</v>
      </c>
      <c r="M4" s="102">
        <v>0</v>
      </c>
      <c r="N4" s="101" t="s">
        <v>8434</v>
      </c>
      <c r="O4" s="101" t="s">
        <v>8439</v>
      </c>
      <c r="P4" s="101" t="s">
        <v>91</v>
      </c>
      <c r="Q4" s="101" t="s">
        <v>45</v>
      </c>
      <c r="R4" s="101"/>
      <c r="S4" s="101"/>
    </row>
    <row r="5" spans="1:19" x14ac:dyDescent="0.35">
      <c r="A5" s="101" t="s">
        <v>3783</v>
      </c>
      <c r="B5" s="100">
        <v>2</v>
      </c>
      <c r="C5" s="101" t="s">
        <v>3785</v>
      </c>
      <c r="D5" s="51" t="s">
        <v>6370</v>
      </c>
      <c r="E5" s="101"/>
      <c r="F5" s="101"/>
      <c r="G5" s="101" t="s">
        <v>3871</v>
      </c>
      <c r="H5" s="101" t="s">
        <v>3872</v>
      </c>
      <c r="I5" s="101"/>
      <c r="J5" s="101" t="s">
        <v>7427</v>
      </c>
      <c r="K5" s="101"/>
      <c r="L5" s="101" t="s">
        <v>91</v>
      </c>
      <c r="M5" s="102">
        <v>0</v>
      </c>
      <c r="N5" s="101" t="s">
        <v>8434</v>
      </c>
      <c r="O5" s="101" t="s">
        <v>8439</v>
      </c>
      <c r="P5" s="101" t="s">
        <v>91</v>
      </c>
      <c r="Q5" s="101" t="s">
        <v>45</v>
      </c>
      <c r="R5" s="101"/>
      <c r="S5" s="101"/>
    </row>
    <row r="6" spans="1:19" x14ac:dyDescent="0.35">
      <c r="A6" s="101" t="s">
        <v>3783</v>
      </c>
      <c r="B6" s="100">
        <v>3</v>
      </c>
      <c r="C6" s="101" t="s">
        <v>3786</v>
      </c>
      <c r="D6" s="52" t="s">
        <v>6517</v>
      </c>
      <c r="E6" s="101"/>
      <c r="F6" s="101"/>
      <c r="G6" s="101" t="s">
        <v>3873</v>
      </c>
      <c r="H6" s="101" t="s">
        <v>3874</v>
      </c>
      <c r="I6" s="101"/>
      <c r="J6" s="101" t="s">
        <v>7427</v>
      </c>
      <c r="K6" s="101"/>
      <c r="L6" s="101" t="s">
        <v>91</v>
      </c>
      <c r="M6" s="102">
        <v>0</v>
      </c>
      <c r="N6" s="101" t="s">
        <v>8434</v>
      </c>
      <c r="O6" s="101" t="s">
        <v>8439</v>
      </c>
      <c r="P6" s="101" t="s">
        <v>92</v>
      </c>
      <c r="Q6" s="101" t="s">
        <v>45</v>
      </c>
      <c r="R6" s="101"/>
      <c r="S6" s="101"/>
    </row>
    <row r="7" spans="1:19" x14ac:dyDescent="0.35">
      <c r="A7" s="101" t="s">
        <v>3783</v>
      </c>
      <c r="B7" s="100">
        <v>4</v>
      </c>
      <c r="C7" s="101" t="s">
        <v>3787</v>
      </c>
      <c r="D7" s="52" t="s">
        <v>6516</v>
      </c>
      <c r="E7" s="101"/>
      <c r="F7" s="101"/>
      <c r="G7" s="101" t="s">
        <v>3875</v>
      </c>
      <c r="H7" s="101" t="s">
        <v>3876</v>
      </c>
      <c r="I7" s="101"/>
      <c r="J7" s="101" t="s">
        <v>7427</v>
      </c>
      <c r="K7" s="101"/>
      <c r="L7" s="101" t="s">
        <v>91</v>
      </c>
      <c r="M7" s="102">
        <v>0</v>
      </c>
      <c r="N7" s="101" t="s">
        <v>8434</v>
      </c>
      <c r="O7" s="101" t="s">
        <v>8439</v>
      </c>
      <c r="P7" s="101" t="s">
        <v>92</v>
      </c>
      <c r="Q7" s="101" t="s">
        <v>45</v>
      </c>
      <c r="R7" s="101"/>
      <c r="S7" s="101"/>
    </row>
    <row r="8" spans="1:19" x14ac:dyDescent="0.35">
      <c r="A8" s="101" t="s">
        <v>3783</v>
      </c>
      <c r="B8" s="100">
        <v>5</v>
      </c>
      <c r="C8" s="101" t="s">
        <v>3788</v>
      </c>
      <c r="D8" s="51" t="s">
        <v>6518</v>
      </c>
      <c r="E8" s="101"/>
      <c r="F8" s="101"/>
      <c r="G8" s="101" t="s">
        <v>3877</v>
      </c>
      <c r="H8" s="101" t="s">
        <v>3878</v>
      </c>
      <c r="I8" s="101"/>
      <c r="J8" s="101" t="s">
        <v>7427</v>
      </c>
      <c r="K8" s="101"/>
      <c r="L8" s="101" t="s">
        <v>153</v>
      </c>
      <c r="M8" s="102">
        <v>0</v>
      </c>
      <c r="N8" s="101" t="s">
        <v>8434</v>
      </c>
      <c r="O8" s="101" t="s">
        <v>8439</v>
      </c>
      <c r="P8" s="101" t="s">
        <v>153</v>
      </c>
      <c r="Q8" s="101" t="s">
        <v>45</v>
      </c>
      <c r="R8" s="101"/>
      <c r="S8" s="101"/>
    </row>
    <row r="9" spans="1:19" x14ac:dyDescent="0.35">
      <c r="A9" s="101" t="s">
        <v>3783</v>
      </c>
      <c r="B9" s="100">
        <v>6</v>
      </c>
      <c r="C9" s="101" t="s">
        <v>3789</v>
      </c>
      <c r="D9" s="51" t="s">
        <v>6519</v>
      </c>
      <c r="E9" s="101"/>
      <c r="F9" s="101"/>
      <c r="G9" s="101" t="s">
        <v>3879</v>
      </c>
      <c r="H9" s="101" t="s">
        <v>3880</v>
      </c>
      <c r="I9" s="101"/>
      <c r="J9" s="101" t="s">
        <v>7427</v>
      </c>
      <c r="K9" s="101"/>
      <c r="L9" s="101" t="s">
        <v>91</v>
      </c>
      <c r="M9" s="102">
        <v>0</v>
      </c>
      <c r="N9" s="101" t="s">
        <v>8434</v>
      </c>
      <c r="O9" s="101" t="s">
        <v>8439</v>
      </c>
      <c r="P9" s="101" t="s">
        <v>91</v>
      </c>
      <c r="Q9" s="101" t="s">
        <v>45</v>
      </c>
      <c r="R9" s="101"/>
      <c r="S9" s="101"/>
    </row>
    <row r="10" spans="1:19" x14ac:dyDescent="0.35">
      <c r="A10" s="101" t="s">
        <v>3783</v>
      </c>
      <c r="B10" s="100">
        <v>7</v>
      </c>
      <c r="C10" s="101" t="s">
        <v>3790</v>
      </c>
      <c r="D10" s="101" t="s">
        <v>6365</v>
      </c>
      <c r="E10" s="101"/>
      <c r="F10" s="101"/>
      <c r="G10" s="101" t="s">
        <v>3881</v>
      </c>
      <c r="H10" s="101" t="s">
        <v>3882</v>
      </c>
      <c r="I10" s="101"/>
      <c r="J10" s="101" t="s">
        <v>7427</v>
      </c>
      <c r="K10" s="101"/>
      <c r="L10" s="101" t="s">
        <v>7407</v>
      </c>
      <c r="M10" s="102">
        <v>0</v>
      </c>
      <c r="N10" s="101" t="s">
        <v>8434</v>
      </c>
      <c r="O10" s="101" t="s">
        <v>8439</v>
      </c>
      <c r="P10" s="101" t="s">
        <v>100</v>
      </c>
      <c r="Q10" s="101" t="s">
        <v>45</v>
      </c>
    </row>
    <row r="11" spans="1:19" x14ac:dyDescent="0.35">
      <c r="A11" s="101" t="s">
        <v>3783</v>
      </c>
      <c r="B11" s="100">
        <v>8</v>
      </c>
      <c r="C11" s="101" t="s">
        <v>3791</v>
      </c>
      <c r="D11" s="101" t="s">
        <v>6368</v>
      </c>
      <c r="E11" s="101"/>
      <c r="F11" s="101"/>
      <c r="G11" s="101" t="s">
        <v>3883</v>
      </c>
      <c r="H11" s="101" t="s">
        <v>3884</v>
      </c>
      <c r="I11" s="101"/>
      <c r="J11" s="101" t="s">
        <v>7427</v>
      </c>
      <c r="K11" s="101"/>
      <c r="L11" s="101" t="s">
        <v>7407</v>
      </c>
      <c r="M11" s="102">
        <v>0</v>
      </c>
      <c r="N11" s="101" t="s">
        <v>8434</v>
      </c>
      <c r="O11" s="101" t="s">
        <v>8439</v>
      </c>
      <c r="P11" s="101" t="s">
        <v>100</v>
      </c>
      <c r="Q11" s="101" t="s">
        <v>45</v>
      </c>
      <c r="R11" s="101"/>
      <c r="S11" s="101"/>
    </row>
    <row r="12" spans="1:19" x14ac:dyDescent="0.35">
      <c r="A12" s="101" t="s">
        <v>3783</v>
      </c>
      <c r="B12" s="100">
        <v>9</v>
      </c>
      <c r="C12" s="101" t="s">
        <v>3792</v>
      </c>
      <c r="D12" s="101" t="s">
        <v>6366</v>
      </c>
      <c r="E12" s="101"/>
      <c r="F12" s="101"/>
      <c r="G12" s="101" t="s">
        <v>3885</v>
      </c>
      <c r="H12" s="101" t="s">
        <v>3886</v>
      </c>
      <c r="I12" s="101"/>
      <c r="J12" s="101" t="s">
        <v>7427</v>
      </c>
      <c r="K12" s="101"/>
      <c r="L12" s="101" t="s">
        <v>7407</v>
      </c>
      <c r="M12" s="102">
        <v>0</v>
      </c>
      <c r="N12" s="101" t="s">
        <v>8434</v>
      </c>
      <c r="O12" s="101" t="s">
        <v>8439</v>
      </c>
      <c r="P12" s="101" t="s">
        <v>100</v>
      </c>
      <c r="Q12" s="101" t="s">
        <v>45</v>
      </c>
      <c r="R12" s="101"/>
      <c r="S12" s="101"/>
    </row>
    <row r="13" spans="1:19" x14ac:dyDescent="0.35">
      <c r="A13" s="101" t="s">
        <v>3783</v>
      </c>
      <c r="B13" s="100">
        <v>10</v>
      </c>
      <c r="C13" s="101" t="s">
        <v>3793</v>
      </c>
      <c r="D13" s="101" t="s">
        <v>6367</v>
      </c>
      <c r="E13" s="101"/>
      <c r="F13" s="101"/>
      <c r="G13" s="101" t="s">
        <v>3887</v>
      </c>
      <c r="H13" s="101" t="s">
        <v>3888</v>
      </c>
      <c r="I13" s="101"/>
      <c r="J13" s="101" t="s">
        <v>7427</v>
      </c>
      <c r="K13" s="101"/>
      <c r="L13" s="101" t="s">
        <v>7407</v>
      </c>
      <c r="M13" s="102">
        <v>0</v>
      </c>
      <c r="N13" s="101" t="s">
        <v>8434</v>
      </c>
      <c r="O13" s="101" t="s">
        <v>8439</v>
      </c>
      <c r="P13" s="101" t="s">
        <v>100</v>
      </c>
      <c r="Q13" s="101" t="s">
        <v>45</v>
      </c>
      <c r="R13" s="101"/>
      <c r="S13" s="101"/>
    </row>
    <row r="14" spans="1:19" x14ac:dyDescent="0.35">
      <c r="A14" s="101" t="s">
        <v>3783</v>
      </c>
      <c r="B14" s="100">
        <v>11</v>
      </c>
      <c r="C14" s="101" t="s">
        <v>3794</v>
      </c>
      <c r="D14" s="101" t="s">
        <v>6520</v>
      </c>
      <c r="E14" s="101"/>
      <c r="F14" s="101"/>
      <c r="G14" s="101" t="s">
        <v>3889</v>
      </c>
      <c r="H14" s="101" t="s">
        <v>3890</v>
      </c>
      <c r="I14" s="101"/>
      <c r="J14" s="101" t="s">
        <v>7427</v>
      </c>
      <c r="K14" s="101"/>
      <c r="L14" s="101" t="s">
        <v>91</v>
      </c>
      <c r="M14" s="102">
        <v>0</v>
      </c>
      <c r="N14" s="101" t="s">
        <v>8434</v>
      </c>
      <c r="O14" s="101" t="s">
        <v>8439</v>
      </c>
      <c r="P14" s="101" t="s">
        <v>91</v>
      </c>
      <c r="Q14" s="101" t="s">
        <v>45</v>
      </c>
      <c r="R14" s="101"/>
      <c r="S14" s="101"/>
    </row>
    <row r="15" spans="1:19" x14ac:dyDescent="0.35">
      <c r="A15" s="121" t="s">
        <v>6696</v>
      </c>
      <c r="B15" s="72">
        <v>-99</v>
      </c>
      <c r="C15" s="57" t="s">
        <v>6615</v>
      </c>
      <c r="D15" s="101"/>
      <c r="E15" s="45"/>
      <c r="F15" s="101"/>
      <c r="G15" s="45" t="s">
        <v>6697</v>
      </c>
      <c r="H15" s="45" t="s">
        <v>6698</v>
      </c>
      <c r="I15" s="101"/>
      <c r="J15" s="45" t="s">
        <v>7427</v>
      </c>
      <c r="K15" s="45"/>
      <c r="L15" s="45" t="s">
        <v>7406</v>
      </c>
      <c r="M15" s="134"/>
      <c r="N15" s="45"/>
      <c r="O15" s="45"/>
      <c r="P15" s="117" t="s">
        <v>165</v>
      </c>
      <c r="Q15" s="117" t="s">
        <v>54</v>
      </c>
      <c r="R15" s="48"/>
      <c r="S15" s="48"/>
    </row>
    <row r="16" spans="1:19" x14ac:dyDescent="0.35">
      <c r="A16" s="121" t="s">
        <v>6696</v>
      </c>
      <c r="B16" s="72">
        <v>-99</v>
      </c>
      <c r="C16" s="57" t="s">
        <v>6622</v>
      </c>
      <c r="D16" s="101"/>
      <c r="E16" s="45"/>
      <c r="F16" s="101"/>
      <c r="G16" s="45" t="s">
        <v>6711</v>
      </c>
      <c r="H16" s="45" t="s">
        <v>6712</v>
      </c>
      <c r="I16" s="101"/>
      <c r="J16" s="45" t="s">
        <v>7427</v>
      </c>
      <c r="K16" s="45"/>
      <c r="L16" s="45" t="s">
        <v>153</v>
      </c>
      <c r="M16" s="134"/>
      <c r="N16" s="45"/>
      <c r="O16" s="45"/>
      <c r="P16" s="117" t="s">
        <v>153</v>
      </c>
      <c r="Q16" s="117" t="s">
        <v>54</v>
      </c>
      <c r="R16" s="48"/>
      <c r="S16" s="48"/>
    </row>
    <row r="17" spans="1:19" x14ac:dyDescent="0.35">
      <c r="A17" s="121" t="s">
        <v>6696</v>
      </c>
      <c r="B17" s="72">
        <v>-99</v>
      </c>
      <c r="C17" s="57" t="s">
        <v>6617</v>
      </c>
      <c r="D17" s="101"/>
      <c r="E17" s="45"/>
      <c r="F17" s="101"/>
      <c r="G17" s="45" t="s">
        <v>6701</v>
      </c>
      <c r="H17" s="45" t="s">
        <v>6702</v>
      </c>
      <c r="I17" s="101"/>
      <c r="J17" s="45" t="s">
        <v>7427</v>
      </c>
      <c r="K17" s="45"/>
      <c r="L17" s="45" t="s">
        <v>91</v>
      </c>
      <c r="M17" s="134"/>
      <c r="N17" s="45"/>
      <c r="O17" s="45"/>
      <c r="P17" s="117" t="s">
        <v>92</v>
      </c>
      <c r="Q17" s="117" t="s">
        <v>54</v>
      </c>
      <c r="R17" s="48"/>
      <c r="S17" s="48"/>
    </row>
    <row r="18" spans="1:19" x14ac:dyDescent="0.35">
      <c r="A18" s="121" t="s">
        <v>6696</v>
      </c>
      <c r="B18" s="72">
        <v>-99</v>
      </c>
      <c r="C18" s="57" t="s">
        <v>6618</v>
      </c>
      <c r="D18" s="101"/>
      <c r="E18" s="45"/>
      <c r="F18" s="101"/>
      <c r="G18" s="45" t="s">
        <v>6703</v>
      </c>
      <c r="H18" s="45" t="s">
        <v>6704</v>
      </c>
      <c r="I18" s="101"/>
      <c r="J18" s="45" t="s">
        <v>7427</v>
      </c>
      <c r="K18" s="45"/>
      <c r="L18" s="45" t="s">
        <v>7406</v>
      </c>
      <c r="M18" s="134"/>
      <c r="N18" s="45"/>
      <c r="O18" s="45"/>
      <c r="P18" s="117" t="s">
        <v>156</v>
      </c>
      <c r="Q18" s="117" t="s">
        <v>54</v>
      </c>
      <c r="R18" s="48"/>
      <c r="S18" s="48"/>
    </row>
    <row r="19" spans="1:19" x14ac:dyDescent="0.35">
      <c r="A19" s="121" t="s">
        <v>6696</v>
      </c>
      <c r="B19" s="72">
        <v>-99</v>
      </c>
      <c r="C19" s="57" t="s">
        <v>6619</v>
      </c>
      <c r="D19" s="101"/>
      <c r="E19" s="45"/>
      <c r="F19" s="101"/>
      <c r="G19" s="45" t="s">
        <v>6705</v>
      </c>
      <c r="H19" s="45" t="s">
        <v>6706</v>
      </c>
      <c r="I19" s="101"/>
      <c r="J19" s="45" t="s">
        <v>7427</v>
      </c>
      <c r="K19" s="45"/>
      <c r="L19" s="45" t="s">
        <v>7406</v>
      </c>
      <c r="M19" s="134"/>
      <c r="N19" s="45"/>
      <c r="O19" s="45"/>
      <c r="P19" s="117" t="s">
        <v>195</v>
      </c>
      <c r="Q19" s="117" t="s">
        <v>54</v>
      </c>
      <c r="R19" s="48"/>
      <c r="S19" s="48"/>
    </row>
    <row r="20" spans="1:19" x14ac:dyDescent="0.35">
      <c r="A20" s="121" t="s">
        <v>6696</v>
      </c>
      <c r="B20" s="72">
        <v>-99</v>
      </c>
      <c r="C20" s="57" t="s">
        <v>6620</v>
      </c>
      <c r="D20" s="101"/>
      <c r="E20" s="45"/>
      <c r="F20" s="101"/>
      <c r="G20" s="45" t="s">
        <v>6707</v>
      </c>
      <c r="H20" s="45" t="s">
        <v>6708</v>
      </c>
      <c r="I20" s="101"/>
      <c r="J20" s="45" t="s">
        <v>7427</v>
      </c>
      <c r="K20" s="45"/>
      <c r="L20" s="45" t="s">
        <v>7406</v>
      </c>
      <c r="M20" s="134"/>
      <c r="N20" s="45"/>
      <c r="O20" s="45"/>
      <c r="P20" s="117" t="s">
        <v>195</v>
      </c>
      <c r="Q20" s="117" t="s">
        <v>54</v>
      </c>
      <c r="R20" s="48"/>
      <c r="S20" s="48"/>
    </row>
    <row r="21" spans="1:19" x14ac:dyDescent="0.35">
      <c r="A21" s="121" t="s">
        <v>6696</v>
      </c>
      <c r="B21" s="72">
        <v>-99</v>
      </c>
      <c r="C21" s="57" t="s">
        <v>6621</v>
      </c>
      <c r="D21" s="101"/>
      <c r="E21" s="45"/>
      <c r="F21" s="101"/>
      <c r="G21" s="45" t="s">
        <v>6709</v>
      </c>
      <c r="H21" s="45" t="s">
        <v>6710</v>
      </c>
      <c r="I21" s="101"/>
      <c r="J21" s="45" t="s">
        <v>7427</v>
      </c>
      <c r="K21" s="45"/>
      <c r="L21" s="45" t="s">
        <v>91</v>
      </c>
      <c r="M21" s="134"/>
      <c r="N21" s="45"/>
      <c r="O21" s="45"/>
      <c r="P21" s="117" t="s">
        <v>92</v>
      </c>
      <c r="Q21" s="117" t="s">
        <v>54</v>
      </c>
      <c r="R21" s="48"/>
      <c r="S21" s="48"/>
    </row>
    <row r="22" spans="1:19" x14ac:dyDescent="0.35">
      <c r="A22" s="121" t="s">
        <v>6696</v>
      </c>
      <c r="B22" s="72">
        <v>-99</v>
      </c>
      <c r="C22" s="57" t="s">
        <v>6616</v>
      </c>
      <c r="D22" s="101"/>
      <c r="E22" s="45"/>
      <c r="F22" s="101"/>
      <c r="G22" s="45" t="s">
        <v>6699</v>
      </c>
      <c r="H22" s="45" t="s">
        <v>6700</v>
      </c>
      <c r="I22" s="101"/>
      <c r="J22" s="45" t="s">
        <v>7427</v>
      </c>
      <c r="K22" s="45"/>
      <c r="L22" s="45" t="s">
        <v>7406</v>
      </c>
      <c r="M22" s="134"/>
      <c r="N22" s="45"/>
      <c r="O22" s="45"/>
      <c r="P22" s="117" t="s">
        <v>157</v>
      </c>
      <c r="Q22" s="117" t="s">
        <v>54</v>
      </c>
      <c r="R22" s="48"/>
      <c r="S22" s="48"/>
    </row>
    <row r="23" spans="1:19" x14ac:dyDescent="0.35">
      <c r="A23" s="121" t="s">
        <v>6696</v>
      </c>
      <c r="B23" s="72">
        <v>-99</v>
      </c>
      <c r="C23" s="57" t="s">
        <v>6614</v>
      </c>
      <c r="D23" s="101"/>
      <c r="E23" s="45"/>
      <c r="F23" s="101"/>
      <c r="G23" s="45" t="s">
        <v>6694</v>
      </c>
      <c r="H23" s="45" t="s">
        <v>6695</v>
      </c>
      <c r="I23" s="101"/>
      <c r="J23" s="45" t="s">
        <v>7427</v>
      </c>
      <c r="K23" s="45"/>
      <c r="L23" s="45" t="s">
        <v>91</v>
      </c>
      <c r="M23" s="134"/>
      <c r="N23" s="45"/>
      <c r="O23" s="45"/>
      <c r="P23" s="117" t="s">
        <v>92</v>
      </c>
      <c r="Q23" s="117" t="s">
        <v>54</v>
      </c>
      <c r="R23" s="48"/>
      <c r="S23" s="48"/>
    </row>
    <row r="24" spans="1:19" x14ac:dyDescent="0.35">
      <c r="A24" s="101" t="s">
        <v>2036</v>
      </c>
      <c r="B24" s="72">
        <v>-99</v>
      </c>
      <c r="C24" s="45" t="s">
        <v>6632</v>
      </c>
      <c r="D24" s="101"/>
      <c r="E24" s="45"/>
      <c r="F24" s="101"/>
      <c r="G24" s="45" t="s">
        <v>6733</v>
      </c>
      <c r="H24" s="45" t="s">
        <v>6734</v>
      </c>
      <c r="I24" s="101"/>
      <c r="J24" s="45" t="s">
        <v>7427</v>
      </c>
      <c r="K24" s="45"/>
      <c r="L24" s="101" t="s">
        <v>7407</v>
      </c>
      <c r="M24" s="102"/>
      <c r="N24" s="101"/>
      <c r="O24" s="101"/>
      <c r="P24" s="117" t="s">
        <v>2982</v>
      </c>
      <c r="Q24" s="117" t="s">
        <v>54</v>
      </c>
      <c r="R24" s="48"/>
      <c r="S24" s="48"/>
    </row>
    <row r="25" spans="1:19" x14ac:dyDescent="0.35">
      <c r="A25" s="101" t="s">
        <v>2036</v>
      </c>
      <c r="B25" s="72">
        <v>-99</v>
      </c>
      <c r="C25" s="45" t="s">
        <v>6631</v>
      </c>
      <c r="D25" s="101"/>
      <c r="E25" s="45"/>
      <c r="F25" s="101"/>
      <c r="G25" s="45" t="s">
        <v>6731</v>
      </c>
      <c r="H25" s="45" t="s">
        <v>6732</v>
      </c>
      <c r="I25" s="101"/>
      <c r="J25" s="45" t="s">
        <v>7427</v>
      </c>
      <c r="K25" s="45"/>
      <c r="L25" s="45" t="s">
        <v>7408</v>
      </c>
      <c r="M25" s="134"/>
      <c r="N25" s="45"/>
      <c r="O25" s="45"/>
      <c r="P25" s="117" t="s">
        <v>3936</v>
      </c>
      <c r="Q25" s="117" t="s">
        <v>54</v>
      </c>
      <c r="R25" s="48"/>
      <c r="S25" s="48"/>
    </row>
    <row r="26" spans="1:19" x14ac:dyDescent="0.35">
      <c r="A26" s="103" t="s">
        <v>2036</v>
      </c>
      <c r="B26" s="90">
        <v>1</v>
      </c>
      <c r="C26" s="91" t="s">
        <v>93</v>
      </c>
      <c r="D26" s="91" t="s">
        <v>1921</v>
      </c>
      <c r="E26" s="92" t="s">
        <v>2120</v>
      </c>
      <c r="F26" s="91" t="s">
        <v>7625</v>
      </c>
      <c r="G26" s="91" t="s">
        <v>277</v>
      </c>
      <c r="H26" s="91" t="s">
        <v>278</v>
      </c>
      <c r="I26" s="91" t="s">
        <v>2301</v>
      </c>
      <c r="J26" s="93" t="s">
        <v>7427</v>
      </c>
      <c r="K26" s="93"/>
      <c r="L26" s="91" t="s">
        <v>91</v>
      </c>
      <c r="M26" s="135" t="s">
        <v>8433</v>
      </c>
      <c r="N26" s="93" t="s">
        <v>8435</v>
      </c>
      <c r="O26" s="93" t="s">
        <v>8438</v>
      </c>
      <c r="P26" s="103" t="s">
        <v>91</v>
      </c>
      <c r="Q26" s="103" t="s">
        <v>54</v>
      </c>
      <c r="R26" s="103"/>
      <c r="S26" s="103"/>
    </row>
    <row r="27" spans="1:19" x14ac:dyDescent="0.35">
      <c r="A27" s="101" t="s">
        <v>2036</v>
      </c>
      <c r="B27" s="72">
        <v>2</v>
      </c>
      <c r="C27" s="49" t="s">
        <v>126</v>
      </c>
      <c r="D27" s="49" t="s">
        <v>1948</v>
      </c>
      <c r="E27" s="49" t="s">
        <v>7510</v>
      </c>
      <c r="F27" s="49" t="s">
        <v>7583</v>
      </c>
      <c r="G27" s="49" t="s">
        <v>338</v>
      </c>
      <c r="H27" s="51" t="s">
        <v>2115</v>
      </c>
      <c r="I27" s="64" t="s">
        <v>2451</v>
      </c>
      <c r="J27" s="51" t="s">
        <v>7427</v>
      </c>
      <c r="K27" s="51"/>
      <c r="L27" s="101" t="s">
        <v>7407</v>
      </c>
      <c r="M27" s="102" t="s">
        <v>8433</v>
      </c>
      <c r="N27" s="101" t="s">
        <v>8435</v>
      </c>
      <c r="O27" s="101" t="s">
        <v>8438</v>
      </c>
      <c r="P27" s="101" t="s">
        <v>100</v>
      </c>
      <c r="Q27" s="101" t="s">
        <v>54</v>
      </c>
      <c r="R27" s="101"/>
      <c r="S27" s="101"/>
    </row>
    <row r="28" spans="1:19" x14ac:dyDescent="0.35">
      <c r="A28" s="101" t="s">
        <v>2036</v>
      </c>
      <c r="B28" s="72">
        <v>3</v>
      </c>
      <c r="C28" s="49" t="s">
        <v>2027</v>
      </c>
      <c r="D28" s="49" t="s">
        <v>2053</v>
      </c>
      <c r="E28" s="49" t="s">
        <v>7522</v>
      </c>
      <c r="F28" s="49" t="s">
        <v>7512</v>
      </c>
      <c r="G28" s="49" t="s">
        <v>2105</v>
      </c>
      <c r="H28" s="49" t="s">
        <v>2106</v>
      </c>
      <c r="I28" s="63" t="s">
        <v>2452</v>
      </c>
      <c r="J28" s="51" t="s">
        <v>7427</v>
      </c>
      <c r="K28" s="51"/>
      <c r="L28" s="49" t="s">
        <v>153</v>
      </c>
      <c r="M28" s="136" t="s">
        <v>8433</v>
      </c>
      <c r="N28" s="51" t="s">
        <v>8434</v>
      </c>
      <c r="O28" s="51" t="s">
        <v>8438</v>
      </c>
      <c r="P28" s="101" t="s">
        <v>153</v>
      </c>
      <c r="Q28" s="101" t="s">
        <v>54</v>
      </c>
      <c r="R28" s="101"/>
      <c r="S28" s="101"/>
    </row>
    <row r="29" spans="1:19" x14ac:dyDescent="0.35">
      <c r="A29" s="101" t="s">
        <v>2036</v>
      </c>
      <c r="B29" s="72">
        <v>4</v>
      </c>
      <c r="C29" s="49" t="s">
        <v>2028</v>
      </c>
      <c r="D29" s="49" t="s">
        <v>7404</v>
      </c>
      <c r="E29" s="49" t="s">
        <v>7517</v>
      </c>
      <c r="F29" s="49" t="s">
        <v>7511</v>
      </c>
      <c r="G29" s="49" t="s">
        <v>2111</v>
      </c>
      <c r="H29" s="49" t="s">
        <v>2109</v>
      </c>
      <c r="I29" s="63" t="s">
        <v>2454</v>
      </c>
      <c r="J29" s="51" t="s">
        <v>3410</v>
      </c>
      <c r="K29" s="51" t="s">
        <v>7425</v>
      </c>
      <c r="L29" s="49" t="s">
        <v>91</v>
      </c>
      <c r="M29" s="136">
        <v>0</v>
      </c>
      <c r="N29" s="51" t="s">
        <v>8434</v>
      </c>
      <c r="O29" s="51" t="s">
        <v>8439</v>
      </c>
      <c r="P29" s="101" t="s">
        <v>92</v>
      </c>
      <c r="Q29" s="101" t="s">
        <v>54</v>
      </c>
      <c r="R29" s="101"/>
      <c r="S29" s="101"/>
    </row>
    <row r="30" spans="1:19" x14ac:dyDescent="0.35">
      <c r="A30" s="101" t="s">
        <v>2036</v>
      </c>
      <c r="B30" s="72">
        <v>5</v>
      </c>
      <c r="C30" s="49" t="s">
        <v>2030</v>
      </c>
      <c r="D30" s="49" t="s">
        <v>1950</v>
      </c>
      <c r="E30" s="49" t="s">
        <v>7523</v>
      </c>
      <c r="F30" s="49" t="s">
        <v>7612</v>
      </c>
      <c r="G30" s="49" t="s">
        <v>2112</v>
      </c>
      <c r="H30" s="49" t="s">
        <v>2110</v>
      </c>
      <c r="I30" s="63" t="s">
        <v>2455</v>
      </c>
      <c r="J30" s="51" t="s">
        <v>3395</v>
      </c>
      <c r="K30" s="51" t="s">
        <v>7426</v>
      </c>
      <c r="L30" s="49" t="s">
        <v>91</v>
      </c>
      <c r="M30" s="136">
        <v>0</v>
      </c>
      <c r="N30" s="51" t="s">
        <v>8434</v>
      </c>
      <c r="O30" s="51" t="s">
        <v>8439</v>
      </c>
      <c r="P30" s="101" t="s">
        <v>92</v>
      </c>
      <c r="Q30" s="101" t="s">
        <v>54</v>
      </c>
      <c r="R30" s="101"/>
      <c r="S30" s="101"/>
    </row>
    <row r="31" spans="1:19" x14ac:dyDescent="0.35">
      <c r="A31" s="101" t="s">
        <v>2036</v>
      </c>
      <c r="B31" s="72">
        <v>6</v>
      </c>
      <c r="C31" s="51" t="s">
        <v>2741</v>
      </c>
      <c r="D31" s="45" t="s">
        <v>1883</v>
      </c>
      <c r="E31" s="51" t="s">
        <v>7524</v>
      </c>
      <c r="F31" s="51" t="s">
        <v>7613</v>
      </c>
      <c r="G31" s="51" t="s">
        <v>3173</v>
      </c>
      <c r="H31" s="45" t="s">
        <v>2945</v>
      </c>
      <c r="I31" s="51"/>
      <c r="J31" s="51" t="s">
        <v>7427</v>
      </c>
      <c r="K31" s="51"/>
      <c r="L31" s="45" t="s">
        <v>7406</v>
      </c>
      <c r="M31" s="134">
        <v>0</v>
      </c>
      <c r="N31" s="45" t="s">
        <v>8434</v>
      </c>
      <c r="O31" s="45" t="s">
        <v>8439</v>
      </c>
      <c r="P31" s="101" t="s">
        <v>156</v>
      </c>
      <c r="Q31" s="101" t="s">
        <v>54</v>
      </c>
      <c r="R31" s="101"/>
      <c r="S31" s="101"/>
    </row>
    <row r="32" spans="1:19" x14ac:dyDescent="0.35">
      <c r="A32" s="101" t="s">
        <v>2036</v>
      </c>
      <c r="B32" s="72">
        <v>7</v>
      </c>
      <c r="C32" s="49" t="s">
        <v>2031</v>
      </c>
      <c r="D32" s="49" t="s">
        <v>2029</v>
      </c>
      <c r="E32" s="49" t="s">
        <v>7525</v>
      </c>
      <c r="F32" s="49" t="s">
        <v>2256</v>
      </c>
      <c r="G32" s="49" t="s">
        <v>2114</v>
      </c>
      <c r="H32" s="49" t="s">
        <v>2113</v>
      </c>
      <c r="I32" s="63" t="s">
        <v>2456</v>
      </c>
      <c r="J32" s="51" t="s">
        <v>7427</v>
      </c>
      <c r="K32" s="51"/>
      <c r="L32" s="45" t="s">
        <v>7406</v>
      </c>
      <c r="M32" s="134">
        <v>0</v>
      </c>
      <c r="N32" s="45" t="s">
        <v>8434</v>
      </c>
      <c r="O32" s="45" t="s">
        <v>8439</v>
      </c>
      <c r="P32" s="101" t="s">
        <v>262</v>
      </c>
      <c r="Q32" s="101" t="s">
        <v>54</v>
      </c>
      <c r="R32" s="101"/>
      <c r="S32" s="101"/>
    </row>
    <row r="33" spans="1:19" x14ac:dyDescent="0.35">
      <c r="A33" s="101" t="s">
        <v>2036</v>
      </c>
      <c r="B33" s="72">
        <v>8</v>
      </c>
      <c r="C33" s="50" t="s">
        <v>2032</v>
      </c>
      <c r="D33" s="49" t="s">
        <v>2033</v>
      </c>
      <c r="E33" s="49" t="s">
        <v>7526</v>
      </c>
      <c r="F33" s="49" t="s">
        <v>2253</v>
      </c>
      <c r="G33" s="49" t="s">
        <v>2108</v>
      </c>
      <c r="H33" s="49" t="s">
        <v>2107</v>
      </c>
      <c r="I33" s="63" t="s">
        <v>2453</v>
      </c>
      <c r="J33" s="52" t="s">
        <v>7427</v>
      </c>
      <c r="K33" s="52"/>
      <c r="L33" s="49" t="s">
        <v>91</v>
      </c>
      <c r="M33" s="136">
        <v>0</v>
      </c>
      <c r="N33" s="51" t="s">
        <v>8434</v>
      </c>
      <c r="O33" s="51" t="s">
        <v>8439</v>
      </c>
      <c r="P33" s="101" t="s">
        <v>92</v>
      </c>
      <c r="Q33" s="101" t="s">
        <v>54</v>
      </c>
      <c r="R33" s="101"/>
      <c r="S33" s="101"/>
    </row>
    <row r="34" spans="1:19" x14ac:dyDescent="0.35">
      <c r="A34" s="103" t="s">
        <v>2036</v>
      </c>
      <c r="B34" s="90">
        <v>9</v>
      </c>
      <c r="C34" s="91" t="s">
        <v>2035</v>
      </c>
      <c r="D34" s="91" t="s">
        <v>1893</v>
      </c>
      <c r="E34" s="92" t="s">
        <v>7518</v>
      </c>
      <c r="F34" s="91" t="s">
        <v>2162</v>
      </c>
      <c r="G34" s="91"/>
      <c r="H34" s="91"/>
      <c r="I34" s="91"/>
      <c r="J34" s="93" t="s">
        <v>7427</v>
      </c>
      <c r="K34" s="93"/>
      <c r="L34" s="91" t="s">
        <v>91</v>
      </c>
      <c r="M34" s="135">
        <v>0</v>
      </c>
      <c r="N34" s="93" t="s">
        <v>8434</v>
      </c>
      <c r="O34" s="93" t="s">
        <v>8439</v>
      </c>
      <c r="P34" s="103" t="s">
        <v>91</v>
      </c>
      <c r="Q34" s="103" t="s">
        <v>54</v>
      </c>
      <c r="R34" s="103"/>
      <c r="S34" s="103"/>
    </row>
    <row r="35" spans="1:19" x14ac:dyDescent="0.35">
      <c r="A35" s="122" t="s">
        <v>6730</v>
      </c>
      <c r="B35" s="72">
        <v>-99</v>
      </c>
      <c r="C35" s="45" t="s">
        <v>292</v>
      </c>
      <c r="D35" s="101"/>
      <c r="E35" s="45"/>
      <c r="F35" s="101"/>
      <c r="G35" s="45" t="s">
        <v>292</v>
      </c>
      <c r="H35" s="45" t="s">
        <v>292</v>
      </c>
      <c r="I35" s="101"/>
      <c r="J35" s="45" t="s">
        <v>7427</v>
      </c>
      <c r="K35" s="45"/>
      <c r="L35" s="48" t="s">
        <v>7407</v>
      </c>
      <c r="M35" s="102" t="s">
        <v>8433</v>
      </c>
      <c r="N35" s="101" t="s">
        <v>8435</v>
      </c>
      <c r="O35" s="101"/>
      <c r="P35" s="117"/>
      <c r="Q35" s="117" t="s">
        <v>54</v>
      </c>
      <c r="R35" s="48"/>
      <c r="S35" s="48"/>
    </row>
    <row r="36" spans="1:19" x14ac:dyDescent="0.35">
      <c r="A36" s="121" t="s">
        <v>2037</v>
      </c>
      <c r="B36" s="72">
        <v>-99</v>
      </c>
      <c r="C36" s="45" t="s">
        <v>292</v>
      </c>
      <c r="D36" s="101"/>
      <c r="E36" s="45"/>
      <c r="F36" s="101"/>
      <c r="G36" s="45" t="s">
        <v>292</v>
      </c>
      <c r="H36" s="45" t="s">
        <v>292</v>
      </c>
      <c r="I36" s="101"/>
      <c r="J36" s="45" t="s">
        <v>7427</v>
      </c>
      <c r="K36" s="45"/>
      <c r="L36" s="48" t="s">
        <v>7407</v>
      </c>
      <c r="M36" s="102" t="s">
        <v>8433</v>
      </c>
      <c r="N36" s="101" t="s">
        <v>8435</v>
      </c>
      <c r="O36" s="101"/>
      <c r="P36" s="117"/>
      <c r="Q36" s="117" t="s">
        <v>54</v>
      </c>
      <c r="R36" s="48"/>
      <c r="S36" s="48"/>
    </row>
    <row r="37" spans="1:19" x14ac:dyDescent="0.35">
      <c r="A37" s="103" t="s">
        <v>2037</v>
      </c>
      <c r="B37" s="90">
        <v>1</v>
      </c>
      <c r="C37" s="91" t="s">
        <v>93</v>
      </c>
      <c r="D37" s="91" t="s">
        <v>1921</v>
      </c>
      <c r="E37" s="92" t="s">
        <v>2120</v>
      </c>
      <c r="F37" s="91" t="s">
        <v>7625</v>
      </c>
      <c r="G37" s="91" t="s">
        <v>277</v>
      </c>
      <c r="H37" s="91" t="s">
        <v>278</v>
      </c>
      <c r="I37" s="91" t="s">
        <v>2301</v>
      </c>
      <c r="J37" s="93" t="s">
        <v>7427</v>
      </c>
      <c r="K37" s="93"/>
      <c r="L37" s="91" t="s">
        <v>91</v>
      </c>
      <c r="M37" s="135" t="s">
        <v>8433</v>
      </c>
      <c r="N37" s="93" t="s">
        <v>8435</v>
      </c>
      <c r="O37" s="93" t="s">
        <v>8438</v>
      </c>
      <c r="P37" s="103" t="s">
        <v>91</v>
      </c>
      <c r="Q37" s="103" t="s">
        <v>54</v>
      </c>
      <c r="R37" s="103"/>
      <c r="S37" s="103"/>
    </row>
    <row r="38" spans="1:19" x14ac:dyDescent="0.35">
      <c r="A38" s="101" t="s">
        <v>2037</v>
      </c>
      <c r="B38" s="72">
        <v>2</v>
      </c>
      <c r="C38" s="49" t="s">
        <v>126</v>
      </c>
      <c r="D38" s="49" t="s">
        <v>1920</v>
      </c>
      <c r="E38" s="49" t="s">
        <v>7521</v>
      </c>
      <c r="F38" s="49" t="s">
        <v>2136</v>
      </c>
      <c r="G38" s="49" t="s">
        <v>338</v>
      </c>
      <c r="H38" s="49" t="s">
        <v>339</v>
      </c>
      <c r="I38" s="63" t="s">
        <v>2325</v>
      </c>
      <c r="J38" s="51" t="s">
        <v>7427</v>
      </c>
      <c r="K38" s="51"/>
      <c r="L38" s="101" t="s">
        <v>7407</v>
      </c>
      <c r="M38" s="102" t="s">
        <v>8433</v>
      </c>
      <c r="N38" s="101" t="s">
        <v>8435</v>
      </c>
      <c r="O38" s="101" t="s">
        <v>8438</v>
      </c>
      <c r="P38" s="101" t="s">
        <v>100</v>
      </c>
      <c r="Q38" s="101" t="s">
        <v>54</v>
      </c>
      <c r="R38" s="101"/>
      <c r="S38" s="101"/>
    </row>
    <row r="39" spans="1:19" x14ac:dyDescent="0.35">
      <c r="A39" s="101" t="s">
        <v>2037</v>
      </c>
      <c r="B39" s="72">
        <v>3</v>
      </c>
      <c r="C39" s="50" t="s">
        <v>2034</v>
      </c>
      <c r="D39" s="49" t="s">
        <v>6386</v>
      </c>
      <c r="E39" s="49" t="s">
        <v>7519</v>
      </c>
      <c r="F39" s="49" t="s">
        <v>2164</v>
      </c>
      <c r="G39" s="49" t="s">
        <v>2103</v>
      </c>
      <c r="H39" s="49" t="s">
        <v>2101</v>
      </c>
      <c r="I39" s="63" t="s">
        <v>2449</v>
      </c>
      <c r="J39" s="51" t="s">
        <v>7427</v>
      </c>
      <c r="K39" s="51"/>
      <c r="L39" s="49" t="s">
        <v>91</v>
      </c>
      <c r="M39" s="136" t="s">
        <v>8433</v>
      </c>
      <c r="N39" s="51" t="s">
        <v>8434</v>
      </c>
      <c r="O39" s="51" t="s">
        <v>8438</v>
      </c>
      <c r="P39" s="101" t="s">
        <v>91</v>
      </c>
      <c r="Q39" s="101" t="s">
        <v>54</v>
      </c>
      <c r="R39" s="101"/>
      <c r="S39" s="101"/>
    </row>
    <row r="40" spans="1:19" x14ac:dyDescent="0.35">
      <c r="A40" s="101" t="s">
        <v>2037</v>
      </c>
      <c r="B40" s="72">
        <v>4</v>
      </c>
      <c r="C40" s="50" t="s">
        <v>7453</v>
      </c>
      <c r="D40" s="49" t="s">
        <v>1893</v>
      </c>
      <c r="E40" s="49" t="s">
        <v>7520</v>
      </c>
      <c r="F40" s="49" t="s">
        <v>2162</v>
      </c>
      <c r="G40" s="49" t="s">
        <v>2104</v>
      </c>
      <c r="H40" s="49" t="s">
        <v>2102</v>
      </c>
      <c r="I40" s="63" t="s">
        <v>2450</v>
      </c>
      <c r="J40" s="51" t="s">
        <v>7427</v>
      </c>
      <c r="K40" s="51"/>
      <c r="L40" s="49" t="s">
        <v>91</v>
      </c>
      <c r="M40" s="136">
        <v>0</v>
      </c>
      <c r="N40" s="51" t="s">
        <v>8434</v>
      </c>
      <c r="O40" s="51" t="s">
        <v>8439</v>
      </c>
      <c r="P40" s="101" t="s">
        <v>91</v>
      </c>
      <c r="Q40" s="101" t="s">
        <v>54</v>
      </c>
      <c r="R40" s="101" t="s">
        <v>7454</v>
      </c>
      <c r="S40" s="101"/>
    </row>
    <row r="41" spans="1:19" x14ac:dyDescent="0.35">
      <c r="A41" s="123" t="s">
        <v>52</v>
      </c>
      <c r="B41" s="71">
        <v>1</v>
      </c>
      <c r="C41" s="61" t="s">
        <v>6579</v>
      </c>
      <c r="D41" s="61" t="s">
        <v>6581</v>
      </c>
      <c r="E41" s="62" t="s">
        <v>7527</v>
      </c>
      <c r="F41" s="61" t="s">
        <v>7626</v>
      </c>
      <c r="G41" s="61"/>
      <c r="H41" s="61"/>
      <c r="I41" s="61"/>
      <c r="J41" s="87" t="s">
        <v>7427</v>
      </c>
      <c r="K41" s="87"/>
      <c r="L41" s="61" t="s">
        <v>91</v>
      </c>
      <c r="M41" s="138" t="s">
        <v>8433</v>
      </c>
      <c r="N41" s="87" t="s">
        <v>8435</v>
      </c>
      <c r="O41" s="87" t="s">
        <v>8438</v>
      </c>
      <c r="P41" s="123" t="s">
        <v>91</v>
      </c>
      <c r="Q41" s="123" t="s">
        <v>45</v>
      </c>
      <c r="R41" s="101" t="s">
        <v>6578</v>
      </c>
      <c r="S41" s="101"/>
    </row>
    <row r="42" spans="1:19" x14ac:dyDescent="0.35">
      <c r="A42" s="123" t="s">
        <v>52</v>
      </c>
      <c r="B42" s="71">
        <v>2</v>
      </c>
      <c r="C42" s="61" t="s">
        <v>6580</v>
      </c>
      <c r="D42" s="61" t="s">
        <v>7399</v>
      </c>
      <c r="E42" s="62" t="s">
        <v>7528</v>
      </c>
      <c r="F42" s="62" t="s">
        <v>7529</v>
      </c>
      <c r="G42" s="61"/>
      <c r="H42" s="61"/>
      <c r="I42" s="61"/>
      <c r="J42" s="87" t="s">
        <v>7427</v>
      </c>
      <c r="K42" s="87"/>
      <c r="L42" s="61" t="s">
        <v>91</v>
      </c>
      <c r="M42" s="138" t="s">
        <v>8433</v>
      </c>
      <c r="N42" s="87" t="s">
        <v>8434</v>
      </c>
      <c r="O42" s="87" t="s">
        <v>8438</v>
      </c>
      <c r="P42" s="123" t="s">
        <v>91</v>
      </c>
      <c r="Q42" s="123" t="s">
        <v>45</v>
      </c>
      <c r="R42" s="101" t="s">
        <v>6578</v>
      </c>
      <c r="S42" s="101"/>
    </row>
    <row r="43" spans="1:19" x14ac:dyDescent="0.35">
      <c r="A43" s="101" t="s">
        <v>52</v>
      </c>
      <c r="B43" s="71">
        <v>3</v>
      </c>
      <c r="C43" s="49" t="s">
        <v>110</v>
      </c>
      <c r="D43" s="49" t="s">
        <v>1920</v>
      </c>
      <c r="E43" s="65" t="s">
        <v>7534</v>
      </c>
      <c r="F43" s="49" t="s">
        <v>2136</v>
      </c>
      <c r="G43" s="49" t="s">
        <v>308</v>
      </c>
      <c r="H43" s="50" t="s">
        <v>292</v>
      </c>
      <c r="I43" s="50" t="s">
        <v>2312</v>
      </c>
      <c r="J43" s="51" t="s">
        <v>7427</v>
      </c>
      <c r="K43" s="51"/>
      <c r="L43" s="101" t="s">
        <v>7407</v>
      </c>
      <c r="M43" s="102" t="s">
        <v>8433</v>
      </c>
      <c r="N43" s="101" t="s">
        <v>8435</v>
      </c>
      <c r="O43" s="101" t="s">
        <v>8438</v>
      </c>
      <c r="P43" s="101" t="s">
        <v>100</v>
      </c>
      <c r="Q43" s="101" t="s">
        <v>45</v>
      </c>
      <c r="R43" s="101"/>
      <c r="S43" s="101"/>
    </row>
    <row r="44" spans="1:19" x14ac:dyDescent="0.35">
      <c r="A44" s="101" t="s">
        <v>52</v>
      </c>
      <c r="B44" s="71">
        <v>4</v>
      </c>
      <c r="C44" s="49" t="s">
        <v>114</v>
      </c>
      <c r="D44" s="50" t="s">
        <v>2491</v>
      </c>
      <c r="E44" s="65" t="s">
        <v>7535</v>
      </c>
      <c r="F44" s="49" t="s">
        <v>2490</v>
      </c>
      <c r="G44" s="49" t="s">
        <v>315</v>
      </c>
      <c r="H44" s="49" t="s">
        <v>2488</v>
      </c>
      <c r="I44" s="49" t="s">
        <v>2489</v>
      </c>
      <c r="J44" s="51" t="s">
        <v>7427</v>
      </c>
      <c r="K44" s="51"/>
      <c r="L44" s="49" t="s">
        <v>153</v>
      </c>
      <c r="M44" s="136">
        <v>0</v>
      </c>
      <c r="N44" s="51" t="s">
        <v>8434</v>
      </c>
      <c r="O44" s="51" t="s">
        <v>8439</v>
      </c>
      <c r="P44" s="101" t="s">
        <v>153</v>
      </c>
      <c r="Q44" s="101" t="s">
        <v>45</v>
      </c>
      <c r="R44" s="101"/>
      <c r="S44" s="101"/>
    </row>
    <row r="45" spans="1:19" x14ac:dyDescent="0.35">
      <c r="A45" s="101" t="s">
        <v>52</v>
      </c>
      <c r="B45" s="71">
        <v>5</v>
      </c>
      <c r="C45" s="79" t="s">
        <v>111</v>
      </c>
      <c r="D45" s="49" t="s">
        <v>1925</v>
      </c>
      <c r="E45" s="65" t="s">
        <v>7536</v>
      </c>
      <c r="F45" s="49" t="s">
        <v>2145</v>
      </c>
      <c r="G45" s="49" t="s">
        <v>309</v>
      </c>
      <c r="H45" s="49" t="s">
        <v>310</v>
      </c>
      <c r="I45" s="49" t="s">
        <v>2316</v>
      </c>
      <c r="J45" s="51" t="s">
        <v>7427</v>
      </c>
      <c r="K45" s="51"/>
      <c r="L45" s="49" t="s">
        <v>91</v>
      </c>
      <c r="M45" s="136">
        <v>0</v>
      </c>
      <c r="N45" s="51" t="s">
        <v>8434</v>
      </c>
      <c r="O45" s="51" t="s">
        <v>8439</v>
      </c>
      <c r="P45" s="101" t="s">
        <v>91</v>
      </c>
      <c r="Q45" s="101" t="s">
        <v>45</v>
      </c>
      <c r="R45" s="101"/>
      <c r="S45" s="101"/>
    </row>
    <row r="46" spans="1:19" x14ac:dyDescent="0.35">
      <c r="A46" s="101" t="s">
        <v>52</v>
      </c>
      <c r="B46" s="71">
        <v>6</v>
      </c>
      <c r="C46" s="49" t="s">
        <v>113</v>
      </c>
      <c r="D46" s="49" t="s">
        <v>1927</v>
      </c>
      <c r="E46" s="65" t="s">
        <v>2139</v>
      </c>
      <c r="F46" s="49" t="s">
        <v>2139</v>
      </c>
      <c r="G46" s="49" t="s">
        <v>313</v>
      </c>
      <c r="H46" s="49" t="s">
        <v>314</v>
      </c>
      <c r="I46" s="49" t="s">
        <v>2318</v>
      </c>
      <c r="J46" s="51" t="s">
        <v>7427</v>
      </c>
      <c r="K46" s="51"/>
      <c r="L46" s="49" t="s">
        <v>91</v>
      </c>
      <c r="M46" s="136">
        <v>0</v>
      </c>
      <c r="N46" s="51" t="s">
        <v>8434</v>
      </c>
      <c r="O46" s="51" t="s">
        <v>8439</v>
      </c>
      <c r="P46" s="101" t="s">
        <v>91</v>
      </c>
      <c r="Q46" s="101" t="s">
        <v>45</v>
      </c>
      <c r="R46" s="101"/>
      <c r="S46" s="101"/>
    </row>
    <row r="47" spans="1:19" x14ac:dyDescent="0.35">
      <c r="A47" s="101" t="s">
        <v>52</v>
      </c>
      <c r="B47" s="71">
        <v>7</v>
      </c>
      <c r="C47" s="49" t="s">
        <v>112</v>
      </c>
      <c r="D47" s="49" t="s">
        <v>1926</v>
      </c>
      <c r="E47" s="65" t="s">
        <v>7538</v>
      </c>
      <c r="F47" s="49" t="s">
        <v>1926</v>
      </c>
      <c r="G47" s="49" t="s">
        <v>311</v>
      </c>
      <c r="H47" s="49" t="s">
        <v>312</v>
      </c>
      <c r="I47" s="49" t="s">
        <v>2317</v>
      </c>
      <c r="J47" s="51" t="s">
        <v>7427</v>
      </c>
      <c r="K47" s="51"/>
      <c r="L47" s="49" t="s">
        <v>91</v>
      </c>
      <c r="M47" s="136">
        <v>0</v>
      </c>
      <c r="N47" s="51" t="s">
        <v>8434</v>
      </c>
      <c r="O47" s="51" t="s">
        <v>8439</v>
      </c>
      <c r="P47" s="101" t="s">
        <v>91</v>
      </c>
      <c r="Q47" s="101" t="s">
        <v>45</v>
      </c>
      <c r="R47" s="101"/>
      <c r="S47" s="101"/>
    </row>
    <row r="48" spans="1:19" x14ac:dyDescent="0.35">
      <c r="A48" s="101" t="s">
        <v>52</v>
      </c>
      <c r="B48" s="71">
        <v>8</v>
      </c>
      <c r="C48" s="50" t="s">
        <v>115</v>
      </c>
      <c r="D48" s="50" t="s">
        <v>1928</v>
      </c>
      <c r="E48" s="57" t="s">
        <v>7537</v>
      </c>
      <c r="F48" s="50" t="s">
        <v>1928</v>
      </c>
      <c r="G48" s="50" t="s">
        <v>316</v>
      </c>
      <c r="H48" s="50" t="s">
        <v>317</v>
      </c>
      <c r="I48" s="50" t="s">
        <v>2319</v>
      </c>
      <c r="J48" s="52" t="s">
        <v>7427</v>
      </c>
      <c r="K48" s="52"/>
      <c r="L48" s="50" t="s">
        <v>91</v>
      </c>
      <c r="M48" s="139">
        <v>0</v>
      </c>
      <c r="N48" s="52" t="s">
        <v>8434</v>
      </c>
      <c r="O48" s="52" t="s">
        <v>8439</v>
      </c>
      <c r="P48" s="101" t="s">
        <v>91</v>
      </c>
      <c r="Q48" s="101" t="s">
        <v>45</v>
      </c>
      <c r="R48" s="101"/>
      <c r="S48" s="101"/>
    </row>
    <row r="49" spans="1:19" x14ac:dyDescent="0.35">
      <c r="A49" s="101" t="s">
        <v>6735</v>
      </c>
      <c r="B49" s="84">
        <v>-99</v>
      </c>
      <c r="C49" s="51" t="s">
        <v>2753</v>
      </c>
      <c r="D49" s="45" t="s">
        <v>6524</v>
      </c>
      <c r="E49" s="51"/>
      <c r="F49" s="51" t="s">
        <v>7585</v>
      </c>
      <c r="G49" s="51" t="s">
        <v>3185</v>
      </c>
      <c r="H49" s="45" t="s">
        <v>2956</v>
      </c>
      <c r="I49" s="51"/>
      <c r="J49" s="51" t="s">
        <v>3397</v>
      </c>
      <c r="K49" s="51" t="s">
        <v>7426</v>
      </c>
      <c r="L49" s="45" t="s">
        <v>91</v>
      </c>
      <c r="M49" s="134">
        <v>0</v>
      </c>
      <c r="N49" s="45" t="s">
        <v>8434</v>
      </c>
      <c r="O49" s="45"/>
      <c r="P49" s="101" t="s">
        <v>92</v>
      </c>
      <c r="Q49" s="101" t="s">
        <v>54</v>
      </c>
      <c r="R49" s="101"/>
      <c r="S49" s="101"/>
    </row>
    <row r="50" spans="1:19" x14ac:dyDescent="0.35">
      <c r="A50" s="101" t="s">
        <v>6735</v>
      </c>
      <c r="B50" s="84">
        <v>-99</v>
      </c>
      <c r="C50" s="51" t="s">
        <v>2765</v>
      </c>
      <c r="D50" s="45" t="s">
        <v>6530</v>
      </c>
      <c r="E50" s="51"/>
      <c r="F50" s="51" t="s">
        <v>7586</v>
      </c>
      <c r="G50" s="51" t="s">
        <v>3197</v>
      </c>
      <c r="H50" s="45" t="s">
        <v>2968</v>
      </c>
      <c r="I50" s="51"/>
      <c r="J50" s="51" t="s">
        <v>3397</v>
      </c>
      <c r="K50" s="51" t="s">
        <v>7426</v>
      </c>
      <c r="L50" s="45" t="s">
        <v>91</v>
      </c>
      <c r="M50" s="134">
        <v>0</v>
      </c>
      <c r="N50" s="45" t="s">
        <v>8434</v>
      </c>
      <c r="O50" s="45"/>
      <c r="P50" s="101" t="s">
        <v>92</v>
      </c>
      <c r="Q50" s="101" t="s">
        <v>54</v>
      </c>
      <c r="R50" s="101"/>
      <c r="S50" s="101"/>
    </row>
    <row r="51" spans="1:19" x14ac:dyDescent="0.35">
      <c r="A51" s="101" t="s">
        <v>6735</v>
      </c>
      <c r="B51" s="84">
        <v>-99</v>
      </c>
      <c r="C51" s="51" t="s">
        <v>2755</v>
      </c>
      <c r="D51" s="45" t="s">
        <v>6525</v>
      </c>
      <c r="E51" s="51"/>
      <c r="F51" s="51" t="s">
        <v>7587</v>
      </c>
      <c r="G51" s="51" t="s">
        <v>3187</v>
      </c>
      <c r="H51" s="45" t="s">
        <v>2958</v>
      </c>
      <c r="I51" s="51"/>
      <c r="J51" s="51" t="s">
        <v>3397</v>
      </c>
      <c r="K51" s="51" t="s">
        <v>7426</v>
      </c>
      <c r="L51" s="45" t="s">
        <v>91</v>
      </c>
      <c r="M51" s="134">
        <v>0</v>
      </c>
      <c r="N51" s="45" t="s">
        <v>8434</v>
      </c>
      <c r="O51" s="45"/>
      <c r="P51" s="101" t="s">
        <v>92</v>
      </c>
      <c r="Q51" s="101" t="s">
        <v>54</v>
      </c>
      <c r="R51" s="101"/>
      <c r="S51" s="101"/>
    </row>
    <row r="52" spans="1:19" x14ac:dyDescent="0.35">
      <c r="A52" s="101" t="s">
        <v>6735</v>
      </c>
      <c r="B52" s="84">
        <v>-99</v>
      </c>
      <c r="C52" s="51" t="s">
        <v>2757</v>
      </c>
      <c r="D52" s="45" t="s">
        <v>6526</v>
      </c>
      <c r="E52" s="51"/>
      <c r="F52" s="51" t="s">
        <v>7588</v>
      </c>
      <c r="G52" s="51" t="s">
        <v>3189</v>
      </c>
      <c r="H52" s="45" t="s">
        <v>2960</v>
      </c>
      <c r="I52" s="51"/>
      <c r="J52" s="51" t="s">
        <v>3397</v>
      </c>
      <c r="K52" s="51" t="s">
        <v>7426</v>
      </c>
      <c r="L52" s="45" t="s">
        <v>91</v>
      </c>
      <c r="M52" s="134">
        <v>0</v>
      </c>
      <c r="N52" s="45" t="s">
        <v>8434</v>
      </c>
      <c r="O52" s="45"/>
      <c r="P52" s="101" t="s">
        <v>92</v>
      </c>
      <c r="Q52" s="101" t="s">
        <v>54</v>
      </c>
      <c r="R52" s="101"/>
      <c r="S52" s="101"/>
    </row>
    <row r="53" spans="1:19" x14ac:dyDescent="0.35">
      <c r="A53" s="101" t="s">
        <v>6735</v>
      </c>
      <c r="B53" s="84">
        <v>-99</v>
      </c>
      <c r="C53" s="51" t="s">
        <v>2759</v>
      </c>
      <c r="D53" s="45" t="s">
        <v>6527</v>
      </c>
      <c r="E53" s="51"/>
      <c r="F53" s="51" t="s">
        <v>7589</v>
      </c>
      <c r="G53" s="51" t="s">
        <v>3191</v>
      </c>
      <c r="H53" s="45" t="s">
        <v>2962</v>
      </c>
      <c r="I53" s="51"/>
      <c r="J53" s="51" t="s">
        <v>3397</v>
      </c>
      <c r="K53" s="51" t="s">
        <v>7426</v>
      </c>
      <c r="L53" s="45" t="s">
        <v>91</v>
      </c>
      <c r="M53" s="134">
        <v>0</v>
      </c>
      <c r="N53" s="45" t="s">
        <v>8434</v>
      </c>
      <c r="O53" s="45"/>
      <c r="P53" s="101" t="s">
        <v>92</v>
      </c>
      <c r="Q53" s="101" t="s">
        <v>54</v>
      </c>
      <c r="R53" s="101"/>
      <c r="S53" s="101"/>
    </row>
    <row r="54" spans="1:19" x14ac:dyDescent="0.35">
      <c r="A54" s="101" t="s">
        <v>6735</v>
      </c>
      <c r="B54" s="84">
        <v>-99</v>
      </c>
      <c r="C54" s="51" t="s">
        <v>2764</v>
      </c>
      <c r="D54" s="45" t="s">
        <v>6534</v>
      </c>
      <c r="E54" s="51"/>
      <c r="F54" s="51" t="s">
        <v>3383</v>
      </c>
      <c r="G54" s="51" t="s">
        <v>3196</v>
      </c>
      <c r="H54" s="45" t="s">
        <v>2967</v>
      </c>
      <c r="I54" s="51"/>
      <c r="J54" s="51" t="s">
        <v>7427</v>
      </c>
      <c r="K54" s="51"/>
      <c r="L54" s="45" t="s">
        <v>7406</v>
      </c>
      <c r="M54" s="134">
        <v>0</v>
      </c>
      <c r="N54" s="45" t="s">
        <v>8434</v>
      </c>
      <c r="O54" s="45"/>
      <c r="P54" s="101" t="s">
        <v>2988</v>
      </c>
      <c r="Q54" s="101" t="s">
        <v>54</v>
      </c>
      <c r="R54" s="101"/>
      <c r="S54" s="101"/>
    </row>
    <row r="55" spans="1:19" x14ac:dyDescent="0.35">
      <c r="A55" s="101" t="s">
        <v>6735</v>
      </c>
      <c r="B55" s="84">
        <v>-99</v>
      </c>
      <c r="C55" s="51" t="s">
        <v>2763</v>
      </c>
      <c r="D55" s="45" t="s">
        <v>6529</v>
      </c>
      <c r="E55" s="51"/>
      <c r="F55" s="51" t="s">
        <v>7590</v>
      </c>
      <c r="G55" s="51" t="s">
        <v>3195</v>
      </c>
      <c r="H55" s="45" t="s">
        <v>2966</v>
      </c>
      <c r="I55" s="51"/>
      <c r="J55" s="51" t="s">
        <v>3397</v>
      </c>
      <c r="K55" s="51" t="s">
        <v>7426</v>
      </c>
      <c r="L55" s="45" t="s">
        <v>91</v>
      </c>
      <c r="M55" s="134">
        <v>0</v>
      </c>
      <c r="N55" s="45" t="s">
        <v>8434</v>
      </c>
      <c r="O55" s="45"/>
      <c r="P55" s="101" t="s">
        <v>92</v>
      </c>
      <c r="Q55" s="101" t="s">
        <v>54</v>
      </c>
      <c r="R55" s="101"/>
      <c r="S55" s="101"/>
    </row>
    <row r="56" spans="1:19" x14ac:dyDescent="0.35">
      <c r="A56" s="101" t="s">
        <v>6735</v>
      </c>
      <c r="B56" s="84">
        <v>-99</v>
      </c>
      <c r="C56" s="51" t="s">
        <v>2761</v>
      </c>
      <c r="D56" s="45" t="s">
        <v>6528</v>
      </c>
      <c r="E56" s="51"/>
      <c r="F56" s="51" t="s">
        <v>7591</v>
      </c>
      <c r="G56" s="51" t="s">
        <v>3193</v>
      </c>
      <c r="H56" s="45" t="s">
        <v>2964</v>
      </c>
      <c r="I56" s="51"/>
      <c r="J56" s="51" t="s">
        <v>3397</v>
      </c>
      <c r="K56" s="51" t="s">
        <v>7426</v>
      </c>
      <c r="L56" s="45" t="s">
        <v>91</v>
      </c>
      <c r="M56" s="134">
        <v>0</v>
      </c>
      <c r="N56" s="45" t="s">
        <v>8434</v>
      </c>
      <c r="O56" s="45"/>
      <c r="P56" s="101" t="s">
        <v>92</v>
      </c>
      <c r="Q56" s="101" t="s">
        <v>54</v>
      </c>
      <c r="R56" s="101"/>
      <c r="S56" s="101"/>
    </row>
    <row r="57" spans="1:19" x14ac:dyDescent="0.35">
      <c r="A57" s="101" t="s">
        <v>6735</v>
      </c>
      <c r="B57" s="84">
        <v>-99</v>
      </c>
      <c r="C57" s="51" t="s">
        <v>2767</v>
      </c>
      <c r="D57" s="45" t="s">
        <v>6531</v>
      </c>
      <c r="E57" s="51"/>
      <c r="F57" s="51" t="s">
        <v>7592</v>
      </c>
      <c r="G57" s="51" t="s">
        <v>3199</v>
      </c>
      <c r="H57" s="45" t="s">
        <v>2970</v>
      </c>
      <c r="I57" s="51"/>
      <c r="J57" s="51" t="s">
        <v>3397</v>
      </c>
      <c r="K57" s="51" t="s">
        <v>7426</v>
      </c>
      <c r="L57" s="45" t="s">
        <v>91</v>
      </c>
      <c r="M57" s="134">
        <v>0</v>
      </c>
      <c r="N57" s="45" t="s">
        <v>8434</v>
      </c>
      <c r="O57" s="45"/>
      <c r="P57" s="101" t="s">
        <v>92</v>
      </c>
      <c r="Q57" s="101" t="s">
        <v>54</v>
      </c>
      <c r="R57" s="101"/>
      <c r="S57" s="101"/>
    </row>
    <row r="58" spans="1:19" x14ac:dyDescent="0.35">
      <c r="A58" s="101" t="s">
        <v>6735</v>
      </c>
      <c r="B58" s="84">
        <v>-99</v>
      </c>
      <c r="C58" s="51" t="s">
        <v>2754</v>
      </c>
      <c r="D58" s="45" t="s">
        <v>6539</v>
      </c>
      <c r="E58" s="51"/>
      <c r="F58" s="51" t="s">
        <v>3382</v>
      </c>
      <c r="G58" s="51" t="s">
        <v>3186</v>
      </c>
      <c r="H58" s="45" t="s">
        <v>2957</v>
      </c>
      <c r="I58" s="51"/>
      <c r="J58" s="51" t="s">
        <v>7427</v>
      </c>
      <c r="K58" s="51"/>
      <c r="L58" s="45" t="s">
        <v>7406</v>
      </c>
      <c r="M58" s="134">
        <v>0</v>
      </c>
      <c r="N58" s="45" t="s">
        <v>8434</v>
      </c>
      <c r="O58" s="45"/>
      <c r="P58" s="101" t="s">
        <v>2999</v>
      </c>
      <c r="Q58" s="101" t="s">
        <v>54</v>
      </c>
      <c r="R58" s="101"/>
      <c r="S58" s="101"/>
    </row>
    <row r="59" spans="1:19" x14ac:dyDescent="0.35">
      <c r="A59" s="101" t="s">
        <v>6735</v>
      </c>
      <c r="B59" s="84">
        <v>-99</v>
      </c>
      <c r="C59" s="51" t="s">
        <v>2766</v>
      </c>
      <c r="D59" s="45" t="s">
        <v>6533</v>
      </c>
      <c r="E59" s="51" t="s">
        <v>6</v>
      </c>
      <c r="F59" s="51" t="s">
        <v>3385</v>
      </c>
      <c r="G59" s="51" t="s">
        <v>3198</v>
      </c>
      <c r="H59" s="45" t="s">
        <v>2969</v>
      </c>
      <c r="I59" s="51"/>
      <c r="J59" s="51" t="s">
        <v>7427</v>
      </c>
      <c r="K59" s="51"/>
      <c r="L59" s="45" t="s">
        <v>7406</v>
      </c>
      <c r="M59" s="134">
        <v>0</v>
      </c>
      <c r="N59" s="45" t="s">
        <v>8434</v>
      </c>
      <c r="O59" s="45"/>
      <c r="P59" s="101" t="s">
        <v>235</v>
      </c>
      <c r="Q59" s="101" t="s">
        <v>54</v>
      </c>
      <c r="R59" s="101"/>
      <c r="S59" s="101"/>
    </row>
    <row r="60" spans="1:19" x14ac:dyDescent="0.35">
      <c r="A60" s="101" t="s">
        <v>6735</v>
      </c>
      <c r="B60" s="84">
        <v>-99</v>
      </c>
      <c r="C60" s="51" t="s">
        <v>2758</v>
      </c>
      <c r="D60" s="45" t="s">
        <v>6537</v>
      </c>
      <c r="E60" s="51" t="s">
        <v>6</v>
      </c>
      <c r="F60" s="51" t="s">
        <v>3380</v>
      </c>
      <c r="G60" s="51" t="s">
        <v>3190</v>
      </c>
      <c r="H60" s="45" t="s">
        <v>2961</v>
      </c>
      <c r="I60" s="51"/>
      <c r="J60" s="51" t="s">
        <v>7427</v>
      </c>
      <c r="K60" s="51"/>
      <c r="L60" s="45" t="s">
        <v>7406</v>
      </c>
      <c r="M60" s="134">
        <v>0</v>
      </c>
      <c r="N60" s="45" t="s">
        <v>8434</v>
      </c>
      <c r="O60" s="45"/>
      <c r="P60" s="101" t="s">
        <v>235</v>
      </c>
      <c r="Q60" s="101" t="s">
        <v>54</v>
      </c>
      <c r="R60" s="101"/>
      <c r="S60" s="101"/>
    </row>
    <row r="61" spans="1:19" x14ac:dyDescent="0.35">
      <c r="A61" s="101" t="s">
        <v>6735</v>
      </c>
      <c r="B61" s="84">
        <v>-99</v>
      </c>
      <c r="C61" s="51" t="s">
        <v>2760</v>
      </c>
      <c r="D61" s="45" t="s">
        <v>6536</v>
      </c>
      <c r="E61" s="51" t="s">
        <v>6</v>
      </c>
      <c r="F61" s="51" t="s">
        <v>7428</v>
      </c>
      <c r="G61" s="51" t="s">
        <v>3192</v>
      </c>
      <c r="H61" s="45" t="s">
        <v>2963</v>
      </c>
      <c r="I61" s="51"/>
      <c r="J61" s="51" t="s">
        <v>7427</v>
      </c>
      <c r="K61" s="51"/>
      <c r="L61" s="45" t="s">
        <v>7406</v>
      </c>
      <c r="M61" s="134">
        <v>0</v>
      </c>
      <c r="N61" s="45" t="s">
        <v>8434</v>
      </c>
      <c r="O61" s="45"/>
      <c r="P61" s="101" t="s">
        <v>235</v>
      </c>
      <c r="Q61" s="101" t="s">
        <v>54</v>
      </c>
      <c r="R61" s="101"/>
      <c r="S61" s="101"/>
    </row>
    <row r="62" spans="1:19" x14ac:dyDescent="0.35">
      <c r="A62" s="101" t="s">
        <v>6735</v>
      </c>
      <c r="B62" s="84">
        <v>-99</v>
      </c>
      <c r="C62" s="51" t="s">
        <v>2762</v>
      </c>
      <c r="D62" s="45" t="s">
        <v>6535</v>
      </c>
      <c r="E62" s="51" t="s">
        <v>6</v>
      </c>
      <c r="F62" s="51" t="s">
        <v>3379</v>
      </c>
      <c r="G62" s="51" t="s">
        <v>3194</v>
      </c>
      <c r="H62" s="45" t="s">
        <v>2965</v>
      </c>
      <c r="I62" s="51"/>
      <c r="J62" s="51" t="s">
        <v>7427</v>
      </c>
      <c r="K62" s="51"/>
      <c r="L62" s="45" t="s">
        <v>7406</v>
      </c>
      <c r="M62" s="134">
        <v>0</v>
      </c>
      <c r="N62" s="45" t="s">
        <v>8434</v>
      </c>
      <c r="O62" s="45"/>
      <c r="P62" s="101" t="s">
        <v>165</v>
      </c>
      <c r="Q62" s="101" t="s">
        <v>54</v>
      </c>
      <c r="R62" s="101"/>
      <c r="S62" s="101"/>
    </row>
    <row r="63" spans="1:19" x14ac:dyDescent="0.35">
      <c r="A63" s="101" t="s">
        <v>6735</v>
      </c>
      <c r="B63" s="84">
        <v>-99</v>
      </c>
      <c r="C63" s="51" t="s">
        <v>2756</v>
      </c>
      <c r="D63" s="45" t="s">
        <v>6538</v>
      </c>
      <c r="E63" s="51" t="s">
        <v>6</v>
      </c>
      <c r="F63" s="51" t="s">
        <v>3381</v>
      </c>
      <c r="G63" s="51" t="s">
        <v>3188</v>
      </c>
      <c r="H63" s="45" t="s">
        <v>2959</v>
      </c>
      <c r="I63" s="51"/>
      <c r="J63" s="51" t="s">
        <v>7427</v>
      </c>
      <c r="K63" s="51"/>
      <c r="L63" s="45" t="s">
        <v>7406</v>
      </c>
      <c r="M63" s="134">
        <v>0</v>
      </c>
      <c r="N63" s="45" t="s">
        <v>8434</v>
      </c>
      <c r="O63" s="45"/>
      <c r="P63" s="101" t="s">
        <v>249</v>
      </c>
      <c r="Q63" s="101" t="s">
        <v>54</v>
      </c>
      <c r="R63" s="101"/>
      <c r="S63" s="101"/>
    </row>
    <row r="64" spans="1:19" x14ac:dyDescent="0.35">
      <c r="A64" s="101" t="s">
        <v>6735</v>
      </c>
      <c r="B64" s="84">
        <v>-99</v>
      </c>
      <c r="C64" s="51" t="s">
        <v>2768</v>
      </c>
      <c r="D64" s="45" t="s">
        <v>6532</v>
      </c>
      <c r="F64" s="51" t="s">
        <v>3384</v>
      </c>
      <c r="G64" s="51" t="s">
        <v>3200</v>
      </c>
      <c r="H64" s="45" t="s">
        <v>2971</v>
      </c>
      <c r="I64" s="51"/>
      <c r="J64" s="51" t="s">
        <v>7427</v>
      </c>
      <c r="K64" s="51"/>
      <c r="L64" s="45" t="s">
        <v>7406</v>
      </c>
      <c r="M64" s="134">
        <v>0</v>
      </c>
      <c r="N64" s="45" t="s">
        <v>8434</v>
      </c>
      <c r="O64" s="45"/>
      <c r="P64" s="101" t="s">
        <v>250</v>
      </c>
      <c r="Q64" s="101" t="s">
        <v>54</v>
      </c>
      <c r="R64" s="101"/>
      <c r="S64" s="101"/>
    </row>
    <row r="65" spans="1:19" x14ac:dyDescent="0.35">
      <c r="A65" s="122" t="s">
        <v>6735</v>
      </c>
      <c r="B65" s="84">
        <v>-99</v>
      </c>
      <c r="C65" s="45" t="s">
        <v>2752</v>
      </c>
      <c r="D65" s="101"/>
      <c r="F65" s="101"/>
      <c r="G65" s="45" t="s">
        <v>3184</v>
      </c>
      <c r="H65" s="45" t="s">
        <v>2954</v>
      </c>
      <c r="I65" s="101"/>
      <c r="J65" s="45" t="s">
        <v>7427</v>
      </c>
      <c r="K65" s="45"/>
      <c r="L65" s="101" t="s">
        <v>7407</v>
      </c>
      <c r="M65" s="102"/>
      <c r="N65" s="101"/>
      <c r="O65" s="101"/>
      <c r="P65" s="117" t="s">
        <v>2986</v>
      </c>
      <c r="Q65" s="117" t="s">
        <v>54</v>
      </c>
      <c r="R65" s="48"/>
      <c r="S65" s="48"/>
    </row>
    <row r="66" spans="1:19" x14ac:dyDescent="0.35">
      <c r="A66" s="122" t="s">
        <v>6735</v>
      </c>
      <c r="B66" s="84">
        <v>-99</v>
      </c>
      <c r="C66" s="45" t="s">
        <v>2751</v>
      </c>
      <c r="D66" s="101"/>
      <c r="F66" s="101"/>
      <c r="G66" s="45" t="s">
        <v>3183</v>
      </c>
      <c r="H66" s="45" t="s">
        <v>2955</v>
      </c>
      <c r="I66" s="101"/>
      <c r="J66" s="45" t="s">
        <v>7427</v>
      </c>
      <c r="K66" s="45"/>
      <c r="L66" s="45" t="s">
        <v>7408</v>
      </c>
      <c r="M66" s="134"/>
      <c r="N66" s="45"/>
      <c r="O66" s="45"/>
      <c r="P66" s="117" t="s">
        <v>3936</v>
      </c>
      <c r="Q66" s="117" t="s">
        <v>54</v>
      </c>
      <c r="R66" s="48"/>
      <c r="S66" s="48"/>
    </row>
    <row r="67" spans="1:19" x14ac:dyDescent="0.35">
      <c r="A67" s="122" t="s">
        <v>6735</v>
      </c>
      <c r="B67" s="84">
        <v>-99</v>
      </c>
      <c r="C67" s="45" t="s">
        <v>292</v>
      </c>
      <c r="D67" s="101"/>
      <c r="F67" s="101"/>
      <c r="G67" s="45" t="s">
        <v>292</v>
      </c>
      <c r="H67" s="45" t="s">
        <v>292</v>
      </c>
      <c r="I67" s="101"/>
      <c r="J67" s="45" t="s">
        <v>7427</v>
      </c>
      <c r="K67" s="45"/>
      <c r="L67" s="48" t="s">
        <v>7407</v>
      </c>
      <c r="M67" s="102" t="s">
        <v>8433</v>
      </c>
      <c r="N67" s="101" t="s">
        <v>8435</v>
      </c>
      <c r="O67" s="101"/>
      <c r="P67" s="117"/>
      <c r="Q67" s="117" t="s">
        <v>54</v>
      </c>
      <c r="R67" s="48"/>
      <c r="S67" s="48"/>
    </row>
    <row r="68" spans="1:19" x14ac:dyDescent="0.35">
      <c r="A68" s="103" t="s">
        <v>6735</v>
      </c>
      <c r="B68" s="90">
        <v>1</v>
      </c>
      <c r="C68" s="91" t="s">
        <v>93</v>
      </c>
      <c r="D68" s="91" t="s">
        <v>1921</v>
      </c>
      <c r="E68" s="92" t="s">
        <v>2120</v>
      </c>
      <c r="F68" s="91" t="s">
        <v>7625</v>
      </c>
      <c r="G68" s="91" t="s">
        <v>277</v>
      </c>
      <c r="H68" s="91" t="s">
        <v>278</v>
      </c>
      <c r="I68" s="91" t="s">
        <v>2301</v>
      </c>
      <c r="J68" s="93" t="s">
        <v>7427</v>
      </c>
      <c r="K68" s="93"/>
      <c r="L68" s="91" t="s">
        <v>91</v>
      </c>
      <c r="M68" s="135" t="s">
        <v>8433</v>
      </c>
      <c r="N68" s="93" t="s">
        <v>8435</v>
      </c>
      <c r="O68" s="93" t="s">
        <v>8438</v>
      </c>
      <c r="P68" s="103" t="s">
        <v>91</v>
      </c>
      <c r="Q68" s="103" t="s">
        <v>54</v>
      </c>
      <c r="R68" s="103"/>
      <c r="S68" s="103"/>
    </row>
    <row r="69" spans="1:19" x14ac:dyDescent="0.35">
      <c r="A69" s="101" t="s">
        <v>6735</v>
      </c>
      <c r="B69" s="84">
        <v>2</v>
      </c>
      <c r="C69" s="45" t="s">
        <v>128</v>
      </c>
      <c r="D69" s="49" t="s">
        <v>1920</v>
      </c>
      <c r="E69" s="49" t="s">
        <v>3386</v>
      </c>
      <c r="F69" s="49" t="s">
        <v>2136</v>
      </c>
      <c r="G69" s="45" t="s">
        <v>342</v>
      </c>
      <c r="H69" s="45" t="s">
        <v>6736</v>
      </c>
      <c r="I69" s="101"/>
      <c r="J69" s="45" t="s">
        <v>7427</v>
      </c>
      <c r="K69" s="45"/>
      <c r="L69" s="101" t="s">
        <v>7407</v>
      </c>
      <c r="M69" s="102" t="s">
        <v>8433</v>
      </c>
      <c r="N69" s="101" t="s">
        <v>8435</v>
      </c>
      <c r="O69" s="101" t="s">
        <v>8438</v>
      </c>
      <c r="P69" s="117" t="s">
        <v>100</v>
      </c>
      <c r="Q69" s="117" t="s">
        <v>54</v>
      </c>
      <c r="R69" s="48"/>
      <c r="S69" s="48"/>
    </row>
    <row r="70" spans="1:19" x14ac:dyDescent="0.35">
      <c r="A70" s="101" t="s">
        <v>6735</v>
      </c>
      <c r="B70" s="72">
        <v>3</v>
      </c>
      <c r="C70" s="51" t="s">
        <v>2750</v>
      </c>
      <c r="D70" s="45" t="s">
        <v>2053</v>
      </c>
      <c r="E70" s="51" t="s">
        <v>7539</v>
      </c>
      <c r="F70" s="49" t="s">
        <v>7512</v>
      </c>
      <c r="G70" s="51" t="s">
        <v>3182</v>
      </c>
      <c r="H70" s="45" t="s">
        <v>2954</v>
      </c>
      <c r="I70" s="51"/>
      <c r="J70" s="51" t="s">
        <v>7427</v>
      </c>
      <c r="K70" s="51"/>
      <c r="L70" s="45" t="s">
        <v>153</v>
      </c>
      <c r="M70" s="134" t="s">
        <v>8433</v>
      </c>
      <c r="N70" s="45" t="s">
        <v>8434</v>
      </c>
      <c r="O70" s="45" t="s">
        <v>8438</v>
      </c>
      <c r="P70" s="101" t="s">
        <v>153</v>
      </c>
      <c r="Q70" s="101" t="s">
        <v>54</v>
      </c>
      <c r="R70" s="101"/>
      <c r="S70" s="101"/>
    </row>
    <row r="71" spans="1:19" x14ac:dyDescent="0.35">
      <c r="A71" s="123" t="s">
        <v>6735</v>
      </c>
      <c r="B71" s="88">
        <v>4</v>
      </c>
      <c r="C71" s="87" t="s">
        <v>6582</v>
      </c>
      <c r="D71" s="62" t="s">
        <v>6584</v>
      </c>
      <c r="E71" s="87" t="s">
        <v>7540</v>
      </c>
      <c r="F71" s="61" t="s">
        <v>7593</v>
      </c>
      <c r="G71" s="87"/>
      <c r="H71" s="62"/>
      <c r="I71" s="87"/>
      <c r="J71" s="87" t="s">
        <v>7427</v>
      </c>
      <c r="K71" s="87"/>
      <c r="L71" s="62" t="s">
        <v>91</v>
      </c>
      <c r="M71" s="140" t="s">
        <v>8433</v>
      </c>
      <c r="N71" s="62" t="s">
        <v>8434</v>
      </c>
      <c r="O71" s="62" t="s">
        <v>8438</v>
      </c>
      <c r="P71" s="123" t="s">
        <v>92</v>
      </c>
      <c r="Q71" s="123" t="s">
        <v>54</v>
      </c>
      <c r="R71" s="123"/>
      <c r="S71" s="123"/>
    </row>
    <row r="72" spans="1:19" x14ac:dyDescent="0.35">
      <c r="A72" s="123" t="s">
        <v>6735</v>
      </c>
      <c r="B72" s="88">
        <v>5</v>
      </c>
      <c r="C72" s="87" t="s">
        <v>6586</v>
      </c>
      <c r="D72" s="62" t="s">
        <v>6585</v>
      </c>
      <c r="E72" s="87" t="s">
        <v>7541</v>
      </c>
      <c r="F72" s="61" t="s">
        <v>7543</v>
      </c>
      <c r="G72" s="87"/>
      <c r="H72" s="62"/>
      <c r="I72" s="87"/>
      <c r="J72" s="87" t="s">
        <v>7427</v>
      </c>
      <c r="K72" s="87"/>
      <c r="L72" s="62" t="s">
        <v>91</v>
      </c>
      <c r="M72" s="140" t="s">
        <v>8433</v>
      </c>
      <c r="N72" s="62" t="s">
        <v>8434</v>
      </c>
      <c r="O72" s="62" t="s">
        <v>8438</v>
      </c>
      <c r="P72" s="123" t="s">
        <v>92</v>
      </c>
      <c r="Q72" s="123" t="s">
        <v>54</v>
      </c>
      <c r="R72" s="123"/>
      <c r="S72" s="123"/>
    </row>
    <row r="73" spans="1:19" x14ac:dyDescent="0.35">
      <c r="A73" s="123" t="s">
        <v>6735</v>
      </c>
      <c r="B73" s="88">
        <v>6</v>
      </c>
      <c r="C73" s="87" t="s">
        <v>6583</v>
      </c>
      <c r="D73" s="62" t="s">
        <v>6588</v>
      </c>
      <c r="E73" s="87" t="s">
        <v>7542</v>
      </c>
      <c r="F73" s="61" t="s">
        <v>7544</v>
      </c>
      <c r="G73" s="87"/>
      <c r="H73" s="62"/>
      <c r="I73" s="87"/>
      <c r="J73" s="87" t="s">
        <v>7427</v>
      </c>
      <c r="K73" s="87"/>
      <c r="L73" s="62" t="s">
        <v>7406</v>
      </c>
      <c r="M73" s="140" t="s">
        <v>8433</v>
      </c>
      <c r="N73" s="62" t="s">
        <v>8434</v>
      </c>
      <c r="O73" s="62" t="s">
        <v>8438</v>
      </c>
      <c r="P73" s="123" t="s">
        <v>100</v>
      </c>
      <c r="Q73" s="123" t="s">
        <v>54</v>
      </c>
      <c r="R73" s="123"/>
      <c r="S73" s="123"/>
    </row>
    <row r="74" spans="1:19" x14ac:dyDescent="0.35">
      <c r="A74" s="123" t="s">
        <v>6735</v>
      </c>
      <c r="B74" s="88">
        <v>7</v>
      </c>
      <c r="C74" s="87" t="s">
        <v>6587</v>
      </c>
      <c r="D74" s="62" t="s">
        <v>6589</v>
      </c>
      <c r="E74" s="87" t="s">
        <v>7546</v>
      </c>
      <c r="F74" s="61" t="s">
        <v>7545</v>
      </c>
      <c r="G74" s="87"/>
      <c r="H74" s="62"/>
      <c r="I74" s="87"/>
      <c r="J74" s="87" t="s">
        <v>7427</v>
      </c>
      <c r="K74" s="87"/>
      <c r="L74" s="62" t="s">
        <v>91</v>
      </c>
      <c r="M74" s="140" t="s">
        <v>8433</v>
      </c>
      <c r="N74" s="62" t="s">
        <v>8434</v>
      </c>
      <c r="O74" s="62" t="s">
        <v>8438</v>
      </c>
      <c r="P74" s="123" t="s">
        <v>92</v>
      </c>
      <c r="Q74" s="123" t="s">
        <v>54</v>
      </c>
      <c r="R74" s="123"/>
      <c r="S74" s="123"/>
    </row>
    <row r="75" spans="1:19" x14ac:dyDescent="0.35">
      <c r="A75" s="103" t="s">
        <v>6735</v>
      </c>
      <c r="B75" s="90">
        <v>8</v>
      </c>
      <c r="C75" s="91" t="s">
        <v>7452</v>
      </c>
      <c r="D75" s="91" t="s">
        <v>1893</v>
      </c>
      <c r="E75" s="92" t="s">
        <v>7547</v>
      </c>
      <c r="F75" s="91" t="s">
        <v>2162</v>
      </c>
      <c r="G75" s="91"/>
      <c r="H75" s="91"/>
      <c r="I75" s="91"/>
      <c r="J75" s="93" t="s">
        <v>7427</v>
      </c>
      <c r="K75" s="93"/>
      <c r="L75" s="91" t="s">
        <v>91</v>
      </c>
      <c r="M75" s="135">
        <v>0</v>
      </c>
      <c r="N75" s="93" t="s">
        <v>8434</v>
      </c>
      <c r="O75" s="93" t="s">
        <v>8439</v>
      </c>
      <c r="P75" s="103" t="s">
        <v>91</v>
      </c>
      <c r="Q75" s="103" t="s">
        <v>54</v>
      </c>
      <c r="R75" s="103"/>
      <c r="S75" s="103"/>
    </row>
    <row r="76" spans="1:19" x14ac:dyDescent="0.35">
      <c r="A76" s="121" t="s">
        <v>2779</v>
      </c>
      <c r="B76" s="72">
        <v>-99</v>
      </c>
      <c r="C76" s="45" t="s">
        <v>292</v>
      </c>
      <c r="D76" s="101"/>
      <c r="E76" s="45" t="s">
        <v>6</v>
      </c>
      <c r="F76" s="101"/>
      <c r="G76" s="45" t="s">
        <v>292</v>
      </c>
      <c r="H76" s="45" t="s">
        <v>292</v>
      </c>
      <c r="I76" s="101"/>
      <c r="J76" s="45" t="s">
        <v>7427</v>
      </c>
      <c r="K76" s="45"/>
      <c r="L76" s="48" t="s">
        <v>7407</v>
      </c>
      <c r="M76" s="102" t="s">
        <v>8433</v>
      </c>
      <c r="N76" s="101" t="s">
        <v>8435</v>
      </c>
      <c r="O76" s="101"/>
      <c r="P76" s="117"/>
      <c r="Q76" s="117" t="s">
        <v>54</v>
      </c>
      <c r="R76" s="48"/>
      <c r="S76" s="48"/>
    </row>
    <row r="77" spans="1:19" x14ac:dyDescent="0.35">
      <c r="A77" s="103" t="s">
        <v>2779</v>
      </c>
      <c r="B77" s="90">
        <v>1</v>
      </c>
      <c r="C77" s="91" t="s">
        <v>93</v>
      </c>
      <c r="D77" s="91" t="s">
        <v>1921</v>
      </c>
      <c r="E77" s="92" t="s">
        <v>2120</v>
      </c>
      <c r="F77" s="91" t="s">
        <v>7625</v>
      </c>
      <c r="G77" s="91" t="s">
        <v>277</v>
      </c>
      <c r="H77" s="91" t="s">
        <v>278</v>
      </c>
      <c r="I77" s="91" t="s">
        <v>2301</v>
      </c>
      <c r="J77" s="93" t="s">
        <v>7427</v>
      </c>
      <c r="K77" s="93"/>
      <c r="L77" s="91" t="s">
        <v>91</v>
      </c>
      <c r="M77" s="135" t="s">
        <v>8433</v>
      </c>
      <c r="N77" s="93" t="s">
        <v>8435</v>
      </c>
      <c r="O77" s="93" t="s">
        <v>8438</v>
      </c>
      <c r="P77" s="103" t="s">
        <v>91</v>
      </c>
      <c r="Q77" s="103" t="s">
        <v>54</v>
      </c>
      <c r="R77" s="103"/>
      <c r="S77" s="103"/>
    </row>
    <row r="78" spans="1:19" x14ac:dyDescent="0.35">
      <c r="A78" s="101" t="s">
        <v>2779</v>
      </c>
      <c r="B78" s="72">
        <v>2</v>
      </c>
      <c r="C78" s="54" t="s">
        <v>128</v>
      </c>
      <c r="D78" s="49" t="s">
        <v>1920</v>
      </c>
      <c r="E78" s="49" t="s">
        <v>3386</v>
      </c>
      <c r="F78" s="49" t="s">
        <v>2136</v>
      </c>
      <c r="G78" s="49"/>
      <c r="H78" s="49"/>
      <c r="I78" s="49"/>
      <c r="J78" s="51" t="s">
        <v>7427</v>
      </c>
      <c r="K78" s="51"/>
      <c r="L78" s="49" t="s">
        <v>7407</v>
      </c>
      <c r="M78" s="136" t="s">
        <v>8433</v>
      </c>
      <c r="N78" s="51" t="s">
        <v>8435</v>
      </c>
      <c r="O78" s="51" t="s">
        <v>8438</v>
      </c>
      <c r="P78" s="101" t="s">
        <v>100</v>
      </c>
      <c r="Q78" s="101" t="s">
        <v>54</v>
      </c>
      <c r="R78" s="101"/>
      <c r="S78" s="101"/>
    </row>
    <row r="79" spans="1:19" x14ac:dyDescent="0.35">
      <c r="A79" s="101" t="s">
        <v>2779</v>
      </c>
      <c r="B79" s="72">
        <v>3</v>
      </c>
      <c r="C79" s="78" t="s">
        <v>2748</v>
      </c>
      <c r="D79" s="49" t="s">
        <v>6379</v>
      </c>
      <c r="E79" s="51" t="s">
        <v>7548</v>
      </c>
      <c r="F79" s="49" t="s">
        <v>2164</v>
      </c>
      <c r="G79" s="51" t="s">
        <v>3180</v>
      </c>
      <c r="H79" s="45" t="s">
        <v>2952</v>
      </c>
      <c r="I79" s="51"/>
      <c r="J79" s="51" t="s">
        <v>7427</v>
      </c>
      <c r="K79" s="51"/>
      <c r="L79" s="45" t="s">
        <v>91</v>
      </c>
      <c r="M79" s="134" t="s">
        <v>8433</v>
      </c>
      <c r="N79" s="45" t="s">
        <v>8434</v>
      </c>
      <c r="O79" s="45" t="s">
        <v>8438</v>
      </c>
      <c r="P79" s="101" t="s">
        <v>91</v>
      </c>
      <c r="Q79" s="101" t="s">
        <v>54</v>
      </c>
      <c r="R79" s="101"/>
      <c r="S79" s="101"/>
    </row>
    <row r="80" spans="1:19" x14ac:dyDescent="0.35">
      <c r="A80" s="48" t="s">
        <v>2779</v>
      </c>
      <c r="B80" s="84">
        <v>4</v>
      </c>
      <c r="C80" s="51" t="s">
        <v>2749</v>
      </c>
      <c r="D80" s="45" t="s">
        <v>1893</v>
      </c>
      <c r="E80" s="52" t="s">
        <v>7547</v>
      </c>
      <c r="F80" s="49" t="s">
        <v>2162</v>
      </c>
      <c r="G80" s="51" t="s">
        <v>3181</v>
      </c>
      <c r="H80" s="45" t="s">
        <v>2953</v>
      </c>
      <c r="I80" s="51"/>
      <c r="J80" s="51" t="s">
        <v>7427</v>
      </c>
      <c r="K80" s="51"/>
      <c r="L80" s="45" t="s">
        <v>91</v>
      </c>
      <c r="M80" s="134">
        <v>0</v>
      </c>
      <c r="N80" s="45" t="s">
        <v>8434</v>
      </c>
      <c r="O80" s="45" t="s">
        <v>8439</v>
      </c>
      <c r="P80" s="101" t="s">
        <v>91</v>
      </c>
      <c r="Q80" s="101" t="s">
        <v>54</v>
      </c>
      <c r="R80" s="101"/>
      <c r="S80" s="101"/>
    </row>
    <row r="81" spans="1:19" x14ac:dyDescent="0.35">
      <c r="A81" s="99" t="s">
        <v>2777</v>
      </c>
      <c r="B81" s="84">
        <v>-99</v>
      </c>
      <c r="C81" s="51" t="s">
        <v>2672</v>
      </c>
      <c r="D81" s="45" t="s">
        <v>7509</v>
      </c>
      <c r="E81" s="51" t="s">
        <v>6</v>
      </c>
      <c r="F81" s="51"/>
      <c r="G81" s="51" t="s">
        <v>3098</v>
      </c>
      <c r="H81" s="45" t="s">
        <v>2876</v>
      </c>
      <c r="I81" s="51"/>
      <c r="J81" s="51" t="s">
        <v>7427</v>
      </c>
      <c r="K81" s="51"/>
      <c r="L81" s="45" t="s">
        <v>153</v>
      </c>
      <c r="M81" s="134">
        <v>2</v>
      </c>
      <c r="N81" s="45" t="s">
        <v>8434</v>
      </c>
      <c r="O81" s="45"/>
      <c r="P81" s="101" t="s">
        <v>153</v>
      </c>
      <c r="Q81" s="101" t="s">
        <v>54</v>
      </c>
      <c r="R81" s="101"/>
      <c r="S81" s="101"/>
    </row>
    <row r="82" spans="1:19" x14ac:dyDescent="0.35">
      <c r="A82" s="99" t="s">
        <v>2777</v>
      </c>
      <c r="B82" s="84">
        <v>-99</v>
      </c>
      <c r="C82" s="51" t="s">
        <v>2673</v>
      </c>
      <c r="D82" s="51" t="s">
        <v>7507</v>
      </c>
      <c r="E82" s="51" t="s">
        <v>6</v>
      </c>
      <c r="F82" s="49" t="s">
        <v>2162</v>
      </c>
      <c r="G82" s="51" t="s">
        <v>3099</v>
      </c>
      <c r="H82" s="45" t="s">
        <v>2877</v>
      </c>
      <c r="I82" s="51"/>
      <c r="J82" s="51" t="s">
        <v>7427</v>
      </c>
      <c r="K82" s="51"/>
      <c r="L82" s="48" t="s">
        <v>91</v>
      </c>
      <c r="M82" s="137">
        <v>0</v>
      </c>
      <c r="N82" s="48" t="s">
        <v>8434</v>
      </c>
      <c r="O82" s="48"/>
      <c r="P82" s="101" t="s">
        <v>91</v>
      </c>
      <c r="Q82" s="101" t="s">
        <v>54</v>
      </c>
      <c r="R82" s="101"/>
      <c r="S82" s="101"/>
    </row>
    <row r="83" spans="1:19" x14ac:dyDescent="0.35">
      <c r="A83" s="99" t="s">
        <v>2777</v>
      </c>
      <c r="B83" s="84">
        <v>-99</v>
      </c>
      <c r="C83" s="51" t="s">
        <v>2671</v>
      </c>
      <c r="D83" s="45" t="s">
        <v>7508</v>
      </c>
      <c r="E83" s="51" t="s">
        <v>6</v>
      </c>
      <c r="F83" s="51"/>
      <c r="G83" s="51" t="s">
        <v>3097</v>
      </c>
      <c r="H83" s="45" t="s">
        <v>2875</v>
      </c>
      <c r="I83" s="51"/>
      <c r="J83" s="51" t="s">
        <v>7427</v>
      </c>
      <c r="K83" s="51"/>
      <c r="L83" s="45" t="s">
        <v>91</v>
      </c>
      <c r="M83" s="134">
        <v>0</v>
      </c>
      <c r="N83" s="45" t="s">
        <v>8434</v>
      </c>
      <c r="O83" s="45"/>
      <c r="P83" s="101" t="s">
        <v>92</v>
      </c>
      <c r="Q83" s="101" t="s">
        <v>54</v>
      </c>
      <c r="R83" s="101"/>
      <c r="S83" s="101"/>
    </row>
    <row r="84" spans="1:19" x14ac:dyDescent="0.35">
      <c r="A84" s="101" t="s">
        <v>43</v>
      </c>
      <c r="B84" s="71">
        <v>1</v>
      </c>
      <c r="C84" s="51" t="s">
        <v>93</v>
      </c>
      <c r="D84" s="49" t="s">
        <v>1885</v>
      </c>
      <c r="E84" s="51" t="s">
        <v>2120</v>
      </c>
      <c r="F84" s="49" t="s">
        <v>7627</v>
      </c>
      <c r="G84" s="49" t="s">
        <v>277</v>
      </c>
      <c r="H84" s="49" t="s">
        <v>278</v>
      </c>
      <c r="I84" s="49" t="s">
        <v>2301</v>
      </c>
      <c r="J84" s="51" t="s">
        <v>7427</v>
      </c>
      <c r="K84" s="51"/>
      <c r="L84" s="49" t="s">
        <v>91</v>
      </c>
      <c r="M84" s="136" t="s">
        <v>8433</v>
      </c>
      <c r="N84" s="51" t="s">
        <v>8435</v>
      </c>
      <c r="O84" s="51" t="s">
        <v>8438</v>
      </c>
      <c r="P84" s="101" t="s">
        <v>91</v>
      </c>
      <c r="Q84" s="101" t="s">
        <v>45</v>
      </c>
      <c r="R84" s="101"/>
      <c r="S84" s="101"/>
    </row>
    <row r="85" spans="1:19" x14ac:dyDescent="0.35">
      <c r="A85" s="101" t="s">
        <v>43</v>
      </c>
      <c r="B85" s="71">
        <v>2</v>
      </c>
      <c r="C85" s="51" t="s">
        <v>94</v>
      </c>
      <c r="D85" s="49" t="s">
        <v>1910</v>
      </c>
      <c r="E85" s="45" t="s">
        <v>7960</v>
      </c>
      <c r="F85" s="49" t="s">
        <v>2122</v>
      </c>
      <c r="G85" s="49" t="s">
        <v>279</v>
      </c>
      <c r="H85" s="49" t="s">
        <v>280</v>
      </c>
      <c r="I85" s="49" t="s">
        <v>2122</v>
      </c>
      <c r="J85" s="51" t="s">
        <v>7427</v>
      </c>
      <c r="K85" s="51"/>
      <c r="L85" s="49" t="s">
        <v>91</v>
      </c>
      <c r="M85" s="136">
        <v>0</v>
      </c>
      <c r="N85" s="51" t="s">
        <v>8434</v>
      </c>
      <c r="O85" s="51" t="s">
        <v>8439</v>
      </c>
      <c r="P85" s="101" t="s">
        <v>91</v>
      </c>
      <c r="Q85" s="101" t="s">
        <v>45</v>
      </c>
      <c r="R85" s="101"/>
      <c r="S85" s="101"/>
    </row>
    <row r="86" spans="1:19" x14ac:dyDescent="0.35">
      <c r="A86" s="101" t="s">
        <v>43</v>
      </c>
      <c r="B86" s="71">
        <v>3</v>
      </c>
      <c r="C86" s="51" t="s">
        <v>95</v>
      </c>
      <c r="D86" s="49" t="s">
        <v>6772</v>
      </c>
      <c r="E86" s="45" t="s">
        <v>7962</v>
      </c>
      <c r="F86" s="49" t="s">
        <v>2127</v>
      </c>
      <c r="G86" s="49" t="s">
        <v>281</v>
      </c>
      <c r="H86" s="49" t="s">
        <v>282</v>
      </c>
      <c r="I86" s="49" t="s">
        <v>2457</v>
      </c>
      <c r="J86" s="51" t="s">
        <v>7427</v>
      </c>
      <c r="K86" s="51"/>
      <c r="L86" s="49" t="s">
        <v>91</v>
      </c>
      <c r="M86" s="136">
        <v>0</v>
      </c>
      <c r="N86" s="51" t="s">
        <v>8434</v>
      </c>
      <c r="O86" s="51" t="s">
        <v>8439</v>
      </c>
      <c r="P86" s="101" t="s">
        <v>91</v>
      </c>
      <c r="Q86" s="101" t="s">
        <v>45</v>
      </c>
      <c r="R86" s="101"/>
      <c r="S86" s="101"/>
    </row>
    <row r="87" spans="1:19" x14ac:dyDescent="0.35">
      <c r="A87" s="101" t="s">
        <v>43</v>
      </c>
      <c r="B87" s="71">
        <v>4</v>
      </c>
      <c r="C87" s="51" t="s">
        <v>96</v>
      </c>
      <c r="D87" s="49" t="s">
        <v>6773</v>
      </c>
      <c r="E87" s="45" t="s">
        <v>7961</v>
      </c>
      <c r="F87" s="49" t="s">
        <v>3393</v>
      </c>
      <c r="G87" s="49" t="s">
        <v>283</v>
      </c>
      <c r="H87" s="49" t="s">
        <v>284</v>
      </c>
      <c r="I87" s="49" t="s">
        <v>2458</v>
      </c>
      <c r="J87" s="51" t="s">
        <v>7427</v>
      </c>
      <c r="K87" s="51"/>
      <c r="L87" s="49" t="s">
        <v>91</v>
      </c>
      <c r="M87" s="136">
        <v>0</v>
      </c>
      <c r="N87" s="51" t="s">
        <v>8434</v>
      </c>
      <c r="O87" s="51" t="s">
        <v>8439</v>
      </c>
      <c r="P87" s="101" t="s">
        <v>91</v>
      </c>
      <c r="Q87" s="101" t="s">
        <v>45</v>
      </c>
      <c r="R87" s="101"/>
      <c r="S87" s="101"/>
    </row>
    <row r="88" spans="1:19" x14ac:dyDescent="0.35">
      <c r="A88" s="101" t="s">
        <v>43</v>
      </c>
      <c r="B88" s="71">
        <v>5</v>
      </c>
      <c r="C88" s="51" t="s">
        <v>97</v>
      </c>
      <c r="D88" s="49" t="s">
        <v>6770</v>
      </c>
      <c r="E88" s="45" t="s">
        <v>2124</v>
      </c>
      <c r="F88" s="49" t="s">
        <v>7963</v>
      </c>
      <c r="G88" s="49" t="s">
        <v>285</v>
      </c>
      <c r="H88" s="49" t="s">
        <v>286</v>
      </c>
      <c r="I88" s="49" t="s">
        <v>2302</v>
      </c>
      <c r="J88" s="51" t="s">
        <v>6774</v>
      </c>
      <c r="K88" s="51" t="s">
        <v>7426</v>
      </c>
      <c r="L88" s="49" t="s">
        <v>91</v>
      </c>
      <c r="M88" s="136">
        <v>0</v>
      </c>
      <c r="N88" s="51" t="s">
        <v>8434</v>
      </c>
      <c r="O88" s="51" t="s">
        <v>8439</v>
      </c>
      <c r="P88" s="101" t="s">
        <v>92</v>
      </c>
      <c r="Q88" s="101" t="s">
        <v>45</v>
      </c>
      <c r="R88" s="101"/>
      <c r="S88" s="101"/>
    </row>
    <row r="89" spans="1:19" x14ac:dyDescent="0.35">
      <c r="A89" s="101" t="s">
        <v>43</v>
      </c>
      <c r="B89" s="71">
        <v>6</v>
      </c>
      <c r="C89" s="51" t="s">
        <v>98</v>
      </c>
      <c r="D89" s="49" t="s">
        <v>6771</v>
      </c>
      <c r="E89" s="45" t="s">
        <v>2278</v>
      </c>
      <c r="F89" s="50" t="s">
        <v>7964</v>
      </c>
      <c r="G89" s="49" t="s">
        <v>287</v>
      </c>
      <c r="H89" s="49" t="s">
        <v>288</v>
      </c>
      <c r="I89" s="49" t="s">
        <v>2303</v>
      </c>
      <c r="J89" s="51" t="s">
        <v>6775</v>
      </c>
      <c r="K89" s="51" t="s">
        <v>7426</v>
      </c>
      <c r="L89" s="49" t="s">
        <v>91</v>
      </c>
      <c r="M89" s="136">
        <v>0</v>
      </c>
      <c r="N89" s="51" t="s">
        <v>8434</v>
      </c>
      <c r="O89" s="51" t="s">
        <v>8439</v>
      </c>
      <c r="P89" s="101" t="s">
        <v>92</v>
      </c>
      <c r="Q89" s="101" t="s">
        <v>45</v>
      </c>
      <c r="R89" s="101"/>
      <c r="S89" s="101"/>
    </row>
    <row r="90" spans="1:19" x14ac:dyDescent="0.35">
      <c r="A90" s="101" t="s">
        <v>43</v>
      </c>
      <c r="B90" s="102">
        <v>7</v>
      </c>
      <c r="C90" s="51" t="s">
        <v>3761</v>
      </c>
      <c r="D90" s="51" t="s">
        <v>6348</v>
      </c>
      <c r="E90" s="101" t="s">
        <v>7965</v>
      </c>
      <c r="F90" s="99" t="s">
        <v>7966</v>
      </c>
      <c r="G90" s="101" t="s">
        <v>3828</v>
      </c>
      <c r="H90" s="101" t="s">
        <v>3829</v>
      </c>
      <c r="I90" s="101"/>
      <c r="J90" s="51" t="s">
        <v>7427</v>
      </c>
      <c r="K90" s="51"/>
      <c r="L90" s="101" t="s">
        <v>91</v>
      </c>
      <c r="M90" s="102">
        <v>0</v>
      </c>
      <c r="N90" s="101" t="s">
        <v>8434</v>
      </c>
      <c r="O90" s="101" t="s">
        <v>8439</v>
      </c>
      <c r="P90" s="101" t="s">
        <v>91</v>
      </c>
      <c r="Q90" s="101" t="s">
        <v>45</v>
      </c>
      <c r="R90" s="101"/>
      <c r="S90" s="101"/>
    </row>
    <row r="91" spans="1:19" x14ac:dyDescent="0.35">
      <c r="A91" s="101" t="s">
        <v>43</v>
      </c>
      <c r="B91" s="102">
        <v>8</v>
      </c>
      <c r="C91" s="51" t="s">
        <v>3762</v>
      </c>
      <c r="D91" s="51" t="s">
        <v>6350</v>
      </c>
      <c r="E91" s="101" t="s">
        <v>7967</v>
      </c>
      <c r="F91" s="99" t="s">
        <v>7549</v>
      </c>
      <c r="G91" s="101" t="s">
        <v>3830</v>
      </c>
      <c r="H91" s="101" t="s">
        <v>3831</v>
      </c>
      <c r="I91" s="101"/>
      <c r="J91" s="51" t="s">
        <v>7427</v>
      </c>
      <c r="K91" s="51"/>
      <c r="L91" s="101" t="s">
        <v>91</v>
      </c>
      <c r="M91" s="102">
        <v>0</v>
      </c>
      <c r="N91" s="101" t="s">
        <v>8434</v>
      </c>
      <c r="O91" s="101" t="s">
        <v>8439</v>
      </c>
      <c r="P91" s="101" t="s">
        <v>91</v>
      </c>
      <c r="Q91" s="101" t="s">
        <v>45</v>
      </c>
      <c r="R91" s="101"/>
      <c r="S91" s="101"/>
    </row>
    <row r="92" spans="1:19" x14ac:dyDescent="0.35">
      <c r="A92" s="101" t="s">
        <v>43</v>
      </c>
      <c r="B92" s="102">
        <v>9</v>
      </c>
      <c r="C92" s="51" t="s">
        <v>3765</v>
      </c>
      <c r="D92" s="51" t="s">
        <v>6354</v>
      </c>
      <c r="E92" s="101" t="s">
        <v>7968</v>
      </c>
      <c r="F92" s="99" t="s">
        <v>7550</v>
      </c>
      <c r="G92" s="101" t="s">
        <v>3836</v>
      </c>
      <c r="H92" s="101" t="s">
        <v>3837</v>
      </c>
      <c r="I92" s="101"/>
      <c r="J92" s="51" t="s">
        <v>7427</v>
      </c>
      <c r="K92" s="51"/>
      <c r="L92" s="101" t="s">
        <v>7407</v>
      </c>
      <c r="M92" s="102">
        <v>0</v>
      </c>
      <c r="N92" s="101" t="s">
        <v>8434</v>
      </c>
      <c r="O92" s="101" t="s">
        <v>8439</v>
      </c>
      <c r="P92" s="101" t="s">
        <v>100</v>
      </c>
      <c r="Q92" s="101" t="s">
        <v>45</v>
      </c>
      <c r="R92" s="101"/>
      <c r="S92" s="101"/>
    </row>
    <row r="93" spans="1:19" x14ac:dyDescent="0.35">
      <c r="A93" s="101" t="s">
        <v>43</v>
      </c>
      <c r="B93" s="102">
        <v>10</v>
      </c>
      <c r="C93" s="51" t="s">
        <v>3766</v>
      </c>
      <c r="D93" s="51" t="s">
        <v>3839</v>
      </c>
      <c r="E93" s="101" t="s">
        <v>7969</v>
      </c>
      <c r="F93" s="99" t="s">
        <v>7551</v>
      </c>
      <c r="G93" s="101" t="s">
        <v>3838</v>
      </c>
      <c r="H93" s="101" t="s">
        <v>3839</v>
      </c>
      <c r="I93" s="101"/>
      <c r="J93" s="51" t="s">
        <v>7427</v>
      </c>
      <c r="K93" s="51"/>
      <c r="L93" s="101" t="s">
        <v>7407</v>
      </c>
      <c r="M93" s="102">
        <v>0</v>
      </c>
      <c r="N93" s="101" t="s">
        <v>8434</v>
      </c>
      <c r="O93" s="101" t="s">
        <v>8439</v>
      </c>
      <c r="P93" s="101" t="s">
        <v>100</v>
      </c>
      <c r="Q93" s="101" t="s">
        <v>45</v>
      </c>
      <c r="R93" s="101"/>
      <c r="S93" s="101"/>
    </row>
    <row r="94" spans="1:19" x14ac:dyDescent="0.35">
      <c r="A94" s="101" t="s">
        <v>43</v>
      </c>
      <c r="B94" s="71">
        <v>11</v>
      </c>
      <c r="C94" s="51" t="s">
        <v>99</v>
      </c>
      <c r="D94" s="49" t="s">
        <v>290</v>
      </c>
      <c r="E94" s="101" t="s">
        <v>7568</v>
      </c>
      <c r="F94" s="63" t="s">
        <v>7568</v>
      </c>
      <c r="G94" s="49" t="s">
        <v>289</v>
      </c>
      <c r="H94" s="49" t="s">
        <v>290</v>
      </c>
      <c r="I94" s="49" t="s">
        <v>2118</v>
      </c>
      <c r="J94" s="51" t="s">
        <v>7427</v>
      </c>
      <c r="K94" s="51"/>
      <c r="L94" s="49" t="s">
        <v>91</v>
      </c>
      <c r="M94" s="136">
        <v>0</v>
      </c>
      <c r="N94" s="51" t="s">
        <v>8434</v>
      </c>
      <c r="O94" s="51" t="s">
        <v>8439</v>
      </c>
      <c r="P94" s="101" t="s">
        <v>91</v>
      </c>
      <c r="Q94" s="101" t="s">
        <v>45</v>
      </c>
      <c r="R94" s="101"/>
      <c r="S94" s="101"/>
    </row>
    <row r="95" spans="1:19" x14ac:dyDescent="0.35">
      <c r="A95" s="101" t="s">
        <v>43</v>
      </c>
      <c r="B95" s="102">
        <v>12</v>
      </c>
      <c r="C95" s="51" t="s">
        <v>3763</v>
      </c>
      <c r="D95" s="51" t="s">
        <v>6349</v>
      </c>
      <c r="E95" s="101" t="s">
        <v>7569</v>
      </c>
      <c r="F95" s="99" t="s">
        <v>7569</v>
      </c>
      <c r="G95" s="101" t="s">
        <v>3832</v>
      </c>
      <c r="H95" s="101" t="s">
        <v>3833</v>
      </c>
      <c r="I95" s="101"/>
      <c r="J95" s="51" t="s">
        <v>7427</v>
      </c>
      <c r="K95" s="51"/>
      <c r="L95" s="101" t="s">
        <v>91</v>
      </c>
      <c r="M95" s="102">
        <v>0</v>
      </c>
      <c r="N95" s="101" t="s">
        <v>8434</v>
      </c>
      <c r="O95" s="101" t="s">
        <v>8439</v>
      </c>
      <c r="P95" s="101" t="s">
        <v>91</v>
      </c>
      <c r="Q95" s="101" t="s">
        <v>45</v>
      </c>
      <c r="R95" s="101"/>
      <c r="S95" s="101"/>
    </row>
    <row r="96" spans="1:19" x14ac:dyDescent="0.35">
      <c r="A96" s="101" t="s">
        <v>43</v>
      </c>
      <c r="B96" s="102">
        <v>13</v>
      </c>
      <c r="C96" s="51" t="s">
        <v>3764</v>
      </c>
      <c r="D96" s="51" t="s">
        <v>3835</v>
      </c>
      <c r="E96" s="101" t="s">
        <v>7570</v>
      </c>
      <c r="F96" s="99" t="s">
        <v>7570</v>
      </c>
      <c r="G96" s="101" t="s">
        <v>3834</v>
      </c>
      <c r="H96" s="101" t="s">
        <v>3835</v>
      </c>
      <c r="I96" s="101"/>
      <c r="J96" s="51" t="s">
        <v>7427</v>
      </c>
      <c r="K96" s="51"/>
      <c r="L96" s="101" t="s">
        <v>91</v>
      </c>
      <c r="M96" s="102">
        <v>0</v>
      </c>
      <c r="N96" s="101" t="s">
        <v>8434</v>
      </c>
      <c r="O96" s="101" t="s">
        <v>8439</v>
      </c>
      <c r="P96" s="101" t="s">
        <v>91</v>
      </c>
      <c r="Q96" s="101" t="s">
        <v>45</v>
      </c>
      <c r="R96" s="101"/>
      <c r="S96" s="101"/>
    </row>
    <row r="97" spans="1:19" x14ac:dyDescent="0.35">
      <c r="A97" s="101" t="s">
        <v>43</v>
      </c>
      <c r="B97" s="102">
        <v>14</v>
      </c>
      <c r="C97" s="89" t="s">
        <v>3768</v>
      </c>
      <c r="D97" s="51" t="s">
        <v>1938</v>
      </c>
      <c r="E97" s="101" t="s">
        <v>2233</v>
      </c>
      <c r="F97" s="99" t="s">
        <v>2233</v>
      </c>
      <c r="G97" s="101" t="s">
        <v>3841</v>
      </c>
      <c r="H97" s="101" t="s">
        <v>3842</v>
      </c>
      <c r="I97" s="101"/>
      <c r="J97" s="51" t="s">
        <v>7427</v>
      </c>
      <c r="K97" s="51"/>
      <c r="L97" s="101" t="s">
        <v>91</v>
      </c>
      <c r="M97" s="102">
        <v>0</v>
      </c>
      <c r="N97" s="101" t="s">
        <v>8434</v>
      </c>
      <c r="O97" s="101" t="s">
        <v>8439</v>
      </c>
      <c r="P97" s="101" t="s">
        <v>91</v>
      </c>
      <c r="Q97" s="101" t="s">
        <v>45</v>
      </c>
      <c r="R97" s="101"/>
      <c r="S97" s="101"/>
    </row>
    <row r="98" spans="1:19" x14ac:dyDescent="0.35">
      <c r="A98" s="101" t="s">
        <v>43</v>
      </c>
      <c r="B98" s="102">
        <v>15</v>
      </c>
      <c r="C98" s="51" t="s">
        <v>3769</v>
      </c>
      <c r="D98" s="51" t="s">
        <v>6355</v>
      </c>
      <c r="E98" s="101" t="s">
        <v>7552</v>
      </c>
      <c r="F98" s="99" t="s">
        <v>7552</v>
      </c>
      <c r="G98" s="101" t="s">
        <v>3843</v>
      </c>
      <c r="H98" s="101" t="s">
        <v>3844</v>
      </c>
      <c r="I98" s="101"/>
      <c r="J98" s="51" t="s">
        <v>7427</v>
      </c>
      <c r="K98" s="51"/>
      <c r="L98" s="101" t="s">
        <v>91</v>
      </c>
      <c r="M98" s="102">
        <v>0</v>
      </c>
      <c r="N98" s="101" t="s">
        <v>8434</v>
      </c>
      <c r="O98" s="101" t="s">
        <v>8439</v>
      </c>
      <c r="P98" s="101" t="s">
        <v>92</v>
      </c>
      <c r="Q98" s="101" t="s">
        <v>45</v>
      </c>
      <c r="R98" s="101"/>
      <c r="S98" s="101"/>
    </row>
    <row r="99" spans="1:19" x14ac:dyDescent="0.35">
      <c r="A99" s="101" t="s">
        <v>43</v>
      </c>
      <c r="B99" s="102">
        <v>16</v>
      </c>
      <c r="C99" s="51" t="s">
        <v>3772</v>
      </c>
      <c r="D99" s="51" t="s">
        <v>6358</v>
      </c>
      <c r="E99" s="101" t="s">
        <v>7970</v>
      </c>
      <c r="F99" s="99" t="s">
        <v>7572</v>
      </c>
      <c r="G99" s="101" t="s">
        <v>3849</v>
      </c>
      <c r="H99" s="101" t="s">
        <v>3850</v>
      </c>
      <c r="I99" s="101"/>
      <c r="J99" s="51" t="s">
        <v>7427</v>
      </c>
      <c r="K99" s="51"/>
      <c r="L99" s="101" t="s">
        <v>7407</v>
      </c>
      <c r="M99" s="102">
        <v>0</v>
      </c>
      <c r="N99" s="101" t="s">
        <v>8434</v>
      </c>
      <c r="O99" s="101" t="s">
        <v>8439</v>
      </c>
      <c r="P99" s="101" t="s">
        <v>100</v>
      </c>
      <c r="Q99" s="101" t="s">
        <v>45</v>
      </c>
      <c r="R99" s="101"/>
      <c r="S99" s="101"/>
    </row>
    <row r="100" spans="1:19" x14ac:dyDescent="0.35">
      <c r="A100" s="101" t="s">
        <v>43</v>
      </c>
      <c r="B100" s="102">
        <v>17</v>
      </c>
      <c r="C100" s="51" t="s">
        <v>3771</v>
      </c>
      <c r="D100" s="51" t="s">
        <v>6357</v>
      </c>
      <c r="E100" s="101" t="s">
        <v>7971</v>
      </c>
      <c r="F100" s="99" t="s">
        <v>7553</v>
      </c>
      <c r="G100" s="101" t="s">
        <v>3847</v>
      </c>
      <c r="H100" s="101" t="s">
        <v>3848</v>
      </c>
      <c r="I100" s="101"/>
      <c r="J100" s="51" t="s">
        <v>7427</v>
      </c>
      <c r="K100" s="51"/>
      <c r="L100" s="101" t="s">
        <v>7407</v>
      </c>
      <c r="M100" s="102">
        <v>0</v>
      </c>
      <c r="N100" s="101" t="s">
        <v>8434</v>
      </c>
      <c r="O100" s="101" t="s">
        <v>8439</v>
      </c>
      <c r="P100" s="101" t="s">
        <v>7409</v>
      </c>
      <c r="Q100" s="101" t="s">
        <v>45</v>
      </c>
      <c r="R100" s="101"/>
      <c r="S100" s="101"/>
    </row>
    <row r="101" spans="1:19" x14ac:dyDescent="0.35">
      <c r="A101" s="101" t="s">
        <v>43</v>
      </c>
      <c r="B101" s="102">
        <v>18</v>
      </c>
      <c r="C101" s="51" t="s">
        <v>3770</v>
      </c>
      <c r="D101" s="51" t="s">
        <v>6356</v>
      </c>
      <c r="E101" s="101" t="s">
        <v>7554</v>
      </c>
      <c r="F101" s="99" t="s">
        <v>7554</v>
      </c>
      <c r="G101" s="101" t="s">
        <v>3845</v>
      </c>
      <c r="H101" s="101" t="s">
        <v>3846</v>
      </c>
      <c r="I101" s="101"/>
      <c r="J101" s="51" t="s">
        <v>7427</v>
      </c>
      <c r="K101" s="51"/>
      <c r="L101" s="101" t="s">
        <v>7408</v>
      </c>
      <c r="M101" s="102">
        <v>0</v>
      </c>
      <c r="N101" s="101" t="s">
        <v>8434</v>
      </c>
      <c r="O101" s="101" t="s">
        <v>8439</v>
      </c>
      <c r="P101" s="101" t="s">
        <v>3936</v>
      </c>
      <c r="Q101" s="101" t="s">
        <v>45</v>
      </c>
      <c r="R101" s="101"/>
      <c r="S101" s="101"/>
    </row>
    <row r="102" spans="1:19" x14ac:dyDescent="0.35">
      <c r="A102" s="101" t="s">
        <v>43</v>
      </c>
      <c r="B102" s="102">
        <v>19</v>
      </c>
      <c r="C102" s="51" t="s">
        <v>3775</v>
      </c>
      <c r="D102" s="51" t="s">
        <v>6360</v>
      </c>
      <c r="E102" s="101" t="s">
        <v>7972</v>
      </c>
      <c r="F102" s="99" t="s">
        <v>7555</v>
      </c>
      <c r="G102" s="101" t="s">
        <v>3855</v>
      </c>
      <c r="H102" s="101" t="s">
        <v>3856</v>
      </c>
      <c r="I102" s="101"/>
      <c r="J102" s="51" t="s">
        <v>7427</v>
      </c>
      <c r="K102" s="51"/>
      <c r="L102" s="101" t="s">
        <v>91</v>
      </c>
      <c r="M102" s="102">
        <v>0</v>
      </c>
      <c r="N102" s="101" t="s">
        <v>8434</v>
      </c>
      <c r="O102" s="101" t="s">
        <v>8439</v>
      </c>
      <c r="P102" s="101" t="s">
        <v>91</v>
      </c>
      <c r="Q102" s="101" t="s">
        <v>45</v>
      </c>
      <c r="R102" s="101"/>
      <c r="S102" s="101"/>
    </row>
    <row r="103" spans="1:19" x14ac:dyDescent="0.35">
      <c r="A103" s="101" t="s">
        <v>43</v>
      </c>
      <c r="B103" s="102">
        <v>20</v>
      </c>
      <c r="C103" s="51" t="s">
        <v>3774</v>
      </c>
      <c r="D103" s="51" t="s">
        <v>6351</v>
      </c>
      <c r="E103" s="101" t="s">
        <v>7556</v>
      </c>
      <c r="F103" s="99" t="s">
        <v>7556</v>
      </c>
      <c r="G103" s="101" t="s">
        <v>3853</v>
      </c>
      <c r="H103" s="101" t="s">
        <v>3854</v>
      </c>
      <c r="I103" s="101"/>
      <c r="J103" s="107" t="s">
        <v>7427</v>
      </c>
      <c r="K103" s="107"/>
      <c r="L103" s="101" t="s">
        <v>91</v>
      </c>
      <c r="M103" s="102">
        <v>0</v>
      </c>
      <c r="N103" s="101" t="s">
        <v>8434</v>
      </c>
      <c r="O103" s="101" t="s">
        <v>8439</v>
      </c>
      <c r="P103" s="101" t="s">
        <v>92</v>
      </c>
      <c r="Q103" s="101" t="s">
        <v>45</v>
      </c>
      <c r="R103" s="101"/>
      <c r="S103" s="101"/>
    </row>
    <row r="104" spans="1:19" x14ac:dyDescent="0.35">
      <c r="A104" s="101" t="s">
        <v>43</v>
      </c>
      <c r="B104" s="102">
        <v>21</v>
      </c>
      <c r="C104" s="51" t="s">
        <v>3806</v>
      </c>
      <c r="D104" s="51" t="s">
        <v>6521</v>
      </c>
      <c r="E104" s="101" t="s">
        <v>7973</v>
      </c>
      <c r="F104" s="99" t="s">
        <v>7557</v>
      </c>
      <c r="G104" s="101" t="s">
        <v>3911</v>
      </c>
      <c r="H104" s="101" t="s">
        <v>3912</v>
      </c>
      <c r="I104" s="101"/>
      <c r="J104" s="51" t="s">
        <v>7427</v>
      </c>
      <c r="K104" s="51"/>
      <c r="L104" s="101" t="s">
        <v>91</v>
      </c>
      <c r="M104" s="102">
        <v>0</v>
      </c>
      <c r="N104" s="101" t="s">
        <v>8434</v>
      </c>
      <c r="O104" s="101" t="s">
        <v>8439</v>
      </c>
      <c r="P104" s="101" t="s">
        <v>91</v>
      </c>
      <c r="Q104" s="101" t="s">
        <v>45</v>
      </c>
      <c r="R104" s="101"/>
      <c r="S104" s="101"/>
    </row>
    <row r="105" spans="1:19" x14ac:dyDescent="0.35">
      <c r="A105" s="101" t="s">
        <v>43</v>
      </c>
      <c r="B105" s="102">
        <v>22</v>
      </c>
      <c r="C105" s="51" t="s">
        <v>3807</v>
      </c>
      <c r="D105" s="51" t="s">
        <v>6522</v>
      </c>
      <c r="E105" s="101" t="s">
        <v>7974</v>
      </c>
      <c r="F105" s="99" t="s">
        <v>7558</v>
      </c>
      <c r="G105" s="101" t="s">
        <v>3913</v>
      </c>
      <c r="H105" s="101" t="s">
        <v>3914</v>
      </c>
      <c r="I105" s="101"/>
      <c r="J105" s="51" t="s">
        <v>7427</v>
      </c>
      <c r="K105" s="51"/>
      <c r="L105" s="101" t="s">
        <v>91</v>
      </c>
      <c r="M105" s="102">
        <v>0</v>
      </c>
      <c r="N105" s="101" t="s">
        <v>8434</v>
      </c>
      <c r="O105" s="101" t="s">
        <v>8439</v>
      </c>
      <c r="P105" s="101" t="s">
        <v>91</v>
      </c>
      <c r="Q105" s="101" t="s">
        <v>45</v>
      </c>
      <c r="R105" s="101"/>
      <c r="S105" s="101"/>
    </row>
    <row r="106" spans="1:19" x14ac:dyDescent="0.35">
      <c r="A106" s="101" t="s">
        <v>43</v>
      </c>
      <c r="B106" s="102">
        <v>23</v>
      </c>
      <c r="C106" s="51" t="s">
        <v>3778</v>
      </c>
      <c r="D106" s="51" t="s">
        <v>6353</v>
      </c>
      <c r="E106" s="101" t="s">
        <v>7559</v>
      </c>
      <c r="F106" s="99" t="s">
        <v>7559</v>
      </c>
      <c r="G106" s="101" t="s">
        <v>3778</v>
      </c>
      <c r="H106" s="101" t="s">
        <v>3860</v>
      </c>
      <c r="I106" s="101"/>
      <c r="J106" s="51" t="s">
        <v>7427</v>
      </c>
      <c r="K106" s="51"/>
      <c r="L106" s="101" t="s">
        <v>91</v>
      </c>
      <c r="M106" s="102">
        <v>0</v>
      </c>
      <c r="N106" s="101" t="s">
        <v>8434</v>
      </c>
      <c r="O106" s="101" t="s">
        <v>8439</v>
      </c>
      <c r="P106" s="101" t="s">
        <v>91</v>
      </c>
      <c r="Q106" s="101" t="s">
        <v>45</v>
      </c>
      <c r="R106" s="101"/>
      <c r="S106" s="101"/>
    </row>
    <row r="107" spans="1:19" x14ac:dyDescent="0.35">
      <c r="A107" s="101" t="s">
        <v>43</v>
      </c>
      <c r="B107" s="102">
        <v>23</v>
      </c>
      <c r="C107" s="51" t="s">
        <v>3767</v>
      </c>
      <c r="D107" s="51" t="s">
        <v>6590</v>
      </c>
      <c r="E107" s="101" t="s">
        <v>7975</v>
      </c>
      <c r="F107" s="99" t="s">
        <v>7560</v>
      </c>
      <c r="G107" s="101" t="s">
        <v>3555</v>
      </c>
      <c r="H107" s="101" t="s">
        <v>3840</v>
      </c>
      <c r="I107" s="101"/>
      <c r="J107" s="51" t="s">
        <v>7427</v>
      </c>
      <c r="K107" s="51"/>
      <c r="L107" s="101" t="s">
        <v>91</v>
      </c>
      <c r="M107" s="102">
        <v>0</v>
      </c>
      <c r="N107" s="101" t="s">
        <v>8434</v>
      </c>
      <c r="O107" s="101" t="s">
        <v>8439</v>
      </c>
      <c r="P107" s="101" t="s">
        <v>91</v>
      </c>
      <c r="Q107" s="101" t="s">
        <v>45</v>
      </c>
      <c r="R107" s="101"/>
      <c r="S107" s="101"/>
    </row>
    <row r="108" spans="1:19" x14ac:dyDescent="0.35">
      <c r="A108" s="101" t="s">
        <v>43</v>
      </c>
      <c r="B108" s="102">
        <v>24</v>
      </c>
      <c r="C108" s="51" t="s">
        <v>3776</v>
      </c>
      <c r="D108" s="51" t="s">
        <v>6361</v>
      </c>
      <c r="E108" s="101" t="s">
        <v>7976</v>
      </c>
      <c r="F108" s="99" t="s">
        <v>7561</v>
      </c>
      <c r="G108" s="101" t="s">
        <v>3776</v>
      </c>
      <c r="H108" s="101" t="s">
        <v>3857</v>
      </c>
      <c r="I108" s="101"/>
      <c r="J108" s="51" t="s">
        <v>7427</v>
      </c>
      <c r="K108" s="51"/>
      <c r="L108" s="101" t="s">
        <v>91</v>
      </c>
      <c r="M108" s="102">
        <v>0</v>
      </c>
      <c r="N108" s="101" t="s">
        <v>8434</v>
      </c>
      <c r="O108" s="101" t="s">
        <v>8439</v>
      </c>
      <c r="P108" s="101" t="s">
        <v>91</v>
      </c>
      <c r="Q108" s="101" t="s">
        <v>45</v>
      </c>
      <c r="R108" s="101"/>
      <c r="S108" s="101"/>
    </row>
    <row r="109" spans="1:19" x14ac:dyDescent="0.35">
      <c r="A109" s="101" t="s">
        <v>43</v>
      </c>
      <c r="B109" s="102">
        <v>25</v>
      </c>
      <c r="C109" s="51" t="s">
        <v>3777</v>
      </c>
      <c r="D109" s="51" t="s">
        <v>6352</v>
      </c>
      <c r="E109" s="101" t="s">
        <v>7562</v>
      </c>
      <c r="F109" s="99" t="s">
        <v>7562</v>
      </c>
      <c r="G109" s="101" t="s">
        <v>3858</v>
      </c>
      <c r="H109" s="101" t="s">
        <v>3859</v>
      </c>
      <c r="I109" s="101"/>
      <c r="J109" s="51" t="s">
        <v>7427</v>
      </c>
      <c r="K109" s="51"/>
      <c r="L109" s="101" t="s">
        <v>91</v>
      </c>
      <c r="M109" s="102">
        <v>0</v>
      </c>
      <c r="N109" s="101" t="s">
        <v>8434</v>
      </c>
      <c r="O109" s="101" t="s">
        <v>8439</v>
      </c>
      <c r="P109" s="101" t="s">
        <v>91</v>
      </c>
      <c r="Q109" s="101" t="s">
        <v>45</v>
      </c>
      <c r="R109" s="101"/>
      <c r="S109" s="101"/>
    </row>
    <row r="110" spans="1:19" x14ac:dyDescent="0.35">
      <c r="A110" s="101" t="s">
        <v>43</v>
      </c>
      <c r="B110" s="102">
        <v>26</v>
      </c>
      <c r="C110" s="51" t="s">
        <v>3773</v>
      </c>
      <c r="D110" s="52" t="s">
        <v>6359</v>
      </c>
      <c r="E110" s="101" t="s">
        <v>7563</v>
      </c>
      <c r="F110" s="99" t="s">
        <v>7563</v>
      </c>
      <c r="G110" s="101" t="s">
        <v>3851</v>
      </c>
      <c r="H110" s="101" t="s">
        <v>3852</v>
      </c>
      <c r="I110" s="101"/>
      <c r="J110" s="107" t="s">
        <v>7427</v>
      </c>
      <c r="K110" s="107"/>
      <c r="L110" s="101" t="s">
        <v>91</v>
      </c>
      <c r="M110" s="102">
        <v>0</v>
      </c>
      <c r="N110" s="101" t="s">
        <v>8434</v>
      </c>
      <c r="O110" s="101" t="s">
        <v>8439</v>
      </c>
      <c r="P110" s="101" t="s">
        <v>91</v>
      </c>
      <c r="Q110" s="101" t="s">
        <v>45</v>
      </c>
      <c r="R110" s="101"/>
      <c r="S110" s="101"/>
    </row>
    <row r="111" spans="1:19" x14ac:dyDescent="0.35">
      <c r="A111" s="101" t="s">
        <v>43</v>
      </c>
      <c r="B111" s="102">
        <v>27</v>
      </c>
      <c r="C111" s="51" t="s">
        <v>3779</v>
      </c>
      <c r="D111" s="51" t="s">
        <v>6362</v>
      </c>
      <c r="E111" s="101" t="s">
        <v>7564</v>
      </c>
      <c r="F111" s="99" t="s">
        <v>7564</v>
      </c>
      <c r="G111" s="101" t="s">
        <v>3861</v>
      </c>
      <c r="H111" s="101" t="s">
        <v>3862</v>
      </c>
      <c r="I111" s="101"/>
      <c r="J111" s="51" t="s">
        <v>7427</v>
      </c>
      <c r="K111" s="51"/>
      <c r="L111" s="101" t="s">
        <v>91</v>
      </c>
      <c r="M111" s="102">
        <v>0</v>
      </c>
      <c r="N111" s="101" t="s">
        <v>8434</v>
      </c>
      <c r="O111" s="101" t="s">
        <v>8439</v>
      </c>
      <c r="P111" s="101" t="s">
        <v>91</v>
      </c>
      <c r="Q111" s="101" t="s">
        <v>45</v>
      </c>
      <c r="R111" s="101"/>
      <c r="S111" s="101"/>
    </row>
    <row r="112" spans="1:19" x14ac:dyDescent="0.35">
      <c r="A112" s="101" t="s">
        <v>43</v>
      </c>
      <c r="B112" s="102">
        <v>28</v>
      </c>
      <c r="C112" s="51" t="s">
        <v>3780</v>
      </c>
      <c r="D112" s="51" t="s">
        <v>6363</v>
      </c>
      <c r="E112" s="101" t="s">
        <v>7977</v>
      </c>
      <c r="F112" s="99" t="s">
        <v>7565</v>
      </c>
      <c r="G112" s="101" t="s">
        <v>3863</v>
      </c>
      <c r="H112" s="101" t="s">
        <v>3864</v>
      </c>
      <c r="I112" s="101"/>
      <c r="J112" s="51" t="s">
        <v>7427</v>
      </c>
      <c r="K112" s="51"/>
      <c r="L112" s="101" t="s">
        <v>153</v>
      </c>
      <c r="M112" s="102">
        <v>0</v>
      </c>
      <c r="N112" s="101" t="s">
        <v>8434</v>
      </c>
      <c r="O112" s="101" t="s">
        <v>8439</v>
      </c>
      <c r="P112" s="101" t="s">
        <v>153</v>
      </c>
      <c r="Q112" s="101" t="s">
        <v>45</v>
      </c>
      <c r="R112" s="101"/>
      <c r="S112" s="101"/>
    </row>
    <row r="113" spans="1:19" x14ac:dyDescent="0.35">
      <c r="A113" s="101" t="s">
        <v>43</v>
      </c>
      <c r="B113" s="102">
        <v>29</v>
      </c>
      <c r="C113" s="51" t="s">
        <v>3781</v>
      </c>
      <c r="D113" s="51" t="s">
        <v>6364</v>
      </c>
      <c r="E113" s="101" t="s">
        <v>7978</v>
      </c>
      <c r="F113" s="99" t="s">
        <v>7566</v>
      </c>
      <c r="G113" s="101" t="s">
        <v>3865</v>
      </c>
      <c r="H113" s="101" t="s">
        <v>3866</v>
      </c>
      <c r="I113" s="101"/>
      <c r="J113" s="51" t="s">
        <v>7427</v>
      </c>
      <c r="K113" s="51"/>
      <c r="L113" s="101" t="s">
        <v>153</v>
      </c>
      <c r="M113" s="102">
        <v>0</v>
      </c>
      <c r="N113" s="101" t="s">
        <v>8434</v>
      </c>
      <c r="O113" s="101" t="s">
        <v>8439</v>
      </c>
      <c r="P113" s="101" t="s">
        <v>153</v>
      </c>
      <c r="Q113" s="101" t="s">
        <v>45</v>
      </c>
      <c r="R113" s="101"/>
      <c r="S113" s="101"/>
    </row>
    <row r="114" spans="1:19" x14ac:dyDescent="0.35">
      <c r="A114" s="101" t="s">
        <v>43</v>
      </c>
      <c r="B114" s="102">
        <v>30</v>
      </c>
      <c r="C114" s="51" t="s">
        <v>3782</v>
      </c>
      <c r="D114" s="51" t="s">
        <v>7571</v>
      </c>
      <c r="E114" s="101" t="s">
        <v>7567</v>
      </c>
      <c r="F114" s="99" t="s">
        <v>7567</v>
      </c>
      <c r="G114" s="101" t="s">
        <v>3867</v>
      </c>
      <c r="H114" s="101" t="s">
        <v>3868</v>
      </c>
      <c r="I114" s="101"/>
      <c r="J114" s="51" t="s">
        <v>7427</v>
      </c>
      <c r="K114" s="51"/>
      <c r="L114" s="101" t="s">
        <v>91</v>
      </c>
      <c r="M114" s="102">
        <v>0</v>
      </c>
      <c r="N114" s="101" t="s">
        <v>8434</v>
      </c>
      <c r="O114" s="101" t="s">
        <v>8439</v>
      </c>
      <c r="P114" s="101" t="s">
        <v>91</v>
      </c>
      <c r="Q114" s="101" t="s">
        <v>45</v>
      </c>
      <c r="R114" s="101"/>
      <c r="S114" s="101"/>
    </row>
    <row r="115" spans="1:19" x14ac:dyDescent="0.35">
      <c r="A115" s="122" t="s">
        <v>64</v>
      </c>
      <c r="B115" s="72">
        <v>-99</v>
      </c>
      <c r="C115" s="45" t="s">
        <v>6624</v>
      </c>
      <c r="D115" s="101"/>
      <c r="E115" s="45" t="s">
        <v>6</v>
      </c>
      <c r="F115" s="101"/>
      <c r="G115" s="45" t="s">
        <v>6715</v>
      </c>
      <c r="H115" s="45" t="s">
        <v>6716</v>
      </c>
      <c r="I115" s="101"/>
      <c r="J115" s="45" t="s">
        <v>7427</v>
      </c>
      <c r="K115" s="45"/>
      <c r="L115" s="101" t="s">
        <v>7407</v>
      </c>
      <c r="M115" s="102"/>
      <c r="N115" s="101"/>
      <c r="O115" s="101"/>
      <c r="P115" s="117" t="s">
        <v>2986</v>
      </c>
      <c r="Q115" s="117" t="s">
        <v>54</v>
      </c>
      <c r="R115" s="48"/>
      <c r="S115" s="48"/>
    </row>
    <row r="116" spans="1:19" x14ac:dyDescent="0.35">
      <c r="A116" s="122" t="s">
        <v>64</v>
      </c>
      <c r="B116" s="72">
        <v>-99</v>
      </c>
      <c r="C116" s="45" t="s">
        <v>6623</v>
      </c>
      <c r="D116" s="101"/>
      <c r="E116" s="45" t="s">
        <v>6</v>
      </c>
      <c r="F116" s="101"/>
      <c r="G116" s="45" t="s">
        <v>6713</v>
      </c>
      <c r="H116" s="45" t="s">
        <v>6714</v>
      </c>
      <c r="I116" s="101"/>
      <c r="J116" s="45" t="s">
        <v>7427</v>
      </c>
      <c r="K116" s="45"/>
      <c r="L116" s="45" t="s">
        <v>7408</v>
      </c>
      <c r="M116" s="134"/>
      <c r="N116" s="45"/>
      <c r="O116" s="45"/>
      <c r="P116" s="117" t="s">
        <v>3936</v>
      </c>
      <c r="Q116" s="117" t="s">
        <v>54</v>
      </c>
      <c r="R116" s="48"/>
      <c r="S116" s="48"/>
    </row>
    <row r="117" spans="1:19" x14ac:dyDescent="0.35">
      <c r="A117" s="122" t="s">
        <v>64</v>
      </c>
      <c r="B117" s="72">
        <v>-99</v>
      </c>
      <c r="C117" s="45" t="s">
        <v>292</v>
      </c>
      <c r="D117" s="101"/>
      <c r="E117" s="45" t="s">
        <v>6</v>
      </c>
      <c r="F117" s="101"/>
      <c r="G117" s="45" t="s">
        <v>292</v>
      </c>
      <c r="H117" s="45" t="s">
        <v>292</v>
      </c>
      <c r="I117" s="101"/>
      <c r="J117" s="45" t="s">
        <v>7427</v>
      </c>
      <c r="K117" s="45"/>
      <c r="L117" s="48" t="s">
        <v>7407</v>
      </c>
      <c r="M117" s="102" t="s">
        <v>8433</v>
      </c>
      <c r="N117" s="101" t="s">
        <v>8435</v>
      </c>
      <c r="O117" s="101"/>
      <c r="P117" s="117"/>
      <c r="Q117" s="117" t="s">
        <v>54</v>
      </c>
      <c r="R117" s="48"/>
      <c r="S117" s="48"/>
    </row>
    <row r="118" spans="1:19" x14ac:dyDescent="0.35">
      <c r="A118" s="103" t="s">
        <v>64</v>
      </c>
      <c r="B118" s="90">
        <v>1</v>
      </c>
      <c r="C118" s="91" t="s">
        <v>93</v>
      </c>
      <c r="D118" s="91" t="s">
        <v>1921</v>
      </c>
      <c r="E118" s="92" t="s">
        <v>2120</v>
      </c>
      <c r="F118" s="91" t="s">
        <v>7625</v>
      </c>
      <c r="G118" s="91" t="s">
        <v>277</v>
      </c>
      <c r="H118" s="91" t="s">
        <v>278</v>
      </c>
      <c r="I118" s="91" t="s">
        <v>2301</v>
      </c>
      <c r="J118" s="93" t="s">
        <v>7427</v>
      </c>
      <c r="K118" s="93"/>
      <c r="L118" s="91" t="s">
        <v>91</v>
      </c>
      <c r="M118" s="135" t="s">
        <v>8433</v>
      </c>
      <c r="N118" s="93" t="s">
        <v>8435</v>
      </c>
      <c r="O118" s="93" t="s">
        <v>8438</v>
      </c>
      <c r="P118" s="103" t="s">
        <v>91</v>
      </c>
      <c r="Q118" s="103" t="s">
        <v>54</v>
      </c>
      <c r="R118" s="103"/>
      <c r="S118" s="103"/>
    </row>
    <row r="119" spans="1:19" x14ac:dyDescent="0.35">
      <c r="A119" s="101" t="s">
        <v>64</v>
      </c>
      <c r="B119" s="72">
        <v>2</v>
      </c>
      <c r="C119" s="49" t="s">
        <v>124</v>
      </c>
      <c r="D119" s="49" t="s">
        <v>1948</v>
      </c>
      <c r="E119" s="45" t="s">
        <v>8338</v>
      </c>
      <c r="F119" s="49" t="s">
        <v>7583</v>
      </c>
      <c r="G119" s="49" t="s">
        <v>334</v>
      </c>
      <c r="H119" s="49" t="s">
        <v>335</v>
      </c>
      <c r="I119" s="63" t="s">
        <v>2323</v>
      </c>
      <c r="J119" s="51" t="s">
        <v>7427</v>
      </c>
      <c r="K119" s="51"/>
      <c r="L119" s="101" t="s">
        <v>7407</v>
      </c>
      <c r="M119" s="102" t="s">
        <v>8433</v>
      </c>
      <c r="N119" s="101" t="s">
        <v>8435</v>
      </c>
      <c r="O119" s="101" t="s">
        <v>8438</v>
      </c>
      <c r="P119" s="101" t="s">
        <v>100</v>
      </c>
      <c r="Q119" s="101" t="s">
        <v>54</v>
      </c>
      <c r="R119" s="101"/>
      <c r="S119" s="101"/>
    </row>
    <row r="120" spans="1:19" x14ac:dyDescent="0.35">
      <c r="A120" s="101" t="s">
        <v>64</v>
      </c>
      <c r="B120" s="72">
        <v>3</v>
      </c>
      <c r="C120" s="77" t="s">
        <v>192</v>
      </c>
      <c r="D120" s="49" t="s">
        <v>6385</v>
      </c>
      <c r="E120" s="51" t="s">
        <v>8339</v>
      </c>
      <c r="F120" s="49" t="s">
        <v>2164</v>
      </c>
      <c r="G120" s="49" t="s">
        <v>446</v>
      </c>
      <c r="H120" s="49" t="s">
        <v>447</v>
      </c>
      <c r="I120" s="63" t="s">
        <v>2373</v>
      </c>
      <c r="J120" s="51" t="s">
        <v>7427</v>
      </c>
      <c r="K120" s="51"/>
      <c r="L120" s="49" t="s">
        <v>91</v>
      </c>
      <c r="M120" s="136" t="s">
        <v>8433</v>
      </c>
      <c r="N120" s="51" t="s">
        <v>8434</v>
      </c>
      <c r="O120" s="51" t="s">
        <v>8438</v>
      </c>
      <c r="P120" s="101" t="s">
        <v>91</v>
      </c>
      <c r="Q120" s="101" t="s">
        <v>54</v>
      </c>
      <c r="R120" s="101"/>
      <c r="S120" s="101"/>
    </row>
    <row r="121" spans="1:19" x14ac:dyDescent="0.35">
      <c r="A121" s="101" t="s">
        <v>64</v>
      </c>
      <c r="B121" s="72">
        <v>4</v>
      </c>
      <c r="C121" s="49" t="s">
        <v>185</v>
      </c>
      <c r="D121" s="49" t="s">
        <v>2053</v>
      </c>
      <c r="E121" s="51" t="s">
        <v>8340</v>
      </c>
      <c r="F121" s="49" t="s">
        <v>7512</v>
      </c>
      <c r="G121" s="49" t="s">
        <v>432</v>
      </c>
      <c r="H121" s="49" t="s">
        <v>433</v>
      </c>
      <c r="I121" s="63" t="s">
        <v>2366</v>
      </c>
      <c r="J121" s="51" t="s">
        <v>7427</v>
      </c>
      <c r="K121" s="51"/>
      <c r="L121" s="49" t="s">
        <v>153</v>
      </c>
      <c r="M121" s="136" t="s">
        <v>8433</v>
      </c>
      <c r="N121" s="51" t="s">
        <v>8434</v>
      </c>
      <c r="O121" s="51" t="s">
        <v>8438</v>
      </c>
      <c r="P121" s="101" t="s">
        <v>153</v>
      </c>
      <c r="Q121" s="101" t="s">
        <v>54</v>
      </c>
      <c r="R121" s="101"/>
      <c r="S121" s="101"/>
    </row>
    <row r="122" spans="1:19" x14ac:dyDescent="0.35">
      <c r="A122" s="101" t="s">
        <v>64</v>
      </c>
      <c r="B122" s="72">
        <v>5</v>
      </c>
      <c r="C122" s="49" t="s">
        <v>186</v>
      </c>
      <c r="D122" s="49" t="s">
        <v>2010</v>
      </c>
      <c r="E122" s="45" t="s">
        <v>7979</v>
      </c>
      <c r="F122" s="49" t="s">
        <v>7594</v>
      </c>
      <c r="G122" s="49" t="s">
        <v>434</v>
      </c>
      <c r="H122" s="49" t="s">
        <v>435</v>
      </c>
      <c r="I122" s="63" t="s">
        <v>2367</v>
      </c>
      <c r="J122" s="51" t="s">
        <v>3398</v>
      </c>
      <c r="K122" s="51" t="s">
        <v>7426</v>
      </c>
      <c r="L122" s="49" t="s">
        <v>91</v>
      </c>
      <c r="M122" s="136">
        <v>2</v>
      </c>
      <c r="N122" s="51" t="s">
        <v>8434</v>
      </c>
      <c r="O122" s="51" t="s">
        <v>8439</v>
      </c>
      <c r="P122" s="101" t="s">
        <v>92</v>
      </c>
      <c r="Q122" s="101" t="s">
        <v>54</v>
      </c>
      <c r="R122" s="101"/>
      <c r="S122" s="101"/>
    </row>
    <row r="123" spans="1:19" x14ac:dyDescent="0.35">
      <c r="A123" s="101" t="s">
        <v>64</v>
      </c>
      <c r="B123" s="72">
        <v>6</v>
      </c>
      <c r="C123" s="49" t="s">
        <v>187</v>
      </c>
      <c r="D123" s="49" t="s">
        <v>1950</v>
      </c>
      <c r="E123" s="45" t="s">
        <v>8341</v>
      </c>
      <c r="F123" s="49" t="s">
        <v>7614</v>
      </c>
      <c r="G123" s="49" t="s">
        <v>436</v>
      </c>
      <c r="H123" s="49" t="s">
        <v>437</v>
      </c>
      <c r="I123" s="63" t="s">
        <v>2368</v>
      </c>
      <c r="J123" s="51" t="s">
        <v>3395</v>
      </c>
      <c r="K123" s="51" t="s">
        <v>7426</v>
      </c>
      <c r="L123" s="49" t="s">
        <v>91</v>
      </c>
      <c r="M123" s="136">
        <v>2</v>
      </c>
      <c r="N123" s="51" t="s">
        <v>8434</v>
      </c>
      <c r="O123" s="51" t="s">
        <v>8439</v>
      </c>
      <c r="P123" s="101" t="s">
        <v>92</v>
      </c>
      <c r="Q123" s="101" t="s">
        <v>54</v>
      </c>
      <c r="R123" s="101"/>
      <c r="S123" s="101"/>
    </row>
    <row r="124" spans="1:19" x14ac:dyDescent="0.35">
      <c r="A124" s="101" t="s">
        <v>64</v>
      </c>
      <c r="B124" s="72">
        <v>7</v>
      </c>
      <c r="C124" s="49" t="s">
        <v>188</v>
      </c>
      <c r="D124" s="49" t="s">
        <v>1883</v>
      </c>
      <c r="E124" s="45" t="s">
        <v>8342</v>
      </c>
      <c r="F124" s="49" t="s">
        <v>7613</v>
      </c>
      <c r="G124" s="49" t="s">
        <v>438</v>
      </c>
      <c r="H124" s="49" t="s">
        <v>439</v>
      </c>
      <c r="I124" s="63" t="s">
        <v>2369</v>
      </c>
      <c r="J124" s="51" t="s">
        <v>7427</v>
      </c>
      <c r="K124" s="51"/>
      <c r="L124" s="45" t="s">
        <v>7406</v>
      </c>
      <c r="M124" s="134">
        <v>2</v>
      </c>
      <c r="N124" s="45" t="s">
        <v>8434</v>
      </c>
      <c r="O124" s="45" t="s">
        <v>8439</v>
      </c>
      <c r="P124" s="101" t="s">
        <v>156</v>
      </c>
      <c r="Q124" s="101" t="s">
        <v>54</v>
      </c>
      <c r="R124" s="101"/>
      <c r="S124" s="101"/>
    </row>
    <row r="125" spans="1:19" x14ac:dyDescent="0.35">
      <c r="A125" s="101" t="s">
        <v>64</v>
      </c>
      <c r="B125" s="72">
        <v>8</v>
      </c>
      <c r="C125" s="51" t="s">
        <v>2714</v>
      </c>
      <c r="D125" s="45" t="s">
        <v>3387</v>
      </c>
      <c r="E125" s="45" t="s">
        <v>8357</v>
      </c>
      <c r="F125" s="51" t="s">
        <v>3388</v>
      </c>
      <c r="G125" s="51" t="s">
        <v>3143</v>
      </c>
      <c r="H125" s="45" t="s">
        <v>2919</v>
      </c>
      <c r="I125" s="51"/>
      <c r="J125" s="51" t="s">
        <v>7427</v>
      </c>
      <c r="K125" s="51"/>
      <c r="L125" s="45" t="s">
        <v>7406</v>
      </c>
      <c r="M125" s="134">
        <v>2</v>
      </c>
      <c r="N125" s="45" t="s">
        <v>8434</v>
      </c>
      <c r="O125" s="45" t="s">
        <v>8439</v>
      </c>
      <c r="P125" s="101" t="s">
        <v>2989</v>
      </c>
      <c r="Q125" s="101" t="s">
        <v>54</v>
      </c>
      <c r="R125" s="101"/>
      <c r="S125" s="101"/>
    </row>
    <row r="126" spans="1:19" x14ac:dyDescent="0.35">
      <c r="A126" s="101" t="s">
        <v>64</v>
      </c>
      <c r="B126" s="72">
        <v>9</v>
      </c>
      <c r="C126" s="49" t="s">
        <v>189</v>
      </c>
      <c r="D126" s="49" t="s">
        <v>1884</v>
      </c>
      <c r="E126" s="45" t="s">
        <v>8358</v>
      </c>
      <c r="F126" s="49" t="s">
        <v>2200</v>
      </c>
      <c r="G126" s="49" t="s">
        <v>440</v>
      </c>
      <c r="H126" s="49" t="s">
        <v>441</v>
      </c>
      <c r="I126" s="63" t="s">
        <v>2370</v>
      </c>
      <c r="J126" s="51" t="s">
        <v>7427</v>
      </c>
      <c r="K126" s="51"/>
      <c r="L126" s="45" t="s">
        <v>7406</v>
      </c>
      <c r="M126" s="134">
        <v>2</v>
      </c>
      <c r="N126" s="45" t="s">
        <v>8434</v>
      </c>
      <c r="O126" s="45" t="s">
        <v>8439</v>
      </c>
      <c r="P126" s="101" t="s">
        <v>158</v>
      </c>
      <c r="Q126" s="101" t="s">
        <v>54</v>
      </c>
      <c r="R126" s="101"/>
      <c r="S126" s="101"/>
    </row>
    <row r="127" spans="1:19" x14ac:dyDescent="0.35">
      <c r="A127" s="101" t="s">
        <v>64</v>
      </c>
      <c r="B127" s="72">
        <v>10</v>
      </c>
      <c r="C127" s="51" t="s">
        <v>2715</v>
      </c>
      <c r="D127" s="45" t="s">
        <v>3239</v>
      </c>
      <c r="E127" s="45" t="s">
        <v>8343</v>
      </c>
      <c r="F127" s="51" t="s">
        <v>3389</v>
      </c>
      <c r="G127" s="51" t="s">
        <v>3144</v>
      </c>
      <c r="H127" s="45" t="s">
        <v>2920</v>
      </c>
      <c r="I127" s="51"/>
      <c r="J127" s="51" t="s">
        <v>7427</v>
      </c>
      <c r="K127" s="51"/>
      <c r="L127" s="45" t="s">
        <v>7406</v>
      </c>
      <c r="M127" s="134">
        <v>2</v>
      </c>
      <c r="N127" s="45" t="s">
        <v>8434</v>
      </c>
      <c r="O127" s="45" t="s">
        <v>8439</v>
      </c>
      <c r="P127" s="101" t="s">
        <v>158</v>
      </c>
      <c r="Q127" s="101" t="s">
        <v>54</v>
      </c>
      <c r="R127" s="101"/>
      <c r="S127" s="101"/>
    </row>
    <row r="128" spans="1:19" x14ac:dyDescent="0.35">
      <c r="A128" s="101" t="s">
        <v>64</v>
      </c>
      <c r="B128" s="72">
        <v>11</v>
      </c>
      <c r="C128" s="51" t="s">
        <v>2716</v>
      </c>
      <c r="D128" s="45" t="s">
        <v>3241</v>
      </c>
      <c r="E128" s="45" t="s">
        <v>8344</v>
      </c>
      <c r="F128" s="51" t="s">
        <v>3390</v>
      </c>
      <c r="G128" s="51" t="s">
        <v>3145</v>
      </c>
      <c r="H128" s="45" t="s">
        <v>2921</v>
      </c>
      <c r="I128" s="51"/>
      <c r="J128" s="51" t="s">
        <v>7427</v>
      </c>
      <c r="K128" s="51"/>
      <c r="L128" s="45" t="s">
        <v>7406</v>
      </c>
      <c r="M128" s="134">
        <v>2</v>
      </c>
      <c r="N128" s="45" t="s">
        <v>8434</v>
      </c>
      <c r="O128" s="45" t="s">
        <v>8439</v>
      </c>
      <c r="P128" s="101" t="s">
        <v>158</v>
      </c>
      <c r="Q128" s="101" t="s">
        <v>54</v>
      </c>
      <c r="R128" s="101"/>
      <c r="S128" s="101"/>
    </row>
    <row r="129" spans="1:19" x14ac:dyDescent="0.35">
      <c r="A129" s="101" t="s">
        <v>64</v>
      </c>
      <c r="B129" s="72">
        <v>12</v>
      </c>
      <c r="C129" s="51" t="s">
        <v>2717</v>
      </c>
      <c r="D129" s="45" t="s">
        <v>3240</v>
      </c>
      <c r="E129" s="45" t="s">
        <v>8345</v>
      </c>
      <c r="F129" s="51" t="s">
        <v>3391</v>
      </c>
      <c r="G129" s="51" t="s">
        <v>3146</v>
      </c>
      <c r="H129" s="45" t="s">
        <v>2922</v>
      </c>
      <c r="I129" s="51"/>
      <c r="J129" s="51" t="s">
        <v>7427</v>
      </c>
      <c r="K129" s="51"/>
      <c r="L129" s="45" t="s">
        <v>7406</v>
      </c>
      <c r="M129" s="134">
        <v>2</v>
      </c>
      <c r="N129" s="45" t="s">
        <v>8434</v>
      </c>
      <c r="O129" s="45" t="s">
        <v>8439</v>
      </c>
      <c r="P129" s="101" t="s">
        <v>158</v>
      </c>
      <c r="Q129" s="101" t="s">
        <v>54</v>
      </c>
      <c r="R129" s="101"/>
      <c r="S129" s="101"/>
    </row>
    <row r="130" spans="1:19" x14ac:dyDescent="0.35">
      <c r="A130" s="101" t="s">
        <v>64</v>
      </c>
      <c r="B130" s="72">
        <v>13</v>
      </c>
      <c r="C130" s="49" t="s">
        <v>190</v>
      </c>
      <c r="D130" s="49" t="s">
        <v>3242</v>
      </c>
      <c r="E130" s="45" t="s">
        <v>8346</v>
      </c>
      <c r="F130" s="49" t="s">
        <v>7672</v>
      </c>
      <c r="G130" s="49" t="s">
        <v>442</v>
      </c>
      <c r="H130" s="49" t="s">
        <v>443</v>
      </c>
      <c r="I130" s="63" t="s">
        <v>2371</v>
      </c>
      <c r="J130" s="51" t="s">
        <v>7427</v>
      </c>
      <c r="K130" s="51"/>
      <c r="L130" s="45" t="s">
        <v>7406</v>
      </c>
      <c r="M130" s="134">
        <v>0</v>
      </c>
      <c r="N130" s="45" t="s">
        <v>8434</v>
      </c>
      <c r="O130" s="45" t="s">
        <v>8439</v>
      </c>
      <c r="P130" s="101" t="s">
        <v>183</v>
      </c>
      <c r="Q130" s="101" t="s">
        <v>54</v>
      </c>
      <c r="R130" s="101"/>
      <c r="S130" s="101"/>
    </row>
    <row r="131" spans="1:19" x14ac:dyDescent="0.35">
      <c r="A131" s="101" t="s">
        <v>64</v>
      </c>
      <c r="B131" s="72">
        <v>14</v>
      </c>
      <c r="C131" s="49" t="s">
        <v>191</v>
      </c>
      <c r="D131" s="49" t="s">
        <v>3243</v>
      </c>
      <c r="E131" s="45" t="s">
        <v>8347</v>
      </c>
      <c r="F131" s="49" t="s">
        <v>7673</v>
      </c>
      <c r="G131" s="49" t="s">
        <v>444</v>
      </c>
      <c r="H131" s="49" t="s">
        <v>445</v>
      </c>
      <c r="I131" s="63" t="s">
        <v>2372</v>
      </c>
      <c r="J131" s="51" t="s">
        <v>7427</v>
      </c>
      <c r="K131" s="51"/>
      <c r="L131" s="45" t="s">
        <v>7406</v>
      </c>
      <c r="M131" s="134">
        <v>0</v>
      </c>
      <c r="N131" s="45" t="s">
        <v>8434</v>
      </c>
      <c r="O131" s="45" t="s">
        <v>8439</v>
      </c>
      <c r="P131" s="101" t="s">
        <v>184</v>
      </c>
      <c r="Q131" s="101" t="s">
        <v>54</v>
      </c>
      <c r="R131" s="101"/>
      <c r="S131" s="101"/>
    </row>
    <row r="132" spans="1:19" x14ac:dyDescent="0.35">
      <c r="A132" s="101" t="s">
        <v>64</v>
      </c>
      <c r="B132" s="72">
        <v>15</v>
      </c>
      <c r="C132" s="51" t="s">
        <v>2721</v>
      </c>
      <c r="D132" s="49" t="s">
        <v>3244</v>
      </c>
      <c r="E132" s="45" t="s">
        <v>8348</v>
      </c>
      <c r="F132" s="49" t="s">
        <v>7674</v>
      </c>
      <c r="G132" s="51" t="s">
        <v>3150</v>
      </c>
      <c r="H132" s="45" t="s">
        <v>2926</v>
      </c>
      <c r="I132" s="51"/>
      <c r="J132" s="51" t="s">
        <v>7427</v>
      </c>
      <c r="K132" s="51"/>
      <c r="L132" s="45" t="s">
        <v>7406</v>
      </c>
      <c r="M132" s="134">
        <v>0</v>
      </c>
      <c r="N132" s="45" t="s">
        <v>8434</v>
      </c>
      <c r="O132" s="45" t="s">
        <v>8439</v>
      </c>
      <c r="P132" s="101" t="s">
        <v>2993</v>
      </c>
      <c r="Q132" s="101" t="s">
        <v>54</v>
      </c>
      <c r="R132" s="101"/>
      <c r="S132" s="101"/>
    </row>
    <row r="133" spans="1:19" x14ac:dyDescent="0.35">
      <c r="A133" s="101" t="s">
        <v>64</v>
      </c>
      <c r="B133" s="72">
        <v>16</v>
      </c>
      <c r="C133" s="51" t="s">
        <v>2719</v>
      </c>
      <c r="D133" s="49" t="s">
        <v>3245</v>
      </c>
      <c r="E133" s="45" t="s">
        <v>8349</v>
      </c>
      <c r="F133" s="49" t="s">
        <v>7673</v>
      </c>
      <c r="G133" s="51" t="s">
        <v>3148</v>
      </c>
      <c r="H133" s="45" t="s">
        <v>2924</v>
      </c>
      <c r="I133" s="51"/>
      <c r="J133" s="51" t="s">
        <v>7427</v>
      </c>
      <c r="K133" s="51"/>
      <c r="L133" s="45" t="s">
        <v>7406</v>
      </c>
      <c r="M133" s="134">
        <v>0</v>
      </c>
      <c r="N133" s="45" t="s">
        <v>8434</v>
      </c>
      <c r="O133" s="45" t="s">
        <v>8439</v>
      </c>
      <c r="P133" s="101" t="s">
        <v>2991</v>
      </c>
      <c r="Q133" s="101" t="s">
        <v>54</v>
      </c>
      <c r="R133" s="101"/>
      <c r="S133" s="101"/>
    </row>
    <row r="134" spans="1:19" x14ac:dyDescent="0.35">
      <c r="A134" s="101" t="s">
        <v>64</v>
      </c>
      <c r="B134" s="72">
        <v>17</v>
      </c>
      <c r="C134" s="51" t="s">
        <v>2724</v>
      </c>
      <c r="D134" s="49" t="s">
        <v>3246</v>
      </c>
      <c r="E134" s="45" t="s">
        <v>8350</v>
      </c>
      <c r="F134" s="49" t="s">
        <v>7675</v>
      </c>
      <c r="G134" s="51" t="s">
        <v>3153</v>
      </c>
      <c r="H134" s="45" t="s">
        <v>2929</v>
      </c>
      <c r="I134" s="51"/>
      <c r="J134" s="51" t="s">
        <v>7427</v>
      </c>
      <c r="K134" s="51"/>
      <c r="L134" s="45" t="s">
        <v>7406</v>
      </c>
      <c r="M134" s="134">
        <v>0</v>
      </c>
      <c r="N134" s="45" t="s">
        <v>8434</v>
      </c>
      <c r="O134" s="45" t="s">
        <v>8439</v>
      </c>
      <c r="P134" s="101" t="s">
        <v>2996</v>
      </c>
      <c r="Q134" s="101" t="s">
        <v>54</v>
      </c>
      <c r="R134" s="101"/>
      <c r="S134" s="101"/>
    </row>
    <row r="135" spans="1:19" x14ac:dyDescent="0.35">
      <c r="A135" s="101" t="s">
        <v>64</v>
      </c>
      <c r="B135" s="72">
        <v>18</v>
      </c>
      <c r="C135" s="51" t="s">
        <v>2720</v>
      </c>
      <c r="D135" s="49" t="s">
        <v>3247</v>
      </c>
      <c r="E135" s="45" t="s">
        <v>8351</v>
      </c>
      <c r="F135" s="49" t="s">
        <v>7676</v>
      </c>
      <c r="G135" s="51" t="s">
        <v>3149</v>
      </c>
      <c r="H135" s="45" t="s">
        <v>2925</v>
      </c>
      <c r="I135" s="51"/>
      <c r="J135" s="51" t="s">
        <v>7427</v>
      </c>
      <c r="K135" s="51"/>
      <c r="L135" s="45" t="s">
        <v>7406</v>
      </c>
      <c r="M135" s="134">
        <v>0</v>
      </c>
      <c r="N135" s="45" t="s">
        <v>8434</v>
      </c>
      <c r="O135" s="45" t="s">
        <v>8439</v>
      </c>
      <c r="P135" s="101" t="s">
        <v>2992</v>
      </c>
      <c r="Q135" s="101" t="s">
        <v>54</v>
      </c>
      <c r="R135" s="101"/>
      <c r="S135" s="101"/>
    </row>
    <row r="136" spans="1:19" x14ac:dyDescent="0.35">
      <c r="A136" s="101" t="s">
        <v>64</v>
      </c>
      <c r="B136" s="72">
        <v>19</v>
      </c>
      <c r="C136" s="51" t="s">
        <v>2723</v>
      </c>
      <c r="D136" s="49" t="s">
        <v>3248</v>
      </c>
      <c r="E136" s="45" t="s">
        <v>8352</v>
      </c>
      <c r="F136" s="49" t="s">
        <v>7677</v>
      </c>
      <c r="G136" s="51" t="s">
        <v>3152</v>
      </c>
      <c r="H136" s="45" t="s">
        <v>2928</v>
      </c>
      <c r="I136" s="51"/>
      <c r="J136" s="51" t="s">
        <v>7427</v>
      </c>
      <c r="K136" s="51"/>
      <c r="L136" s="45" t="s">
        <v>7406</v>
      </c>
      <c r="M136" s="134">
        <v>0</v>
      </c>
      <c r="N136" s="45" t="s">
        <v>8434</v>
      </c>
      <c r="O136" s="45" t="s">
        <v>8439</v>
      </c>
      <c r="P136" s="101" t="s">
        <v>2995</v>
      </c>
      <c r="Q136" s="101" t="s">
        <v>54</v>
      </c>
      <c r="R136" s="101"/>
      <c r="S136" s="101"/>
    </row>
    <row r="137" spans="1:19" x14ac:dyDescent="0.35">
      <c r="A137" s="101" t="s">
        <v>64</v>
      </c>
      <c r="B137" s="72">
        <v>20</v>
      </c>
      <c r="C137" s="51" t="s">
        <v>2718</v>
      </c>
      <c r="D137" s="49" t="s">
        <v>3249</v>
      </c>
      <c r="E137" s="45" t="s">
        <v>8353</v>
      </c>
      <c r="F137" s="49" t="s">
        <v>7678</v>
      </c>
      <c r="G137" s="51" t="s">
        <v>3147</v>
      </c>
      <c r="H137" s="45" t="s">
        <v>2923</v>
      </c>
      <c r="I137" s="51"/>
      <c r="J137" s="51" t="s">
        <v>7427</v>
      </c>
      <c r="K137" s="51"/>
      <c r="L137" s="45" t="s">
        <v>7406</v>
      </c>
      <c r="M137" s="134">
        <v>0</v>
      </c>
      <c r="N137" s="45" t="s">
        <v>8434</v>
      </c>
      <c r="O137" s="45" t="s">
        <v>8439</v>
      </c>
      <c r="P137" s="101" t="s">
        <v>2990</v>
      </c>
      <c r="Q137" s="101" t="s">
        <v>54</v>
      </c>
      <c r="R137" s="101"/>
      <c r="S137" s="101"/>
    </row>
    <row r="138" spans="1:19" x14ac:dyDescent="0.35">
      <c r="A138" s="101" t="s">
        <v>64</v>
      </c>
      <c r="B138" s="72">
        <v>21</v>
      </c>
      <c r="C138" s="51" t="s">
        <v>2722</v>
      </c>
      <c r="D138" s="49" t="s">
        <v>3250</v>
      </c>
      <c r="E138" s="45" t="s">
        <v>8354</v>
      </c>
      <c r="F138" s="49" t="s">
        <v>7679</v>
      </c>
      <c r="G138" s="51" t="s">
        <v>3151</v>
      </c>
      <c r="H138" s="45" t="s">
        <v>2927</v>
      </c>
      <c r="I138" s="51"/>
      <c r="J138" s="51" t="s">
        <v>7427</v>
      </c>
      <c r="K138" s="51"/>
      <c r="L138" s="45" t="s">
        <v>7406</v>
      </c>
      <c r="M138" s="134">
        <v>0</v>
      </c>
      <c r="N138" s="45" t="s">
        <v>8434</v>
      </c>
      <c r="O138" s="45" t="s">
        <v>8439</v>
      </c>
      <c r="P138" s="101" t="s">
        <v>2994</v>
      </c>
      <c r="Q138" s="101" t="s">
        <v>54</v>
      </c>
      <c r="R138" s="101"/>
      <c r="S138" s="101"/>
    </row>
    <row r="139" spans="1:19" x14ac:dyDescent="0.35">
      <c r="A139" s="101" t="s">
        <v>64</v>
      </c>
      <c r="B139" s="72">
        <v>22</v>
      </c>
      <c r="C139" s="51" t="s">
        <v>2725</v>
      </c>
      <c r="D139" s="49" t="s">
        <v>6540</v>
      </c>
      <c r="E139" s="45" t="s">
        <v>8355</v>
      </c>
      <c r="F139" s="49" t="s">
        <v>3392</v>
      </c>
      <c r="G139" s="51" t="s">
        <v>3154</v>
      </c>
      <c r="H139" s="45" t="s">
        <v>2930</v>
      </c>
      <c r="I139" s="51"/>
      <c r="J139" s="51" t="s">
        <v>7427</v>
      </c>
      <c r="K139" s="51"/>
      <c r="L139" s="45" t="s">
        <v>7406</v>
      </c>
      <c r="M139" s="134">
        <v>0</v>
      </c>
      <c r="N139" s="45" t="s">
        <v>8434</v>
      </c>
      <c r="O139" s="45" t="s">
        <v>8439</v>
      </c>
      <c r="P139" s="101" t="s">
        <v>2997</v>
      </c>
      <c r="Q139" s="101" t="s">
        <v>54</v>
      </c>
      <c r="R139" s="101"/>
      <c r="S139" s="101"/>
    </row>
    <row r="140" spans="1:19" x14ac:dyDescent="0.35">
      <c r="A140" s="101" t="s">
        <v>64</v>
      </c>
      <c r="B140" s="72">
        <v>23</v>
      </c>
      <c r="C140" s="51" t="s">
        <v>2710</v>
      </c>
      <c r="D140" s="49" t="s">
        <v>6541</v>
      </c>
      <c r="E140" s="45" t="s">
        <v>8356</v>
      </c>
      <c r="F140" s="49" t="s">
        <v>7595</v>
      </c>
      <c r="G140" s="51" t="s">
        <v>3155</v>
      </c>
      <c r="H140" s="45" t="s">
        <v>2915</v>
      </c>
      <c r="I140" s="51"/>
      <c r="J140" s="51" t="s">
        <v>3682</v>
      </c>
      <c r="K140" s="51" t="s">
        <v>7426</v>
      </c>
      <c r="L140" s="45" t="s">
        <v>91</v>
      </c>
      <c r="M140" s="134">
        <v>0</v>
      </c>
      <c r="N140" s="45" t="s">
        <v>8434</v>
      </c>
      <c r="O140" s="45" t="s">
        <v>8439</v>
      </c>
      <c r="P140" s="101" t="s">
        <v>92</v>
      </c>
      <c r="Q140" s="101" t="s">
        <v>54</v>
      </c>
      <c r="R140" s="101"/>
      <c r="S140" s="101"/>
    </row>
    <row r="141" spans="1:19" x14ac:dyDescent="0.35">
      <c r="A141" s="103" t="s">
        <v>64</v>
      </c>
      <c r="B141" s="90">
        <v>24</v>
      </c>
      <c r="C141" s="91" t="s">
        <v>7451</v>
      </c>
      <c r="D141" s="91" t="s">
        <v>1893</v>
      </c>
      <c r="E141" s="92" t="s">
        <v>7530</v>
      </c>
      <c r="F141" s="91"/>
      <c r="G141" s="91"/>
      <c r="H141" s="91"/>
      <c r="I141" s="91"/>
      <c r="J141" s="93" t="s">
        <v>7427</v>
      </c>
      <c r="K141" s="93"/>
      <c r="L141" s="91" t="s">
        <v>91</v>
      </c>
      <c r="M141" s="135">
        <v>0</v>
      </c>
      <c r="N141" s="93" t="s">
        <v>8434</v>
      </c>
      <c r="O141" s="93" t="s">
        <v>8439</v>
      </c>
      <c r="P141" s="103" t="s">
        <v>91</v>
      </c>
      <c r="Q141" s="103" t="s">
        <v>54</v>
      </c>
      <c r="R141" s="103"/>
      <c r="S141" s="103"/>
    </row>
    <row r="142" spans="1:19" x14ac:dyDescent="0.35">
      <c r="A142" s="101" t="s">
        <v>63</v>
      </c>
      <c r="B142" s="72">
        <v>-99</v>
      </c>
      <c r="C142" s="51" t="s">
        <v>2705</v>
      </c>
      <c r="D142" s="45" t="s">
        <v>3231</v>
      </c>
      <c r="E142" s="51"/>
      <c r="F142" s="64" t="s">
        <v>7618</v>
      </c>
      <c r="G142" s="51" t="s">
        <v>3133</v>
      </c>
      <c r="H142" s="45" t="s">
        <v>2910</v>
      </c>
      <c r="I142" s="51"/>
      <c r="J142" s="51" t="s">
        <v>7427</v>
      </c>
      <c r="K142" s="51"/>
      <c r="L142" s="45" t="s">
        <v>7406</v>
      </c>
      <c r="M142" s="134">
        <v>0</v>
      </c>
      <c r="N142" s="45" t="s">
        <v>8437</v>
      </c>
      <c r="O142" s="45"/>
      <c r="P142" s="101" t="s">
        <v>2993</v>
      </c>
      <c r="Q142" s="101" t="s">
        <v>54</v>
      </c>
      <c r="R142" s="101" t="s">
        <v>8423</v>
      </c>
      <c r="S142" s="101"/>
    </row>
    <row r="143" spans="1:19" x14ac:dyDescent="0.35">
      <c r="A143" s="101" t="s">
        <v>63</v>
      </c>
      <c r="B143" s="72">
        <v>-99</v>
      </c>
      <c r="C143" s="51" t="s">
        <v>2703</v>
      </c>
      <c r="D143" s="45" t="s">
        <v>3232</v>
      </c>
      <c r="E143" s="51"/>
      <c r="F143" s="64" t="s">
        <v>7619</v>
      </c>
      <c r="G143" s="51" t="s">
        <v>3131</v>
      </c>
      <c r="H143" s="45" t="s">
        <v>2908</v>
      </c>
      <c r="I143" s="51"/>
      <c r="J143" s="51" t="s">
        <v>7427</v>
      </c>
      <c r="K143" s="51"/>
      <c r="L143" s="45" t="s">
        <v>7406</v>
      </c>
      <c r="M143" s="134">
        <v>0</v>
      </c>
      <c r="N143" s="45" t="s">
        <v>8437</v>
      </c>
      <c r="O143" s="45"/>
      <c r="P143" s="101" t="s">
        <v>2991</v>
      </c>
      <c r="Q143" s="101" t="s">
        <v>54</v>
      </c>
      <c r="R143" s="101" t="s">
        <v>8423</v>
      </c>
      <c r="S143" s="101"/>
    </row>
    <row r="144" spans="1:19" x14ac:dyDescent="0.35">
      <c r="A144" s="101" t="s">
        <v>63</v>
      </c>
      <c r="B144" s="72">
        <v>-99</v>
      </c>
      <c r="C144" s="51" t="s">
        <v>2710</v>
      </c>
      <c r="D144" s="48" t="s">
        <v>6542</v>
      </c>
      <c r="E144" s="51"/>
      <c r="F144" s="64" t="s">
        <v>7581</v>
      </c>
      <c r="G144" s="51" t="s">
        <v>3138</v>
      </c>
      <c r="H144" s="45" t="s">
        <v>2915</v>
      </c>
      <c r="I144" s="51"/>
      <c r="J144" s="51" t="s">
        <v>3682</v>
      </c>
      <c r="K144" s="51" t="s">
        <v>7426</v>
      </c>
      <c r="L144" s="45" t="s">
        <v>91</v>
      </c>
      <c r="M144" s="134">
        <v>0</v>
      </c>
      <c r="N144" s="45" t="s">
        <v>8437</v>
      </c>
      <c r="O144" s="45"/>
      <c r="P144" s="101" t="s">
        <v>92</v>
      </c>
      <c r="Q144" s="101" t="s">
        <v>54</v>
      </c>
      <c r="R144" s="101" t="s">
        <v>8423</v>
      </c>
      <c r="S144" s="101"/>
    </row>
    <row r="145" spans="1:19" x14ac:dyDescent="0.35">
      <c r="A145" s="101" t="s">
        <v>63</v>
      </c>
      <c r="B145" s="72">
        <v>-99</v>
      </c>
      <c r="C145" s="51" t="s">
        <v>2698</v>
      </c>
      <c r="D145" s="45"/>
      <c r="E145" s="51" t="s">
        <v>7531</v>
      </c>
      <c r="F145" s="51"/>
      <c r="G145" s="51" t="s">
        <v>3126</v>
      </c>
      <c r="H145" s="45" t="s">
        <v>2903</v>
      </c>
      <c r="I145" s="51"/>
      <c r="J145" s="51" t="s">
        <v>3398</v>
      </c>
      <c r="K145" s="51" t="s">
        <v>7426</v>
      </c>
      <c r="L145" s="45" t="s">
        <v>91</v>
      </c>
      <c r="M145" s="134">
        <v>0</v>
      </c>
      <c r="N145" s="45" t="s">
        <v>8434</v>
      </c>
      <c r="O145" s="45"/>
      <c r="P145" s="101" t="s">
        <v>92</v>
      </c>
      <c r="Q145" s="101" t="s">
        <v>54</v>
      </c>
      <c r="R145" s="101"/>
      <c r="S145" s="101"/>
    </row>
    <row r="146" spans="1:19" x14ac:dyDescent="0.35">
      <c r="A146" s="101" t="s">
        <v>63</v>
      </c>
      <c r="B146" s="74">
        <v>-99</v>
      </c>
      <c r="C146" s="51" t="s">
        <v>2709</v>
      </c>
      <c r="D146" s="48" t="s">
        <v>6523</v>
      </c>
      <c r="E146" s="51"/>
      <c r="F146" s="64" t="s">
        <v>7580</v>
      </c>
      <c r="G146" s="51" t="s">
        <v>3137</v>
      </c>
      <c r="H146" s="48" t="s">
        <v>2914</v>
      </c>
      <c r="I146" s="51"/>
      <c r="J146" s="51" t="s">
        <v>7427</v>
      </c>
      <c r="K146" s="51"/>
      <c r="L146" s="45" t="s">
        <v>7406</v>
      </c>
      <c r="M146" s="134">
        <v>0</v>
      </c>
      <c r="N146" s="45" t="s">
        <v>8437</v>
      </c>
      <c r="O146" s="45"/>
      <c r="P146" s="101" t="s">
        <v>2997</v>
      </c>
      <c r="Q146" s="101" t="s">
        <v>54</v>
      </c>
      <c r="R146" s="101" t="s">
        <v>8423</v>
      </c>
      <c r="S146" s="101"/>
    </row>
    <row r="147" spans="1:19" x14ac:dyDescent="0.35">
      <c r="A147" s="121" t="s">
        <v>63</v>
      </c>
      <c r="B147" s="72">
        <v>-99</v>
      </c>
      <c r="C147" s="45" t="s">
        <v>292</v>
      </c>
      <c r="D147" s="101"/>
      <c r="E147" s="45" t="s">
        <v>6</v>
      </c>
      <c r="F147" s="101"/>
      <c r="G147" s="45" t="s">
        <v>292</v>
      </c>
      <c r="H147" s="45" t="s">
        <v>292</v>
      </c>
      <c r="I147" s="101"/>
      <c r="J147" s="45" t="s">
        <v>7427</v>
      </c>
      <c r="K147" s="45"/>
      <c r="L147" s="48" t="s">
        <v>7407</v>
      </c>
      <c r="M147" s="102" t="s">
        <v>8433</v>
      </c>
      <c r="N147" s="101" t="s">
        <v>8435</v>
      </c>
      <c r="O147" s="101"/>
      <c r="P147" s="117"/>
      <c r="Q147" s="117" t="s">
        <v>54</v>
      </c>
      <c r="R147" s="48"/>
      <c r="S147" s="48"/>
    </row>
    <row r="148" spans="1:19" x14ac:dyDescent="0.35">
      <c r="A148" s="101" t="s">
        <v>63</v>
      </c>
      <c r="B148" s="72">
        <v>-99</v>
      </c>
      <c r="C148" s="51" t="s">
        <v>2708</v>
      </c>
      <c r="D148" s="45" t="s">
        <v>3233</v>
      </c>
      <c r="E148" s="51"/>
      <c r="F148" s="64" t="s">
        <v>7620</v>
      </c>
      <c r="G148" s="51" t="s">
        <v>3136</v>
      </c>
      <c r="H148" s="45" t="s">
        <v>2913</v>
      </c>
      <c r="I148" s="51"/>
      <c r="J148" s="51" t="s">
        <v>7427</v>
      </c>
      <c r="K148" s="51"/>
      <c r="L148" s="45" t="s">
        <v>7406</v>
      </c>
      <c r="M148" s="134">
        <v>0</v>
      </c>
      <c r="N148" s="45" t="s">
        <v>8437</v>
      </c>
      <c r="O148" s="45"/>
      <c r="P148" s="101" t="s">
        <v>2996</v>
      </c>
      <c r="Q148" s="101" t="s">
        <v>54</v>
      </c>
      <c r="R148" s="101" t="s">
        <v>8423</v>
      </c>
      <c r="S148" s="101"/>
    </row>
    <row r="149" spans="1:19" x14ac:dyDescent="0.35">
      <c r="A149" s="101" t="s">
        <v>63</v>
      </c>
      <c r="B149" s="72">
        <v>-99</v>
      </c>
      <c r="C149" s="51" t="s">
        <v>2704</v>
      </c>
      <c r="D149" s="45" t="s">
        <v>3234</v>
      </c>
      <c r="E149" s="51"/>
      <c r="F149" s="64" t="s">
        <v>7621</v>
      </c>
      <c r="G149" s="51" t="s">
        <v>3132</v>
      </c>
      <c r="H149" s="45" t="s">
        <v>2909</v>
      </c>
      <c r="I149" s="51"/>
      <c r="J149" s="51" t="s">
        <v>7427</v>
      </c>
      <c r="K149" s="51"/>
      <c r="L149" s="45" t="s">
        <v>7406</v>
      </c>
      <c r="M149" s="134">
        <v>0</v>
      </c>
      <c r="N149" s="45" t="s">
        <v>8437</v>
      </c>
      <c r="O149" s="45"/>
      <c r="P149" s="101" t="s">
        <v>2992</v>
      </c>
      <c r="Q149" s="101" t="s">
        <v>54</v>
      </c>
      <c r="R149" s="101" t="s">
        <v>8423</v>
      </c>
      <c r="S149" s="101"/>
    </row>
    <row r="150" spans="1:19" x14ac:dyDescent="0.35">
      <c r="A150" s="101" t="s">
        <v>63</v>
      </c>
      <c r="B150" s="72">
        <v>-99</v>
      </c>
      <c r="C150" s="51" t="s">
        <v>2707</v>
      </c>
      <c r="D150" s="45" t="s">
        <v>3237</v>
      </c>
      <c r="E150" s="51"/>
      <c r="F150" s="64" t="s">
        <v>7622</v>
      </c>
      <c r="G150" s="51" t="s">
        <v>3135</v>
      </c>
      <c r="H150" s="45" t="s">
        <v>2912</v>
      </c>
      <c r="I150" s="51"/>
      <c r="J150" s="51" t="s">
        <v>7427</v>
      </c>
      <c r="K150" s="51"/>
      <c r="L150" s="45" t="s">
        <v>7406</v>
      </c>
      <c r="M150" s="134">
        <v>0</v>
      </c>
      <c r="N150" s="45" t="s">
        <v>8437</v>
      </c>
      <c r="O150" s="45"/>
      <c r="P150" s="101" t="s">
        <v>2995</v>
      </c>
      <c r="Q150" s="101" t="s">
        <v>54</v>
      </c>
      <c r="R150" s="101" t="s">
        <v>8423</v>
      </c>
      <c r="S150" s="101"/>
    </row>
    <row r="151" spans="1:19" x14ac:dyDescent="0.35">
      <c r="A151" s="101" t="s">
        <v>63</v>
      </c>
      <c r="B151" s="72">
        <v>-99</v>
      </c>
      <c r="C151" s="51" t="s">
        <v>2711</v>
      </c>
      <c r="D151" s="45" t="s">
        <v>3228</v>
      </c>
      <c r="E151" s="51"/>
      <c r="F151" s="64" t="s">
        <v>7577</v>
      </c>
      <c r="G151" s="51" t="s">
        <v>3140</v>
      </c>
      <c r="H151" s="45" t="s">
        <v>2916</v>
      </c>
      <c r="I151" s="51"/>
      <c r="J151" s="51" t="s">
        <v>7427</v>
      </c>
      <c r="K151" s="51"/>
      <c r="L151" s="101" t="s">
        <v>7407</v>
      </c>
      <c r="M151" s="102">
        <v>0</v>
      </c>
      <c r="N151" s="45" t="s">
        <v>8437</v>
      </c>
      <c r="O151" s="45"/>
      <c r="P151" s="101" t="s">
        <v>100</v>
      </c>
      <c r="Q151" s="101" t="s">
        <v>54</v>
      </c>
      <c r="R151" s="101" t="s">
        <v>8423</v>
      </c>
      <c r="S151" s="101"/>
    </row>
    <row r="152" spans="1:19" x14ac:dyDescent="0.35">
      <c r="A152" s="101" t="s">
        <v>63</v>
      </c>
      <c r="B152" s="72">
        <v>-99</v>
      </c>
      <c r="C152" s="51" t="s">
        <v>2699</v>
      </c>
      <c r="D152" s="45" t="s">
        <v>3227</v>
      </c>
      <c r="E152" s="51"/>
      <c r="F152" s="64" t="s">
        <v>7615</v>
      </c>
      <c r="G152" s="51" t="s">
        <v>3127</v>
      </c>
      <c r="H152" s="45" t="s">
        <v>2904</v>
      </c>
      <c r="I152" s="51"/>
      <c r="J152" s="51" t="s">
        <v>7427</v>
      </c>
      <c r="K152" s="51"/>
      <c r="L152" s="45" t="s">
        <v>7406</v>
      </c>
      <c r="M152" s="134">
        <v>0</v>
      </c>
      <c r="N152" s="45" t="s">
        <v>8437</v>
      </c>
      <c r="O152" s="45"/>
      <c r="P152" s="101" t="s">
        <v>158</v>
      </c>
      <c r="Q152" s="101" t="s">
        <v>54</v>
      </c>
      <c r="R152" s="101" t="s">
        <v>8423</v>
      </c>
      <c r="S152" s="101"/>
    </row>
    <row r="153" spans="1:19" x14ac:dyDescent="0.35">
      <c r="A153" s="101" t="s">
        <v>63</v>
      </c>
      <c r="B153" s="72">
        <v>-99</v>
      </c>
      <c r="C153" s="51" t="s">
        <v>2712</v>
      </c>
      <c r="D153" s="45" t="s">
        <v>3230</v>
      </c>
      <c r="E153" s="51"/>
      <c r="F153" s="64" t="s">
        <v>7578</v>
      </c>
      <c r="G153" s="51" t="s">
        <v>3141</v>
      </c>
      <c r="H153" s="45" t="s">
        <v>2917</v>
      </c>
      <c r="I153" s="51"/>
      <c r="J153" s="51" t="s">
        <v>7427</v>
      </c>
      <c r="K153" s="51"/>
      <c r="L153" s="101" t="s">
        <v>7407</v>
      </c>
      <c r="M153" s="102">
        <v>0</v>
      </c>
      <c r="N153" s="45" t="s">
        <v>8437</v>
      </c>
      <c r="O153" s="45"/>
      <c r="P153" s="101" t="s">
        <v>100</v>
      </c>
      <c r="Q153" s="101" t="s">
        <v>54</v>
      </c>
      <c r="R153" s="101" t="s">
        <v>8423</v>
      </c>
      <c r="S153" s="101"/>
    </row>
    <row r="154" spans="1:19" x14ac:dyDescent="0.35">
      <c r="A154" s="101" t="s">
        <v>63</v>
      </c>
      <c r="B154" s="72">
        <v>-99</v>
      </c>
      <c r="C154" s="51" t="s">
        <v>2700</v>
      </c>
      <c r="D154" s="45" t="s">
        <v>3229</v>
      </c>
      <c r="E154" s="51"/>
      <c r="F154" s="64" t="s">
        <v>7616</v>
      </c>
      <c r="G154" s="51" t="s">
        <v>3128</v>
      </c>
      <c r="H154" s="45" t="s">
        <v>2905</v>
      </c>
      <c r="I154" s="51"/>
      <c r="J154" s="51" t="s">
        <v>7427</v>
      </c>
      <c r="K154" s="51"/>
      <c r="L154" s="45" t="s">
        <v>7406</v>
      </c>
      <c r="M154" s="134">
        <v>0</v>
      </c>
      <c r="N154" s="45" t="s">
        <v>8437</v>
      </c>
      <c r="O154" s="45"/>
      <c r="P154" s="101" t="s">
        <v>183</v>
      </c>
      <c r="Q154" s="101" t="s">
        <v>54</v>
      </c>
      <c r="R154" s="101" t="s">
        <v>8423</v>
      </c>
      <c r="S154" s="101"/>
    </row>
    <row r="155" spans="1:19" x14ac:dyDescent="0.35">
      <c r="A155" s="101" t="s">
        <v>63</v>
      </c>
      <c r="B155" s="72">
        <v>-99</v>
      </c>
      <c r="C155" s="51" t="s">
        <v>2713</v>
      </c>
      <c r="D155" s="45" t="s">
        <v>3238</v>
      </c>
      <c r="E155" s="51"/>
      <c r="F155" s="64" t="s">
        <v>7579</v>
      </c>
      <c r="G155" s="51" t="s">
        <v>3142</v>
      </c>
      <c r="H155" s="45" t="s">
        <v>2918</v>
      </c>
      <c r="I155" s="51"/>
      <c r="J155" s="51" t="s">
        <v>7427</v>
      </c>
      <c r="K155" s="51"/>
      <c r="L155" s="101" t="s">
        <v>7407</v>
      </c>
      <c r="M155" s="102">
        <v>0</v>
      </c>
      <c r="N155" s="45" t="s">
        <v>8437</v>
      </c>
      <c r="O155" s="45"/>
      <c r="P155" s="101" t="s">
        <v>100</v>
      </c>
      <c r="Q155" s="101" t="s">
        <v>54</v>
      </c>
      <c r="R155" s="101" t="s">
        <v>8423</v>
      </c>
      <c r="S155" s="101"/>
    </row>
    <row r="156" spans="1:19" x14ac:dyDescent="0.35">
      <c r="A156" s="101" t="s">
        <v>63</v>
      </c>
      <c r="B156" s="72">
        <v>-99</v>
      </c>
      <c r="C156" s="51" t="s">
        <v>2701</v>
      </c>
      <c r="D156" s="45" t="s">
        <v>6592</v>
      </c>
      <c r="E156" s="51"/>
      <c r="F156" s="64" t="s">
        <v>7617</v>
      </c>
      <c r="G156" s="51" t="s">
        <v>3129</v>
      </c>
      <c r="H156" s="45" t="s">
        <v>2906</v>
      </c>
      <c r="I156" s="51"/>
      <c r="J156" s="51" t="s">
        <v>7427</v>
      </c>
      <c r="K156" s="51"/>
      <c r="L156" s="45" t="s">
        <v>7406</v>
      </c>
      <c r="M156" s="134">
        <v>0</v>
      </c>
      <c r="N156" s="45" t="s">
        <v>8437</v>
      </c>
      <c r="O156" s="45"/>
      <c r="P156" s="101" t="s">
        <v>184</v>
      </c>
      <c r="Q156" s="101" t="s">
        <v>54</v>
      </c>
      <c r="R156" s="101" t="s">
        <v>8423</v>
      </c>
      <c r="S156" s="101"/>
    </row>
    <row r="157" spans="1:19" x14ac:dyDescent="0.35">
      <c r="A157" s="101" t="s">
        <v>63</v>
      </c>
      <c r="B157" s="72">
        <v>-99</v>
      </c>
      <c r="C157" s="51" t="s">
        <v>2702</v>
      </c>
      <c r="D157" s="45" t="s">
        <v>3235</v>
      </c>
      <c r="E157" s="51"/>
      <c r="F157" s="64" t="s">
        <v>7623</v>
      </c>
      <c r="G157" s="51" t="s">
        <v>3130</v>
      </c>
      <c r="H157" s="45" t="s">
        <v>2907</v>
      </c>
      <c r="I157" s="51"/>
      <c r="J157" s="51" t="s">
        <v>7427</v>
      </c>
      <c r="K157" s="51"/>
      <c r="L157" s="45" t="s">
        <v>7406</v>
      </c>
      <c r="M157" s="134">
        <v>0</v>
      </c>
      <c r="N157" s="45" t="s">
        <v>8437</v>
      </c>
      <c r="O157" s="45"/>
      <c r="P157" s="101" t="s">
        <v>2990</v>
      </c>
      <c r="Q157" s="101" t="s">
        <v>54</v>
      </c>
      <c r="R157" s="101" t="s">
        <v>8423</v>
      </c>
      <c r="S157" s="101"/>
    </row>
    <row r="158" spans="1:19" x14ac:dyDescent="0.35">
      <c r="A158" s="101" t="s">
        <v>63</v>
      </c>
      <c r="B158" s="72">
        <v>-99</v>
      </c>
      <c r="C158" s="51" t="s">
        <v>2706</v>
      </c>
      <c r="D158" s="45" t="s">
        <v>3236</v>
      </c>
      <c r="E158" s="51"/>
      <c r="F158" s="64" t="s">
        <v>7624</v>
      </c>
      <c r="G158" s="51" t="s">
        <v>3134</v>
      </c>
      <c r="H158" s="45" t="s">
        <v>2911</v>
      </c>
      <c r="I158" s="51"/>
      <c r="J158" s="51" t="s">
        <v>7427</v>
      </c>
      <c r="K158" s="51"/>
      <c r="L158" s="45" t="s">
        <v>7406</v>
      </c>
      <c r="M158" s="134">
        <v>0</v>
      </c>
      <c r="N158" s="45" t="s">
        <v>8437</v>
      </c>
      <c r="O158" s="45"/>
      <c r="P158" s="101" t="s">
        <v>2994</v>
      </c>
      <c r="Q158" s="101" t="s">
        <v>54</v>
      </c>
      <c r="R158" s="101" t="s">
        <v>8423</v>
      </c>
      <c r="S158" s="101"/>
    </row>
    <row r="159" spans="1:19" x14ac:dyDescent="0.35">
      <c r="A159" s="103" t="s">
        <v>63</v>
      </c>
      <c r="B159" s="90">
        <v>1</v>
      </c>
      <c r="C159" s="91" t="s">
        <v>93</v>
      </c>
      <c r="D159" s="91" t="s">
        <v>1921</v>
      </c>
      <c r="E159" s="92" t="s">
        <v>2120</v>
      </c>
      <c r="F159" s="91" t="s">
        <v>7625</v>
      </c>
      <c r="G159" s="91" t="s">
        <v>277</v>
      </c>
      <c r="H159" s="91" t="s">
        <v>278</v>
      </c>
      <c r="I159" s="91" t="s">
        <v>2301</v>
      </c>
      <c r="J159" s="93" t="s">
        <v>7427</v>
      </c>
      <c r="K159" s="93"/>
      <c r="L159" s="91" t="s">
        <v>91</v>
      </c>
      <c r="M159" s="135" t="s">
        <v>8433</v>
      </c>
      <c r="N159" s="93" t="s">
        <v>8435</v>
      </c>
      <c r="O159" s="93" t="s">
        <v>8438</v>
      </c>
      <c r="P159" s="103" t="s">
        <v>91</v>
      </c>
      <c r="Q159" s="103" t="s">
        <v>54</v>
      </c>
      <c r="R159" s="103"/>
      <c r="S159" s="103"/>
    </row>
    <row r="160" spans="1:19" x14ac:dyDescent="0.35">
      <c r="A160" s="101" t="s">
        <v>63</v>
      </c>
      <c r="B160" s="72">
        <v>2</v>
      </c>
      <c r="C160" s="49" t="s">
        <v>124</v>
      </c>
      <c r="D160" s="49" t="s">
        <v>1920</v>
      </c>
      <c r="E160" s="45" t="s">
        <v>8338</v>
      </c>
      <c r="F160" s="49" t="s">
        <v>2136</v>
      </c>
      <c r="G160" s="49" t="s">
        <v>334</v>
      </c>
      <c r="H160" s="49" t="s">
        <v>335</v>
      </c>
      <c r="I160" s="63" t="s">
        <v>2323</v>
      </c>
      <c r="J160" s="51" t="s">
        <v>7427</v>
      </c>
      <c r="K160" s="51"/>
      <c r="L160" s="89" t="s">
        <v>7407</v>
      </c>
      <c r="M160" s="141" t="s">
        <v>8433</v>
      </c>
      <c r="N160" s="89" t="s">
        <v>8435</v>
      </c>
      <c r="O160" s="89" t="s">
        <v>8438</v>
      </c>
      <c r="P160" s="101" t="s">
        <v>100</v>
      </c>
      <c r="Q160" s="101" t="s">
        <v>54</v>
      </c>
      <c r="R160" s="101"/>
      <c r="S160" s="101"/>
    </row>
    <row r="161" spans="1:19" x14ac:dyDescent="0.35">
      <c r="A161" s="101" t="s">
        <v>63</v>
      </c>
      <c r="B161" s="72">
        <v>3</v>
      </c>
      <c r="C161" s="78" t="s">
        <v>2049</v>
      </c>
      <c r="D161" s="45" t="s">
        <v>6377</v>
      </c>
      <c r="E161" s="51" t="s">
        <v>8420</v>
      </c>
      <c r="F161" s="64" t="s">
        <v>7573</v>
      </c>
      <c r="G161" s="51" t="s">
        <v>3124</v>
      </c>
      <c r="H161" s="45" t="s">
        <v>2901</v>
      </c>
      <c r="I161" s="51"/>
      <c r="J161" s="51" t="s">
        <v>7427</v>
      </c>
      <c r="K161" s="51"/>
      <c r="L161" s="45" t="s">
        <v>91</v>
      </c>
      <c r="M161" s="134" t="s">
        <v>8433</v>
      </c>
      <c r="N161" s="45" t="s">
        <v>8434</v>
      </c>
      <c r="O161" s="45" t="s">
        <v>8438</v>
      </c>
      <c r="P161" s="101" t="s">
        <v>91</v>
      </c>
      <c r="Q161" s="101" t="s">
        <v>54</v>
      </c>
      <c r="R161" s="101"/>
      <c r="S161" s="101"/>
    </row>
    <row r="162" spans="1:19" x14ac:dyDescent="0.35">
      <c r="A162" s="101" t="s">
        <v>63</v>
      </c>
      <c r="B162" s="72">
        <v>4</v>
      </c>
      <c r="C162" s="49" t="s">
        <v>181</v>
      </c>
      <c r="D162" s="49" t="s">
        <v>6596</v>
      </c>
      <c r="E162" s="51" t="s">
        <v>8419</v>
      </c>
      <c r="F162" s="63" t="s">
        <v>7574</v>
      </c>
      <c r="G162" s="49" t="s">
        <v>429</v>
      </c>
      <c r="H162" s="49" t="s">
        <v>430</v>
      </c>
      <c r="I162" s="63" t="s">
        <v>2364</v>
      </c>
      <c r="J162" s="51" t="s">
        <v>3399</v>
      </c>
      <c r="K162" s="51" t="s">
        <v>7426</v>
      </c>
      <c r="L162" s="45" t="s">
        <v>91</v>
      </c>
      <c r="M162" s="134">
        <v>0</v>
      </c>
      <c r="N162" s="45" t="s">
        <v>8434</v>
      </c>
      <c r="O162" s="45" t="s">
        <v>8439</v>
      </c>
      <c r="P162" s="101" t="s">
        <v>92</v>
      </c>
      <c r="Q162" s="101" t="s">
        <v>54</v>
      </c>
      <c r="R162" s="101"/>
      <c r="S162" s="101"/>
    </row>
    <row r="163" spans="1:19" x14ac:dyDescent="0.35">
      <c r="A163" s="101" t="s">
        <v>63</v>
      </c>
      <c r="B163" s="72">
        <v>5</v>
      </c>
      <c r="C163" s="50" t="s">
        <v>182</v>
      </c>
      <c r="D163" s="50" t="s">
        <v>6591</v>
      </c>
      <c r="E163" s="49" t="s">
        <v>8422</v>
      </c>
      <c r="F163" s="63" t="s">
        <v>7575</v>
      </c>
      <c r="G163" s="51" t="s">
        <v>3139</v>
      </c>
      <c r="H163" s="49" t="s">
        <v>431</v>
      </c>
      <c r="I163" s="63" t="s">
        <v>2365</v>
      </c>
      <c r="J163" s="51" t="s">
        <v>7427</v>
      </c>
      <c r="K163" s="51"/>
      <c r="L163" s="101" t="s">
        <v>7407</v>
      </c>
      <c r="M163" s="102">
        <v>0</v>
      </c>
      <c r="N163" s="101" t="s">
        <v>8434</v>
      </c>
      <c r="O163" s="101" t="s">
        <v>8439</v>
      </c>
      <c r="P163" s="101" t="s">
        <v>100</v>
      </c>
      <c r="Q163" s="101" t="s">
        <v>54</v>
      </c>
      <c r="R163" s="101"/>
      <c r="S163" s="101"/>
    </row>
    <row r="164" spans="1:19" x14ac:dyDescent="0.35">
      <c r="A164" s="101" t="s">
        <v>63</v>
      </c>
      <c r="B164" s="72">
        <v>6</v>
      </c>
      <c r="C164" s="51" t="s">
        <v>2697</v>
      </c>
      <c r="D164" s="45" t="s">
        <v>3226</v>
      </c>
      <c r="E164" s="49" t="s">
        <v>8421</v>
      </c>
      <c r="F164" s="64" t="s">
        <v>7576</v>
      </c>
      <c r="G164" s="51" t="s">
        <v>3125</v>
      </c>
      <c r="H164" s="45" t="s">
        <v>2902</v>
      </c>
      <c r="I164" s="51"/>
      <c r="J164" s="51" t="s">
        <v>7427</v>
      </c>
      <c r="K164" s="51"/>
      <c r="L164" s="45" t="s">
        <v>7406</v>
      </c>
      <c r="M164" s="134">
        <v>0</v>
      </c>
      <c r="N164" s="45" t="s">
        <v>8434</v>
      </c>
      <c r="O164" s="45" t="s">
        <v>8439</v>
      </c>
      <c r="P164" s="101" t="s">
        <v>2989</v>
      </c>
      <c r="Q164" s="101" t="s">
        <v>54</v>
      </c>
      <c r="R164" s="101"/>
      <c r="S164" s="101"/>
    </row>
    <row r="165" spans="1:19" x14ac:dyDescent="0.35">
      <c r="A165" s="101" t="s">
        <v>63</v>
      </c>
      <c r="B165" s="72">
        <v>7</v>
      </c>
      <c r="C165" s="49" t="s">
        <v>180</v>
      </c>
      <c r="D165" s="52" t="s">
        <v>1893</v>
      </c>
      <c r="E165" s="45" t="s">
        <v>6</v>
      </c>
      <c r="F165" s="50" t="s">
        <v>2162</v>
      </c>
      <c r="G165" s="49" t="s">
        <v>427</v>
      </c>
      <c r="H165" s="49" t="s">
        <v>428</v>
      </c>
      <c r="I165" s="63" t="s">
        <v>2363</v>
      </c>
      <c r="J165" s="51" t="s">
        <v>7427</v>
      </c>
      <c r="K165" s="51"/>
      <c r="L165" s="49" t="s">
        <v>91</v>
      </c>
      <c r="M165" s="136">
        <v>0</v>
      </c>
      <c r="N165" s="51" t="s">
        <v>8434</v>
      </c>
      <c r="O165" s="51" t="s">
        <v>8439</v>
      </c>
      <c r="P165" s="101" t="s">
        <v>91</v>
      </c>
      <c r="Q165" s="101" t="s">
        <v>54</v>
      </c>
      <c r="R165" s="101"/>
      <c r="S165" s="101"/>
    </row>
    <row r="166" spans="1:19" x14ac:dyDescent="0.35">
      <c r="A166" s="121" t="s">
        <v>56</v>
      </c>
      <c r="B166" s="72">
        <v>-99</v>
      </c>
      <c r="C166" s="45" t="s">
        <v>292</v>
      </c>
      <c r="D166" s="101"/>
      <c r="E166" s="45" t="s">
        <v>6</v>
      </c>
      <c r="F166" s="101"/>
      <c r="G166" s="45" t="s">
        <v>292</v>
      </c>
      <c r="H166" s="118" t="s">
        <v>292</v>
      </c>
      <c r="I166" s="101"/>
      <c r="J166" s="45" t="s">
        <v>7427</v>
      </c>
      <c r="K166" s="45"/>
      <c r="L166" s="48" t="s">
        <v>7407</v>
      </c>
      <c r="M166" s="102" t="s">
        <v>8433</v>
      </c>
      <c r="N166" s="101" t="s">
        <v>8435</v>
      </c>
      <c r="O166" s="101"/>
      <c r="P166" s="117"/>
      <c r="Q166" s="117" t="s">
        <v>54</v>
      </c>
      <c r="R166" s="48"/>
      <c r="S166" s="48"/>
    </row>
    <row r="167" spans="1:19" x14ac:dyDescent="0.35">
      <c r="A167" s="121" t="s">
        <v>56</v>
      </c>
      <c r="B167" s="72">
        <v>-99</v>
      </c>
      <c r="C167" s="45" t="s">
        <v>2593</v>
      </c>
      <c r="D167" s="51" t="s">
        <v>7505</v>
      </c>
      <c r="E167" s="45" t="s">
        <v>6</v>
      </c>
      <c r="F167" s="101"/>
      <c r="G167" s="45" t="s">
        <v>3016</v>
      </c>
      <c r="H167" s="45" t="s">
        <v>2797</v>
      </c>
      <c r="I167" s="101"/>
      <c r="J167" s="45" t="s">
        <v>7427</v>
      </c>
      <c r="K167" s="45"/>
      <c r="L167" s="107" t="s">
        <v>7407</v>
      </c>
      <c r="M167" s="124"/>
      <c r="N167" s="107"/>
      <c r="O167" s="107"/>
      <c r="P167" s="117" t="s">
        <v>100</v>
      </c>
      <c r="Q167" s="117" t="s">
        <v>54</v>
      </c>
      <c r="R167" s="48"/>
      <c r="S167" s="48"/>
    </row>
    <row r="168" spans="1:19" x14ac:dyDescent="0.35">
      <c r="A168" s="103" t="s">
        <v>56</v>
      </c>
      <c r="B168" s="90">
        <v>1</v>
      </c>
      <c r="C168" s="91" t="s">
        <v>93</v>
      </c>
      <c r="D168" s="52" t="s">
        <v>1921</v>
      </c>
      <c r="E168" s="92" t="s">
        <v>2120</v>
      </c>
      <c r="F168" s="91" t="s">
        <v>7625</v>
      </c>
      <c r="G168" s="91" t="s">
        <v>277</v>
      </c>
      <c r="H168" s="91" t="s">
        <v>278</v>
      </c>
      <c r="I168" s="91" t="s">
        <v>2301</v>
      </c>
      <c r="J168" s="93" t="s">
        <v>7427</v>
      </c>
      <c r="K168" s="93"/>
      <c r="L168" s="91" t="s">
        <v>91</v>
      </c>
      <c r="M168" s="135" t="s">
        <v>8433</v>
      </c>
      <c r="N168" s="93" t="s">
        <v>8435</v>
      </c>
      <c r="O168" s="93" t="s">
        <v>8438</v>
      </c>
      <c r="P168" s="103" t="s">
        <v>91</v>
      </c>
      <c r="Q168" s="103" t="s">
        <v>54</v>
      </c>
      <c r="R168" s="103"/>
      <c r="S168" s="103"/>
    </row>
    <row r="169" spans="1:19" x14ac:dyDescent="0.35">
      <c r="A169" s="101" t="s">
        <v>56</v>
      </c>
      <c r="B169" s="72">
        <v>2</v>
      </c>
      <c r="C169" s="49" t="s">
        <v>119</v>
      </c>
      <c r="D169" s="51" t="s">
        <v>1920</v>
      </c>
      <c r="E169" s="45" t="s">
        <v>8336</v>
      </c>
      <c r="F169" s="49" t="s">
        <v>2136</v>
      </c>
      <c r="G169" s="49" t="s">
        <v>324</v>
      </c>
      <c r="H169" s="49" t="s">
        <v>325</v>
      </c>
      <c r="I169" s="63" t="s">
        <v>2320</v>
      </c>
      <c r="J169" s="51" t="s">
        <v>7427</v>
      </c>
      <c r="K169" s="51"/>
      <c r="L169" s="49" t="s">
        <v>7407</v>
      </c>
      <c r="M169" s="136" t="s">
        <v>8433</v>
      </c>
      <c r="N169" s="51" t="s">
        <v>8435</v>
      </c>
      <c r="O169" s="51" t="s">
        <v>8438</v>
      </c>
      <c r="P169" s="101" t="s">
        <v>100</v>
      </c>
      <c r="Q169" s="101" t="s">
        <v>54</v>
      </c>
      <c r="R169" s="101"/>
      <c r="S169" s="101"/>
    </row>
    <row r="170" spans="1:19" x14ac:dyDescent="0.35">
      <c r="A170" s="101" t="s">
        <v>56</v>
      </c>
      <c r="B170" s="72">
        <v>3</v>
      </c>
      <c r="C170" s="51" t="s">
        <v>2594</v>
      </c>
      <c r="D170" s="45" t="s">
        <v>3754</v>
      </c>
      <c r="E170" s="51" t="str">
        <f>SUBSTITUTE(LEFT(F170, FIND(" (", F170 &amp; " (") - 1), " ", "_")</f>
        <v>Feldcode</v>
      </c>
      <c r="F170" s="51" t="s">
        <v>7632</v>
      </c>
      <c r="G170" s="51" t="s">
        <v>3017</v>
      </c>
      <c r="H170" s="45" t="s">
        <v>2798</v>
      </c>
      <c r="I170" s="51"/>
      <c r="J170" s="51" t="s">
        <v>7427</v>
      </c>
      <c r="K170" s="51"/>
      <c r="L170" s="45" t="s">
        <v>91</v>
      </c>
      <c r="M170" s="134" t="s">
        <v>8433</v>
      </c>
      <c r="N170" s="45" t="s">
        <v>8434</v>
      </c>
      <c r="O170" s="45" t="s">
        <v>8438</v>
      </c>
      <c r="P170" s="101" t="s">
        <v>91</v>
      </c>
      <c r="Q170" s="101" t="s">
        <v>54</v>
      </c>
      <c r="R170" s="101" t="s">
        <v>8440</v>
      </c>
      <c r="S170" s="101"/>
    </row>
    <row r="171" spans="1:19" x14ac:dyDescent="0.35">
      <c r="A171" s="101" t="s">
        <v>56</v>
      </c>
      <c r="B171" s="72">
        <v>4</v>
      </c>
      <c r="C171" s="49" t="s">
        <v>150</v>
      </c>
      <c r="D171" s="51" t="s">
        <v>1946</v>
      </c>
      <c r="E171" s="51" t="str">
        <f>SUBSTITUTE(LEFT(F171, FIND(" (", F171 &amp; " (") - 1), " ", "_")</f>
        <v>Bodenprofil-ID_[auswählen]</v>
      </c>
      <c r="F171" s="49" t="s">
        <v>7628</v>
      </c>
      <c r="G171" s="49" t="s">
        <v>379</v>
      </c>
      <c r="H171" s="49" t="s">
        <v>380</v>
      </c>
      <c r="I171" s="63" t="s">
        <v>2338</v>
      </c>
      <c r="J171" s="51" t="s">
        <v>7427</v>
      </c>
      <c r="K171" s="51"/>
      <c r="L171" s="49" t="s">
        <v>91</v>
      </c>
      <c r="M171" s="136" t="s">
        <v>8433</v>
      </c>
      <c r="N171" s="51" t="s">
        <v>8435</v>
      </c>
      <c r="O171" s="51" t="s">
        <v>8438</v>
      </c>
      <c r="P171" s="101" t="s">
        <v>92</v>
      </c>
      <c r="Q171" s="101" t="s">
        <v>54</v>
      </c>
      <c r="R171" s="101"/>
      <c r="S171" s="101"/>
    </row>
    <row r="172" spans="1:19" x14ac:dyDescent="0.35">
      <c r="A172" s="101" t="s">
        <v>56</v>
      </c>
      <c r="B172" s="72">
        <v>5</v>
      </c>
      <c r="C172" s="49" t="s">
        <v>148</v>
      </c>
      <c r="D172" s="51" t="s">
        <v>1915</v>
      </c>
      <c r="E172" s="51" t="str">
        <f>SUBSTITUTE(LEFT(F172, FIND(" (", F172 &amp; " (") - 1), " ", "_")</f>
        <v>Wetterstation-ID_[auswählen]</v>
      </c>
      <c r="F172" s="49" t="s">
        <v>7629</v>
      </c>
      <c r="G172" s="49" t="s">
        <v>375</v>
      </c>
      <c r="H172" s="49" t="s">
        <v>376</v>
      </c>
      <c r="I172" s="63" t="s">
        <v>2336</v>
      </c>
      <c r="J172" s="51" t="s">
        <v>7427</v>
      </c>
      <c r="K172" s="51"/>
      <c r="L172" s="49" t="s">
        <v>91</v>
      </c>
      <c r="M172" s="136" t="s">
        <v>8433</v>
      </c>
      <c r="N172" s="51" t="s">
        <v>8435</v>
      </c>
      <c r="O172" s="51" t="s">
        <v>8438</v>
      </c>
      <c r="P172" s="101" t="s">
        <v>92</v>
      </c>
      <c r="Q172" s="101" t="s">
        <v>54</v>
      </c>
      <c r="R172" s="101"/>
      <c r="S172" s="101"/>
    </row>
    <row r="173" spans="1:19" x14ac:dyDescent="0.35">
      <c r="A173" s="101" t="s">
        <v>56</v>
      </c>
      <c r="B173" s="72">
        <v>6</v>
      </c>
      <c r="C173" s="77" t="s">
        <v>141</v>
      </c>
      <c r="D173" s="51" t="s">
        <v>362</v>
      </c>
      <c r="E173" s="51" t="s">
        <v>8319</v>
      </c>
      <c r="F173" s="49" t="s">
        <v>2150</v>
      </c>
      <c r="G173" s="49" t="s">
        <v>361</v>
      </c>
      <c r="H173" s="49" t="s">
        <v>362</v>
      </c>
      <c r="I173" s="63" t="s">
        <v>2150</v>
      </c>
      <c r="J173" s="51" t="s">
        <v>7427</v>
      </c>
      <c r="K173" s="51"/>
      <c r="L173" s="49" t="s">
        <v>91</v>
      </c>
      <c r="M173" s="136" t="s">
        <v>8433</v>
      </c>
      <c r="N173" s="51" t="s">
        <v>8434</v>
      </c>
      <c r="O173" s="51" t="s">
        <v>8438</v>
      </c>
      <c r="P173" s="101" t="s">
        <v>91</v>
      </c>
      <c r="Q173" s="101" t="s">
        <v>54</v>
      </c>
      <c r="R173" s="101"/>
      <c r="S173" s="101"/>
    </row>
    <row r="174" spans="1:19" x14ac:dyDescent="0.35">
      <c r="A174" s="101" t="s">
        <v>56</v>
      </c>
      <c r="B174" s="72">
        <v>7</v>
      </c>
      <c r="C174" s="49" t="s">
        <v>142</v>
      </c>
      <c r="D174" s="51" t="s">
        <v>1930</v>
      </c>
      <c r="E174" s="51" t="s">
        <v>8318</v>
      </c>
      <c r="F174" s="49" t="s">
        <v>2152</v>
      </c>
      <c r="G174" s="49" t="s">
        <v>363</v>
      </c>
      <c r="H174" s="49" t="s">
        <v>364</v>
      </c>
      <c r="I174" s="63" t="s">
        <v>2330</v>
      </c>
      <c r="J174" s="51" t="s">
        <v>7427</v>
      </c>
      <c r="K174" s="51"/>
      <c r="L174" s="49" t="s">
        <v>91</v>
      </c>
      <c r="M174" s="136">
        <v>0</v>
      </c>
      <c r="N174" s="51" t="s">
        <v>8434</v>
      </c>
      <c r="O174" s="51" t="s">
        <v>8439</v>
      </c>
      <c r="P174" s="101" t="s">
        <v>91</v>
      </c>
      <c r="Q174" s="101" t="s">
        <v>54</v>
      </c>
      <c r="R174" s="101"/>
      <c r="S174" s="101"/>
    </row>
    <row r="175" spans="1:19" x14ac:dyDescent="0.35">
      <c r="A175" s="101" t="s">
        <v>56</v>
      </c>
      <c r="B175" s="72">
        <v>8</v>
      </c>
      <c r="C175" s="51" t="s">
        <v>2595</v>
      </c>
      <c r="D175" s="45" t="s">
        <v>7657</v>
      </c>
      <c r="E175" s="52"/>
      <c r="F175" s="51" t="s">
        <v>7656</v>
      </c>
      <c r="G175" s="51" t="s">
        <v>3018</v>
      </c>
      <c r="H175" s="45" t="s">
        <v>2799</v>
      </c>
      <c r="I175" s="51"/>
      <c r="J175" s="51" t="s">
        <v>7427</v>
      </c>
      <c r="K175" s="51"/>
      <c r="L175" s="45" t="s">
        <v>91</v>
      </c>
      <c r="M175" s="134">
        <v>0</v>
      </c>
      <c r="N175" s="45" t="s">
        <v>8434</v>
      </c>
      <c r="O175" s="45" t="s">
        <v>8439</v>
      </c>
      <c r="P175" s="101" t="s">
        <v>91</v>
      </c>
      <c r="Q175" s="101" t="s">
        <v>54</v>
      </c>
      <c r="R175" s="101"/>
      <c r="S175" s="101"/>
    </row>
    <row r="176" spans="1:19" x14ac:dyDescent="0.35">
      <c r="A176" s="101" t="s">
        <v>56</v>
      </c>
      <c r="B176" s="72">
        <v>9</v>
      </c>
      <c r="C176" s="49" t="s">
        <v>143</v>
      </c>
      <c r="D176" s="51" t="s">
        <v>1939</v>
      </c>
      <c r="E176" s="51" t="s">
        <v>8317</v>
      </c>
      <c r="F176" s="49" t="s">
        <v>2153</v>
      </c>
      <c r="G176" s="49" t="s">
        <v>365</v>
      </c>
      <c r="H176" s="49" t="s">
        <v>366</v>
      </c>
      <c r="I176" s="63" t="s">
        <v>2331</v>
      </c>
      <c r="J176" s="51" t="s">
        <v>7427</v>
      </c>
      <c r="K176" s="51"/>
      <c r="L176" s="49" t="s">
        <v>91</v>
      </c>
      <c r="M176" s="136">
        <v>0</v>
      </c>
      <c r="N176" s="51" t="s">
        <v>8434</v>
      </c>
      <c r="O176" s="51" t="s">
        <v>8439</v>
      </c>
      <c r="P176" s="101" t="s">
        <v>91</v>
      </c>
      <c r="Q176" s="101" t="s">
        <v>54</v>
      </c>
      <c r="R176" s="101"/>
      <c r="S176" s="101"/>
    </row>
    <row r="177" spans="1:19" x14ac:dyDescent="0.35">
      <c r="A177" s="101" t="s">
        <v>56</v>
      </c>
      <c r="B177" s="72">
        <v>10</v>
      </c>
      <c r="C177" s="49" t="s">
        <v>144</v>
      </c>
      <c r="D177" s="51" t="s">
        <v>1933</v>
      </c>
      <c r="E177" s="51" t="s">
        <v>7980</v>
      </c>
      <c r="F177" s="49" t="s">
        <v>2154</v>
      </c>
      <c r="G177" s="49" t="s">
        <v>367</v>
      </c>
      <c r="H177" s="49" t="s">
        <v>368</v>
      </c>
      <c r="I177" s="63" t="s">
        <v>2332</v>
      </c>
      <c r="J177" s="51" t="s">
        <v>7427</v>
      </c>
      <c r="K177" s="51"/>
      <c r="L177" s="45" t="s">
        <v>7406</v>
      </c>
      <c r="M177" s="134">
        <v>2</v>
      </c>
      <c r="N177" s="45" t="s">
        <v>8434</v>
      </c>
      <c r="O177" s="45" t="s">
        <v>8439</v>
      </c>
      <c r="P177" s="101" t="s">
        <v>138</v>
      </c>
      <c r="Q177" s="101" t="s">
        <v>54</v>
      </c>
      <c r="R177" s="101"/>
      <c r="S177" s="101"/>
    </row>
    <row r="178" spans="1:19" x14ac:dyDescent="0.35">
      <c r="A178" s="101" t="s">
        <v>56</v>
      </c>
      <c r="B178" s="72">
        <v>11</v>
      </c>
      <c r="C178" s="49" t="s">
        <v>145</v>
      </c>
      <c r="D178" s="51" t="s">
        <v>1934</v>
      </c>
      <c r="E178" s="51" t="s">
        <v>7981</v>
      </c>
      <c r="F178" s="49" t="s">
        <v>2155</v>
      </c>
      <c r="G178" s="49" t="s">
        <v>369</v>
      </c>
      <c r="H178" s="49" t="s">
        <v>370</v>
      </c>
      <c r="I178" s="63" t="s">
        <v>2333</v>
      </c>
      <c r="J178" s="51" t="s">
        <v>7427</v>
      </c>
      <c r="K178" s="51"/>
      <c r="L178" s="45" t="s">
        <v>7406</v>
      </c>
      <c r="M178" s="134">
        <v>2</v>
      </c>
      <c r="N178" s="45" t="s">
        <v>8434</v>
      </c>
      <c r="O178" s="45" t="s">
        <v>8439</v>
      </c>
      <c r="P178" s="101" t="s">
        <v>138</v>
      </c>
      <c r="Q178" s="101" t="s">
        <v>54</v>
      </c>
      <c r="R178" s="101"/>
      <c r="S178" s="101"/>
    </row>
    <row r="179" spans="1:19" x14ac:dyDescent="0.35">
      <c r="A179" s="101" t="s">
        <v>56</v>
      </c>
      <c r="B179" s="72">
        <v>12</v>
      </c>
      <c r="C179" s="49" t="s">
        <v>146</v>
      </c>
      <c r="D179" s="51" t="s">
        <v>1935</v>
      </c>
      <c r="E179" s="51" t="s">
        <v>7982</v>
      </c>
      <c r="F179" s="49" t="s">
        <v>2156</v>
      </c>
      <c r="G179" s="49" t="s">
        <v>371</v>
      </c>
      <c r="H179" s="49" t="s">
        <v>372</v>
      </c>
      <c r="I179" s="63" t="s">
        <v>2334</v>
      </c>
      <c r="J179" s="51" t="s">
        <v>7427</v>
      </c>
      <c r="K179" s="51"/>
      <c r="L179" s="45" t="s">
        <v>7406</v>
      </c>
      <c r="M179" s="134">
        <v>1</v>
      </c>
      <c r="N179" s="45" t="s">
        <v>8434</v>
      </c>
      <c r="O179" s="45" t="s">
        <v>8439</v>
      </c>
      <c r="P179" s="101" t="s">
        <v>139</v>
      </c>
      <c r="Q179" s="101" t="s">
        <v>54</v>
      </c>
      <c r="R179" s="101"/>
      <c r="S179" s="101"/>
    </row>
    <row r="180" spans="1:19" x14ac:dyDescent="0.35">
      <c r="A180" s="101" t="s">
        <v>56</v>
      </c>
      <c r="B180" s="72">
        <v>13</v>
      </c>
      <c r="C180" s="51" t="s">
        <v>2598</v>
      </c>
      <c r="D180" s="45" t="s">
        <v>3755</v>
      </c>
      <c r="E180" s="51" t="s">
        <v>7989</v>
      </c>
      <c r="F180" s="64" t="s">
        <v>7633</v>
      </c>
      <c r="G180" s="51" t="s">
        <v>3021</v>
      </c>
      <c r="H180" s="45" t="s">
        <v>2802</v>
      </c>
      <c r="I180" s="51"/>
      <c r="J180" s="51" t="s">
        <v>7427</v>
      </c>
      <c r="K180" s="51"/>
      <c r="L180" s="45" t="s">
        <v>91</v>
      </c>
      <c r="M180" s="134">
        <v>0</v>
      </c>
      <c r="N180" s="45" t="s">
        <v>8434</v>
      </c>
      <c r="O180" s="45" t="s">
        <v>8439</v>
      </c>
      <c r="P180" s="101" t="s">
        <v>91</v>
      </c>
      <c r="Q180" s="101" t="s">
        <v>54</v>
      </c>
      <c r="R180" s="101"/>
      <c r="S180" s="101"/>
    </row>
    <row r="181" spans="1:19" x14ac:dyDescent="0.35">
      <c r="A181" s="101" t="s">
        <v>56</v>
      </c>
      <c r="B181" s="72">
        <v>14</v>
      </c>
      <c r="C181" s="51" t="s">
        <v>2597</v>
      </c>
      <c r="D181" s="45" t="s">
        <v>3756</v>
      </c>
      <c r="E181" s="51" t="s">
        <v>7990</v>
      </c>
      <c r="F181" s="64" t="s">
        <v>7634</v>
      </c>
      <c r="G181" s="51" t="s">
        <v>3020</v>
      </c>
      <c r="H181" s="45" t="s">
        <v>2801</v>
      </c>
      <c r="I181" s="51"/>
      <c r="J181" s="51" t="s">
        <v>7427</v>
      </c>
      <c r="K181" s="51"/>
      <c r="L181" s="45" t="s">
        <v>91</v>
      </c>
      <c r="M181" s="134">
        <v>0</v>
      </c>
      <c r="N181" s="45" t="s">
        <v>8434</v>
      </c>
      <c r="O181" s="45" t="s">
        <v>8439</v>
      </c>
      <c r="P181" s="101" t="s">
        <v>91</v>
      </c>
      <c r="Q181" s="101" t="s">
        <v>54</v>
      </c>
      <c r="R181" s="101"/>
      <c r="S181" s="101"/>
    </row>
    <row r="182" spans="1:19" x14ac:dyDescent="0.35">
      <c r="A182" s="101" t="s">
        <v>56</v>
      </c>
      <c r="B182" s="72">
        <v>15</v>
      </c>
      <c r="C182" s="51" t="s">
        <v>2596</v>
      </c>
      <c r="D182" s="57" t="s">
        <v>3377</v>
      </c>
      <c r="E182" s="51" t="s">
        <v>7991</v>
      </c>
      <c r="F182" s="64" t="s">
        <v>7635</v>
      </c>
      <c r="G182" s="51" t="s">
        <v>3019</v>
      </c>
      <c r="H182" s="45" t="s">
        <v>2800</v>
      </c>
      <c r="I182" s="51"/>
      <c r="J182" s="51" t="s">
        <v>3399</v>
      </c>
      <c r="K182" s="51" t="s">
        <v>7426</v>
      </c>
      <c r="L182" s="45" t="s">
        <v>91</v>
      </c>
      <c r="M182" s="134">
        <v>0</v>
      </c>
      <c r="N182" s="45" t="s">
        <v>8434</v>
      </c>
      <c r="O182" s="45" t="s">
        <v>8439</v>
      </c>
      <c r="P182" s="101" t="s">
        <v>91</v>
      </c>
      <c r="Q182" s="101" t="s">
        <v>54</v>
      </c>
      <c r="R182" s="101"/>
      <c r="S182" s="101"/>
    </row>
    <row r="183" spans="1:19" x14ac:dyDescent="0.35">
      <c r="A183" s="101" t="s">
        <v>56</v>
      </c>
      <c r="B183" s="72">
        <v>16</v>
      </c>
      <c r="C183" s="52" t="s">
        <v>2599</v>
      </c>
      <c r="D183" s="45" t="s">
        <v>3757</v>
      </c>
      <c r="E183" s="51" t="s">
        <v>7636</v>
      </c>
      <c r="F183" s="64" t="s">
        <v>7636</v>
      </c>
      <c r="G183" s="51" t="s">
        <v>3022</v>
      </c>
      <c r="H183" s="45" t="s">
        <v>2803</v>
      </c>
      <c r="I183" s="51"/>
      <c r="J183" s="52" t="s">
        <v>7427</v>
      </c>
      <c r="K183" s="52"/>
      <c r="L183" s="45" t="s">
        <v>91</v>
      </c>
      <c r="M183" s="134">
        <v>0</v>
      </c>
      <c r="N183" s="45" t="s">
        <v>8434</v>
      </c>
      <c r="O183" s="45" t="s">
        <v>8439</v>
      </c>
      <c r="P183" s="101" t="s">
        <v>92</v>
      </c>
      <c r="Q183" s="101" t="s">
        <v>54</v>
      </c>
      <c r="R183" s="101"/>
      <c r="S183" s="101"/>
    </row>
    <row r="184" spans="1:19" x14ac:dyDescent="0.35">
      <c r="A184" s="101" t="s">
        <v>56</v>
      </c>
      <c r="B184" s="72">
        <v>17</v>
      </c>
      <c r="C184" s="49" t="s">
        <v>147</v>
      </c>
      <c r="D184" s="51" t="s">
        <v>1945</v>
      </c>
      <c r="E184" s="51" t="s">
        <v>7992</v>
      </c>
      <c r="F184" s="63" t="s">
        <v>2157</v>
      </c>
      <c r="G184" s="49" t="s">
        <v>373</v>
      </c>
      <c r="H184" s="49" t="s">
        <v>374</v>
      </c>
      <c r="I184" s="63" t="s">
        <v>2335</v>
      </c>
      <c r="J184" s="51" t="s">
        <v>7427</v>
      </c>
      <c r="K184" s="51"/>
      <c r="L184" s="45" t="s">
        <v>7406</v>
      </c>
      <c r="M184" s="134">
        <v>0</v>
      </c>
      <c r="N184" s="45" t="s">
        <v>8434</v>
      </c>
      <c r="O184" s="45" t="s">
        <v>8439</v>
      </c>
      <c r="P184" s="101" t="s">
        <v>140</v>
      </c>
      <c r="Q184" s="101" t="s">
        <v>54</v>
      </c>
      <c r="R184" s="101"/>
      <c r="S184" s="101"/>
    </row>
    <row r="185" spans="1:19" x14ac:dyDescent="0.35">
      <c r="A185" s="101" t="s">
        <v>56</v>
      </c>
      <c r="B185" s="72">
        <v>18</v>
      </c>
      <c r="C185" s="51" t="s">
        <v>2600</v>
      </c>
      <c r="D185" s="45" t="s">
        <v>3213</v>
      </c>
      <c r="E185" s="51" t="s">
        <v>7996</v>
      </c>
      <c r="F185" s="64" t="s">
        <v>7637</v>
      </c>
      <c r="G185" s="51" t="s">
        <v>3023</v>
      </c>
      <c r="H185" s="45" t="s">
        <v>2804</v>
      </c>
      <c r="I185" s="51"/>
      <c r="J185" s="51" t="s">
        <v>7427</v>
      </c>
      <c r="K185" s="51"/>
      <c r="L185" s="45" t="s">
        <v>7406</v>
      </c>
      <c r="M185" s="134">
        <v>0</v>
      </c>
      <c r="N185" s="45" t="s">
        <v>8434</v>
      </c>
      <c r="O185" s="45" t="s">
        <v>8439</v>
      </c>
      <c r="P185" s="101" t="s">
        <v>139</v>
      </c>
      <c r="Q185" s="101" t="s">
        <v>54</v>
      </c>
      <c r="R185" s="101"/>
      <c r="S185" s="101"/>
    </row>
    <row r="186" spans="1:19" x14ac:dyDescent="0.35">
      <c r="A186" s="101" t="s">
        <v>56</v>
      </c>
      <c r="B186" s="72">
        <v>19</v>
      </c>
      <c r="C186" s="51" t="s">
        <v>2601</v>
      </c>
      <c r="D186" s="57" t="s">
        <v>3216</v>
      </c>
      <c r="E186" s="51" t="s">
        <v>7997</v>
      </c>
      <c r="F186" s="64" t="s">
        <v>7638</v>
      </c>
      <c r="G186" s="51" t="s">
        <v>3024</v>
      </c>
      <c r="H186" s="45" t="s">
        <v>2805</v>
      </c>
      <c r="I186" s="51"/>
      <c r="J186" s="51" t="s">
        <v>7427</v>
      </c>
      <c r="K186" s="51"/>
      <c r="L186" s="45" t="s">
        <v>91</v>
      </c>
      <c r="M186" s="134">
        <v>0</v>
      </c>
      <c r="N186" s="45" t="s">
        <v>8434</v>
      </c>
      <c r="O186" s="45" t="s">
        <v>8439</v>
      </c>
      <c r="P186" s="101" t="s">
        <v>91</v>
      </c>
      <c r="Q186" s="101" t="s">
        <v>54</v>
      </c>
      <c r="R186" s="101"/>
      <c r="S186" s="101"/>
    </row>
    <row r="187" spans="1:19" x14ac:dyDescent="0.35">
      <c r="A187" s="101" t="s">
        <v>56</v>
      </c>
      <c r="B187" s="72">
        <v>20</v>
      </c>
      <c r="C187" s="51" t="s">
        <v>2603</v>
      </c>
      <c r="D187" s="45" t="s">
        <v>3219</v>
      </c>
      <c r="E187" s="51" t="s">
        <v>7993</v>
      </c>
      <c r="F187" s="64" t="s">
        <v>7639</v>
      </c>
      <c r="G187" s="51" t="s">
        <v>3026</v>
      </c>
      <c r="H187" s="45" t="s">
        <v>2807</v>
      </c>
      <c r="I187" s="51"/>
      <c r="J187" s="51" t="s">
        <v>7427</v>
      </c>
      <c r="K187" s="51"/>
      <c r="L187" s="45" t="s">
        <v>7406</v>
      </c>
      <c r="M187" s="134">
        <v>0</v>
      </c>
      <c r="N187" s="45" t="s">
        <v>8434</v>
      </c>
      <c r="O187" s="45" t="s">
        <v>8439</v>
      </c>
      <c r="P187" s="101" t="s">
        <v>2281</v>
      </c>
      <c r="Q187" s="101" t="s">
        <v>54</v>
      </c>
      <c r="R187" s="101"/>
      <c r="S187" s="101"/>
    </row>
    <row r="188" spans="1:19" x14ac:dyDescent="0.35">
      <c r="A188" s="101" t="s">
        <v>56</v>
      </c>
      <c r="B188" s="72">
        <v>21</v>
      </c>
      <c r="C188" s="51" t="s">
        <v>2604</v>
      </c>
      <c r="D188" s="45" t="s">
        <v>3220</v>
      </c>
      <c r="E188" s="51" t="s">
        <v>7983</v>
      </c>
      <c r="F188" s="64" t="s">
        <v>7640</v>
      </c>
      <c r="G188" s="51" t="s">
        <v>3027</v>
      </c>
      <c r="H188" s="45" t="s">
        <v>2808</v>
      </c>
      <c r="I188" s="51"/>
      <c r="J188" s="51" t="s">
        <v>7427</v>
      </c>
      <c r="K188" s="51"/>
      <c r="L188" s="45" t="s">
        <v>7406</v>
      </c>
      <c r="M188" s="134">
        <v>0</v>
      </c>
      <c r="N188" s="45" t="s">
        <v>8434</v>
      </c>
      <c r="O188" s="45" t="s">
        <v>8439</v>
      </c>
      <c r="P188" s="101" t="s">
        <v>164</v>
      </c>
      <c r="Q188" s="101" t="s">
        <v>54</v>
      </c>
      <c r="R188" s="101"/>
      <c r="S188" s="101"/>
    </row>
    <row r="189" spans="1:19" x14ac:dyDescent="0.35">
      <c r="A189" s="101" t="s">
        <v>56</v>
      </c>
      <c r="B189" s="72">
        <v>22</v>
      </c>
      <c r="C189" s="51" t="s">
        <v>2605</v>
      </c>
      <c r="D189" s="45" t="s">
        <v>2809</v>
      </c>
      <c r="E189" s="51" t="s">
        <v>7998</v>
      </c>
      <c r="F189" s="64" t="s">
        <v>7641</v>
      </c>
      <c r="G189" s="51" t="s">
        <v>3028</v>
      </c>
      <c r="H189" s="45" t="s">
        <v>2809</v>
      </c>
      <c r="I189" s="51"/>
      <c r="J189" s="51" t="s">
        <v>7427</v>
      </c>
      <c r="K189" s="51"/>
      <c r="L189" s="45" t="s">
        <v>7406</v>
      </c>
      <c r="M189" s="134">
        <v>0</v>
      </c>
      <c r="N189" s="45" t="s">
        <v>8434</v>
      </c>
      <c r="O189" s="45" t="s">
        <v>8439</v>
      </c>
      <c r="P189" s="101" t="s">
        <v>100</v>
      </c>
      <c r="Q189" s="101" t="s">
        <v>54</v>
      </c>
      <c r="R189" s="101"/>
      <c r="S189" s="101"/>
    </row>
    <row r="190" spans="1:19" x14ac:dyDescent="0.35">
      <c r="A190" s="101" t="s">
        <v>56</v>
      </c>
      <c r="B190" s="72">
        <v>23</v>
      </c>
      <c r="C190" s="51" t="s">
        <v>2606</v>
      </c>
      <c r="D190" s="45" t="s">
        <v>3217</v>
      </c>
      <c r="E190" s="51" t="s">
        <v>7999</v>
      </c>
      <c r="F190" s="64" t="s">
        <v>7642</v>
      </c>
      <c r="G190" s="51" t="s">
        <v>3029</v>
      </c>
      <c r="H190" s="45" t="s">
        <v>2810</v>
      </c>
      <c r="I190" s="51"/>
      <c r="J190" s="51" t="s">
        <v>7427</v>
      </c>
      <c r="K190" s="51"/>
      <c r="L190" s="45" t="s">
        <v>7406</v>
      </c>
      <c r="M190" s="134">
        <v>0</v>
      </c>
      <c r="N190" s="45" t="s">
        <v>8434</v>
      </c>
      <c r="O190" s="45" t="s">
        <v>8439</v>
      </c>
      <c r="P190" s="101" t="s">
        <v>156</v>
      </c>
      <c r="Q190" s="101" t="s">
        <v>54</v>
      </c>
      <c r="R190" s="101"/>
      <c r="S190" s="101"/>
    </row>
    <row r="191" spans="1:19" x14ac:dyDescent="0.35">
      <c r="A191" s="101" t="s">
        <v>56</v>
      </c>
      <c r="B191" s="72">
        <v>24</v>
      </c>
      <c r="C191" s="51" t="s">
        <v>2607</v>
      </c>
      <c r="D191" s="45" t="s">
        <v>3221</v>
      </c>
      <c r="E191" s="51" t="s">
        <v>8006</v>
      </c>
      <c r="F191" s="64" t="s">
        <v>7643</v>
      </c>
      <c r="G191" s="51" t="s">
        <v>3030</v>
      </c>
      <c r="H191" s="45" t="s">
        <v>2811</v>
      </c>
      <c r="I191" s="51"/>
      <c r="J191" s="51" t="s">
        <v>7427</v>
      </c>
      <c r="K191" s="51"/>
      <c r="L191" s="45" t="s">
        <v>7406</v>
      </c>
      <c r="M191" s="134">
        <v>0</v>
      </c>
      <c r="N191" s="45" t="s">
        <v>8434</v>
      </c>
      <c r="O191" s="45" t="s">
        <v>8439</v>
      </c>
      <c r="P191" s="101" t="s">
        <v>100</v>
      </c>
      <c r="Q191" s="101" t="s">
        <v>54</v>
      </c>
      <c r="R191" s="101"/>
      <c r="S191" s="101"/>
    </row>
    <row r="192" spans="1:19" x14ac:dyDescent="0.35">
      <c r="A192" s="101" t="s">
        <v>56</v>
      </c>
      <c r="B192" s="72">
        <v>25</v>
      </c>
      <c r="C192" s="51" t="s">
        <v>2610</v>
      </c>
      <c r="D192" s="45" t="s">
        <v>3222</v>
      </c>
      <c r="E192" s="51" t="s">
        <v>7994</v>
      </c>
      <c r="F192" s="64" t="s">
        <v>7644</v>
      </c>
      <c r="G192" s="51" t="s">
        <v>3033</v>
      </c>
      <c r="H192" s="45" t="s">
        <v>2814</v>
      </c>
      <c r="I192" s="51"/>
      <c r="J192" s="51" t="s">
        <v>3400</v>
      </c>
      <c r="K192" s="51" t="s">
        <v>7426</v>
      </c>
      <c r="L192" s="45" t="s">
        <v>91</v>
      </c>
      <c r="M192" s="134">
        <v>0</v>
      </c>
      <c r="N192" s="45" t="s">
        <v>8434</v>
      </c>
      <c r="O192" s="45" t="s">
        <v>8439</v>
      </c>
      <c r="P192" s="101" t="s">
        <v>92</v>
      </c>
      <c r="Q192" s="101" t="s">
        <v>54</v>
      </c>
      <c r="R192" s="101"/>
      <c r="S192" s="101"/>
    </row>
    <row r="193" spans="1:19" x14ac:dyDescent="0.35">
      <c r="A193" s="101" t="s">
        <v>56</v>
      </c>
      <c r="B193" s="72">
        <v>26</v>
      </c>
      <c r="C193" s="51" t="s">
        <v>2611</v>
      </c>
      <c r="D193" s="45" t="s">
        <v>3223</v>
      </c>
      <c r="E193" s="51" t="s">
        <v>7984</v>
      </c>
      <c r="F193" s="64" t="s">
        <v>7645</v>
      </c>
      <c r="G193" s="51" t="s">
        <v>3034</v>
      </c>
      <c r="H193" s="45" t="s">
        <v>2815</v>
      </c>
      <c r="I193" s="51"/>
      <c r="J193" s="51" t="s">
        <v>7427</v>
      </c>
      <c r="K193" s="51"/>
      <c r="L193" s="45" t="s">
        <v>7406</v>
      </c>
      <c r="M193" s="134">
        <v>0</v>
      </c>
      <c r="N193" s="45" t="s">
        <v>8434</v>
      </c>
      <c r="O193" s="45" t="s">
        <v>8439</v>
      </c>
      <c r="P193" s="101" t="s">
        <v>156</v>
      </c>
      <c r="Q193" s="101" t="s">
        <v>54</v>
      </c>
      <c r="R193" s="101"/>
      <c r="S193" s="101"/>
    </row>
    <row r="194" spans="1:19" x14ac:dyDescent="0.35">
      <c r="A194" s="101" t="s">
        <v>56</v>
      </c>
      <c r="B194" s="72">
        <v>27</v>
      </c>
      <c r="C194" s="51" t="s">
        <v>2612</v>
      </c>
      <c r="D194" s="45" t="s">
        <v>3214</v>
      </c>
      <c r="E194" s="51" t="s">
        <v>7985</v>
      </c>
      <c r="F194" s="64" t="s">
        <v>7646</v>
      </c>
      <c r="G194" s="51" t="s">
        <v>3035</v>
      </c>
      <c r="H194" s="45" t="s">
        <v>2816</v>
      </c>
      <c r="I194" s="51"/>
      <c r="J194" s="51" t="s">
        <v>7427</v>
      </c>
      <c r="K194" s="51"/>
      <c r="L194" s="45" t="s">
        <v>7406</v>
      </c>
      <c r="M194" s="134">
        <v>0</v>
      </c>
      <c r="N194" s="45" t="s">
        <v>8434</v>
      </c>
      <c r="O194" s="45" t="s">
        <v>8439</v>
      </c>
      <c r="P194" s="101" t="s">
        <v>139</v>
      </c>
      <c r="Q194" s="101" t="s">
        <v>54</v>
      </c>
      <c r="R194" s="101"/>
      <c r="S194" s="101"/>
    </row>
    <row r="195" spans="1:19" x14ac:dyDescent="0.35">
      <c r="A195" s="101" t="s">
        <v>56</v>
      </c>
      <c r="B195" s="72">
        <v>28</v>
      </c>
      <c r="C195" s="51" t="s">
        <v>2613</v>
      </c>
      <c r="D195" s="45" t="s">
        <v>3215</v>
      </c>
      <c r="E195" s="51" t="s">
        <v>7986</v>
      </c>
      <c r="F195" s="64" t="s">
        <v>7647</v>
      </c>
      <c r="G195" s="51" t="s">
        <v>3036</v>
      </c>
      <c r="H195" s="45" t="s">
        <v>2817</v>
      </c>
      <c r="I195" s="51"/>
      <c r="J195" s="51" t="s">
        <v>7427</v>
      </c>
      <c r="K195" s="51"/>
      <c r="L195" s="45" t="s">
        <v>7406</v>
      </c>
      <c r="M195" s="134">
        <v>0</v>
      </c>
      <c r="N195" s="45" t="s">
        <v>8434</v>
      </c>
      <c r="O195" s="45" t="s">
        <v>8439</v>
      </c>
      <c r="P195" s="101" t="s">
        <v>156</v>
      </c>
      <c r="Q195" s="101" t="s">
        <v>54</v>
      </c>
      <c r="R195" s="101"/>
      <c r="S195" s="101"/>
    </row>
    <row r="196" spans="1:19" x14ac:dyDescent="0.35">
      <c r="A196" s="101" t="s">
        <v>56</v>
      </c>
      <c r="B196" s="72">
        <v>29</v>
      </c>
      <c r="C196" s="51" t="s">
        <v>2609</v>
      </c>
      <c r="D196" s="45" t="s">
        <v>7449</v>
      </c>
      <c r="E196" s="51" t="s">
        <v>8000</v>
      </c>
      <c r="F196" s="64" t="s">
        <v>7648</v>
      </c>
      <c r="G196" s="51" t="s">
        <v>3032</v>
      </c>
      <c r="H196" s="45" t="s">
        <v>2813</v>
      </c>
      <c r="I196" s="51"/>
      <c r="J196" s="51" t="s">
        <v>7448</v>
      </c>
      <c r="K196" s="51" t="s">
        <v>7426</v>
      </c>
      <c r="L196" s="57" t="s">
        <v>92</v>
      </c>
      <c r="M196" s="142">
        <v>0</v>
      </c>
      <c r="N196" s="57" t="s">
        <v>8434</v>
      </c>
      <c r="O196" s="57" t="s">
        <v>8439</v>
      </c>
      <c r="P196" s="101" t="s">
        <v>92</v>
      </c>
      <c r="Q196" s="101" t="s">
        <v>54</v>
      </c>
      <c r="R196" s="101"/>
      <c r="S196" s="101"/>
    </row>
    <row r="197" spans="1:19" x14ac:dyDescent="0.35">
      <c r="A197" s="101" t="s">
        <v>56</v>
      </c>
      <c r="B197" s="72">
        <v>30</v>
      </c>
      <c r="C197" s="51" t="s">
        <v>2608</v>
      </c>
      <c r="D197" s="45" t="s">
        <v>3225</v>
      </c>
      <c r="E197" s="51" t="s">
        <v>8001</v>
      </c>
      <c r="F197" s="64" t="s">
        <v>7649</v>
      </c>
      <c r="G197" s="51" t="s">
        <v>3031</v>
      </c>
      <c r="H197" s="45" t="s">
        <v>2812</v>
      </c>
      <c r="I197" s="51"/>
      <c r="J197" s="51" t="s">
        <v>7427</v>
      </c>
      <c r="K197" s="51"/>
      <c r="L197" s="45" t="s">
        <v>7407</v>
      </c>
      <c r="M197" s="134">
        <v>0</v>
      </c>
      <c r="N197" s="45" t="s">
        <v>8434</v>
      </c>
      <c r="O197" s="45" t="s">
        <v>8439</v>
      </c>
      <c r="P197" s="101" t="s">
        <v>7409</v>
      </c>
      <c r="Q197" s="101" t="s">
        <v>54</v>
      </c>
      <c r="R197" s="101"/>
      <c r="S197" s="101"/>
    </row>
    <row r="198" spans="1:19" x14ac:dyDescent="0.35">
      <c r="A198" s="101" t="s">
        <v>56</v>
      </c>
      <c r="B198" s="72">
        <v>31</v>
      </c>
      <c r="C198" s="51" t="s">
        <v>2602</v>
      </c>
      <c r="D198" s="45" t="s">
        <v>2806</v>
      </c>
      <c r="E198" s="51" t="s">
        <v>7987</v>
      </c>
      <c r="F198" s="64" t="s">
        <v>7650</v>
      </c>
      <c r="G198" s="51" t="s">
        <v>3025</v>
      </c>
      <c r="H198" s="45" t="s">
        <v>2806</v>
      </c>
      <c r="I198" s="51"/>
      <c r="J198" s="51" t="s">
        <v>7427</v>
      </c>
      <c r="K198" s="51"/>
      <c r="L198" s="45" t="s">
        <v>7406</v>
      </c>
      <c r="M198" s="134">
        <v>0</v>
      </c>
      <c r="N198" s="45" t="s">
        <v>8434</v>
      </c>
      <c r="O198" s="45" t="s">
        <v>8439</v>
      </c>
      <c r="P198" s="101" t="s">
        <v>2980</v>
      </c>
      <c r="Q198" s="101" t="s">
        <v>54</v>
      </c>
      <c r="R198" s="101"/>
      <c r="S198" s="101"/>
    </row>
    <row r="199" spans="1:19" x14ac:dyDescent="0.35">
      <c r="A199" s="101" t="s">
        <v>56</v>
      </c>
      <c r="B199" s="72">
        <v>32</v>
      </c>
      <c r="C199" s="49" t="s">
        <v>151</v>
      </c>
      <c r="D199" s="51" t="s">
        <v>1947</v>
      </c>
      <c r="E199" s="51" t="s">
        <v>8002</v>
      </c>
      <c r="F199" s="63" t="s">
        <v>7651</v>
      </c>
      <c r="G199" s="49" t="s">
        <v>381</v>
      </c>
      <c r="H199" s="49" t="s">
        <v>382</v>
      </c>
      <c r="I199" s="63" t="s">
        <v>2339</v>
      </c>
      <c r="J199" s="51" t="s">
        <v>3404</v>
      </c>
      <c r="K199" s="51" t="s">
        <v>7426</v>
      </c>
      <c r="L199" s="49" t="s">
        <v>91</v>
      </c>
      <c r="M199" s="136">
        <v>0</v>
      </c>
      <c r="N199" s="51" t="s">
        <v>8434</v>
      </c>
      <c r="O199" s="51" t="s">
        <v>8439</v>
      </c>
      <c r="P199" s="101" t="s">
        <v>92</v>
      </c>
      <c r="Q199" s="101" t="s">
        <v>54</v>
      </c>
      <c r="R199" s="101"/>
      <c r="S199" s="101"/>
    </row>
    <row r="200" spans="1:19" x14ac:dyDescent="0.35">
      <c r="A200" s="101" t="s">
        <v>56</v>
      </c>
      <c r="B200" s="72">
        <v>33</v>
      </c>
      <c r="C200" s="51" t="s">
        <v>2617</v>
      </c>
      <c r="D200" s="45" t="s">
        <v>3224</v>
      </c>
      <c r="E200" s="51" t="s">
        <v>2217</v>
      </c>
      <c r="F200" s="64" t="s">
        <v>7652</v>
      </c>
      <c r="G200" s="51" t="s">
        <v>3040</v>
      </c>
      <c r="H200" s="45" t="s">
        <v>509</v>
      </c>
      <c r="I200" s="51"/>
      <c r="J200" s="51" t="s">
        <v>7427</v>
      </c>
      <c r="K200" s="51"/>
      <c r="L200" s="45" t="s">
        <v>7406</v>
      </c>
      <c r="M200" s="134">
        <v>0</v>
      </c>
      <c r="N200" s="45" t="s">
        <v>8434</v>
      </c>
      <c r="O200" s="45" t="s">
        <v>8439</v>
      </c>
      <c r="P200" s="101" t="s">
        <v>156</v>
      </c>
      <c r="Q200" s="101" t="s">
        <v>54</v>
      </c>
      <c r="R200" s="101"/>
      <c r="S200" s="101"/>
    </row>
    <row r="201" spans="1:19" x14ac:dyDescent="0.35">
      <c r="A201" s="101" t="s">
        <v>56</v>
      </c>
      <c r="B201" s="72">
        <v>34</v>
      </c>
      <c r="C201" s="51" t="s">
        <v>2616</v>
      </c>
      <c r="D201" s="45" t="s">
        <v>3218</v>
      </c>
      <c r="E201" s="51" t="s">
        <v>8003</v>
      </c>
      <c r="F201" s="64" t="s">
        <v>7653</v>
      </c>
      <c r="G201" s="51" t="s">
        <v>3039</v>
      </c>
      <c r="H201" s="45" t="s">
        <v>2820</v>
      </c>
      <c r="I201" s="51"/>
      <c r="J201" s="51" t="s">
        <v>7427</v>
      </c>
      <c r="K201" s="51"/>
      <c r="L201" s="45" t="s">
        <v>7406</v>
      </c>
      <c r="M201" s="134">
        <v>0</v>
      </c>
      <c r="N201" s="45" t="s">
        <v>8434</v>
      </c>
      <c r="O201" s="45" t="s">
        <v>8439</v>
      </c>
      <c r="P201" s="101" t="s">
        <v>156</v>
      </c>
      <c r="Q201" s="101" t="s">
        <v>54</v>
      </c>
      <c r="R201" s="101"/>
      <c r="S201" s="101"/>
    </row>
    <row r="202" spans="1:19" x14ac:dyDescent="0.35">
      <c r="A202" s="101" t="s">
        <v>56</v>
      </c>
      <c r="B202" s="72">
        <v>35</v>
      </c>
      <c r="C202" s="51" t="s">
        <v>2615</v>
      </c>
      <c r="D202" s="45" t="s">
        <v>3758</v>
      </c>
      <c r="E202" s="51" t="s">
        <v>8004</v>
      </c>
      <c r="F202" s="64" t="s">
        <v>7654</v>
      </c>
      <c r="G202" s="51" t="s">
        <v>3038</v>
      </c>
      <c r="H202" s="45" t="s">
        <v>2819</v>
      </c>
      <c r="I202" s="51"/>
      <c r="J202" s="51" t="s">
        <v>7427</v>
      </c>
      <c r="K202" s="51"/>
      <c r="L202" s="45" t="s">
        <v>91</v>
      </c>
      <c r="M202" s="134">
        <v>0</v>
      </c>
      <c r="N202" s="45" t="s">
        <v>8434</v>
      </c>
      <c r="O202" s="45" t="s">
        <v>8439</v>
      </c>
      <c r="P202" s="101" t="s">
        <v>91</v>
      </c>
      <c r="Q202" s="101" t="s">
        <v>54</v>
      </c>
      <c r="R202" s="101"/>
      <c r="S202" s="101"/>
    </row>
    <row r="203" spans="1:19" x14ac:dyDescent="0.35">
      <c r="A203" s="101" t="s">
        <v>56</v>
      </c>
      <c r="B203" s="72">
        <v>36</v>
      </c>
      <c r="C203" s="51" t="s">
        <v>2614</v>
      </c>
      <c r="D203" s="45" t="s">
        <v>3759</v>
      </c>
      <c r="E203" s="51" t="s">
        <v>8005</v>
      </c>
      <c r="F203" s="64" t="s">
        <v>7655</v>
      </c>
      <c r="G203" s="51" t="s">
        <v>3037</v>
      </c>
      <c r="H203" s="45" t="s">
        <v>2818</v>
      </c>
      <c r="I203" s="51"/>
      <c r="J203" s="51" t="s">
        <v>7427</v>
      </c>
      <c r="K203" s="51"/>
      <c r="L203" s="45" t="s">
        <v>91</v>
      </c>
      <c r="M203" s="134">
        <v>0</v>
      </c>
      <c r="N203" s="45" t="s">
        <v>8434</v>
      </c>
      <c r="O203" s="45" t="s">
        <v>8439</v>
      </c>
      <c r="P203" s="101" t="s">
        <v>91</v>
      </c>
      <c r="Q203" s="101" t="s">
        <v>54</v>
      </c>
      <c r="R203" s="101"/>
      <c r="S203" s="101"/>
    </row>
    <row r="204" spans="1:19" x14ac:dyDescent="0.35">
      <c r="A204" s="101" t="s">
        <v>56</v>
      </c>
      <c r="B204" s="72">
        <v>37</v>
      </c>
      <c r="C204" s="49" t="s">
        <v>149</v>
      </c>
      <c r="D204" s="52" t="s">
        <v>2159</v>
      </c>
      <c r="E204" s="51" t="s">
        <v>7988</v>
      </c>
      <c r="F204" s="63" t="s">
        <v>2160</v>
      </c>
      <c r="G204" s="49" t="s">
        <v>377</v>
      </c>
      <c r="H204" s="49" t="s">
        <v>378</v>
      </c>
      <c r="I204" s="63" t="s">
        <v>2337</v>
      </c>
      <c r="J204" s="51" t="s">
        <v>7427</v>
      </c>
      <c r="K204" s="51"/>
      <c r="L204" s="45" t="s">
        <v>7406</v>
      </c>
      <c r="M204" s="134">
        <v>0</v>
      </c>
      <c r="N204" s="45" t="s">
        <v>8434</v>
      </c>
      <c r="O204" s="45" t="s">
        <v>8439</v>
      </c>
      <c r="P204" s="101" t="s">
        <v>139</v>
      </c>
      <c r="Q204" s="101" t="s">
        <v>54</v>
      </c>
      <c r="R204" s="101"/>
      <c r="S204" s="101"/>
    </row>
    <row r="205" spans="1:19" x14ac:dyDescent="0.35">
      <c r="A205" s="101" t="s">
        <v>56</v>
      </c>
      <c r="B205" s="72">
        <v>38</v>
      </c>
      <c r="C205" s="49" t="s">
        <v>152</v>
      </c>
      <c r="D205" s="51" t="s">
        <v>1893</v>
      </c>
      <c r="E205" s="51" t="s">
        <v>2162</v>
      </c>
      <c r="F205" s="63" t="s">
        <v>2162</v>
      </c>
      <c r="G205" s="49" t="s">
        <v>383</v>
      </c>
      <c r="H205" s="49" t="s">
        <v>384</v>
      </c>
      <c r="I205" s="63" t="s">
        <v>2340</v>
      </c>
      <c r="J205" s="51" t="s">
        <v>7427</v>
      </c>
      <c r="K205" s="51"/>
      <c r="L205" s="49" t="s">
        <v>91</v>
      </c>
      <c r="M205" s="136">
        <v>0</v>
      </c>
      <c r="N205" s="51" t="s">
        <v>8434</v>
      </c>
      <c r="O205" s="51" t="s">
        <v>8439</v>
      </c>
      <c r="P205" s="101" t="s">
        <v>91</v>
      </c>
      <c r="Q205" s="101" t="s">
        <v>54</v>
      </c>
      <c r="R205" s="101"/>
      <c r="S205" s="101"/>
    </row>
    <row r="206" spans="1:19" x14ac:dyDescent="0.35">
      <c r="A206" s="121" t="s">
        <v>55</v>
      </c>
      <c r="B206" s="72">
        <v>-99</v>
      </c>
      <c r="C206" s="45" t="s">
        <v>292</v>
      </c>
      <c r="D206" s="101"/>
      <c r="E206" s="45"/>
      <c r="F206" s="101"/>
      <c r="G206" s="45" t="s">
        <v>292</v>
      </c>
      <c r="H206" s="45" t="s">
        <v>292</v>
      </c>
      <c r="I206" s="101"/>
      <c r="J206" s="45" t="s">
        <v>7427</v>
      </c>
      <c r="K206" s="45"/>
      <c r="L206" s="48" t="s">
        <v>7407</v>
      </c>
      <c r="M206" s="102" t="s">
        <v>8433</v>
      </c>
      <c r="N206" s="101" t="s">
        <v>8435</v>
      </c>
      <c r="O206" s="101"/>
      <c r="P206" s="117"/>
      <c r="Q206" s="117" t="s">
        <v>54</v>
      </c>
      <c r="R206" s="48"/>
      <c r="S206" s="48"/>
    </row>
    <row r="207" spans="1:19" x14ac:dyDescent="0.35">
      <c r="A207" s="103" t="s">
        <v>55</v>
      </c>
      <c r="B207" s="90">
        <v>1</v>
      </c>
      <c r="C207" s="91" t="s">
        <v>93</v>
      </c>
      <c r="D207" s="93" t="s">
        <v>1921</v>
      </c>
      <c r="E207" s="92" t="s">
        <v>2120</v>
      </c>
      <c r="F207" s="91" t="s">
        <v>7625</v>
      </c>
      <c r="G207" s="91" t="s">
        <v>277</v>
      </c>
      <c r="H207" s="91" t="s">
        <v>278</v>
      </c>
      <c r="I207" s="91" t="s">
        <v>2301</v>
      </c>
      <c r="J207" s="93" t="s">
        <v>7427</v>
      </c>
      <c r="K207" s="93"/>
      <c r="L207" s="91" t="s">
        <v>91</v>
      </c>
      <c r="M207" s="135" t="s">
        <v>8433</v>
      </c>
      <c r="N207" s="93" t="s">
        <v>8435</v>
      </c>
      <c r="O207" s="93" t="s">
        <v>8438</v>
      </c>
      <c r="P207" s="103" t="s">
        <v>91</v>
      </c>
      <c r="Q207" s="103" t="s">
        <v>54</v>
      </c>
      <c r="R207" s="103"/>
      <c r="S207" s="103"/>
    </row>
    <row r="208" spans="1:19" x14ac:dyDescent="0.35">
      <c r="A208" s="101" t="s">
        <v>55</v>
      </c>
      <c r="B208" s="72">
        <v>2</v>
      </c>
      <c r="C208" s="49" t="s">
        <v>132</v>
      </c>
      <c r="D208" s="51" t="s">
        <v>1920</v>
      </c>
      <c r="E208" s="45" t="s">
        <v>8009</v>
      </c>
      <c r="F208" s="49" t="s">
        <v>2136</v>
      </c>
      <c r="G208" s="49" t="s">
        <v>322</v>
      </c>
      <c r="H208" s="49" t="s">
        <v>350</v>
      </c>
      <c r="I208" s="49" t="s">
        <v>2473</v>
      </c>
      <c r="J208" s="51" t="s">
        <v>7427</v>
      </c>
      <c r="K208" s="51"/>
      <c r="L208" s="89" t="s">
        <v>7407</v>
      </c>
      <c r="M208" s="141" t="s">
        <v>8433</v>
      </c>
      <c r="N208" s="89" t="s">
        <v>8435</v>
      </c>
      <c r="O208" s="89" t="s">
        <v>8438</v>
      </c>
      <c r="P208" s="101" t="s">
        <v>100</v>
      </c>
      <c r="Q208" s="101" t="s">
        <v>54</v>
      </c>
      <c r="R208" s="101"/>
      <c r="S208" s="101"/>
    </row>
    <row r="209" spans="1:19" x14ac:dyDescent="0.35">
      <c r="A209" s="101" t="s">
        <v>55</v>
      </c>
      <c r="B209" s="72">
        <v>3</v>
      </c>
      <c r="C209" s="49" t="s">
        <v>133</v>
      </c>
      <c r="D209" s="51" t="s">
        <v>1942</v>
      </c>
      <c r="E209" s="45" t="s">
        <v>7995</v>
      </c>
      <c r="F209" s="63" t="s">
        <v>7658</v>
      </c>
      <c r="G209" s="49" t="s">
        <v>351</v>
      </c>
      <c r="H209" s="49" t="s">
        <v>352</v>
      </c>
      <c r="I209" s="49" t="s">
        <v>2328</v>
      </c>
      <c r="J209" s="51" t="s">
        <v>3405</v>
      </c>
      <c r="K209" s="51" t="s">
        <v>7426</v>
      </c>
      <c r="L209" s="49" t="s">
        <v>91</v>
      </c>
      <c r="M209" s="136">
        <v>2</v>
      </c>
      <c r="N209" s="51" t="s">
        <v>8434</v>
      </c>
      <c r="O209" s="51" t="s">
        <v>8439</v>
      </c>
      <c r="P209" s="101" t="s">
        <v>92</v>
      </c>
      <c r="Q209" s="101" t="s">
        <v>54</v>
      </c>
      <c r="R209" s="101"/>
      <c r="S209" s="101"/>
    </row>
    <row r="210" spans="1:19" x14ac:dyDescent="0.35">
      <c r="A210" s="101" t="s">
        <v>55</v>
      </c>
      <c r="B210" s="72">
        <v>4</v>
      </c>
      <c r="C210" s="49" t="s">
        <v>134</v>
      </c>
      <c r="D210" s="51" t="s">
        <v>1943</v>
      </c>
      <c r="E210" s="45" t="s">
        <v>7659</v>
      </c>
      <c r="F210" s="63" t="s">
        <v>7659</v>
      </c>
      <c r="G210" s="49" t="s">
        <v>353</v>
      </c>
      <c r="H210" s="49" t="s">
        <v>354</v>
      </c>
      <c r="I210" s="49" t="s">
        <v>2486</v>
      </c>
      <c r="J210" s="51" t="s">
        <v>7427</v>
      </c>
      <c r="K210" s="51"/>
      <c r="L210" s="49" t="s">
        <v>91</v>
      </c>
      <c r="M210" s="136">
        <v>1</v>
      </c>
      <c r="N210" s="51" t="s">
        <v>8434</v>
      </c>
      <c r="O210" s="51" t="s">
        <v>8439</v>
      </c>
      <c r="P210" s="101" t="s">
        <v>92</v>
      </c>
      <c r="Q210" s="101" t="s">
        <v>54</v>
      </c>
      <c r="R210" s="101"/>
      <c r="S210" s="101"/>
    </row>
    <row r="211" spans="1:19" x14ac:dyDescent="0.35">
      <c r="A211" s="101" t="s">
        <v>55</v>
      </c>
      <c r="B211" s="72">
        <v>5</v>
      </c>
      <c r="C211" s="77" t="s">
        <v>135</v>
      </c>
      <c r="D211" s="51" t="s">
        <v>356</v>
      </c>
      <c r="E211" s="45" t="s">
        <v>2148</v>
      </c>
      <c r="F211" s="63" t="s">
        <v>2148</v>
      </c>
      <c r="G211" s="49" t="s">
        <v>355</v>
      </c>
      <c r="H211" s="49" t="s">
        <v>356</v>
      </c>
      <c r="I211" s="49" t="s">
        <v>2148</v>
      </c>
      <c r="J211" s="51" t="s">
        <v>7427</v>
      </c>
      <c r="K211" s="51"/>
      <c r="L211" s="49" t="s">
        <v>91</v>
      </c>
      <c r="M211" s="136">
        <v>2</v>
      </c>
      <c r="N211" s="51" t="s">
        <v>8434</v>
      </c>
      <c r="O211" s="51" t="s">
        <v>8439</v>
      </c>
      <c r="P211" s="101" t="s">
        <v>91</v>
      </c>
      <c r="Q211" s="101" t="s">
        <v>54</v>
      </c>
      <c r="R211" s="101"/>
      <c r="S211" s="101"/>
    </row>
    <row r="212" spans="1:19" x14ac:dyDescent="0.35">
      <c r="A212" s="101" t="s">
        <v>55</v>
      </c>
      <c r="B212" s="72">
        <v>6</v>
      </c>
      <c r="C212" s="51" t="s">
        <v>2583</v>
      </c>
      <c r="D212" s="48" t="s">
        <v>3367</v>
      </c>
      <c r="E212" s="51" t="s">
        <v>8010</v>
      </c>
      <c r="F212" s="64" t="s">
        <v>7660</v>
      </c>
      <c r="G212" s="51" t="s">
        <v>3006</v>
      </c>
      <c r="H212" s="45" t="s">
        <v>2788</v>
      </c>
      <c r="I212" s="51"/>
      <c r="J212" s="51" t="s">
        <v>7427</v>
      </c>
      <c r="K212" s="51"/>
      <c r="L212" s="45" t="s">
        <v>91</v>
      </c>
      <c r="M212" s="134">
        <v>0</v>
      </c>
      <c r="N212" s="45" t="s">
        <v>8434</v>
      </c>
      <c r="O212" s="45" t="s">
        <v>8439</v>
      </c>
      <c r="P212" s="101" t="s">
        <v>91</v>
      </c>
      <c r="Q212" s="101" t="s">
        <v>54</v>
      </c>
      <c r="R212" s="101"/>
      <c r="S212" s="101"/>
    </row>
    <row r="213" spans="1:19" x14ac:dyDescent="0.35">
      <c r="A213" s="101" t="s">
        <v>55</v>
      </c>
      <c r="B213" s="72">
        <v>7</v>
      </c>
      <c r="C213" s="51" t="s">
        <v>2584</v>
      </c>
      <c r="D213" s="68" t="s">
        <v>3368</v>
      </c>
      <c r="E213" s="51" t="s">
        <v>7661</v>
      </c>
      <c r="F213" s="64" t="s">
        <v>7661</v>
      </c>
      <c r="G213" s="51" t="s">
        <v>3007</v>
      </c>
      <c r="H213" s="45"/>
      <c r="I213" s="51"/>
      <c r="J213" s="51" t="s">
        <v>7427</v>
      </c>
      <c r="K213" s="51"/>
      <c r="L213" s="45" t="s">
        <v>91</v>
      </c>
      <c r="M213" s="134">
        <v>0</v>
      </c>
      <c r="N213" s="45" t="s">
        <v>8434</v>
      </c>
      <c r="O213" s="45" t="s">
        <v>8439</v>
      </c>
      <c r="P213" s="101" t="s">
        <v>91</v>
      </c>
      <c r="Q213" s="101" t="s">
        <v>54</v>
      </c>
      <c r="R213" s="101"/>
      <c r="S213" s="101"/>
    </row>
    <row r="214" spans="1:19" x14ac:dyDescent="0.35">
      <c r="A214" s="101" t="s">
        <v>55</v>
      </c>
      <c r="B214" s="72">
        <v>8</v>
      </c>
      <c r="C214" s="51" t="s">
        <v>2585</v>
      </c>
      <c r="D214" s="67" t="s">
        <v>3369</v>
      </c>
      <c r="E214" s="51" t="s">
        <v>7662</v>
      </c>
      <c r="F214" s="64" t="s">
        <v>7662</v>
      </c>
      <c r="G214" s="51" t="s">
        <v>3008</v>
      </c>
      <c r="H214" s="45" t="s">
        <v>2789</v>
      </c>
      <c r="I214" s="51"/>
      <c r="J214" s="51" t="s">
        <v>7427</v>
      </c>
      <c r="K214" s="51"/>
      <c r="L214" s="45" t="s">
        <v>91</v>
      </c>
      <c r="M214" s="134">
        <v>0</v>
      </c>
      <c r="N214" s="45" t="s">
        <v>8434</v>
      </c>
      <c r="O214" s="45" t="s">
        <v>8439</v>
      </c>
      <c r="P214" s="101" t="s">
        <v>91</v>
      </c>
      <c r="Q214" s="101" t="s">
        <v>54</v>
      </c>
      <c r="R214" s="101"/>
      <c r="S214" s="101"/>
    </row>
    <row r="215" spans="1:19" x14ac:dyDescent="0.35">
      <c r="A215" s="101" t="s">
        <v>55</v>
      </c>
      <c r="B215" s="72">
        <v>9</v>
      </c>
      <c r="C215" s="51" t="s">
        <v>2587</v>
      </c>
      <c r="D215" s="45" t="s">
        <v>3373</v>
      </c>
      <c r="E215" s="51" t="s">
        <v>8011</v>
      </c>
      <c r="F215" s="64" t="s">
        <v>7663</v>
      </c>
      <c r="G215" s="51" t="s">
        <v>3010</v>
      </c>
      <c r="H215" s="48" t="s">
        <v>2791</v>
      </c>
      <c r="I215" s="51"/>
      <c r="J215" s="51" t="s">
        <v>7427</v>
      </c>
      <c r="K215" s="51"/>
      <c r="L215" s="45" t="s">
        <v>7408</v>
      </c>
      <c r="M215" s="134">
        <v>0</v>
      </c>
      <c r="N215" s="45" t="s">
        <v>8434</v>
      </c>
      <c r="O215" s="45" t="s">
        <v>8439</v>
      </c>
      <c r="P215" s="101" t="s">
        <v>3936</v>
      </c>
      <c r="Q215" s="101" t="s">
        <v>54</v>
      </c>
      <c r="R215" s="101"/>
      <c r="S215" s="101"/>
    </row>
    <row r="216" spans="1:19" x14ac:dyDescent="0.35">
      <c r="A216" s="101" t="s">
        <v>55</v>
      </c>
      <c r="B216" s="72">
        <v>10</v>
      </c>
      <c r="C216" s="51" t="s">
        <v>2588</v>
      </c>
      <c r="D216" s="45" t="s">
        <v>3370</v>
      </c>
      <c r="E216" s="51" t="s">
        <v>8012</v>
      </c>
      <c r="F216" s="64" t="s">
        <v>7664</v>
      </c>
      <c r="G216" s="51" t="s">
        <v>3011</v>
      </c>
      <c r="H216" s="67" t="s">
        <v>2792</v>
      </c>
      <c r="I216" s="51"/>
      <c r="J216" s="51" t="s">
        <v>7427</v>
      </c>
      <c r="K216" s="51"/>
      <c r="L216" s="45" t="s">
        <v>91</v>
      </c>
      <c r="M216" s="134">
        <v>0</v>
      </c>
      <c r="N216" s="45" t="s">
        <v>8434</v>
      </c>
      <c r="O216" s="45" t="s">
        <v>8439</v>
      </c>
      <c r="P216" s="101" t="s">
        <v>91</v>
      </c>
      <c r="Q216" s="101" t="s">
        <v>54</v>
      </c>
      <c r="R216" s="101"/>
      <c r="S216" s="101"/>
    </row>
    <row r="217" spans="1:19" x14ac:dyDescent="0.35">
      <c r="A217" s="101" t="s">
        <v>55</v>
      </c>
      <c r="B217" s="72">
        <v>11</v>
      </c>
      <c r="C217" s="51" t="s">
        <v>2589</v>
      </c>
      <c r="D217" s="45" t="s">
        <v>3378</v>
      </c>
      <c r="E217" s="51" t="s">
        <v>8013</v>
      </c>
      <c r="F217" s="64" t="s">
        <v>7665</v>
      </c>
      <c r="G217" s="51" t="s">
        <v>3012</v>
      </c>
      <c r="H217" s="67" t="s">
        <v>2793</v>
      </c>
      <c r="I217" s="51"/>
      <c r="J217" s="51" t="s">
        <v>7427</v>
      </c>
      <c r="K217" s="51"/>
      <c r="L217" s="45" t="s">
        <v>91</v>
      </c>
      <c r="M217" s="134">
        <v>0</v>
      </c>
      <c r="N217" s="45" t="s">
        <v>8434</v>
      </c>
      <c r="O217" s="45" t="s">
        <v>8439</v>
      </c>
      <c r="P217" s="101" t="s">
        <v>91</v>
      </c>
      <c r="Q217" s="101" t="s">
        <v>54</v>
      </c>
      <c r="R217" s="101"/>
      <c r="S217" s="101"/>
    </row>
    <row r="218" spans="1:19" x14ac:dyDescent="0.35">
      <c r="A218" s="101" t="s">
        <v>55</v>
      </c>
      <c r="B218" s="72">
        <v>12</v>
      </c>
      <c r="C218" s="51" t="s">
        <v>2590</v>
      </c>
      <c r="D218" s="45" t="s">
        <v>3371</v>
      </c>
      <c r="E218" s="51" t="s">
        <v>8014</v>
      </c>
      <c r="F218" s="64" t="s">
        <v>7666</v>
      </c>
      <c r="G218" s="51" t="s">
        <v>3013</v>
      </c>
      <c r="H218" s="67" t="s">
        <v>2794</v>
      </c>
      <c r="I218" s="51"/>
      <c r="J218" s="51" t="s">
        <v>7427</v>
      </c>
      <c r="K218" s="51"/>
      <c r="L218" s="45" t="s">
        <v>91</v>
      </c>
      <c r="M218" s="134">
        <v>0</v>
      </c>
      <c r="N218" s="45" t="s">
        <v>8434</v>
      </c>
      <c r="O218" s="45" t="s">
        <v>8439</v>
      </c>
      <c r="P218" s="101" t="s">
        <v>91</v>
      </c>
      <c r="Q218" s="101" t="s">
        <v>54</v>
      </c>
      <c r="R218" s="101"/>
      <c r="S218" s="101"/>
    </row>
    <row r="219" spans="1:19" x14ac:dyDescent="0.35">
      <c r="A219" s="101" t="s">
        <v>55</v>
      </c>
      <c r="B219" s="72">
        <v>13</v>
      </c>
      <c r="C219" s="51" t="s">
        <v>2591</v>
      </c>
      <c r="D219" s="45" t="s">
        <v>3375</v>
      </c>
      <c r="E219" s="51" t="s">
        <v>8015</v>
      </c>
      <c r="F219" s="64" t="s">
        <v>7667</v>
      </c>
      <c r="G219" s="51" t="s">
        <v>3014</v>
      </c>
      <c r="H219" s="67" t="s">
        <v>2795</v>
      </c>
      <c r="I219" s="51"/>
      <c r="J219" s="51" t="s">
        <v>7427</v>
      </c>
      <c r="K219" s="51"/>
      <c r="L219" s="45" t="s">
        <v>91</v>
      </c>
      <c r="M219" s="134">
        <v>0</v>
      </c>
      <c r="N219" s="45" t="s">
        <v>8434</v>
      </c>
      <c r="O219" s="45" t="s">
        <v>8439</v>
      </c>
      <c r="P219" s="101" t="s">
        <v>91</v>
      </c>
      <c r="Q219" s="101" t="s">
        <v>54</v>
      </c>
      <c r="R219" s="101"/>
      <c r="S219" s="101"/>
    </row>
    <row r="220" spans="1:19" x14ac:dyDescent="0.35">
      <c r="A220" s="101" t="s">
        <v>55</v>
      </c>
      <c r="B220" s="72">
        <v>14</v>
      </c>
      <c r="C220" s="51" t="s">
        <v>2592</v>
      </c>
      <c r="D220" s="45" t="s">
        <v>3376</v>
      </c>
      <c r="E220" s="51" t="s">
        <v>8007</v>
      </c>
      <c r="F220" s="64" t="s">
        <v>7668</v>
      </c>
      <c r="G220" s="51" t="s">
        <v>3015</v>
      </c>
      <c r="H220" s="67" t="s">
        <v>2796</v>
      </c>
      <c r="I220" s="51"/>
      <c r="J220" s="51" t="s">
        <v>7427</v>
      </c>
      <c r="K220" s="51"/>
      <c r="L220" s="48" t="s">
        <v>91</v>
      </c>
      <c r="M220" s="137">
        <v>0</v>
      </c>
      <c r="N220" s="48" t="s">
        <v>8434</v>
      </c>
      <c r="O220" s="48" t="s">
        <v>8439</v>
      </c>
      <c r="P220" s="101" t="s">
        <v>91</v>
      </c>
      <c r="Q220" s="101" t="s">
        <v>54</v>
      </c>
      <c r="R220" s="101"/>
      <c r="S220" s="101"/>
    </row>
    <row r="221" spans="1:19" x14ac:dyDescent="0.35">
      <c r="A221" s="101" t="s">
        <v>55</v>
      </c>
      <c r="B221" s="72">
        <v>15</v>
      </c>
      <c r="C221" s="51" t="s">
        <v>2582</v>
      </c>
      <c r="D221" s="45" t="s">
        <v>3366</v>
      </c>
      <c r="E221" s="51" t="s">
        <v>8016</v>
      </c>
      <c r="F221" s="64" t="s">
        <v>7669</v>
      </c>
      <c r="G221" s="51" t="s">
        <v>3005</v>
      </c>
      <c r="H221" s="45" t="s">
        <v>2787</v>
      </c>
      <c r="I221" s="51"/>
      <c r="J221" s="51" t="s">
        <v>7427</v>
      </c>
      <c r="K221" s="51"/>
      <c r="L221" s="45" t="s">
        <v>7406</v>
      </c>
      <c r="M221" s="134">
        <v>0</v>
      </c>
      <c r="N221" s="45" t="s">
        <v>8434</v>
      </c>
      <c r="O221" s="45" t="s">
        <v>8439</v>
      </c>
      <c r="P221" s="101" t="s">
        <v>7410</v>
      </c>
      <c r="Q221" s="101" t="s">
        <v>54</v>
      </c>
      <c r="R221" s="101"/>
      <c r="S221" s="101"/>
    </row>
    <row r="222" spans="1:19" x14ac:dyDescent="0.35">
      <c r="A222" s="101" t="s">
        <v>55</v>
      </c>
      <c r="B222" s="72">
        <v>16</v>
      </c>
      <c r="C222" s="51" t="s">
        <v>2586</v>
      </c>
      <c r="D222" s="67" t="s">
        <v>3372</v>
      </c>
      <c r="E222" s="51" t="s">
        <v>8017</v>
      </c>
      <c r="F222" s="64" t="s">
        <v>7670</v>
      </c>
      <c r="G222" s="51" t="s">
        <v>3009</v>
      </c>
      <c r="H222" s="45" t="s">
        <v>2790</v>
      </c>
      <c r="I222" s="51"/>
      <c r="J222" s="51" t="s">
        <v>7427</v>
      </c>
      <c r="K222" s="51"/>
      <c r="L222" s="45" t="s">
        <v>7406</v>
      </c>
      <c r="M222" s="134">
        <v>0</v>
      </c>
      <c r="N222" s="45" t="s">
        <v>8434</v>
      </c>
      <c r="O222" s="45" t="s">
        <v>8439</v>
      </c>
      <c r="P222" s="101" t="s">
        <v>1871</v>
      </c>
      <c r="Q222" s="101" t="s">
        <v>54</v>
      </c>
      <c r="R222" s="101"/>
      <c r="S222" s="101"/>
    </row>
    <row r="223" spans="1:19" x14ac:dyDescent="0.35">
      <c r="A223" s="101" t="s">
        <v>55</v>
      </c>
      <c r="B223" s="71">
        <v>17</v>
      </c>
      <c r="C223" s="50" t="s">
        <v>137</v>
      </c>
      <c r="D223" s="51" t="s">
        <v>1944</v>
      </c>
      <c r="E223" s="45" t="s">
        <v>8018</v>
      </c>
      <c r="F223" s="63" t="s">
        <v>7671</v>
      </c>
      <c r="G223" s="50" t="s">
        <v>359</v>
      </c>
      <c r="H223" s="50" t="s">
        <v>360</v>
      </c>
      <c r="I223" s="50" t="s">
        <v>2329</v>
      </c>
      <c r="J223" s="51" t="s">
        <v>3406</v>
      </c>
      <c r="K223" s="51" t="s">
        <v>7426</v>
      </c>
      <c r="L223" s="50" t="s">
        <v>91</v>
      </c>
      <c r="M223" s="139">
        <v>0</v>
      </c>
      <c r="N223" s="52" t="s">
        <v>8434</v>
      </c>
      <c r="O223" s="52" t="s">
        <v>8439</v>
      </c>
      <c r="P223" s="101" t="s">
        <v>92</v>
      </c>
      <c r="Q223" s="101" t="s">
        <v>54</v>
      </c>
      <c r="R223" s="101"/>
      <c r="S223" s="101"/>
    </row>
    <row r="224" spans="1:19" x14ac:dyDescent="0.35">
      <c r="A224" s="101" t="s">
        <v>55</v>
      </c>
      <c r="B224" s="72">
        <v>18</v>
      </c>
      <c r="C224" s="49" t="s">
        <v>136</v>
      </c>
      <c r="D224" s="51" t="s">
        <v>1893</v>
      </c>
      <c r="E224" s="51" t="s">
        <v>8019</v>
      </c>
      <c r="F224" s="63" t="s">
        <v>2162</v>
      </c>
      <c r="G224" s="49" t="s">
        <v>357</v>
      </c>
      <c r="H224" s="49" t="s">
        <v>358</v>
      </c>
      <c r="I224" s="49" t="s">
        <v>2487</v>
      </c>
      <c r="J224" s="51" t="s">
        <v>7427</v>
      </c>
      <c r="K224" s="51"/>
      <c r="L224" s="49" t="s">
        <v>91</v>
      </c>
      <c r="M224" s="136">
        <v>0</v>
      </c>
      <c r="N224" s="51" t="s">
        <v>8434</v>
      </c>
      <c r="O224" s="51" t="s">
        <v>8439</v>
      </c>
      <c r="P224" s="101" t="s">
        <v>91</v>
      </c>
      <c r="Q224" s="101" t="s">
        <v>54</v>
      </c>
      <c r="R224" s="101"/>
      <c r="S224" s="101"/>
    </row>
    <row r="225" spans="1:19" x14ac:dyDescent="0.35">
      <c r="A225" s="101" t="s">
        <v>66</v>
      </c>
      <c r="B225" s="72">
        <v>-99</v>
      </c>
      <c r="C225" s="52" t="s">
        <v>2770</v>
      </c>
      <c r="D225" s="49" t="s">
        <v>6594</v>
      </c>
      <c r="E225" s="51"/>
      <c r="F225" s="51"/>
      <c r="G225" s="51" t="s">
        <v>3202</v>
      </c>
      <c r="H225" s="45" t="s">
        <v>2973</v>
      </c>
      <c r="I225" s="51"/>
      <c r="J225" s="51" t="s">
        <v>3405</v>
      </c>
      <c r="K225" s="51" t="s">
        <v>7426</v>
      </c>
      <c r="L225" s="45" t="s">
        <v>91</v>
      </c>
      <c r="M225" s="134">
        <v>0</v>
      </c>
      <c r="N225" s="45" t="s">
        <v>8434</v>
      </c>
      <c r="O225" s="45"/>
      <c r="P225" s="101" t="s">
        <v>92</v>
      </c>
      <c r="Q225" s="101" t="s">
        <v>54</v>
      </c>
      <c r="R225" s="101"/>
      <c r="S225" s="101"/>
    </row>
    <row r="226" spans="1:19" x14ac:dyDescent="0.35">
      <c r="A226" s="122" t="s">
        <v>66</v>
      </c>
      <c r="B226" s="72">
        <v>-99</v>
      </c>
      <c r="C226" s="45" t="s">
        <v>6634</v>
      </c>
      <c r="D226" s="101"/>
      <c r="E226" s="45"/>
      <c r="F226" s="101"/>
      <c r="G226" s="45" t="s">
        <v>6739</v>
      </c>
      <c r="H226" s="45" t="s">
        <v>6740</v>
      </c>
      <c r="I226" s="101"/>
      <c r="J226" s="45" t="s">
        <v>7427</v>
      </c>
      <c r="K226" s="45"/>
      <c r="L226" s="45" t="s">
        <v>7407</v>
      </c>
      <c r="M226" s="134"/>
      <c r="N226" s="45"/>
      <c r="O226" s="45"/>
      <c r="P226" s="117" t="s">
        <v>7410</v>
      </c>
      <c r="Q226" s="117" t="s">
        <v>54</v>
      </c>
      <c r="R226" s="48"/>
      <c r="S226" s="48"/>
    </row>
    <row r="227" spans="1:19" x14ac:dyDescent="0.35">
      <c r="A227" s="122" t="s">
        <v>66</v>
      </c>
      <c r="B227" s="72">
        <v>-99</v>
      </c>
      <c r="C227" s="45" t="s">
        <v>6633</v>
      </c>
      <c r="D227" s="101"/>
      <c r="E227" s="45"/>
      <c r="F227" s="101"/>
      <c r="G227" s="45" t="s">
        <v>6737</v>
      </c>
      <c r="H227" s="45" t="s">
        <v>6738</v>
      </c>
      <c r="I227" s="101"/>
      <c r="J227" s="45" t="s">
        <v>7427</v>
      </c>
      <c r="K227" s="45"/>
      <c r="L227" s="45" t="s">
        <v>7408</v>
      </c>
      <c r="M227" s="134"/>
      <c r="N227" s="45"/>
      <c r="O227" s="45"/>
      <c r="P227" s="117" t="s">
        <v>3936</v>
      </c>
      <c r="Q227" s="117" t="s">
        <v>54</v>
      </c>
      <c r="R227" s="48"/>
      <c r="S227" s="48"/>
    </row>
    <row r="228" spans="1:19" x14ac:dyDescent="0.35">
      <c r="A228" s="122" t="s">
        <v>66</v>
      </c>
      <c r="B228" s="72">
        <v>-99</v>
      </c>
      <c r="C228" s="45" t="s">
        <v>292</v>
      </c>
      <c r="D228" s="101"/>
      <c r="E228" s="45"/>
      <c r="F228" s="101"/>
      <c r="G228" s="45" t="s">
        <v>292</v>
      </c>
      <c r="H228" s="45" t="s">
        <v>292</v>
      </c>
      <c r="I228" s="101"/>
      <c r="J228" s="45" t="s">
        <v>7427</v>
      </c>
      <c r="K228" s="45"/>
      <c r="L228" s="48" t="s">
        <v>7407</v>
      </c>
      <c r="M228" s="102" t="s">
        <v>8433</v>
      </c>
      <c r="N228" s="101" t="s">
        <v>8435</v>
      </c>
      <c r="O228" s="101"/>
      <c r="P228" s="117"/>
      <c r="Q228" s="117" t="s">
        <v>54</v>
      </c>
      <c r="R228" s="48"/>
      <c r="S228" s="48"/>
    </row>
    <row r="229" spans="1:19" x14ac:dyDescent="0.35">
      <c r="A229" s="103" t="s">
        <v>66</v>
      </c>
      <c r="B229" s="90">
        <v>1</v>
      </c>
      <c r="C229" s="91" t="s">
        <v>93</v>
      </c>
      <c r="D229" s="91" t="s">
        <v>1921</v>
      </c>
      <c r="E229" s="92" t="s">
        <v>2120</v>
      </c>
      <c r="F229" s="91" t="s">
        <v>7625</v>
      </c>
      <c r="G229" s="91" t="s">
        <v>277</v>
      </c>
      <c r="H229" s="91" t="s">
        <v>278</v>
      </c>
      <c r="I229" s="91" t="s">
        <v>2301</v>
      </c>
      <c r="J229" s="93" t="s">
        <v>7427</v>
      </c>
      <c r="K229" s="93"/>
      <c r="L229" s="91" t="s">
        <v>91</v>
      </c>
      <c r="M229" s="135" t="s">
        <v>8433</v>
      </c>
      <c r="N229" s="93" t="s">
        <v>8435</v>
      </c>
      <c r="O229" s="93" t="s">
        <v>8438</v>
      </c>
      <c r="P229" s="103" t="s">
        <v>91</v>
      </c>
      <c r="Q229" s="103" t="s">
        <v>54</v>
      </c>
      <c r="R229" s="103"/>
      <c r="S229" s="103"/>
    </row>
    <row r="230" spans="1:19" x14ac:dyDescent="0.35">
      <c r="A230" s="101" t="s">
        <v>66</v>
      </c>
      <c r="B230" s="72">
        <v>2</v>
      </c>
      <c r="C230" s="49" t="s">
        <v>129</v>
      </c>
      <c r="D230" s="49" t="s">
        <v>1948</v>
      </c>
      <c r="E230" s="51" t="s">
        <v>8031</v>
      </c>
      <c r="F230" s="49" t="s">
        <v>7583</v>
      </c>
      <c r="G230" s="49" t="s">
        <v>344</v>
      </c>
      <c r="H230" s="49" t="s">
        <v>456</v>
      </c>
      <c r="I230" s="63" t="s">
        <v>2377</v>
      </c>
      <c r="J230" s="51" t="s">
        <v>7427</v>
      </c>
      <c r="K230" s="51"/>
      <c r="L230" s="89" t="s">
        <v>7407</v>
      </c>
      <c r="M230" s="141" t="s">
        <v>8433</v>
      </c>
      <c r="N230" s="89" t="s">
        <v>8435</v>
      </c>
      <c r="O230" s="89" t="s">
        <v>8438</v>
      </c>
      <c r="P230" s="101" t="s">
        <v>100</v>
      </c>
      <c r="Q230" s="101" t="s">
        <v>54</v>
      </c>
      <c r="R230" s="101"/>
      <c r="S230" s="101"/>
    </row>
    <row r="231" spans="1:19" x14ac:dyDescent="0.35">
      <c r="A231" s="101" t="s">
        <v>66</v>
      </c>
      <c r="B231" s="72">
        <v>3</v>
      </c>
      <c r="C231" s="49" t="s">
        <v>196</v>
      </c>
      <c r="D231" s="49" t="s">
        <v>2053</v>
      </c>
      <c r="E231" s="51" t="s">
        <v>7532</v>
      </c>
      <c r="F231" s="49" t="s">
        <v>7512</v>
      </c>
      <c r="G231" s="49" t="s">
        <v>454</v>
      </c>
      <c r="H231" s="49" t="s">
        <v>455</v>
      </c>
      <c r="I231" s="63" t="s">
        <v>2376</v>
      </c>
      <c r="J231" s="51" t="s">
        <v>7427</v>
      </c>
      <c r="K231" s="51"/>
      <c r="L231" s="49" t="s">
        <v>153</v>
      </c>
      <c r="M231" s="136" t="s">
        <v>8433</v>
      </c>
      <c r="N231" s="51" t="s">
        <v>8434</v>
      </c>
      <c r="O231" s="51" t="s">
        <v>8438</v>
      </c>
      <c r="P231" s="101" t="s">
        <v>153</v>
      </c>
      <c r="Q231" s="101" t="s">
        <v>54</v>
      </c>
      <c r="R231" s="101"/>
      <c r="S231" s="101"/>
    </row>
    <row r="232" spans="1:19" x14ac:dyDescent="0.35">
      <c r="A232" s="101" t="s">
        <v>66</v>
      </c>
      <c r="B232" s="72">
        <v>5</v>
      </c>
      <c r="C232" s="51" t="s">
        <v>2771</v>
      </c>
      <c r="D232" s="45" t="s">
        <v>3252</v>
      </c>
      <c r="E232" s="51" t="s">
        <v>8022</v>
      </c>
      <c r="F232" s="64" t="s">
        <v>7680</v>
      </c>
      <c r="G232" s="51" t="s">
        <v>3203</v>
      </c>
      <c r="H232" s="45" t="s">
        <v>2974</v>
      </c>
      <c r="I232" s="51"/>
      <c r="J232" s="51" t="s">
        <v>7503</v>
      </c>
      <c r="K232" s="51" t="s">
        <v>7426</v>
      </c>
      <c r="L232" s="45" t="s">
        <v>91</v>
      </c>
      <c r="M232" s="134">
        <v>0</v>
      </c>
      <c r="N232" s="45" t="s">
        <v>8434</v>
      </c>
      <c r="O232" s="45" t="s">
        <v>8439</v>
      </c>
      <c r="P232" s="101" t="s">
        <v>92</v>
      </c>
      <c r="Q232" s="101" t="s">
        <v>54</v>
      </c>
      <c r="R232" s="101" t="s">
        <v>7504</v>
      </c>
      <c r="S232" s="101"/>
    </row>
    <row r="233" spans="1:19" x14ac:dyDescent="0.35">
      <c r="A233" s="101" t="s">
        <v>66</v>
      </c>
      <c r="B233" s="72">
        <v>6</v>
      </c>
      <c r="C233" s="50" t="s">
        <v>198</v>
      </c>
      <c r="D233" s="49" t="s">
        <v>6594</v>
      </c>
      <c r="E233" s="51" t="s">
        <v>8008</v>
      </c>
      <c r="F233" s="63" t="s">
        <v>7681</v>
      </c>
      <c r="G233" s="49" t="s">
        <v>459</v>
      </c>
      <c r="H233" s="49" t="s">
        <v>460</v>
      </c>
      <c r="I233" s="63" t="s">
        <v>2379</v>
      </c>
      <c r="J233" s="51" t="s">
        <v>3405</v>
      </c>
      <c r="K233" s="51" t="s">
        <v>7426</v>
      </c>
      <c r="L233" s="49" t="s">
        <v>91</v>
      </c>
      <c r="M233" s="136">
        <v>0</v>
      </c>
      <c r="N233" s="51" t="s">
        <v>8434</v>
      </c>
      <c r="O233" s="51" t="s">
        <v>8439</v>
      </c>
      <c r="P233" s="101" t="s">
        <v>92</v>
      </c>
      <c r="Q233" s="101" t="s">
        <v>54</v>
      </c>
      <c r="R233" s="101"/>
      <c r="S233" s="101"/>
    </row>
    <row r="234" spans="1:19" x14ac:dyDescent="0.35">
      <c r="A234" s="101" t="s">
        <v>66</v>
      </c>
      <c r="B234" s="72">
        <v>7</v>
      </c>
      <c r="C234" s="49" t="s">
        <v>197</v>
      </c>
      <c r="D234" s="49" t="s">
        <v>1951</v>
      </c>
      <c r="E234" s="51" t="s">
        <v>8023</v>
      </c>
      <c r="F234" s="63" t="s">
        <v>7682</v>
      </c>
      <c r="G234" s="49" t="s">
        <v>457</v>
      </c>
      <c r="H234" s="49" t="s">
        <v>458</v>
      </c>
      <c r="I234" s="63" t="s">
        <v>2378</v>
      </c>
      <c r="J234" s="51" t="s">
        <v>3407</v>
      </c>
      <c r="K234" s="51" t="s">
        <v>7426</v>
      </c>
      <c r="L234" s="49" t="s">
        <v>91</v>
      </c>
      <c r="M234" s="136">
        <v>0</v>
      </c>
      <c r="N234" s="51" t="s">
        <v>8434</v>
      </c>
      <c r="O234" s="51" t="s">
        <v>8439</v>
      </c>
      <c r="P234" s="101" t="s">
        <v>92</v>
      </c>
      <c r="Q234" s="101" t="s">
        <v>54</v>
      </c>
      <c r="R234" s="101"/>
      <c r="S234" s="101"/>
    </row>
    <row r="235" spans="1:19" x14ac:dyDescent="0.35">
      <c r="A235" s="101" t="s">
        <v>66</v>
      </c>
      <c r="B235" s="72">
        <v>8</v>
      </c>
      <c r="C235" s="49" t="s">
        <v>199</v>
      </c>
      <c r="D235" s="49" t="s">
        <v>1952</v>
      </c>
      <c r="E235" s="51" t="s">
        <v>2135</v>
      </c>
      <c r="F235" s="63" t="s">
        <v>7596</v>
      </c>
      <c r="G235" s="49" t="s">
        <v>461</v>
      </c>
      <c r="H235" s="49" t="s">
        <v>462</v>
      </c>
      <c r="I235" s="63" t="s">
        <v>2135</v>
      </c>
      <c r="J235" s="51" t="s">
        <v>3396</v>
      </c>
      <c r="K235" s="51" t="s">
        <v>7426</v>
      </c>
      <c r="L235" s="49" t="s">
        <v>91</v>
      </c>
      <c r="M235" s="136">
        <v>0</v>
      </c>
      <c r="N235" s="51" t="s">
        <v>8434</v>
      </c>
      <c r="O235" s="51" t="s">
        <v>8439</v>
      </c>
      <c r="P235" s="101" t="s">
        <v>92</v>
      </c>
      <c r="Q235" s="101" t="s">
        <v>54</v>
      </c>
      <c r="R235" s="101"/>
      <c r="S235" s="101"/>
    </row>
    <row r="236" spans="1:19" x14ac:dyDescent="0.35">
      <c r="A236" s="101" t="s">
        <v>66</v>
      </c>
      <c r="B236" s="72">
        <v>9</v>
      </c>
      <c r="C236" s="51" t="s">
        <v>2772</v>
      </c>
      <c r="D236" s="45" t="s">
        <v>3254</v>
      </c>
      <c r="E236" s="51" t="s">
        <v>8020</v>
      </c>
      <c r="F236" s="64" t="s">
        <v>7683</v>
      </c>
      <c r="G236" s="51" t="s">
        <v>3204</v>
      </c>
      <c r="H236" s="45" t="s">
        <v>2975</v>
      </c>
      <c r="I236" s="51"/>
      <c r="J236" s="51" t="s">
        <v>7427</v>
      </c>
      <c r="K236" s="51"/>
      <c r="L236" s="45" t="s">
        <v>7406</v>
      </c>
      <c r="M236" s="134">
        <v>0</v>
      </c>
      <c r="N236" s="45" t="s">
        <v>8434</v>
      </c>
      <c r="O236" s="45" t="s">
        <v>8439</v>
      </c>
      <c r="P236" s="101" t="s">
        <v>2281</v>
      </c>
      <c r="Q236" s="101" t="s">
        <v>54</v>
      </c>
      <c r="R236" s="101"/>
      <c r="S236" s="101"/>
    </row>
    <row r="237" spans="1:19" x14ac:dyDescent="0.35">
      <c r="A237" s="101" t="s">
        <v>66</v>
      </c>
      <c r="B237" s="72">
        <v>10</v>
      </c>
      <c r="C237" s="51" t="s">
        <v>2773</v>
      </c>
      <c r="D237" s="45" t="s">
        <v>3255</v>
      </c>
      <c r="E237" s="51" t="s">
        <v>8021</v>
      </c>
      <c r="F237" s="64" t="s">
        <v>7684</v>
      </c>
      <c r="G237" s="51" t="s">
        <v>3205</v>
      </c>
      <c r="H237" s="45" t="s">
        <v>2976</v>
      </c>
      <c r="I237" s="51"/>
      <c r="J237" s="51" t="s">
        <v>7427</v>
      </c>
      <c r="K237" s="51"/>
      <c r="L237" s="45" t="s">
        <v>7406</v>
      </c>
      <c r="M237" s="134">
        <v>0</v>
      </c>
      <c r="N237" s="45" t="s">
        <v>8434</v>
      </c>
      <c r="O237" s="45" t="s">
        <v>8439</v>
      </c>
      <c r="P237" s="101" t="s">
        <v>262</v>
      </c>
      <c r="Q237" s="101" t="s">
        <v>54</v>
      </c>
      <c r="R237" s="101"/>
      <c r="S237" s="101"/>
    </row>
    <row r="238" spans="1:19" x14ac:dyDescent="0.35">
      <c r="A238" s="101" t="s">
        <v>66</v>
      </c>
      <c r="B238" s="72">
        <v>11</v>
      </c>
      <c r="C238" s="49" t="s">
        <v>200</v>
      </c>
      <c r="D238" s="49" t="s">
        <v>1894</v>
      </c>
      <c r="E238" s="51" t="s">
        <v>8024</v>
      </c>
      <c r="F238" s="63" t="s">
        <v>2206</v>
      </c>
      <c r="G238" s="51" t="s">
        <v>3206</v>
      </c>
      <c r="H238" s="49" t="s">
        <v>463</v>
      </c>
      <c r="I238" s="63" t="s">
        <v>2380</v>
      </c>
      <c r="J238" s="51" t="s">
        <v>7427</v>
      </c>
      <c r="K238" s="51"/>
      <c r="L238" s="45" t="s">
        <v>7406</v>
      </c>
      <c r="M238" s="134">
        <v>0</v>
      </c>
      <c r="N238" s="45" t="s">
        <v>8434</v>
      </c>
      <c r="O238" s="45" t="s">
        <v>8439</v>
      </c>
      <c r="P238" s="101" t="s">
        <v>195</v>
      </c>
      <c r="Q238" s="101" t="s">
        <v>54</v>
      </c>
      <c r="R238" s="101"/>
      <c r="S238" s="101"/>
    </row>
    <row r="239" spans="1:19" x14ac:dyDescent="0.35">
      <c r="A239" s="101" t="s">
        <v>66</v>
      </c>
      <c r="B239" s="72">
        <v>12</v>
      </c>
      <c r="C239" s="49" t="s">
        <v>201</v>
      </c>
      <c r="D239" s="49" t="s">
        <v>1895</v>
      </c>
      <c r="E239" s="51" t="s">
        <v>8025</v>
      </c>
      <c r="F239" s="63" t="s">
        <v>2207</v>
      </c>
      <c r="G239" s="51" t="s">
        <v>3207</v>
      </c>
      <c r="H239" s="49" t="s">
        <v>464</v>
      </c>
      <c r="I239" s="63" t="s">
        <v>2381</v>
      </c>
      <c r="J239" s="51" t="s">
        <v>7427</v>
      </c>
      <c r="K239" s="51"/>
      <c r="L239" s="45" t="s">
        <v>7406</v>
      </c>
      <c r="M239" s="134">
        <v>0</v>
      </c>
      <c r="N239" s="45" t="s">
        <v>8434</v>
      </c>
      <c r="O239" s="45" t="s">
        <v>8439</v>
      </c>
      <c r="P239" s="101" t="s">
        <v>195</v>
      </c>
      <c r="Q239" s="101" t="s">
        <v>54</v>
      </c>
      <c r="R239" s="101"/>
      <c r="S239" s="101"/>
    </row>
    <row r="240" spans="1:19" x14ac:dyDescent="0.35">
      <c r="A240" s="101" t="s">
        <v>66</v>
      </c>
      <c r="B240" s="72">
        <v>14</v>
      </c>
      <c r="C240" s="51" t="s">
        <v>2774</v>
      </c>
      <c r="D240" s="45" t="s">
        <v>3257</v>
      </c>
      <c r="E240" s="51" t="s">
        <v>8026</v>
      </c>
      <c r="F240" s="64" t="s">
        <v>7685</v>
      </c>
      <c r="G240" s="51" t="s">
        <v>3208</v>
      </c>
      <c r="H240" s="45" t="s">
        <v>2977</v>
      </c>
      <c r="I240" s="51"/>
      <c r="J240" s="51" t="s">
        <v>3554</v>
      </c>
      <c r="K240" s="51" t="s">
        <v>7426</v>
      </c>
      <c r="L240" s="45" t="s">
        <v>91</v>
      </c>
      <c r="M240" s="134">
        <v>0</v>
      </c>
      <c r="N240" s="45" t="s">
        <v>8434</v>
      </c>
      <c r="O240" s="45" t="s">
        <v>8439</v>
      </c>
      <c r="P240" s="101" t="s">
        <v>92</v>
      </c>
      <c r="Q240" s="101" t="s">
        <v>54</v>
      </c>
      <c r="R240" s="101"/>
      <c r="S240" s="101"/>
    </row>
    <row r="241" spans="1:19" x14ac:dyDescent="0.35">
      <c r="A241" s="101" t="s">
        <v>66</v>
      </c>
      <c r="B241" s="72">
        <v>15</v>
      </c>
      <c r="C241" s="51" t="s">
        <v>2775</v>
      </c>
      <c r="D241" s="45" t="s">
        <v>3256</v>
      </c>
      <c r="E241" s="51" t="s">
        <v>8027</v>
      </c>
      <c r="F241" s="64" t="s">
        <v>7686</v>
      </c>
      <c r="G241" s="51" t="s">
        <v>3209</v>
      </c>
      <c r="H241" s="45" t="s">
        <v>2978</v>
      </c>
      <c r="I241" s="51"/>
      <c r="J241" s="51" t="s">
        <v>7427</v>
      </c>
      <c r="K241" s="51"/>
      <c r="L241" s="45" t="s">
        <v>7406</v>
      </c>
      <c r="M241" s="134">
        <v>0</v>
      </c>
      <c r="N241" s="45" t="s">
        <v>8434</v>
      </c>
      <c r="O241" s="45" t="s">
        <v>8439</v>
      </c>
      <c r="P241" s="101" t="s">
        <v>156</v>
      </c>
      <c r="Q241" s="101" t="s">
        <v>54</v>
      </c>
      <c r="R241" s="101"/>
      <c r="S241" s="101"/>
    </row>
    <row r="242" spans="1:19" x14ac:dyDescent="0.35">
      <c r="A242" s="103" t="s">
        <v>66</v>
      </c>
      <c r="B242" s="90">
        <v>16</v>
      </c>
      <c r="C242" s="91" t="s">
        <v>7455</v>
      </c>
      <c r="D242" s="91" t="s">
        <v>1893</v>
      </c>
      <c r="E242" s="92" t="s">
        <v>8034</v>
      </c>
      <c r="F242" s="91" t="s">
        <v>2162</v>
      </c>
      <c r="G242" s="91"/>
      <c r="H242" s="91"/>
      <c r="I242" s="91"/>
      <c r="J242" s="93" t="s">
        <v>7427</v>
      </c>
      <c r="K242" s="93"/>
      <c r="L242" s="91" t="s">
        <v>91</v>
      </c>
      <c r="M242" s="135">
        <v>0</v>
      </c>
      <c r="N242" s="93" t="s">
        <v>8434</v>
      </c>
      <c r="O242" s="93" t="s">
        <v>8439</v>
      </c>
      <c r="P242" s="103" t="s">
        <v>91</v>
      </c>
      <c r="Q242" s="103" t="s">
        <v>54</v>
      </c>
      <c r="R242" s="103"/>
      <c r="S242" s="103"/>
    </row>
    <row r="243" spans="1:19" x14ac:dyDescent="0.35">
      <c r="A243" s="121" t="s">
        <v>65</v>
      </c>
      <c r="B243" s="72">
        <v>-99</v>
      </c>
      <c r="C243" s="45" t="s">
        <v>292</v>
      </c>
      <c r="D243" s="101"/>
      <c r="E243" s="45"/>
      <c r="F243" s="101"/>
      <c r="G243" s="45" t="s">
        <v>292</v>
      </c>
      <c r="H243" s="45" t="s">
        <v>292</v>
      </c>
      <c r="I243" s="101"/>
      <c r="J243" s="45" t="s">
        <v>7427</v>
      </c>
      <c r="K243" s="45"/>
      <c r="L243" s="48" t="s">
        <v>7407</v>
      </c>
      <c r="M243" s="102" t="s">
        <v>8433</v>
      </c>
      <c r="N243" s="101" t="s">
        <v>8435</v>
      </c>
      <c r="O243" s="101"/>
      <c r="P243" s="117"/>
      <c r="Q243" s="117" t="s">
        <v>54</v>
      </c>
      <c r="R243" s="48"/>
      <c r="S243" s="48"/>
    </row>
    <row r="244" spans="1:19" x14ac:dyDescent="0.35">
      <c r="A244" s="103" t="s">
        <v>65</v>
      </c>
      <c r="B244" s="90">
        <v>1</v>
      </c>
      <c r="C244" s="91" t="s">
        <v>93</v>
      </c>
      <c r="D244" s="91" t="s">
        <v>1921</v>
      </c>
      <c r="E244" s="92" t="s">
        <v>2120</v>
      </c>
      <c r="F244" s="91" t="s">
        <v>7625</v>
      </c>
      <c r="G244" s="91" t="s">
        <v>277</v>
      </c>
      <c r="H244" s="91" t="s">
        <v>278</v>
      </c>
      <c r="I244" s="91" t="s">
        <v>2301</v>
      </c>
      <c r="J244" s="93" t="s">
        <v>7427</v>
      </c>
      <c r="K244" s="93"/>
      <c r="L244" s="91" t="s">
        <v>91</v>
      </c>
      <c r="M244" s="135" t="s">
        <v>8433</v>
      </c>
      <c r="N244" s="93" t="s">
        <v>8435</v>
      </c>
      <c r="O244" s="93" t="s">
        <v>8438</v>
      </c>
      <c r="P244" s="103" t="s">
        <v>91</v>
      </c>
      <c r="Q244" s="103" t="s">
        <v>54</v>
      </c>
      <c r="R244" s="103"/>
      <c r="S244" s="103"/>
    </row>
    <row r="245" spans="1:19" x14ac:dyDescent="0.35">
      <c r="A245" s="101" t="s">
        <v>65</v>
      </c>
      <c r="B245" s="72">
        <v>2</v>
      </c>
      <c r="C245" s="49" t="s">
        <v>129</v>
      </c>
      <c r="D245" s="49" t="s">
        <v>1920</v>
      </c>
      <c r="E245" s="51" t="s">
        <v>8031</v>
      </c>
      <c r="F245" s="49" t="s">
        <v>2136</v>
      </c>
      <c r="G245" s="49" t="s">
        <v>344</v>
      </c>
      <c r="H245" s="49" t="s">
        <v>345</v>
      </c>
      <c r="I245" s="63" t="s">
        <v>2327</v>
      </c>
      <c r="J245" s="51" t="s">
        <v>7427</v>
      </c>
      <c r="K245" s="51"/>
      <c r="L245" s="89" t="s">
        <v>7407</v>
      </c>
      <c r="M245" s="141" t="s">
        <v>8433</v>
      </c>
      <c r="N245" s="89" t="s">
        <v>8435</v>
      </c>
      <c r="O245" s="89" t="s">
        <v>8438</v>
      </c>
      <c r="P245" s="101" t="s">
        <v>100</v>
      </c>
      <c r="Q245" s="101" t="s">
        <v>54</v>
      </c>
      <c r="R245" s="101"/>
      <c r="S245" s="101"/>
    </row>
    <row r="246" spans="1:19" x14ac:dyDescent="0.35">
      <c r="A246" s="101" t="s">
        <v>65</v>
      </c>
      <c r="B246" s="72">
        <v>3</v>
      </c>
      <c r="C246" s="77" t="s">
        <v>193</v>
      </c>
      <c r="D246" s="49" t="s">
        <v>6378</v>
      </c>
      <c r="E246" s="51" t="s">
        <v>8032</v>
      </c>
      <c r="F246" s="49" t="s">
        <v>7687</v>
      </c>
      <c r="G246" s="49" t="s">
        <v>450</v>
      </c>
      <c r="H246" s="49" t="s">
        <v>451</v>
      </c>
      <c r="I246" s="63" t="s">
        <v>2374</v>
      </c>
      <c r="J246" s="51" t="s">
        <v>7427</v>
      </c>
      <c r="K246" s="51"/>
      <c r="L246" s="49" t="s">
        <v>91</v>
      </c>
      <c r="M246" s="136" t="s">
        <v>8433</v>
      </c>
      <c r="N246" s="51" t="s">
        <v>8434</v>
      </c>
      <c r="O246" s="51" t="s">
        <v>8438</v>
      </c>
      <c r="P246" s="101" t="s">
        <v>91</v>
      </c>
      <c r="Q246" s="101" t="s">
        <v>54</v>
      </c>
      <c r="R246" s="101"/>
      <c r="S246" s="101"/>
    </row>
    <row r="247" spans="1:19" x14ac:dyDescent="0.35">
      <c r="A247" s="101" t="s">
        <v>65</v>
      </c>
      <c r="B247" s="72">
        <v>4</v>
      </c>
      <c r="C247" s="52" t="s">
        <v>2769</v>
      </c>
      <c r="D247" s="57" t="s">
        <v>3258</v>
      </c>
      <c r="E247" s="51" t="s">
        <v>8033</v>
      </c>
      <c r="F247" s="51" t="s">
        <v>7688</v>
      </c>
      <c r="G247" s="51" t="s">
        <v>3201</v>
      </c>
      <c r="H247" s="45" t="s">
        <v>2972</v>
      </c>
      <c r="I247" s="51"/>
      <c r="J247" s="51" t="s">
        <v>7427</v>
      </c>
      <c r="K247" s="51"/>
      <c r="L247" s="45" t="s">
        <v>91</v>
      </c>
      <c r="M247" s="134">
        <v>0</v>
      </c>
      <c r="N247" s="45" t="s">
        <v>8434</v>
      </c>
      <c r="O247" s="45" t="s">
        <v>8439</v>
      </c>
      <c r="P247" s="101" t="s">
        <v>91</v>
      </c>
      <c r="Q247" s="101" t="s">
        <v>54</v>
      </c>
      <c r="R247" s="101"/>
      <c r="S247" s="101"/>
    </row>
    <row r="248" spans="1:19" x14ac:dyDescent="0.35">
      <c r="A248" s="101" t="s">
        <v>65</v>
      </c>
      <c r="B248" s="72">
        <v>5</v>
      </c>
      <c r="C248" s="49" t="s">
        <v>194</v>
      </c>
      <c r="D248" s="49" t="s">
        <v>6593</v>
      </c>
      <c r="E248" s="51" t="s">
        <v>8034</v>
      </c>
      <c r="F248" s="49" t="s">
        <v>7689</v>
      </c>
      <c r="G248" s="49" t="s">
        <v>452</v>
      </c>
      <c r="H248" s="49" t="s">
        <v>453</v>
      </c>
      <c r="I248" s="63" t="s">
        <v>2375</v>
      </c>
      <c r="J248" s="51" t="s">
        <v>7427</v>
      </c>
      <c r="K248" s="51"/>
      <c r="L248" s="49" t="s">
        <v>91</v>
      </c>
      <c r="M248" s="136">
        <v>0</v>
      </c>
      <c r="N248" s="51" t="s">
        <v>8434</v>
      </c>
      <c r="O248" s="51" t="s">
        <v>8439</v>
      </c>
      <c r="P248" s="101" t="s">
        <v>91</v>
      </c>
      <c r="Q248" s="101" t="s">
        <v>54</v>
      </c>
      <c r="R248" s="101"/>
      <c r="S248" s="101"/>
    </row>
    <row r="249" spans="1:19" x14ac:dyDescent="0.35">
      <c r="A249" s="101" t="s">
        <v>58</v>
      </c>
      <c r="B249" s="72">
        <v>-99</v>
      </c>
      <c r="C249" s="45" t="s">
        <v>292</v>
      </c>
      <c r="D249" s="101"/>
      <c r="E249" s="45"/>
      <c r="F249" s="101"/>
      <c r="G249" s="45" t="s">
        <v>292</v>
      </c>
      <c r="H249" s="45" t="s">
        <v>292</v>
      </c>
      <c r="I249" s="101"/>
      <c r="J249" s="45" t="s">
        <v>7427</v>
      </c>
      <c r="K249" s="45"/>
      <c r="L249" s="48" t="s">
        <v>7407</v>
      </c>
      <c r="M249" s="102" t="s">
        <v>8433</v>
      </c>
      <c r="N249" s="101" t="s">
        <v>8435</v>
      </c>
      <c r="O249" s="101"/>
      <c r="P249" s="117"/>
      <c r="Q249" s="117" t="s">
        <v>54</v>
      </c>
      <c r="R249" s="48"/>
      <c r="S249" s="48"/>
    </row>
    <row r="250" spans="1:19" x14ac:dyDescent="0.35">
      <c r="A250" s="103" t="s">
        <v>58</v>
      </c>
      <c r="B250" s="90">
        <v>1</v>
      </c>
      <c r="C250" s="91" t="s">
        <v>93</v>
      </c>
      <c r="D250" s="93" t="s">
        <v>1921</v>
      </c>
      <c r="E250" s="92" t="s">
        <v>2120</v>
      </c>
      <c r="F250" s="91" t="s">
        <v>7625</v>
      </c>
      <c r="G250" s="91" t="s">
        <v>277</v>
      </c>
      <c r="H250" s="91" t="s">
        <v>278</v>
      </c>
      <c r="I250" s="91" t="s">
        <v>2301</v>
      </c>
      <c r="J250" s="93" t="s">
        <v>7427</v>
      </c>
      <c r="K250" s="93"/>
      <c r="L250" s="91" t="s">
        <v>91</v>
      </c>
      <c r="M250" s="135" t="s">
        <v>8433</v>
      </c>
      <c r="N250" s="93" t="s">
        <v>8435</v>
      </c>
      <c r="O250" s="93" t="s">
        <v>8438</v>
      </c>
      <c r="P250" s="103" t="s">
        <v>91</v>
      </c>
      <c r="Q250" s="103" t="s">
        <v>54</v>
      </c>
      <c r="R250" s="103"/>
      <c r="S250" s="103"/>
    </row>
    <row r="251" spans="1:19" x14ac:dyDescent="0.35">
      <c r="A251" s="101" t="s">
        <v>58</v>
      </c>
      <c r="B251" s="72">
        <v>2</v>
      </c>
      <c r="C251" s="49" t="s">
        <v>121</v>
      </c>
      <c r="D251" s="51" t="s">
        <v>1948</v>
      </c>
      <c r="E251" s="51" t="s">
        <v>8035</v>
      </c>
      <c r="F251" s="49" t="s">
        <v>7583</v>
      </c>
      <c r="G251" s="49" t="s">
        <v>328</v>
      </c>
      <c r="H251" s="49" t="s">
        <v>390</v>
      </c>
      <c r="I251" s="63" t="s">
        <v>2344</v>
      </c>
      <c r="J251" s="51" t="s">
        <v>7427</v>
      </c>
      <c r="K251" s="51"/>
      <c r="L251" s="89" t="s">
        <v>7407</v>
      </c>
      <c r="M251" s="141" t="s">
        <v>8433</v>
      </c>
      <c r="N251" s="89" t="s">
        <v>8435</v>
      </c>
      <c r="O251" s="89" t="s">
        <v>8438</v>
      </c>
      <c r="P251" s="101" t="s">
        <v>100</v>
      </c>
      <c r="Q251" s="101" t="s">
        <v>54</v>
      </c>
      <c r="R251" s="101"/>
      <c r="S251" s="101"/>
    </row>
    <row r="252" spans="1:19" x14ac:dyDescent="0.35">
      <c r="A252" s="101" t="s">
        <v>58</v>
      </c>
      <c r="B252" s="72">
        <v>3</v>
      </c>
      <c r="C252" s="49" t="s">
        <v>159</v>
      </c>
      <c r="D252" s="51" t="s">
        <v>1887</v>
      </c>
      <c r="E252" s="51" t="s">
        <v>8083</v>
      </c>
      <c r="F252" s="63" t="s">
        <v>2185</v>
      </c>
      <c r="G252" s="49" t="s">
        <v>391</v>
      </c>
      <c r="H252" s="49" t="s">
        <v>392</v>
      </c>
      <c r="I252" s="63" t="s">
        <v>2345</v>
      </c>
      <c r="J252" s="51" t="s">
        <v>7427</v>
      </c>
      <c r="K252" s="51"/>
      <c r="L252" s="45" t="s">
        <v>7406</v>
      </c>
      <c r="M252" s="134" t="s">
        <v>8433</v>
      </c>
      <c r="N252" s="45" t="s">
        <v>8434</v>
      </c>
      <c r="O252" s="45" t="s">
        <v>8438</v>
      </c>
      <c r="P252" s="101" t="s">
        <v>156</v>
      </c>
      <c r="Q252" s="101" t="s">
        <v>54</v>
      </c>
      <c r="R252" s="101"/>
      <c r="S252" s="101"/>
    </row>
    <row r="253" spans="1:19" x14ac:dyDescent="0.35">
      <c r="A253" s="101" t="s">
        <v>58</v>
      </c>
      <c r="B253" s="72">
        <v>4</v>
      </c>
      <c r="C253" s="49" t="s">
        <v>160</v>
      </c>
      <c r="D253" s="51" t="s">
        <v>1888</v>
      </c>
      <c r="E253" s="51" t="s">
        <v>8084</v>
      </c>
      <c r="F253" s="63" t="s">
        <v>2186</v>
      </c>
      <c r="G253" s="49" t="s">
        <v>393</v>
      </c>
      <c r="H253" s="49" t="s">
        <v>394</v>
      </c>
      <c r="I253" s="63" t="s">
        <v>2346</v>
      </c>
      <c r="J253" s="51" t="s">
        <v>7427</v>
      </c>
      <c r="K253" s="51"/>
      <c r="L253" s="45" t="s">
        <v>7406</v>
      </c>
      <c r="M253" s="134" t="s">
        <v>8433</v>
      </c>
      <c r="N253" s="45" t="s">
        <v>8434</v>
      </c>
      <c r="O253" s="45" t="s">
        <v>8438</v>
      </c>
      <c r="P253" s="101" t="s">
        <v>156</v>
      </c>
      <c r="Q253" s="101" t="s">
        <v>54</v>
      </c>
      <c r="R253" s="101"/>
      <c r="S253" s="101"/>
    </row>
    <row r="254" spans="1:19" x14ac:dyDescent="0.35">
      <c r="A254" s="101" t="s">
        <v>58</v>
      </c>
      <c r="B254" s="72">
        <v>5</v>
      </c>
      <c r="C254" s="51" t="s">
        <v>2670</v>
      </c>
      <c r="D254" s="45" t="s">
        <v>7429</v>
      </c>
      <c r="E254" s="51" t="s">
        <v>8036</v>
      </c>
      <c r="F254" s="64" t="s">
        <v>7690</v>
      </c>
      <c r="G254" s="51" t="s">
        <v>3096</v>
      </c>
      <c r="H254" s="45" t="s">
        <v>2874</v>
      </c>
      <c r="I254" s="51"/>
      <c r="J254" s="51" t="s">
        <v>7427</v>
      </c>
      <c r="K254" s="51"/>
      <c r="L254" s="45" t="s">
        <v>7406</v>
      </c>
      <c r="M254" s="134">
        <v>0</v>
      </c>
      <c r="N254" s="45" t="s">
        <v>8434</v>
      </c>
      <c r="O254" s="45" t="s">
        <v>8439</v>
      </c>
      <c r="P254" s="101" t="s">
        <v>235</v>
      </c>
      <c r="Q254" s="101" t="s">
        <v>54</v>
      </c>
      <c r="R254" s="101"/>
      <c r="S254" s="101"/>
    </row>
    <row r="255" spans="1:19" x14ac:dyDescent="0.35">
      <c r="A255" s="101" t="s">
        <v>58</v>
      </c>
      <c r="B255" s="72">
        <v>6</v>
      </c>
      <c r="C255" s="49" t="s">
        <v>161</v>
      </c>
      <c r="D255" s="51" t="s">
        <v>1889</v>
      </c>
      <c r="E255" s="51" t="s">
        <v>8037</v>
      </c>
      <c r="F255" s="63" t="s">
        <v>2187</v>
      </c>
      <c r="G255" s="49" t="s">
        <v>395</v>
      </c>
      <c r="H255" s="49" t="s">
        <v>396</v>
      </c>
      <c r="I255" s="63" t="s">
        <v>2347</v>
      </c>
      <c r="J255" s="51" t="s">
        <v>7427</v>
      </c>
      <c r="K255" s="51"/>
      <c r="L255" s="45" t="s">
        <v>7406</v>
      </c>
      <c r="M255" s="134">
        <v>1</v>
      </c>
      <c r="N255" s="45" t="s">
        <v>8434</v>
      </c>
      <c r="O255" s="45" t="s">
        <v>8439</v>
      </c>
      <c r="P255" s="101" t="s">
        <v>157</v>
      </c>
      <c r="Q255" s="101" t="s">
        <v>54</v>
      </c>
      <c r="R255" s="101"/>
      <c r="S255" s="101"/>
    </row>
    <row r="256" spans="1:19" x14ac:dyDescent="0.35">
      <c r="A256" s="101" t="s">
        <v>58</v>
      </c>
      <c r="B256" s="74">
        <v>7</v>
      </c>
      <c r="C256" s="49" t="s">
        <v>162</v>
      </c>
      <c r="D256" s="51" t="s">
        <v>3263</v>
      </c>
      <c r="E256" s="51" t="s">
        <v>8038</v>
      </c>
      <c r="F256" s="63" t="s">
        <v>2188</v>
      </c>
      <c r="G256" s="49" t="s">
        <v>397</v>
      </c>
      <c r="H256" s="49" t="s">
        <v>398</v>
      </c>
      <c r="I256" s="63" t="s">
        <v>2348</v>
      </c>
      <c r="J256" s="51" t="s">
        <v>7427</v>
      </c>
      <c r="K256" s="51"/>
      <c r="L256" s="45" t="s">
        <v>7406</v>
      </c>
      <c r="M256" s="134">
        <v>0</v>
      </c>
      <c r="N256" s="45" t="s">
        <v>8434</v>
      </c>
      <c r="O256" s="45" t="s">
        <v>8439</v>
      </c>
      <c r="P256" s="101" t="s">
        <v>158</v>
      </c>
      <c r="Q256" s="101" t="s">
        <v>54</v>
      </c>
      <c r="R256" s="101"/>
      <c r="S256" s="101"/>
    </row>
    <row r="257" spans="1:19" x14ac:dyDescent="0.35">
      <c r="A257" s="101" t="s">
        <v>58</v>
      </c>
      <c r="B257" s="72">
        <v>8</v>
      </c>
      <c r="C257" s="51" t="s">
        <v>2665</v>
      </c>
      <c r="D257" s="45" t="s">
        <v>7693</v>
      </c>
      <c r="E257" s="51" t="s">
        <v>8042</v>
      </c>
      <c r="F257" s="64" t="s">
        <v>7694</v>
      </c>
      <c r="G257" s="51" t="s">
        <v>3091</v>
      </c>
      <c r="H257" s="45" t="s">
        <v>2869</v>
      </c>
      <c r="I257" s="51"/>
      <c r="J257" s="51" t="s">
        <v>7427</v>
      </c>
      <c r="K257" s="51"/>
      <c r="L257" s="45" t="s">
        <v>7406</v>
      </c>
      <c r="M257" s="134">
        <v>0</v>
      </c>
      <c r="N257" s="45" t="s">
        <v>8434</v>
      </c>
      <c r="O257" s="45" t="s">
        <v>8439</v>
      </c>
      <c r="P257" s="101" t="s">
        <v>2988</v>
      </c>
      <c r="Q257" s="101" t="s">
        <v>54</v>
      </c>
      <c r="R257" s="101"/>
      <c r="S257" s="101"/>
    </row>
    <row r="258" spans="1:19" x14ac:dyDescent="0.35">
      <c r="A258" s="101" t="s">
        <v>58</v>
      </c>
      <c r="B258" s="74">
        <v>9</v>
      </c>
      <c r="C258" s="51" t="s">
        <v>2667</v>
      </c>
      <c r="D258" s="45" t="s">
        <v>7692</v>
      </c>
      <c r="E258" s="51" t="s">
        <v>8041</v>
      </c>
      <c r="F258" s="64" t="s">
        <v>7695</v>
      </c>
      <c r="G258" s="51" t="s">
        <v>3093</v>
      </c>
      <c r="H258" s="45" t="s">
        <v>2871</v>
      </c>
      <c r="I258" s="51"/>
      <c r="J258" s="51" t="s">
        <v>7427</v>
      </c>
      <c r="K258" s="51"/>
      <c r="L258" s="45" t="s">
        <v>7406</v>
      </c>
      <c r="M258" s="134">
        <v>0</v>
      </c>
      <c r="N258" s="45" t="s">
        <v>8434</v>
      </c>
      <c r="O258" s="45" t="s">
        <v>8439</v>
      </c>
      <c r="P258" s="101" t="s">
        <v>158</v>
      </c>
      <c r="Q258" s="101" t="s">
        <v>54</v>
      </c>
      <c r="R258" s="101"/>
      <c r="S258" s="101"/>
    </row>
    <row r="259" spans="1:19" x14ac:dyDescent="0.35">
      <c r="A259" s="101" t="s">
        <v>58</v>
      </c>
      <c r="B259" s="74">
        <v>10</v>
      </c>
      <c r="C259" s="51" t="s">
        <v>2666</v>
      </c>
      <c r="D259" s="45" t="s">
        <v>7696</v>
      </c>
      <c r="E259" s="51" t="s">
        <v>8039</v>
      </c>
      <c r="F259" s="64" t="s">
        <v>7698</v>
      </c>
      <c r="G259" s="51" t="s">
        <v>3092</v>
      </c>
      <c r="H259" s="45" t="s">
        <v>2870</v>
      </c>
      <c r="I259" s="51"/>
      <c r="J259" s="51" t="s">
        <v>7427</v>
      </c>
      <c r="K259" s="51"/>
      <c r="L259" s="45" t="s">
        <v>7406</v>
      </c>
      <c r="M259" s="134">
        <v>0</v>
      </c>
      <c r="N259" s="45" t="s">
        <v>8434</v>
      </c>
      <c r="O259" s="45" t="s">
        <v>8439</v>
      </c>
      <c r="P259" s="101" t="s">
        <v>2988</v>
      </c>
      <c r="Q259" s="101" t="s">
        <v>54</v>
      </c>
      <c r="R259" s="101"/>
      <c r="S259" s="101"/>
    </row>
    <row r="260" spans="1:19" x14ac:dyDescent="0.35">
      <c r="A260" s="101" t="s">
        <v>58</v>
      </c>
      <c r="B260" s="74">
        <v>11</v>
      </c>
      <c r="C260" s="51" t="s">
        <v>2668</v>
      </c>
      <c r="D260" s="45" t="s">
        <v>7697</v>
      </c>
      <c r="E260" s="51" t="s">
        <v>8040</v>
      </c>
      <c r="F260" s="64" t="s">
        <v>7699</v>
      </c>
      <c r="G260" s="51" t="s">
        <v>3094</v>
      </c>
      <c r="H260" s="45" t="s">
        <v>2872</v>
      </c>
      <c r="I260" s="51"/>
      <c r="J260" s="51" t="s">
        <v>7427</v>
      </c>
      <c r="K260" s="51"/>
      <c r="L260" s="45" t="s">
        <v>7406</v>
      </c>
      <c r="M260" s="134">
        <v>0</v>
      </c>
      <c r="N260" s="45" t="s">
        <v>8434</v>
      </c>
      <c r="O260" s="45" t="s">
        <v>8439</v>
      </c>
      <c r="P260" s="101" t="s">
        <v>158</v>
      </c>
      <c r="Q260" s="101" t="s">
        <v>54</v>
      </c>
      <c r="R260" s="101"/>
      <c r="S260" s="101"/>
    </row>
    <row r="261" spans="1:19" x14ac:dyDescent="0.35">
      <c r="A261" s="101" t="s">
        <v>58</v>
      </c>
      <c r="B261" s="72">
        <v>12</v>
      </c>
      <c r="C261" s="51" t="s">
        <v>2669</v>
      </c>
      <c r="D261" s="45" t="s">
        <v>3264</v>
      </c>
      <c r="E261" s="51" t="s">
        <v>8043</v>
      </c>
      <c r="F261" s="64" t="s">
        <v>7691</v>
      </c>
      <c r="G261" s="51" t="s">
        <v>3095</v>
      </c>
      <c r="H261" s="45" t="s">
        <v>2873</v>
      </c>
      <c r="I261" s="51"/>
      <c r="J261" s="51" t="s">
        <v>7427</v>
      </c>
      <c r="K261" s="51"/>
      <c r="L261" s="45" t="s">
        <v>7406</v>
      </c>
      <c r="M261" s="134">
        <v>1</v>
      </c>
      <c r="N261" s="45" t="s">
        <v>8434</v>
      </c>
      <c r="O261" s="45" t="s">
        <v>8439</v>
      </c>
      <c r="P261" s="101" t="s">
        <v>195</v>
      </c>
      <c r="Q261" s="101" t="s">
        <v>54</v>
      </c>
      <c r="R261" s="101"/>
      <c r="S261" s="101"/>
    </row>
    <row r="262" spans="1:19" x14ac:dyDescent="0.35">
      <c r="A262" s="103" t="s">
        <v>58</v>
      </c>
      <c r="B262" s="90">
        <v>13</v>
      </c>
      <c r="C262" s="91" t="s">
        <v>7456</v>
      </c>
      <c r="D262" s="91" t="s">
        <v>1893</v>
      </c>
      <c r="E262" s="92" t="s">
        <v>8082</v>
      </c>
      <c r="F262" s="91" t="s">
        <v>2162</v>
      </c>
      <c r="G262" s="91"/>
      <c r="H262" s="91"/>
      <c r="I262" s="91"/>
      <c r="J262" s="93" t="s">
        <v>7427</v>
      </c>
      <c r="K262" s="93"/>
      <c r="L262" s="91" t="s">
        <v>91</v>
      </c>
      <c r="M262" s="135">
        <v>0</v>
      </c>
      <c r="N262" s="93" t="s">
        <v>8434</v>
      </c>
      <c r="O262" s="93" t="s">
        <v>8439</v>
      </c>
      <c r="P262" s="103" t="s">
        <v>91</v>
      </c>
      <c r="Q262" s="103" t="s">
        <v>54</v>
      </c>
      <c r="R262" s="103"/>
      <c r="S262" s="103"/>
    </row>
    <row r="263" spans="1:19" x14ac:dyDescent="0.35">
      <c r="A263" s="121" t="s">
        <v>57</v>
      </c>
      <c r="B263" s="72">
        <v>-99</v>
      </c>
      <c r="C263" s="45" t="s">
        <v>6605</v>
      </c>
      <c r="D263" s="101"/>
      <c r="E263" s="45"/>
      <c r="F263" s="101"/>
      <c r="G263" s="45" t="s">
        <v>6676</v>
      </c>
      <c r="H263" s="45" t="s">
        <v>6677</v>
      </c>
      <c r="I263" s="101"/>
      <c r="J263" s="45" t="s">
        <v>7427</v>
      </c>
      <c r="K263" s="45"/>
      <c r="L263" s="119" t="s">
        <v>7407</v>
      </c>
      <c r="M263" s="143"/>
      <c r="N263" s="119"/>
      <c r="O263" s="119"/>
      <c r="P263" s="117" t="s">
        <v>2986</v>
      </c>
      <c r="Q263" s="117" t="s">
        <v>54</v>
      </c>
      <c r="R263" s="48"/>
      <c r="S263" s="48"/>
    </row>
    <row r="264" spans="1:19" x14ac:dyDescent="0.35">
      <c r="A264" s="121" t="s">
        <v>57</v>
      </c>
      <c r="B264" s="72">
        <v>-99</v>
      </c>
      <c r="C264" s="45" t="s">
        <v>292</v>
      </c>
      <c r="D264" s="101"/>
      <c r="E264" s="45"/>
      <c r="F264" s="101"/>
      <c r="G264" s="45" t="s">
        <v>292</v>
      </c>
      <c r="H264" s="45" t="s">
        <v>292</v>
      </c>
      <c r="I264" s="101"/>
      <c r="J264" s="45" t="s">
        <v>7427</v>
      </c>
      <c r="K264" s="45"/>
      <c r="L264" s="48" t="s">
        <v>7407</v>
      </c>
      <c r="M264" s="102" t="s">
        <v>8433</v>
      </c>
      <c r="N264" s="101" t="s">
        <v>8435</v>
      </c>
      <c r="O264" s="101"/>
      <c r="P264" s="117"/>
      <c r="Q264" s="117" t="s">
        <v>54</v>
      </c>
      <c r="R264" s="48"/>
      <c r="S264" s="48"/>
    </row>
    <row r="265" spans="1:19" x14ac:dyDescent="0.35">
      <c r="A265" s="121" t="s">
        <v>57</v>
      </c>
      <c r="B265" s="72">
        <v>-99</v>
      </c>
      <c r="C265" s="45" t="s">
        <v>6604</v>
      </c>
      <c r="D265" s="101"/>
      <c r="E265" s="45"/>
      <c r="F265" s="101"/>
      <c r="G265" s="45" t="s">
        <v>6674</v>
      </c>
      <c r="H265" s="45" t="s">
        <v>6675</v>
      </c>
      <c r="I265" s="101"/>
      <c r="J265" s="45" t="s">
        <v>7427</v>
      </c>
      <c r="K265" s="45"/>
      <c r="L265" s="45" t="s">
        <v>7408</v>
      </c>
      <c r="M265" s="102"/>
      <c r="N265" s="101"/>
      <c r="O265" s="101"/>
      <c r="P265" s="117" t="s">
        <v>3936</v>
      </c>
      <c r="Q265" s="117" t="s">
        <v>54</v>
      </c>
      <c r="R265" s="48"/>
      <c r="S265" s="48"/>
    </row>
    <row r="266" spans="1:19" x14ac:dyDescent="0.35">
      <c r="A266" s="121" t="s">
        <v>57</v>
      </c>
      <c r="B266" s="72">
        <v>-99</v>
      </c>
      <c r="C266" s="45" t="s">
        <v>6606</v>
      </c>
      <c r="D266" s="101"/>
      <c r="E266" s="45"/>
      <c r="F266" s="101"/>
      <c r="G266" s="45" t="s">
        <v>6678</v>
      </c>
      <c r="H266" s="45" t="s">
        <v>6679</v>
      </c>
      <c r="I266" s="101"/>
      <c r="J266" s="45" t="s">
        <v>7427</v>
      </c>
      <c r="K266" s="45"/>
      <c r="L266" s="45" t="s">
        <v>7408</v>
      </c>
      <c r="M266" s="134"/>
      <c r="N266" s="45"/>
      <c r="O266" s="45"/>
      <c r="P266" s="117" t="s">
        <v>3936</v>
      </c>
      <c r="Q266" s="117" t="s">
        <v>54</v>
      </c>
      <c r="R266" s="48"/>
      <c r="S266" s="48"/>
    </row>
    <row r="267" spans="1:19" x14ac:dyDescent="0.35">
      <c r="A267" s="121" t="s">
        <v>57</v>
      </c>
      <c r="B267" s="72">
        <v>-99</v>
      </c>
      <c r="C267" s="45" t="s">
        <v>6607</v>
      </c>
      <c r="D267" s="101"/>
      <c r="E267" s="45"/>
      <c r="F267" s="101"/>
      <c r="G267" s="45" t="s">
        <v>6680</v>
      </c>
      <c r="H267" s="45" t="s">
        <v>6681</v>
      </c>
      <c r="I267" s="101"/>
      <c r="J267" s="45" t="s">
        <v>7427</v>
      </c>
      <c r="K267" s="45"/>
      <c r="L267" s="119" t="s">
        <v>7407</v>
      </c>
      <c r="M267" s="143"/>
      <c r="N267" s="119"/>
      <c r="O267" s="119"/>
      <c r="P267" s="117" t="s">
        <v>2986</v>
      </c>
      <c r="Q267" s="117" t="s">
        <v>54</v>
      </c>
      <c r="R267" s="48"/>
      <c r="S267" s="48"/>
    </row>
    <row r="268" spans="1:19" x14ac:dyDescent="0.35">
      <c r="A268" s="103" t="s">
        <v>57</v>
      </c>
      <c r="B268" s="90">
        <v>1</v>
      </c>
      <c r="C268" s="91" t="s">
        <v>93</v>
      </c>
      <c r="D268" s="91" t="s">
        <v>1921</v>
      </c>
      <c r="E268" s="92" t="s">
        <v>2120</v>
      </c>
      <c r="F268" s="91" t="s">
        <v>7625</v>
      </c>
      <c r="G268" s="91" t="s">
        <v>277</v>
      </c>
      <c r="H268" s="91" t="s">
        <v>278</v>
      </c>
      <c r="I268" s="91" t="s">
        <v>2301</v>
      </c>
      <c r="J268" s="93" t="s">
        <v>7427</v>
      </c>
      <c r="K268" s="93"/>
      <c r="L268" s="91" t="s">
        <v>91</v>
      </c>
      <c r="M268" s="135" t="s">
        <v>8433</v>
      </c>
      <c r="N268" s="93" t="s">
        <v>8435</v>
      </c>
      <c r="O268" s="93" t="s">
        <v>8438</v>
      </c>
      <c r="P268" s="103" t="s">
        <v>91</v>
      </c>
      <c r="Q268" s="103" t="s">
        <v>54</v>
      </c>
      <c r="R268" s="103"/>
      <c r="S268" s="103"/>
    </row>
    <row r="269" spans="1:19" x14ac:dyDescent="0.35">
      <c r="A269" s="101" t="s">
        <v>57</v>
      </c>
      <c r="B269" s="72">
        <v>2</v>
      </c>
      <c r="C269" s="49" t="s">
        <v>121</v>
      </c>
      <c r="D269" s="51" t="s">
        <v>1920</v>
      </c>
      <c r="E269" s="51" t="s">
        <v>8035</v>
      </c>
      <c r="F269" s="49" t="s">
        <v>2136</v>
      </c>
      <c r="G269" s="49" t="s">
        <v>328</v>
      </c>
      <c r="H269" s="49" t="s">
        <v>387</v>
      </c>
      <c r="I269" s="63" t="s">
        <v>2342</v>
      </c>
      <c r="J269" s="51" t="s">
        <v>7427</v>
      </c>
      <c r="K269" s="51"/>
      <c r="L269" s="89" t="s">
        <v>7407</v>
      </c>
      <c r="M269" s="141" t="s">
        <v>8433</v>
      </c>
      <c r="N269" s="89" t="s">
        <v>8435</v>
      </c>
      <c r="O269" s="89" t="s">
        <v>8438</v>
      </c>
      <c r="P269" s="101" t="s">
        <v>100</v>
      </c>
      <c r="Q269" s="101" t="s">
        <v>54</v>
      </c>
      <c r="R269" s="101"/>
      <c r="S269" s="101"/>
    </row>
    <row r="270" spans="1:19" x14ac:dyDescent="0.35">
      <c r="A270" s="101" t="s">
        <v>57</v>
      </c>
      <c r="B270" s="72">
        <v>3</v>
      </c>
      <c r="C270" s="77" t="s">
        <v>155</v>
      </c>
      <c r="D270" s="51" t="s">
        <v>6376</v>
      </c>
      <c r="E270" s="45" t="s">
        <v>8044</v>
      </c>
      <c r="F270" s="63" t="s">
        <v>7701</v>
      </c>
      <c r="G270" s="49" t="s">
        <v>388</v>
      </c>
      <c r="H270" s="49" t="s">
        <v>389</v>
      </c>
      <c r="I270" s="63" t="s">
        <v>2343</v>
      </c>
      <c r="J270" s="51" t="s">
        <v>7427</v>
      </c>
      <c r="K270" s="51"/>
      <c r="L270" s="49" t="s">
        <v>91</v>
      </c>
      <c r="M270" s="136" t="s">
        <v>8433</v>
      </c>
      <c r="N270" s="51" t="s">
        <v>8434</v>
      </c>
      <c r="O270" s="51" t="s">
        <v>8438</v>
      </c>
      <c r="P270" s="101" t="s">
        <v>91</v>
      </c>
      <c r="Q270" s="101" t="s">
        <v>54</v>
      </c>
      <c r="R270" s="101"/>
      <c r="S270" s="101"/>
    </row>
    <row r="271" spans="1:19" x14ac:dyDescent="0.35">
      <c r="A271" s="101" t="s">
        <v>57</v>
      </c>
      <c r="B271" s="72">
        <v>4</v>
      </c>
      <c r="C271" s="49" t="s">
        <v>154</v>
      </c>
      <c r="D271" s="52" t="s">
        <v>3279</v>
      </c>
      <c r="E271" s="51" t="s">
        <v>8077</v>
      </c>
      <c r="F271" s="63" t="s">
        <v>8078</v>
      </c>
      <c r="G271" s="49" t="s">
        <v>385</v>
      </c>
      <c r="H271" s="49" t="s">
        <v>386</v>
      </c>
      <c r="I271" s="63" t="s">
        <v>2341</v>
      </c>
      <c r="J271" s="51" t="s">
        <v>7427</v>
      </c>
      <c r="K271" s="51"/>
      <c r="L271" s="49" t="s">
        <v>153</v>
      </c>
      <c r="M271" s="136" t="s">
        <v>8433</v>
      </c>
      <c r="N271" s="51" t="s">
        <v>8434</v>
      </c>
      <c r="O271" s="51" t="s">
        <v>8438</v>
      </c>
      <c r="P271" s="101" t="s">
        <v>153</v>
      </c>
      <c r="Q271" s="101" t="s">
        <v>54</v>
      </c>
      <c r="R271" s="101"/>
      <c r="S271" s="101"/>
    </row>
    <row r="272" spans="1:19" x14ac:dyDescent="0.35">
      <c r="A272" s="101" t="s">
        <v>57</v>
      </c>
      <c r="B272" s="72">
        <v>5</v>
      </c>
      <c r="C272" s="51" t="s">
        <v>2645</v>
      </c>
      <c r="D272" s="52" t="s">
        <v>3278</v>
      </c>
      <c r="E272" s="51" t="s">
        <v>8076</v>
      </c>
      <c r="F272" s="63" t="s">
        <v>7702</v>
      </c>
      <c r="G272" s="51" t="s">
        <v>3070</v>
      </c>
      <c r="H272" s="45" t="s">
        <v>2848</v>
      </c>
      <c r="I272" s="51"/>
      <c r="J272" s="51" t="s">
        <v>7427</v>
      </c>
      <c r="K272" s="51"/>
      <c r="L272" s="45" t="s">
        <v>153</v>
      </c>
      <c r="M272" s="134" t="s">
        <v>8433</v>
      </c>
      <c r="N272" s="45" t="s">
        <v>8434</v>
      </c>
      <c r="O272" s="45" t="s">
        <v>8438</v>
      </c>
      <c r="P272" s="101" t="s">
        <v>153</v>
      </c>
      <c r="Q272" s="101" t="s">
        <v>54</v>
      </c>
      <c r="R272" s="101"/>
      <c r="S272" s="101"/>
    </row>
    <row r="273" spans="1:19" x14ac:dyDescent="0.35">
      <c r="A273" s="101" t="s">
        <v>57</v>
      </c>
      <c r="B273" s="72">
        <v>6</v>
      </c>
      <c r="C273" s="51" t="s">
        <v>2573</v>
      </c>
      <c r="D273" s="45" t="s">
        <v>3274</v>
      </c>
      <c r="E273" s="51" t="s">
        <v>8075</v>
      </c>
      <c r="F273" s="64" t="s">
        <v>8074</v>
      </c>
      <c r="G273" s="51" t="s">
        <v>3071</v>
      </c>
      <c r="H273" s="45" t="s">
        <v>2849</v>
      </c>
      <c r="I273" s="51"/>
      <c r="J273" s="51" t="s">
        <v>3405</v>
      </c>
      <c r="K273" s="51" t="s">
        <v>7426</v>
      </c>
      <c r="L273" s="45" t="s">
        <v>91</v>
      </c>
      <c r="M273" s="134">
        <v>1</v>
      </c>
      <c r="N273" s="45" t="s">
        <v>8434</v>
      </c>
      <c r="O273" s="45" t="s">
        <v>8439</v>
      </c>
      <c r="P273" s="101" t="s">
        <v>92</v>
      </c>
      <c r="Q273" s="101" t="s">
        <v>54</v>
      </c>
      <c r="R273" s="101"/>
      <c r="S273" s="101"/>
    </row>
    <row r="274" spans="1:19" x14ac:dyDescent="0.35">
      <c r="A274" s="101" t="s">
        <v>57</v>
      </c>
      <c r="B274" s="72">
        <v>7</v>
      </c>
      <c r="C274" s="51" t="s">
        <v>2647</v>
      </c>
      <c r="D274" s="45" t="s">
        <v>3275</v>
      </c>
      <c r="E274" s="51" t="s">
        <v>8073</v>
      </c>
      <c r="F274" s="64" t="s">
        <v>8079</v>
      </c>
      <c r="G274" s="51" t="s">
        <v>3073</v>
      </c>
      <c r="H274" s="45" t="s">
        <v>2851</v>
      </c>
      <c r="I274" s="51"/>
      <c r="J274" s="51" t="s">
        <v>7427</v>
      </c>
      <c r="K274" s="51"/>
      <c r="L274" s="45" t="s">
        <v>7406</v>
      </c>
      <c r="M274" s="134">
        <v>1</v>
      </c>
      <c r="N274" s="45" t="s">
        <v>8434</v>
      </c>
      <c r="O274" s="45" t="s">
        <v>8439</v>
      </c>
      <c r="P274" s="101" t="s">
        <v>195</v>
      </c>
      <c r="Q274" s="101" t="s">
        <v>54</v>
      </c>
      <c r="R274" s="101"/>
      <c r="S274" s="101"/>
    </row>
    <row r="275" spans="1:19" x14ac:dyDescent="0.35">
      <c r="A275" s="101" t="s">
        <v>57</v>
      </c>
      <c r="B275" s="72">
        <v>8</v>
      </c>
      <c r="C275" s="51" t="s">
        <v>2646</v>
      </c>
      <c r="D275" s="45" t="s">
        <v>3272</v>
      </c>
      <c r="E275" s="51" t="s">
        <v>8072</v>
      </c>
      <c r="F275" s="64" t="s">
        <v>8080</v>
      </c>
      <c r="G275" s="51" t="s">
        <v>3072</v>
      </c>
      <c r="H275" s="45" t="s">
        <v>2850</v>
      </c>
      <c r="I275" s="51"/>
      <c r="J275" s="51" t="s">
        <v>7427</v>
      </c>
      <c r="K275" s="51"/>
      <c r="L275" s="45" t="s">
        <v>7406</v>
      </c>
      <c r="M275" s="134">
        <v>1</v>
      </c>
      <c r="N275" s="45" t="s">
        <v>8434</v>
      </c>
      <c r="O275" s="45" t="s">
        <v>8439</v>
      </c>
      <c r="P275" s="101" t="s">
        <v>156</v>
      </c>
      <c r="Q275" s="101" t="s">
        <v>54</v>
      </c>
      <c r="R275" s="101"/>
      <c r="S275" s="101"/>
    </row>
    <row r="276" spans="1:19" x14ac:dyDescent="0.35">
      <c r="A276" s="101" t="s">
        <v>57</v>
      </c>
      <c r="B276" s="72">
        <v>9</v>
      </c>
      <c r="C276" s="51" t="s">
        <v>2649</v>
      </c>
      <c r="D276" s="45" t="s">
        <v>7700</v>
      </c>
      <c r="E276" s="51" t="s">
        <v>8071</v>
      </c>
      <c r="F276" s="64" t="s">
        <v>8070</v>
      </c>
      <c r="G276" s="51" t="s">
        <v>3075</v>
      </c>
      <c r="H276" s="45" t="s">
        <v>2853</v>
      </c>
      <c r="I276" s="51"/>
      <c r="J276" s="51" t="s">
        <v>7427</v>
      </c>
      <c r="K276" s="51"/>
      <c r="L276" s="45" t="s">
        <v>7406</v>
      </c>
      <c r="M276" s="134">
        <v>1</v>
      </c>
      <c r="N276" s="45" t="s">
        <v>8434</v>
      </c>
      <c r="O276" s="45" t="s">
        <v>8439</v>
      </c>
      <c r="P276" s="101" t="s">
        <v>262</v>
      </c>
      <c r="Q276" s="101" t="s">
        <v>54</v>
      </c>
      <c r="R276" s="101"/>
      <c r="S276" s="101"/>
    </row>
    <row r="277" spans="1:19" x14ac:dyDescent="0.35">
      <c r="A277" s="101" t="s">
        <v>57</v>
      </c>
      <c r="B277" s="72">
        <v>10</v>
      </c>
      <c r="C277" s="51" t="s">
        <v>2648</v>
      </c>
      <c r="D277" s="45" t="s">
        <v>3270</v>
      </c>
      <c r="E277" s="51" t="s">
        <v>8065</v>
      </c>
      <c r="F277" s="64" t="s">
        <v>8069</v>
      </c>
      <c r="G277" s="51" t="s">
        <v>3074</v>
      </c>
      <c r="H277" s="45" t="s">
        <v>2852</v>
      </c>
      <c r="I277" s="51"/>
      <c r="J277" s="51" t="s">
        <v>7427</v>
      </c>
      <c r="K277" s="51"/>
      <c r="L277" s="45" t="s">
        <v>7406</v>
      </c>
      <c r="M277" s="134">
        <v>1</v>
      </c>
      <c r="N277" s="45" t="s">
        <v>8434</v>
      </c>
      <c r="O277" s="45" t="s">
        <v>8439</v>
      </c>
      <c r="P277" s="101" t="s">
        <v>195</v>
      </c>
      <c r="Q277" s="101" t="s">
        <v>54</v>
      </c>
      <c r="R277" s="101"/>
      <c r="S277" s="101"/>
    </row>
    <row r="278" spans="1:19" x14ac:dyDescent="0.35">
      <c r="A278" s="101" t="s">
        <v>57</v>
      </c>
      <c r="B278" s="72">
        <v>11</v>
      </c>
      <c r="C278" s="51" t="s">
        <v>2650</v>
      </c>
      <c r="D278" s="45" t="s">
        <v>3266</v>
      </c>
      <c r="E278" s="51" t="s">
        <v>8064</v>
      </c>
      <c r="F278" s="64" t="s">
        <v>8068</v>
      </c>
      <c r="G278" s="51" t="s">
        <v>3076</v>
      </c>
      <c r="H278" s="45" t="s">
        <v>2854</v>
      </c>
      <c r="I278" s="51"/>
      <c r="J278" s="51" t="s">
        <v>7427</v>
      </c>
      <c r="K278" s="51"/>
      <c r="L278" s="45" t="s">
        <v>7406</v>
      </c>
      <c r="M278" s="134">
        <v>1</v>
      </c>
      <c r="N278" s="45" t="s">
        <v>8434</v>
      </c>
      <c r="O278" s="45" t="s">
        <v>8439</v>
      </c>
      <c r="P278" s="101" t="s">
        <v>195</v>
      </c>
      <c r="Q278" s="101" t="s">
        <v>54</v>
      </c>
      <c r="R278" s="101"/>
      <c r="S278" s="101"/>
    </row>
    <row r="279" spans="1:19" x14ac:dyDescent="0.35">
      <c r="A279" s="101" t="s">
        <v>57</v>
      </c>
      <c r="B279" s="72">
        <v>12</v>
      </c>
      <c r="C279" s="51" t="s">
        <v>2651</v>
      </c>
      <c r="D279" s="45" t="s">
        <v>3267</v>
      </c>
      <c r="E279" s="51" t="s">
        <v>8063</v>
      </c>
      <c r="F279" s="64" t="s">
        <v>8067</v>
      </c>
      <c r="G279" s="51" t="s">
        <v>3077</v>
      </c>
      <c r="H279" s="45" t="s">
        <v>2855</v>
      </c>
      <c r="I279" s="51"/>
      <c r="J279" s="51" t="s">
        <v>7427</v>
      </c>
      <c r="K279" s="51"/>
      <c r="L279" s="45" t="s">
        <v>7406</v>
      </c>
      <c r="M279" s="134">
        <v>0</v>
      </c>
      <c r="N279" s="45" t="s">
        <v>8434</v>
      </c>
      <c r="O279" s="45" t="s">
        <v>8439</v>
      </c>
      <c r="P279" s="101" t="s">
        <v>195</v>
      </c>
      <c r="Q279" s="101" t="s">
        <v>54</v>
      </c>
      <c r="R279" s="101"/>
      <c r="S279" s="101"/>
    </row>
    <row r="280" spans="1:19" x14ac:dyDescent="0.35">
      <c r="A280" s="101" t="s">
        <v>57</v>
      </c>
      <c r="B280" s="72">
        <v>13</v>
      </c>
      <c r="C280" s="51" t="s">
        <v>2652</v>
      </c>
      <c r="D280" s="45" t="s">
        <v>3268</v>
      </c>
      <c r="E280" s="51" t="s">
        <v>8062</v>
      </c>
      <c r="F280" s="64" t="s">
        <v>8066</v>
      </c>
      <c r="G280" s="51" t="s">
        <v>3078</v>
      </c>
      <c r="H280" s="45" t="s">
        <v>2856</v>
      </c>
      <c r="I280" s="51"/>
      <c r="J280" s="51" t="s">
        <v>7427</v>
      </c>
      <c r="K280" s="51"/>
      <c r="L280" s="45" t="s">
        <v>7406</v>
      </c>
      <c r="M280" s="134">
        <v>0</v>
      </c>
      <c r="N280" s="45" t="s">
        <v>8434</v>
      </c>
      <c r="O280" s="45" t="s">
        <v>8439</v>
      </c>
      <c r="P280" s="101" t="s">
        <v>195</v>
      </c>
      <c r="Q280" s="101" t="s">
        <v>54</v>
      </c>
      <c r="R280" s="101"/>
      <c r="S280" s="101"/>
    </row>
    <row r="281" spans="1:19" x14ac:dyDescent="0.35">
      <c r="A281" s="101" t="s">
        <v>57</v>
      </c>
      <c r="B281" s="72">
        <v>14</v>
      </c>
      <c r="C281" s="51" t="s">
        <v>2653</v>
      </c>
      <c r="D281" s="45" t="s">
        <v>3269</v>
      </c>
      <c r="E281" s="51" t="s">
        <v>8061</v>
      </c>
      <c r="F281" s="64" t="s">
        <v>8060</v>
      </c>
      <c r="G281" s="51" t="s">
        <v>3079</v>
      </c>
      <c r="H281" s="45" t="s">
        <v>2857</v>
      </c>
      <c r="I281" s="51"/>
      <c r="J281" s="51" t="s">
        <v>7427</v>
      </c>
      <c r="K281" s="51"/>
      <c r="L281" s="45" t="s">
        <v>7406</v>
      </c>
      <c r="M281" s="134">
        <v>0</v>
      </c>
      <c r="N281" s="45" t="s">
        <v>8434</v>
      </c>
      <c r="O281" s="45" t="s">
        <v>8439</v>
      </c>
      <c r="P281" s="101" t="s">
        <v>195</v>
      </c>
      <c r="Q281" s="101" t="s">
        <v>54</v>
      </c>
      <c r="R281" s="101"/>
      <c r="S281" s="101"/>
    </row>
    <row r="282" spans="1:19" x14ac:dyDescent="0.35">
      <c r="A282" s="101" t="s">
        <v>57</v>
      </c>
      <c r="B282" s="72">
        <v>15</v>
      </c>
      <c r="C282" s="51" t="s">
        <v>2654</v>
      </c>
      <c r="D282" s="45" t="s">
        <v>3276</v>
      </c>
      <c r="E282" s="51" t="s">
        <v>8059</v>
      </c>
      <c r="F282" s="64" t="s">
        <v>8058</v>
      </c>
      <c r="G282" s="51" t="s">
        <v>3080</v>
      </c>
      <c r="H282" s="45" t="s">
        <v>2858</v>
      </c>
      <c r="I282" s="51"/>
      <c r="J282" s="51" t="s">
        <v>7427</v>
      </c>
      <c r="K282" s="51"/>
      <c r="L282" s="45" t="s">
        <v>7406</v>
      </c>
      <c r="M282" s="134">
        <v>0</v>
      </c>
      <c r="N282" s="45" t="s">
        <v>8434</v>
      </c>
      <c r="O282" s="45" t="s">
        <v>8439</v>
      </c>
      <c r="P282" s="101" t="s">
        <v>262</v>
      </c>
      <c r="Q282" s="101" t="s">
        <v>54</v>
      </c>
      <c r="R282" s="101"/>
      <c r="S282" s="101"/>
    </row>
    <row r="283" spans="1:19" x14ac:dyDescent="0.35">
      <c r="A283" s="101" t="s">
        <v>57</v>
      </c>
      <c r="B283" s="72">
        <v>16</v>
      </c>
      <c r="C283" s="51" t="s">
        <v>2655</v>
      </c>
      <c r="D283" s="45" t="s">
        <v>3277</v>
      </c>
      <c r="E283" s="51" t="s">
        <v>8056</v>
      </c>
      <c r="F283" s="64" t="s">
        <v>8057</v>
      </c>
      <c r="G283" s="51" t="s">
        <v>3081</v>
      </c>
      <c r="H283" s="45" t="s">
        <v>2859</v>
      </c>
      <c r="I283" s="51"/>
      <c r="J283" s="51" t="s">
        <v>7427</v>
      </c>
      <c r="K283" s="51"/>
      <c r="L283" s="45" t="s">
        <v>7406</v>
      </c>
      <c r="M283" s="134">
        <v>0</v>
      </c>
      <c r="N283" s="45" t="s">
        <v>8434</v>
      </c>
      <c r="O283" s="45" t="s">
        <v>8439</v>
      </c>
      <c r="P283" s="101" t="s">
        <v>262</v>
      </c>
      <c r="Q283" s="101" t="s">
        <v>54</v>
      </c>
      <c r="R283" s="101"/>
      <c r="S283" s="101"/>
    </row>
    <row r="284" spans="1:19" x14ac:dyDescent="0.35">
      <c r="A284" s="101" t="s">
        <v>57</v>
      </c>
      <c r="B284" s="72">
        <v>17</v>
      </c>
      <c r="C284" s="51" t="s">
        <v>2657</v>
      </c>
      <c r="D284" s="45" t="s">
        <v>3280</v>
      </c>
      <c r="E284" s="51" t="s">
        <v>8055</v>
      </c>
      <c r="F284" s="64" t="s">
        <v>7703</v>
      </c>
      <c r="G284" s="51" t="s">
        <v>3083</v>
      </c>
      <c r="H284" s="45" t="s">
        <v>2861</v>
      </c>
      <c r="I284" s="51"/>
      <c r="J284" s="51" t="s">
        <v>7427</v>
      </c>
      <c r="K284" s="51"/>
      <c r="L284" s="45" t="s">
        <v>7406</v>
      </c>
      <c r="M284" s="134">
        <v>0</v>
      </c>
      <c r="N284" s="45" t="s">
        <v>8434</v>
      </c>
      <c r="O284" s="45" t="s">
        <v>8439</v>
      </c>
      <c r="P284" s="101" t="s">
        <v>165</v>
      </c>
      <c r="Q284" s="101" t="s">
        <v>54</v>
      </c>
      <c r="R284" s="101"/>
      <c r="S284" s="101"/>
    </row>
    <row r="285" spans="1:19" x14ac:dyDescent="0.35">
      <c r="A285" s="101" t="s">
        <v>57</v>
      </c>
      <c r="B285" s="72">
        <v>18</v>
      </c>
      <c r="C285" s="51" t="s">
        <v>2656</v>
      </c>
      <c r="D285" s="45" t="s">
        <v>3281</v>
      </c>
      <c r="E285" s="51" t="s">
        <v>8054</v>
      </c>
      <c r="F285" s="64" t="s">
        <v>7704</v>
      </c>
      <c r="G285" s="51" t="s">
        <v>3082</v>
      </c>
      <c r="H285" s="45" t="s">
        <v>2860</v>
      </c>
      <c r="I285" s="51"/>
      <c r="J285" s="51" t="s">
        <v>7427</v>
      </c>
      <c r="K285" s="51"/>
      <c r="L285" s="45" t="s">
        <v>7406</v>
      </c>
      <c r="M285" s="134">
        <v>0</v>
      </c>
      <c r="N285" s="45" t="s">
        <v>8434</v>
      </c>
      <c r="O285" s="45" t="s">
        <v>8439</v>
      </c>
      <c r="P285" s="101" t="s">
        <v>195</v>
      </c>
      <c r="Q285" s="101" t="s">
        <v>54</v>
      </c>
      <c r="R285" s="101"/>
      <c r="S285" s="101"/>
    </row>
    <row r="286" spans="1:19" x14ac:dyDescent="0.35">
      <c r="A286" s="101" t="s">
        <v>57</v>
      </c>
      <c r="B286" s="72">
        <v>19</v>
      </c>
      <c r="C286" s="51" t="s">
        <v>2658</v>
      </c>
      <c r="D286" s="45" t="s">
        <v>3273</v>
      </c>
      <c r="E286" s="51" t="s">
        <v>8053</v>
      </c>
      <c r="F286" s="64" t="s">
        <v>8052</v>
      </c>
      <c r="G286" s="51" t="s">
        <v>3084</v>
      </c>
      <c r="H286" s="45" t="s">
        <v>2862</v>
      </c>
      <c r="I286" s="51"/>
      <c r="J286" s="51" t="s">
        <v>7427</v>
      </c>
      <c r="K286" s="51"/>
      <c r="L286" s="45" t="s">
        <v>7406</v>
      </c>
      <c r="M286" s="134">
        <v>0</v>
      </c>
      <c r="N286" s="45" t="s">
        <v>8434</v>
      </c>
      <c r="O286" s="45" t="s">
        <v>8439</v>
      </c>
      <c r="P286" s="101" t="s">
        <v>156</v>
      </c>
      <c r="Q286" s="101" t="s">
        <v>54</v>
      </c>
      <c r="R286" s="101"/>
      <c r="S286" s="101"/>
    </row>
    <row r="287" spans="1:19" x14ac:dyDescent="0.35">
      <c r="A287" s="101" t="s">
        <v>57</v>
      </c>
      <c r="B287" s="72">
        <v>20</v>
      </c>
      <c r="C287" s="51" t="s">
        <v>2659</v>
      </c>
      <c r="D287" s="45" t="s">
        <v>3282</v>
      </c>
      <c r="E287" s="51" t="s">
        <v>8051</v>
      </c>
      <c r="F287" s="64" t="s">
        <v>8050</v>
      </c>
      <c r="G287" s="51" t="s">
        <v>3085</v>
      </c>
      <c r="H287" s="45" t="s">
        <v>2863</v>
      </c>
      <c r="I287" s="51"/>
      <c r="J287" s="51" t="s">
        <v>7427</v>
      </c>
      <c r="K287" s="51"/>
      <c r="L287" s="45" t="s">
        <v>7406</v>
      </c>
      <c r="M287" s="134">
        <v>0</v>
      </c>
      <c r="N287" s="45" t="s">
        <v>8434</v>
      </c>
      <c r="O287" s="45" t="s">
        <v>8439</v>
      </c>
      <c r="P287" s="101" t="s">
        <v>158</v>
      </c>
      <c r="Q287" s="101" t="s">
        <v>54</v>
      </c>
      <c r="R287" s="101"/>
      <c r="S287" s="101"/>
    </row>
    <row r="288" spans="1:19" x14ac:dyDescent="0.35">
      <c r="A288" s="101" t="s">
        <v>57</v>
      </c>
      <c r="B288" s="72">
        <v>21</v>
      </c>
      <c r="C288" s="51" t="s">
        <v>2660</v>
      </c>
      <c r="D288" s="45" t="s">
        <v>3283</v>
      </c>
      <c r="E288" s="51" t="s">
        <v>8049</v>
      </c>
      <c r="F288" s="64" t="s">
        <v>7705</v>
      </c>
      <c r="G288" s="51" t="s">
        <v>3086</v>
      </c>
      <c r="H288" s="45" t="s">
        <v>2864</v>
      </c>
      <c r="I288" s="51"/>
      <c r="J288" s="51" t="s">
        <v>7427</v>
      </c>
      <c r="K288" s="51"/>
      <c r="L288" s="45" t="s">
        <v>7406</v>
      </c>
      <c r="M288" s="134">
        <v>0</v>
      </c>
      <c r="N288" s="45" t="s">
        <v>8434</v>
      </c>
      <c r="O288" s="45" t="s">
        <v>8439</v>
      </c>
      <c r="P288" s="101" t="s">
        <v>158</v>
      </c>
      <c r="Q288" s="101" t="s">
        <v>54</v>
      </c>
      <c r="R288" s="101"/>
      <c r="S288" s="101"/>
    </row>
    <row r="289" spans="1:19" x14ac:dyDescent="0.35">
      <c r="A289" s="101" t="s">
        <v>57</v>
      </c>
      <c r="B289" s="72">
        <v>22</v>
      </c>
      <c r="C289" s="51" t="s">
        <v>2661</v>
      </c>
      <c r="D289" s="45" t="s">
        <v>3284</v>
      </c>
      <c r="E289" s="51" t="s">
        <v>8048</v>
      </c>
      <c r="F289" s="64" t="s">
        <v>7706</v>
      </c>
      <c r="G289" s="51" t="s">
        <v>3087</v>
      </c>
      <c r="H289" s="45" t="s">
        <v>2865</v>
      </c>
      <c r="I289" s="51"/>
      <c r="J289" s="51" t="s">
        <v>7427</v>
      </c>
      <c r="K289" s="51"/>
      <c r="L289" s="45" t="s">
        <v>7406</v>
      </c>
      <c r="M289" s="134">
        <v>0</v>
      </c>
      <c r="N289" s="45" t="s">
        <v>8434</v>
      </c>
      <c r="O289" s="45" t="s">
        <v>8439</v>
      </c>
      <c r="P289" s="101" t="s">
        <v>158</v>
      </c>
      <c r="Q289" s="101" t="s">
        <v>54</v>
      </c>
      <c r="R289" s="101"/>
      <c r="S289" s="101"/>
    </row>
    <row r="290" spans="1:19" x14ac:dyDescent="0.35">
      <c r="A290" s="101" t="s">
        <v>57</v>
      </c>
      <c r="B290" s="72">
        <v>23</v>
      </c>
      <c r="C290" s="51" t="s">
        <v>2662</v>
      </c>
      <c r="D290" s="45" t="s">
        <v>3286</v>
      </c>
      <c r="E290" s="51" t="s">
        <v>8047</v>
      </c>
      <c r="F290" s="64" t="s">
        <v>7707</v>
      </c>
      <c r="G290" s="51" t="s">
        <v>3088</v>
      </c>
      <c r="H290" s="45" t="s">
        <v>2866</v>
      </c>
      <c r="I290" s="51"/>
      <c r="J290" s="51" t="s">
        <v>7427</v>
      </c>
      <c r="K290" s="51"/>
      <c r="L290" s="45" t="s">
        <v>7406</v>
      </c>
      <c r="M290" s="134">
        <v>0</v>
      </c>
      <c r="N290" s="45" t="s">
        <v>8434</v>
      </c>
      <c r="O290" s="45" t="s">
        <v>8439</v>
      </c>
      <c r="P290" s="101" t="s">
        <v>2987</v>
      </c>
      <c r="Q290" s="101" t="s">
        <v>54</v>
      </c>
      <c r="R290" s="101"/>
      <c r="S290" s="101"/>
    </row>
    <row r="291" spans="1:19" x14ac:dyDescent="0.35">
      <c r="A291" s="101" t="s">
        <v>57</v>
      </c>
      <c r="B291" s="72">
        <v>24</v>
      </c>
      <c r="C291" s="51" t="s">
        <v>2663</v>
      </c>
      <c r="D291" s="45" t="s">
        <v>3285</v>
      </c>
      <c r="E291" s="51" t="s">
        <v>8046</v>
      </c>
      <c r="F291" s="64" t="s">
        <v>7708</v>
      </c>
      <c r="G291" s="51" t="s">
        <v>3089</v>
      </c>
      <c r="H291" s="45" t="s">
        <v>2867</v>
      </c>
      <c r="I291" s="51"/>
      <c r="J291" s="51" t="s">
        <v>7427</v>
      </c>
      <c r="K291" s="51"/>
      <c r="L291" s="45" t="s">
        <v>7406</v>
      </c>
      <c r="M291" s="134">
        <v>0</v>
      </c>
      <c r="N291" s="45" t="s">
        <v>8434</v>
      </c>
      <c r="O291" s="45" t="s">
        <v>8439</v>
      </c>
      <c r="P291" s="101" t="s">
        <v>100</v>
      </c>
      <c r="Q291" s="101" t="s">
        <v>54</v>
      </c>
      <c r="R291" s="101"/>
      <c r="S291" s="101"/>
    </row>
    <row r="292" spans="1:19" x14ac:dyDescent="0.35">
      <c r="A292" s="101" t="s">
        <v>57</v>
      </c>
      <c r="B292" s="72">
        <v>25</v>
      </c>
      <c r="C292" s="51" t="s">
        <v>2664</v>
      </c>
      <c r="D292" s="45" t="s">
        <v>3287</v>
      </c>
      <c r="E292" s="51" t="s">
        <v>8045</v>
      </c>
      <c r="F292" s="64" t="s">
        <v>7709</v>
      </c>
      <c r="G292" s="51" t="s">
        <v>3090</v>
      </c>
      <c r="H292" s="45" t="s">
        <v>2868</v>
      </c>
      <c r="I292" s="51"/>
      <c r="J292" s="51" t="s">
        <v>7427</v>
      </c>
      <c r="K292" s="51"/>
      <c r="L292" s="45" t="s">
        <v>7406</v>
      </c>
      <c r="M292" s="134">
        <v>0</v>
      </c>
      <c r="N292" s="45" t="s">
        <v>8434</v>
      </c>
      <c r="O292" s="45" t="s">
        <v>8439</v>
      </c>
      <c r="P292" s="101" t="s">
        <v>262</v>
      </c>
      <c r="Q292" s="101" t="s">
        <v>54</v>
      </c>
      <c r="R292" s="101"/>
      <c r="S292" s="101"/>
    </row>
    <row r="293" spans="1:19" x14ac:dyDescent="0.35">
      <c r="A293" s="103" t="s">
        <v>57</v>
      </c>
      <c r="B293" s="90">
        <v>26</v>
      </c>
      <c r="C293" s="91" t="s">
        <v>7457</v>
      </c>
      <c r="D293" s="91" t="s">
        <v>1893</v>
      </c>
      <c r="E293" s="92" t="s">
        <v>8081</v>
      </c>
      <c r="F293" s="91" t="s">
        <v>2162</v>
      </c>
      <c r="G293" s="91"/>
      <c r="H293" s="91"/>
      <c r="I293" s="91"/>
      <c r="J293" s="93" t="s">
        <v>7427</v>
      </c>
      <c r="K293" s="93"/>
      <c r="L293" s="91" t="s">
        <v>91</v>
      </c>
      <c r="M293" s="135">
        <v>0</v>
      </c>
      <c r="N293" s="93" t="s">
        <v>8434</v>
      </c>
      <c r="O293" s="93" t="s">
        <v>8439</v>
      </c>
      <c r="P293" s="103" t="s">
        <v>91</v>
      </c>
      <c r="Q293" s="103" t="s">
        <v>54</v>
      </c>
      <c r="R293" s="103"/>
      <c r="S293" s="103"/>
    </row>
    <row r="294" spans="1:19" x14ac:dyDescent="0.35">
      <c r="A294" s="123" t="s">
        <v>51</v>
      </c>
      <c r="B294" s="71">
        <v>1</v>
      </c>
      <c r="C294" s="61" t="s">
        <v>6579</v>
      </c>
      <c r="D294" s="61" t="s">
        <v>6581</v>
      </c>
      <c r="E294" s="62" t="s">
        <v>7527</v>
      </c>
      <c r="F294" s="61" t="s">
        <v>7626</v>
      </c>
      <c r="G294" s="61"/>
      <c r="H294" s="61"/>
      <c r="I294" s="61"/>
      <c r="J294" s="87" t="s">
        <v>7427</v>
      </c>
      <c r="K294" s="87"/>
      <c r="L294" s="61" t="s">
        <v>91</v>
      </c>
      <c r="M294" s="138" t="s">
        <v>8433</v>
      </c>
      <c r="N294" s="87" t="s">
        <v>8435</v>
      </c>
      <c r="O294" s="87" t="s">
        <v>8438</v>
      </c>
      <c r="P294" s="123" t="s">
        <v>91</v>
      </c>
      <c r="Q294" s="123" t="s">
        <v>45</v>
      </c>
      <c r="R294" s="101" t="s">
        <v>6578</v>
      </c>
      <c r="S294" s="101"/>
    </row>
    <row r="295" spans="1:19" x14ac:dyDescent="0.35">
      <c r="A295" s="123" t="s">
        <v>51</v>
      </c>
      <c r="B295" s="71">
        <v>2</v>
      </c>
      <c r="C295" s="61" t="s">
        <v>6580</v>
      </c>
      <c r="D295" s="61" t="s">
        <v>7399</v>
      </c>
      <c r="E295" s="62" t="s">
        <v>7528</v>
      </c>
      <c r="F295" s="62" t="s">
        <v>7529</v>
      </c>
      <c r="G295" s="61"/>
      <c r="H295" s="61"/>
      <c r="I295" s="61"/>
      <c r="J295" s="87" t="s">
        <v>7427</v>
      </c>
      <c r="K295" s="87"/>
      <c r="L295" s="61" t="s">
        <v>91</v>
      </c>
      <c r="M295" s="138" t="s">
        <v>8433</v>
      </c>
      <c r="N295" s="87" t="s">
        <v>8434</v>
      </c>
      <c r="O295" s="87" t="s">
        <v>8438</v>
      </c>
      <c r="P295" s="123" t="s">
        <v>91</v>
      </c>
      <c r="Q295" s="123" t="s">
        <v>45</v>
      </c>
      <c r="R295" s="101" t="s">
        <v>6578</v>
      </c>
      <c r="S295" s="101"/>
    </row>
    <row r="296" spans="1:19" x14ac:dyDescent="0.35">
      <c r="A296" s="101" t="s">
        <v>51</v>
      </c>
      <c r="B296" s="71">
        <v>3</v>
      </c>
      <c r="C296" s="49" t="s">
        <v>106</v>
      </c>
      <c r="D296" s="49" t="s">
        <v>1920</v>
      </c>
      <c r="E296" s="45" t="s">
        <v>8030</v>
      </c>
      <c r="F296" s="49" t="s">
        <v>2136</v>
      </c>
      <c r="G296" s="49" t="s">
        <v>301</v>
      </c>
      <c r="H296" s="49" t="s">
        <v>292</v>
      </c>
      <c r="I296" s="49" t="s">
        <v>2312</v>
      </c>
      <c r="J296" s="51" t="s">
        <v>7427</v>
      </c>
      <c r="K296" s="51"/>
      <c r="L296" s="89" t="s">
        <v>7407</v>
      </c>
      <c r="M296" s="141" t="s">
        <v>8433</v>
      </c>
      <c r="N296" s="89" t="s">
        <v>8435</v>
      </c>
      <c r="O296" s="89" t="s">
        <v>8438</v>
      </c>
      <c r="P296" s="101" t="s">
        <v>100</v>
      </c>
      <c r="Q296" s="101" t="s">
        <v>45</v>
      </c>
      <c r="R296" s="101"/>
      <c r="S296" s="101"/>
    </row>
    <row r="297" spans="1:19" x14ac:dyDescent="0.35">
      <c r="A297" s="101" t="s">
        <v>51</v>
      </c>
      <c r="B297" s="71">
        <v>4</v>
      </c>
      <c r="C297" s="79" t="s">
        <v>107</v>
      </c>
      <c r="D297" s="49" t="s">
        <v>1922</v>
      </c>
      <c r="E297" s="49" t="s">
        <v>2143</v>
      </c>
      <c r="F297" s="49" t="s">
        <v>2143</v>
      </c>
      <c r="G297" s="49" t="s">
        <v>302</v>
      </c>
      <c r="H297" s="49" t="s">
        <v>303</v>
      </c>
      <c r="I297" s="49" t="s">
        <v>2313</v>
      </c>
      <c r="J297" s="51" t="s">
        <v>7427</v>
      </c>
      <c r="K297" s="51"/>
      <c r="L297" s="49" t="s">
        <v>91</v>
      </c>
      <c r="M297" s="136" t="s">
        <v>8433</v>
      </c>
      <c r="N297" s="51" t="s">
        <v>8434</v>
      </c>
      <c r="O297" s="51" t="s">
        <v>8438</v>
      </c>
      <c r="P297" s="101" t="s">
        <v>91</v>
      </c>
      <c r="Q297" s="101" t="s">
        <v>45</v>
      </c>
      <c r="R297" s="101"/>
      <c r="S297" s="101"/>
    </row>
    <row r="298" spans="1:19" x14ac:dyDescent="0.35">
      <c r="A298" s="101" t="s">
        <v>51</v>
      </c>
      <c r="B298" s="71">
        <v>5</v>
      </c>
      <c r="C298" s="49" t="s">
        <v>109</v>
      </c>
      <c r="D298" s="49" t="s">
        <v>7463</v>
      </c>
      <c r="E298" s="45" t="s">
        <v>8028</v>
      </c>
      <c r="F298" s="49" t="s">
        <v>2144</v>
      </c>
      <c r="G298" s="49" t="s">
        <v>306</v>
      </c>
      <c r="H298" s="49" t="s">
        <v>307</v>
      </c>
      <c r="I298" s="49" t="s">
        <v>2315</v>
      </c>
      <c r="J298" s="51" t="s">
        <v>3401</v>
      </c>
      <c r="K298" s="51" t="s">
        <v>7426</v>
      </c>
      <c r="L298" s="49" t="s">
        <v>91</v>
      </c>
      <c r="M298" s="136">
        <v>0</v>
      </c>
      <c r="N298" s="51" t="s">
        <v>8434</v>
      </c>
      <c r="O298" s="51" t="s">
        <v>8439</v>
      </c>
      <c r="P298" s="101" t="s">
        <v>92</v>
      </c>
      <c r="Q298" s="101" t="s">
        <v>45</v>
      </c>
      <c r="R298" s="101"/>
      <c r="S298" s="101"/>
    </row>
    <row r="299" spans="1:19" x14ac:dyDescent="0.35">
      <c r="A299" s="101" t="s">
        <v>51</v>
      </c>
      <c r="B299" s="71">
        <v>6</v>
      </c>
      <c r="C299" s="49" t="s">
        <v>108</v>
      </c>
      <c r="D299" s="49" t="s">
        <v>7464</v>
      </c>
      <c r="E299" s="49" t="s">
        <v>2138</v>
      </c>
      <c r="F299" s="49" t="s">
        <v>2138</v>
      </c>
      <c r="G299" s="49" t="s">
        <v>304</v>
      </c>
      <c r="H299" s="49" t="s">
        <v>305</v>
      </c>
      <c r="I299" s="49" t="s">
        <v>2314</v>
      </c>
      <c r="J299" s="51" t="s">
        <v>3402</v>
      </c>
      <c r="K299" s="51" t="s">
        <v>7426</v>
      </c>
      <c r="L299" s="49" t="s">
        <v>91</v>
      </c>
      <c r="M299" s="136">
        <v>0</v>
      </c>
      <c r="N299" s="51" t="s">
        <v>8434</v>
      </c>
      <c r="O299" s="51" t="s">
        <v>8439</v>
      </c>
      <c r="P299" s="101" t="s">
        <v>92</v>
      </c>
      <c r="Q299" s="101" t="s">
        <v>45</v>
      </c>
      <c r="R299" s="101"/>
      <c r="S299" s="101"/>
    </row>
    <row r="300" spans="1:19" x14ac:dyDescent="0.35">
      <c r="A300" s="101" t="s">
        <v>51</v>
      </c>
      <c r="B300" s="102">
        <v>7</v>
      </c>
      <c r="C300" s="101" t="s">
        <v>3800</v>
      </c>
      <c r="D300" s="101" t="s">
        <v>1893</v>
      </c>
      <c r="E300" s="101" t="s">
        <v>8029</v>
      </c>
      <c r="F300" s="101" t="s">
        <v>7710</v>
      </c>
      <c r="G300" s="101" t="s">
        <v>3901</v>
      </c>
      <c r="H300" s="101" t="s">
        <v>3902</v>
      </c>
      <c r="I300" s="101"/>
      <c r="J300" s="51" t="s">
        <v>7427</v>
      </c>
      <c r="K300" s="51"/>
      <c r="L300" s="101" t="s">
        <v>91</v>
      </c>
      <c r="M300" s="102">
        <v>0</v>
      </c>
      <c r="N300" s="101" t="s">
        <v>8434</v>
      </c>
      <c r="O300" s="101" t="s">
        <v>8439</v>
      </c>
      <c r="P300" s="101" t="s">
        <v>91</v>
      </c>
      <c r="Q300" s="101" t="s">
        <v>45</v>
      </c>
      <c r="R300" s="101"/>
      <c r="S300" s="101"/>
    </row>
    <row r="301" spans="1:19" x14ac:dyDescent="0.35">
      <c r="A301" s="122" t="s">
        <v>62</v>
      </c>
      <c r="B301" s="72">
        <v>-99</v>
      </c>
      <c r="C301" s="45" t="s">
        <v>292</v>
      </c>
      <c r="D301" s="101"/>
      <c r="E301" s="45"/>
      <c r="F301" s="101"/>
      <c r="G301" s="45" t="s">
        <v>292</v>
      </c>
      <c r="H301" s="45" t="s">
        <v>292</v>
      </c>
      <c r="I301" s="101"/>
      <c r="J301" s="45" t="s">
        <v>7427</v>
      </c>
      <c r="K301" s="45"/>
      <c r="L301" s="48" t="s">
        <v>7407</v>
      </c>
      <c r="M301" s="102" t="s">
        <v>8433</v>
      </c>
      <c r="N301" s="101" t="s">
        <v>8435</v>
      </c>
      <c r="O301" s="101"/>
      <c r="P301" s="117"/>
      <c r="Q301" s="117" t="s">
        <v>54</v>
      </c>
      <c r="R301" s="48"/>
      <c r="S301" s="48"/>
    </row>
    <row r="302" spans="1:19" x14ac:dyDescent="0.35">
      <c r="A302" s="122" t="s">
        <v>62</v>
      </c>
      <c r="B302" s="72">
        <v>-99</v>
      </c>
      <c r="C302" s="45" t="s">
        <v>6613</v>
      </c>
      <c r="D302" s="101"/>
      <c r="E302" s="45"/>
      <c r="F302" s="101"/>
      <c r="G302" s="45" t="s">
        <v>6692</v>
      </c>
      <c r="H302" s="45" t="s">
        <v>6693</v>
      </c>
      <c r="I302" s="101"/>
      <c r="J302" s="45" t="s">
        <v>7427</v>
      </c>
      <c r="K302" s="45"/>
      <c r="L302" s="45" t="s">
        <v>7407</v>
      </c>
      <c r="M302" s="134"/>
      <c r="N302" s="45"/>
      <c r="O302" s="45"/>
      <c r="P302" s="117" t="s">
        <v>7410</v>
      </c>
      <c r="Q302" s="117" t="s">
        <v>54</v>
      </c>
      <c r="R302" s="48"/>
      <c r="S302" s="48"/>
    </row>
    <row r="303" spans="1:19" x14ac:dyDescent="0.35">
      <c r="A303" s="122" t="s">
        <v>62</v>
      </c>
      <c r="B303" s="72">
        <v>-99</v>
      </c>
      <c r="C303" s="45" t="s">
        <v>6612</v>
      </c>
      <c r="D303" s="101"/>
      <c r="E303" s="45"/>
      <c r="F303" s="101"/>
      <c r="G303" s="45" t="s">
        <v>6690</v>
      </c>
      <c r="H303" s="45" t="s">
        <v>6691</v>
      </c>
      <c r="I303" s="101"/>
      <c r="J303" s="45" t="s">
        <v>7427</v>
      </c>
      <c r="K303" s="45"/>
      <c r="L303" s="45" t="s">
        <v>7408</v>
      </c>
      <c r="M303" s="134"/>
      <c r="N303" s="45"/>
      <c r="O303" s="45"/>
      <c r="P303" s="117" t="s">
        <v>3936</v>
      </c>
      <c r="Q303" s="117" t="s">
        <v>54</v>
      </c>
      <c r="R303" s="48"/>
      <c r="S303" s="48"/>
    </row>
    <row r="304" spans="1:19" x14ac:dyDescent="0.35">
      <c r="A304" s="103" t="s">
        <v>62</v>
      </c>
      <c r="B304" s="90">
        <v>1</v>
      </c>
      <c r="C304" s="91" t="s">
        <v>93</v>
      </c>
      <c r="D304" s="93" t="s">
        <v>1921</v>
      </c>
      <c r="E304" s="92" t="s">
        <v>2120</v>
      </c>
      <c r="F304" s="91" t="s">
        <v>7625</v>
      </c>
      <c r="G304" s="91" t="s">
        <v>277</v>
      </c>
      <c r="H304" s="91" t="s">
        <v>278</v>
      </c>
      <c r="I304" s="91" t="s">
        <v>2301</v>
      </c>
      <c r="J304" s="93" t="s">
        <v>7427</v>
      </c>
      <c r="K304" s="93"/>
      <c r="L304" s="91" t="s">
        <v>91</v>
      </c>
      <c r="M304" s="135" t="s">
        <v>8433</v>
      </c>
      <c r="N304" s="93" t="s">
        <v>8435</v>
      </c>
      <c r="O304" s="93" t="s">
        <v>8438</v>
      </c>
      <c r="P304" s="103" t="s">
        <v>91</v>
      </c>
      <c r="Q304" s="103" t="s">
        <v>54</v>
      </c>
      <c r="R304" s="103"/>
      <c r="S304" s="103"/>
    </row>
    <row r="305" spans="1:19" x14ac:dyDescent="0.35">
      <c r="A305" s="101" t="s">
        <v>62</v>
      </c>
      <c r="B305" s="72">
        <v>2</v>
      </c>
      <c r="C305" s="49" t="s">
        <v>123</v>
      </c>
      <c r="D305" s="51" t="s">
        <v>1948</v>
      </c>
      <c r="E305" s="45" t="s">
        <v>8085</v>
      </c>
      <c r="F305" s="49" t="s">
        <v>7583</v>
      </c>
      <c r="G305" s="49" t="s">
        <v>332</v>
      </c>
      <c r="H305" s="49" t="s">
        <v>422</v>
      </c>
      <c r="I305" s="63" t="s">
        <v>2360</v>
      </c>
      <c r="J305" s="51" t="s">
        <v>7427</v>
      </c>
      <c r="K305" s="51"/>
      <c r="L305" s="89" t="s">
        <v>7407</v>
      </c>
      <c r="M305" s="141" t="s">
        <v>8433</v>
      </c>
      <c r="N305" s="89" t="s">
        <v>8435</v>
      </c>
      <c r="O305" s="89" t="s">
        <v>8438</v>
      </c>
      <c r="P305" s="101" t="s">
        <v>100</v>
      </c>
      <c r="Q305" s="101" t="s">
        <v>54</v>
      </c>
      <c r="R305" s="101"/>
      <c r="S305" s="101"/>
    </row>
    <row r="306" spans="1:19" x14ac:dyDescent="0.35">
      <c r="A306" s="101" t="s">
        <v>62</v>
      </c>
      <c r="B306" s="72">
        <v>3</v>
      </c>
      <c r="C306" s="78" t="s">
        <v>2696</v>
      </c>
      <c r="D306" s="45" t="s">
        <v>6381</v>
      </c>
      <c r="E306" s="51" t="s">
        <v>8094</v>
      </c>
      <c r="F306" s="64" t="s">
        <v>7711</v>
      </c>
      <c r="G306" s="51" t="s">
        <v>3123</v>
      </c>
      <c r="H306" s="45" t="s">
        <v>2900</v>
      </c>
      <c r="I306" s="51"/>
      <c r="J306" s="51" t="s">
        <v>7427</v>
      </c>
      <c r="K306" s="51"/>
      <c r="L306" s="45" t="s">
        <v>91</v>
      </c>
      <c r="M306" s="134" t="s">
        <v>8433</v>
      </c>
      <c r="N306" s="45" t="s">
        <v>8434</v>
      </c>
      <c r="O306" s="45" t="s">
        <v>8438</v>
      </c>
      <c r="P306" s="101" t="s">
        <v>91</v>
      </c>
      <c r="Q306" s="101" t="s">
        <v>54</v>
      </c>
      <c r="R306" s="101"/>
      <c r="S306" s="101"/>
    </row>
    <row r="307" spans="1:19" x14ac:dyDescent="0.35">
      <c r="A307" s="101" t="s">
        <v>62</v>
      </c>
      <c r="B307" s="72">
        <v>4</v>
      </c>
      <c r="C307" s="49" t="s">
        <v>177</v>
      </c>
      <c r="D307" s="51" t="s">
        <v>2053</v>
      </c>
      <c r="E307" s="51" t="s">
        <v>8096</v>
      </c>
      <c r="F307" s="63" t="s">
        <v>7512</v>
      </c>
      <c r="G307" s="49" t="s">
        <v>420</v>
      </c>
      <c r="H307" s="49" t="s">
        <v>421</v>
      </c>
      <c r="I307" s="63" t="s">
        <v>2359</v>
      </c>
      <c r="J307" s="51" t="s">
        <v>7427</v>
      </c>
      <c r="K307" s="51"/>
      <c r="L307" s="49" t="s">
        <v>153</v>
      </c>
      <c r="M307" s="136" t="s">
        <v>8433</v>
      </c>
      <c r="N307" s="51" t="s">
        <v>8434</v>
      </c>
      <c r="O307" s="51" t="s">
        <v>8438</v>
      </c>
      <c r="P307" s="101" t="s">
        <v>153</v>
      </c>
      <c r="Q307" s="101" t="s">
        <v>54</v>
      </c>
      <c r="R307" s="101"/>
      <c r="S307" s="101"/>
    </row>
    <row r="308" spans="1:19" x14ac:dyDescent="0.35">
      <c r="A308" s="101" t="s">
        <v>62</v>
      </c>
      <c r="B308" s="72">
        <v>5</v>
      </c>
      <c r="C308" s="49" t="s">
        <v>178</v>
      </c>
      <c r="D308" s="51" t="s">
        <v>2048</v>
      </c>
      <c r="E308" s="45" t="s">
        <v>8086</v>
      </c>
      <c r="F308" s="63" t="s">
        <v>7712</v>
      </c>
      <c r="G308" s="49" t="s">
        <v>423</v>
      </c>
      <c r="H308" s="49" t="s">
        <v>424</v>
      </c>
      <c r="I308" s="63" t="s">
        <v>2361</v>
      </c>
      <c r="J308" s="51" t="s">
        <v>3403</v>
      </c>
      <c r="K308" s="51" t="s">
        <v>7426</v>
      </c>
      <c r="L308" s="49" t="s">
        <v>91</v>
      </c>
      <c r="M308" s="136">
        <v>1</v>
      </c>
      <c r="N308" s="51" t="s">
        <v>8434</v>
      </c>
      <c r="O308" s="51" t="s">
        <v>8439</v>
      </c>
      <c r="P308" s="101" t="s">
        <v>92</v>
      </c>
      <c r="Q308" s="101" t="s">
        <v>54</v>
      </c>
      <c r="R308" s="101"/>
      <c r="S308" s="101"/>
    </row>
    <row r="309" spans="1:19" x14ac:dyDescent="0.35">
      <c r="A309" s="101" t="s">
        <v>62</v>
      </c>
      <c r="B309" s="72">
        <v>6</v>
      </c>
      <c r="C309" s="49" t="s">
        <v>179</v>
      </c>
      <c r="D309" s="51" t="s">
        <v>1886</v>
      </c>
      <c r="E309" s="45" t="s">
        <v>8087</v>
      </c>
      <c r="F309" s="63" t="s">
        <v>2196</v>
      </c>
      <c r="G309" s="49" t="s">
        <v>425</v>
      </c>
      <c r="H309" s="49" t="s">
        <v>426</v>
      </c>
      <c r="I309" s="63" t="s">
        <v>2362</v>
      </c>
      <c r="J309" s="51" t="s">
        <v>7427</v>
      </c>
      <c r="K309" s="51"/>
      <c r="L309" s="45" t="s">
        <v>7406</v>
      </c>
      <c r="M309" s="134">
        <v>2</v>
      </c>
      <c r="N309" s="45" t="s">
        <v>8434</v>
      </c>
      <c r="O309" s="45" t="s">
        <v>8439</v>
      </c>
      <c r="P309" s="101" t="s">
        <v>165</v>
      </c>
      <c r="Q309" s="101" t="s">
        <v>54</v>
      </c>
      <c r="R309" s="101"/>
      <c r="S309" s="101"/>
    </row>
    <row r="310" spans="1:19" x14ac:dyDescent="0.35">
      <c r="A310" s="101" t="s">
        <v>62</v>
      </c>
      <c r="B310" s="72">
        <v>7</v>
      </c>
      <c r="C310" s="51" t="s">
        <v>2693</v>
      </c>
      <c r="D310" s="45" t="s">
        <v>1883</v>
      </c>
      <c r="E310" s="51" t="s">
        <v>8089</v>
      </c>
      <c r="F310" s="64" t="s">
        <v>8088</v>
      </c>
      <c r="G310" s="51" t="s">
        <v>3120</v>
      </c>
      <c r="H310" s="45" t="s">
        <v>2897</v>
      </c>
      <c r="I310" s="51"/>
      <c r="J310" s="51" t="s">
        <v>7427</v>
      </c>
      <c r="K310" s="51"/>
      <c r="L310" s="45" t="s">
        <v>7406</v>
      </c>
      <c r="M310" s="134">
        <v>0</v>
      </c>
      <c r="N310" s="45" t="s">
        <v>8434</v>
      </c>
      <c r="O310" s="45" t="s">
        <v>8439</v>
      </c>
      <c r="P310" s="101" t="s">
        <v>156</v>
      </c>
      <c r="Q310" s="101" t="s">
        <v>54</v>
      </c>
      <c r="R310" s="101"/>
      <c r="S310" s="101"/>
    </row>
    <row r="311" spans="1:19" x14ac:dyDescent="0.35">
      <c r="A311" s="101" t="s">
        <v>62</v>
      </c>
      <c r="B311" s="72">
        <v>8</v>
      </c>
      <c r="C311" s="51" t="s">
        <v>2694</v>
      </c>
      <c r="D311" s="45" t="s">
        <v>3288</v>
      </c>
      <c r="E311" s="51" t="s">
        <v>8097</v>
      </c>
      <c r="F311" s="64" t="s">
        <v>7714</v>
      </c>
      <c r="G311" s="51" t="s">
        <v>3121</v>
      </c>
      <c r="H311" s="45" t="s">
        <v>2898</v>
      </c>
      <c r="I311" s="51"/>
      <c r="J311" s="51" t="s">
        <v>7427</v>
      </c>
      <c r="K311" s="51"/>
      <c r="L311" s="45" t="s">
        <v>7406</v>
      </c>
      <c r="M311" s="134">
        <v>0</v>
      </c>
      <c r="N311" s="45" t="s">
        <v>8434</v>
      </c>
      <c r="O311" s="45" t="s">
        <v>8439</v>
      </c>
      <c r="P311" s="101" t="s">
        <v>195</v>
      </c>
      <c r="Q311" s="101" t="s">
        <v>54</v>
      </c>
      <c r="R311" s="101"/>
      <c r="S311" s="101"/>
    </row>
    <row r="312" spans="1:19" x14ac:dyDescent="0.35">
      <c r="A312" s="101" t="s">
        <v>62</v>
      </c>
      <c r="B312" s="72">
        <v>9</v>
      </c>
      <c r="C312" s="51" t="s">
        <v>2695</v>
      </c>
      <c r="D312" s="45" t="s">
        <v>3289</v>
      </c>
      <c r="E312" s="51" t="s">
        <v>8098</v>
      </c>
      <c r="F312" s="64" t="s">
        <v>7713</v>
      </c>
      <c r="G312" s="51" t="s">
        <v>3122</v>
      </c>
      <c r="H312" s="45" t="s">
        <v>2899</v>
      </c>
      <c r="I312" s="51"/>
      <c r="J312" s="51" t="s">
        <v>7427</v>
      </c>
      <c r="K312" s="51"/>
      <c r="L312" s="45" t="s">
        <v>7406</v>
      </c>
      <c r="M312" s="134">
        <v>0</v>
      </c>
      <c r="N312" s="45" t="s">
        <v>8434</v>
      </c>
      <c r="O312" s="45" t="s">
        <v>8439</v>
      </c>
      <c r="P312" s="101" t="s">
        <v>165</v>
      </c>
      <c r="Q312" s="101" t="s">
        <v>54</v>
      </c>
      <c r="R312" s="101"/>
      <c r="S312" s="101"/>
    </row>
    <row r="313" spans="1:19" x14ac:dyDescent="0.35">
      <c r="A313" s="103" t="s">
        <v>62</v>
      </c>
      <c r="B313" s="90">
        <v>10</v>
      </c>
      <c r="C313" s="91" t="s">
        <v>7458</v>
      </c>
      <c r="D313" s="91" t="s">
        <v>1893</v>
      </c>
      <c r="E313" s="92" t="s">
        <v>8095</v>
      </c>
      <c r="F313" s="91" t="s">
        <v>2162</v>
      </c>
      <c r="G313" s="91"/>
      <c r="H313" s="91"/>
      <c r="I313" s="91"/>
      <c r="J313" s="93" t="s">
        <v>7427</v>
      </c>
      <c r="K313" s="93"/>
      <c r="L313" s="91" t="s">
        <v>91</v>
      </c>
      <c r="M313" s="135">
        <v>0</v>
      </c>
      <c r="N313" s="93" t="s">
        <v>8434</v>
      </c>
      <c r="O313" s="93" t="s">
        <v>8439</v>
      </c>
      <c r="P313" s="103" t="s">
        <v>91</v>
      </c>
      <c r="Q313" s="103" t="s">
        <v>54</v>
      </c>
      <c r="R313" s="103"/>
      <c r="S313" s="103"/>
    </row>
    <row r="314" spans="1:19" x14ac:dyDescent="0.35">
      <c r="A314" s="121" t="s">
        <v>61</v>
      </c>
      <c r="B314" s="72">
        <v>-99</v>
      </c>
      <c r="C314" s="45" t="s">
        <v>292</v>
      </c>
      <c r="D314" s="101"/>
      <c r="E314" s="45"/>
      <c r="F314" s="101"/>
      <c r="G314" s="45" t="s">
        <v>292</v>
      </c>
      <c r="H314" s="45" t="s">
        <v>292</v>
      </c>
      <c r="I314" s="101"/>
      <c r="J314" s="45" t="s">
        <v>7427</v>
      </c>
      <c r="K314" s="45"/>
      <c r="L314" s="48" t="s">
        <v>7407</v>
      </c>
      <c r="M314" s="102" t="s">
        <v>8433</v>
      </c>
      <c r="N314" s="101" t="s">
        <v>8435</v>
      </c>
      <c r="O314" s="101"/>
      <c r="P314" s="117"/>
      <c r="Q314" s="117" t="s">
        <v>54</v>
      </c>
      <c r="R314" s="48"/>
      <c r="S314" s="48"/>
    </row>
    <row r="315" spans="1:19" x14ac:dyDescent="0.35">
      <c r="A315" s="103" t="s">
        <v>61</v>
      </c>
      <c r="B315" s="90">
        <v>1</v>
      </c>
      <c r="C315" s="91" t="s">
        <v>93</v>
      </c>
      <c r="D315" s="91" t="s">
        <v>1921</v>
      </c>
      <c r="E315" s="92" t="s">
        <v>2120</v>
      </c>
      <c r="F315" s="91" t="s">
        <v>7625</v>
      </c>
      <c r="G315" s="91" t="s">
        <v>277</v>
      </c>
      <c r="H315" s="91" t="s">
        <v>278</v>
      </c>
      <c r="I315" s="91" t="s">
        <v>2301</v>
      </c>
      <c r="J315" s="93" t="s">
        <v>7427</v>
      </c>
      <c r="K315" s="93"/>
      <c r="L315" s="91" t="s">
        <v>91</v>
      </c>
      <c r="M315" s="135" t="s">
        <v>8433</v>
      </c>
      <c r="N315" s="93" t="s">
        <v>8435</v>
      </c>
      <c r="O315" s="93" t="s">
        <v>8438</v>
      </c>
      <c r="P315" s="103" t="s">
        <v>91</v>
      </c>
      <c r="Q315" s="103" t="s">
        <v>54</v>
      </c>
      <c r="R315" s="103"/>
      <c r="S315" s="103"/>
    </row>
    <row r="316" spans="1:19" x14ac:dyDescent="0.35">
      <c r="A316" s="101" t="s">
        <v>61</v>
      </c>
      <c r="B316" s="72">
        <v>2</v>
      </c>
      <c r="C316" s="50" t="s">
        <v>123</v>
      </c>
      <c r="D316" s="50" t="s">
        <v>1920</v>
      </c>
      <c r="E316" s="57"/>
      <c r="F316" s="50" t="s">
        <v>2136</v>
      </c>
      <c r="G316" s="50" t="s">
        <v>332</v>
      </c>
      <c r="H316" s="50" t="s">
        <v>333</v>
      </c>
      <c r="I316" s="63" t="s">
        <v>2322</v>
      </c>
      <c r="J316" s="51" t="s">
        <v>7427</v>
      </c>
      <c r="K316" s="51"/>
      <c r="L316" s="89" t="s">
        <v>7407</v>
      </c>
      <c r="M316" s="141" t="s">
        <v>8433</v>
      </c>
      <c r="N316" s="89" t="s">
        <v>8435</v>
      </c>
      <c r="O316" s="89" t="s">
        <v>8438</v>
      </c>
      <c r="P316" s="101" t="s">
        <v>100</v>
      </c>
      <c r="Q316" s="101" t="s">
        <v>54</v>
      </c>
      <c r="R316" s="101"/>
      <c r="S316" s="101"/>
    </row>
    <row r="317" spans="1:19" x14ac:dyDescent="0.35">
      <c r="A317" s="101" t="s">
        <v>61</v>
      </c>
      <c r="B317" s="72">
        <v>3</v>
      </c>
      <c r="C317" s="77" t="s">
        <v>174</v>
      </c>
      <c r="D317" s="49" t="s">
        <v>6380</v>
      </c>
      <c r="E317" s="45" t="s">
        <v>8099</v>
      </c>
      <c r="F317" s="63" t="s">
        <v>7715</v>
      </c>
      <c r="G317" s="49" t="s">
        <v>415</v>
      </c>
      <c r="H317" s="49" t="s">
        <v>416</v>
      </c>
      <c r="I317" s="63" t="s">
        <v>2356</v>
      </c>
      <c r="J317" s="51" t="s">
        <v>7427</v>
      </c>
      <c r="K317" s="51"/>
      <c r="L317" s="49" t="s">
        <v>91</v>
      </c>
      <c r="M317" s="136" t="s">
        <v>8433</v>
      </c>
      <c r="N317" s="51" t="s">
        <v>8434</v>
      </c>
      <c r="O317" s="51" t="s">
        <v>8438</v>
      </c>
      <c r="P317" s="101" t="s">
        <v>91</v>
      </c>
      <c r="Q317" s="101" t="s">
        <v>54</v>
      </c>
      <c r="R317" s="101"/>
      <c r="S317" s="101"/>
    </row>
    <row r="318" spans="1:19" x14ac:dyDescent="0.35">
      <c r="A318" s="101" t="s">
        <v>61</v>
      </c>
      <c r="B318" s="72">
        <v>4</v>
      </c>
      <c r="C318" s="51" t="s">
        <v>2691</v>
      </c>
      <c r="D318" s="45" t="s">
        <v>6595</v>
      </c>
      <c r="E318" s="51" t="s">
        <v>8101</v>
      </c>
      <c r="F318" s="64" t="s">
        <v>7716</v>
      </c>
      <c r="G318" s="51" t="s">
        <v>3117</v>
      </c>
      <c r="H318" s="45" t="s">
        <v>2895</v>
      </c>
      <c r="I318" s="51"/>
      <c r="J318" s="51" t="s">
        <v>3399</v>
      </c>
      <c r="K318" s="51" t="s">
        <v>7426</v>
      </c>
      <c r="L318" s="45" t="s">
        <v>91</v>
      </c>
      <c r="M318" s="134">
        <v>0</v>
      </c>
      <c r="N318" s="45" t="s">
        <v>8434</v>
      </c>
      <c r="O318" s="45" t="s">
        <v>8439</v>
      </c>
      <c r="P318" s="101" t="s">
        <v>92</v>
      </c>
      <c r="Q318" s="101" t="s">
        <v>54</v>
      </c>
      <c r="R318" s="101"/>
      <c r="S318" s="101"/>
    </row>
    <row r="319" spans="1:19" x14ac:dyDescent="0.35">
      <c r="A319" s="101" t="s">
        <v>61</v>
      </c>
      <c r="B319" s="72">
        <v>5</v>
      </c>
      <c r="C319" s="49" t="s">
        <v>176</v>
      </c>
      <c r="D319" s="49" t="s">
        <v>1949</v>
      </c>
      <c r="E319" s="45" t="s">
        <v>8103</v>
      </c>
      <c r="F319" s="63" t="s">
        <v>8102</v>
      </c>
      <c r="G319" s="51" t="s">
        <v>3119</v>
      </c>
      <c r="H319" s="49" t="s">
        <v>419</v>
      </c>
      <c r="I319" s="63" t="s">
        <v>2358</v>
      </c>
      <c r="J319" s="51" t="s">
        <v>7427</v>
      </c>
      <c r="K319" s="51"/>
      <c r="L319" s="49" t="s">
        <v>7407</v>
      </c>
      <c r="M319" s="136">
        <v>0</v>
      </c>
      <c r="N319" s="51" t="s">
        <v>8434</v>
      </c>
      <c r="O319" s="51" t="s">
        <v>8439</v>
      </c>
      <c r="P319" s="101" t="s">
        <v>100</v>
      </c>
      <c r="Q319" s="101" t="s">
        <v>54</v>
      </c>
      <c r="R319" s="101"/>
      <c r="S319" s="101"/>
    </row>
    <row r="320" spans="1:19" x14ac:dyDescent="0.35">
      <c r="A320" s="101" t="s">
        <v>61</v>
      </c>
      <c r="B320" s="72">
        <v>6</v>
      </c>
      <c r="C320" s="51" t="s">
        <v>2692</v>
      </c>
      <c r="D320" s="45" t="s">
        <v>3297</v>
      </c>
      <c r="E320" s="45" t="s">
        <v>8104</v>
      </c>
      <c r="F320" s="64" t="s">
        <v>7717</v>
      </c>
      <c r="G320" s="51" t="s">
        <v>3118</v>
      </c>
      <c r="H320" s="45" t="s">
        <v>2896</v>
      </c>
      <c r="I320" s="51"/>
      <c r="J320" s="51" t="s">
        <v>7427</v>
      </c>
      <c r="K320" s="51"/>
      <c r="L320" s="45" t="s">
        <v>7406</v>
      </c>
      <c r="M320" s="134">
        <v>0</v>
      </c>
      <c r="N320" s="45" t="s">
        <v>8434</v>
      </c>
      <c r="O320" s="45" t="s">
        <v>8439</v>
      </c>
      <c r="P320" s="101" t="s">
        <v>165</v>
      </c>
      <c r="Q320" s="101" t="s">
        <v>54</v>
      </c>
      <c r="R320" s="101"/>
      <c r="S320" s="101"/>
    </row>
    <row r="321" spans="1:19" x14ac:dyDescent="0.35">
      <c r="A321" s="101" t="s">
        <v>61</v>
      </c>
      <c r="B321" s="72">
        <v>7</v>
      </c>
      <c r="C321" s="49" t="s">
        <v>175</v>
      </c>
      <c r="D321" s="49" t="s">
        <v>1893</v>
      </c>
      <c r="E321" s="45" t="s">
        <v>8100</v>
      </c>
      <c r="F321" s="63" t="s">
        <v>2162</v>
      </c>
      <c r="G321" s="49" t="s">
        <v>417</v>
      </c>
      <c r="H321" s="49" t="s">
        <v>418</v>
      </c>
      <c r="I321" s="63" t="s">
        <v>2357</v>
      </c>
      <c r="J321" s="51" t="s">
        <v>7427</v>
      </c>
      <c r="K321" s="51"/>
      <c r="L321" s="49" t="s">
        <v>91</v>
      </c>
      <c r="M321" s="136">
        <v>0</v>
      </c>
      <c r="N321" s="51" t="s">
        <v>8434</v>
      </c>
      <c r="O321" s="51" t="s">
        <v>8439</v>
      </c>
      <c r="P321" s="101" t="s">
        <v>91</v>
      </c>
      <c r="Q321" s="101" t="s">
        <v>54</v>
      </c>
      <c r="R321" s="101"/>
      <c r="S321" s="101"/>
    </row>
    <row r="322" spans="1:19" x14ac:dyDescent="0.35">
      <c r="A322" s="122" t="s">
        <v>6721</v>
      </c>
      <c r="B322" s="72">
        <v>-99</v>
      </c>
      <c r="C322" s="45" t="s">
        <v>292</v>
      </c>
      <c r="D322" s="101"/>
      <c r="E322" s="45"/>
      <c r="F322" s="101"/>
      <c r="G322" s="45" t="s">
        <v>292</v>
      </c>
      <c r="H322" s="45" t="s">
        <v>292</v>
      </c>
      <c r="I322" s="101"/>
      <c r="J322" s="45" t="s">
        <v>7427</v>
      </c>
      <c r="K322" s="45"/>
      <c r="L322" s="48" t="s">
        <v>7407</v>
      </c>
      <c r="M322" s="102" t="s">
        <v>8433</v>
      </c>
      <c r="N322" s="101" t="s">
        <v>8435</v>
      </c>
      <c r="O322" s="101"/>
      <c r="P322" s="117"/>
      <c r="Q322" s="117" t="s">
        <v>54</v>
      </c>
      <c r="R322" s="48"/>
      <c r="S322" s="48"/>
    </row>
    <row r="323" spans="1:19" x14ac:dyDescent="0.35">
      <c r="A323" s="121" t="s">
        <v>2778</v>
      </c>
      <c r="B323" s="72">
        <v>-99</v>
      </c>
      <c r="C323" s="45" t="s">
        <v>292</v>
      </c>
      <c r="D323" s="101"/>
      <c r="E323" s="45"/>
      <c r="F323" s="101"/>
      <c r="G323" s="45" t="s">
        <v>292</v>
      </c>
      <c r="H323" s="45" t="s">
        <v>292</v>
      </c>
      <c r="I323" s="101"/>
      <c r="J323" s="45" t="s">
        <v>7427</v>
      </c>
      <c r="K323" s="45"/>
      <c r="L323" s="48" t="s">
        <v>7407</v>
      </c>
      <c r="M323" s="102" t="s">
        <v>8433</v>
      </c>
      <c r="N323" s="101" t="s">
        <v>8435</v>
      </c>
      <c r="O323" s="101"/>
      <c r="P323" s="117"/>
      <c r="Q323" s="117" t="s">
        <v>54</v>
      </c>
      <c r="R323" s="48"/>
      <c r="S323" s="48"/>
    </row>
    <row r="324" spans="1:19" x14ac:dyDescent="0.35">
      <c r="A324" s="101" t="s">
        <v>2778</v>
      </c>
      <c r="B324" s="72">
        <v>-99</v>
      </c>
      <c r="C324" s="45" t="s">
        <v>6628</v>
      </c>
      <c r="D324" s="101"/>
      <c r="E324" s="45"/>
      <c r="F324" s="101"/>
      <c r="G324" s="45" t="s">
        <v>6724</v>
      </c>
      <c r="H324" s="45" t="s">
        <v>6725</v>
      </c>
      <c r="I324" s="101"/>
      <c r="J324" s="45" t="s">
        <v>7427</v>
      </c>
      <c r="K324" s="45"/>
      <c r="L324" s="119" t="s">
        <v>7407</v>
      </c>
      <c r="M324" s="143"/>
      <c r="N324" s="119"/>
      <c r="O324" s="119"/>
      <c r="P324" s="117" t="s">
        <v>2986</v>
      </c>
      <c r="Q324" s="117" t="s">
        <v>54</v>
      </c>
      <c r="R324" s="45"/>
      <c r="S324" s="45"/>
    </row>
    <row r="325" spans="1:19" x14ac:dyDescent="0.35">
      <c r="A325" s="101" t="s">
        <v>2778</v>
      </c>
      <c r="B325" s="72">
        <v>-99</v>
      </c>
      <c r="C325" s="45" t="s">
        <v>6627</v>
      </c>
      <c r="D325" s="101"/>
      <c r="E325" s="45"/>
      <c r="F325" s="101"/>
      <c r="G325" s="45" t="s">
        <v>6722</v>
      </c>
      <c r="H325" s="45" t="s">
        <v>6723</v>
      </c>
      <c r="I325" s="101"/>
      <c r="J325" s="45" t="s">
        <v>7427</v>
      </c>
      <c r="K325" s="45"/>
      <c r="L325" s="45" t="s">
        <v>7408</v>
      </c>
      <c r="M325" s="134"/>
      <c r="N325" s="45"/>
      <c r="O325" s="45"/>
      <c r="P325" s="117" t="s">
        <v>3936</v>
      </c>
      <c r="Q325" s="117" t="s">
        <v>54</v>
      </c>
      <c r="R325" s="45"/>
      <c r="S325" s="45"/>
    </row>
    <row r="326" spans="1:19" x14ac:dyDescent="0.35">
      <c r="A326" s="101" t="s">
        <v>2778</v>
      </c>
      <c r="B326" s="72">
        <v>-99</v>
      </c>
      <c r="C326" s="45" t="s">
        <v>6630</v>
      </c>
      <c r="D326" s="101"/>
      <c r="E326" s="45"/>
      <c r="F326" s="101"/>
      <c r="G326" s="45" t="s">
        <v>6728</v>
      </c>
      <c r="H326" s="45" t="s">
        <v>6729</v>
      </c>
      <c r="I326" s="101"/>
      <c r="J326" s="45" t="s">
        <v>7427</v>
      </c>
      <c r="K326" s="45"/>
      <c r="L326" s="119" t="s">
        <v>7407</v>
      </c>
      <c r="M326" s="143"/>
      <c r="N326" s="119"/>
      <c r="O326" s="119"/>
      <c r="P326" s="117" t="s">
        <v>2986</v>
      </c>
      <c r="Q326" s="117" t="s">
        <v>54</v>
      </c>
      <c r="R326" s="45"/>
      <c r="S326" s="45"/>
    </row>
    <row r="327" spans="1:19" x14ac:dyDescent="0.35">
      <c r="A327" s="101" t="s">
        <v>2778</v>
      </c>
      <c r="B327" s="72">
        <v>-99</v>
      </c>
      <c r="C327" s="45" t="s">
        <v>6629</v>
      </c>
      <c r="D327" s="101"/>
      <c r="E327" s="45"/>
      <c r="F327" s="101"/>
      <c r="G327" s="45" t="s">
        <v>6726</v>
      </c>
      <c r="H327" s="45" t="s">
        <v>6727</v>
      </c>
      <c r="I327" s="101"/>
      <c r="J327" s="45" t="s">
        <v>7427</v>
      </c>
      <c r="K327" s="45"/>
      <c r="L327" s="45" t="s">
        <v>7408</v>
      </c>
      <c r="M327" s="134"/>
      <c r="N327" s="45"/>
      <c r="O327" s="45"/>
      <c r="P327" s="117" t="s">
        <v>3936</v>
      </c>
      <c r="Q327" s="117" t="s">
        <v>54</v>
      </c>
      <c r="R327" s="45"/>
      <c r="S327" s="45"/>
    </row>
    <row r="328" spans="1:19" x14ac:dyDescent="0.35">
      <c r="A328" s="123" t="s">
        <v>2778</v>
      </c>
      <c r="B328" s="86">
        <v>1</v>
      </c>
      <c r="C328" s="61" t="s">
        <v>93</v>
      </c>
      <c r="D328" s="61" t="s">
        <v>1921</v>
      </c>
      <c r="E328" s="62" t="s">
        <v>2120</v>
      </c>
      <c r="F328" s="61" t="s">
        <v>7625</v>
      </c>
      <c r="G328" s="61" t="s">
        <v>277</v>
      </c>
      <c r="H328" s="61" t="s">
        <v>278</v>
      </c>
      <c r="I328" s="61" t="s">
        <v>2301</v>
      </c>
      <c r="J328" s="87" t="s">
        <v>7427</v>
      </c>
      <c r="K328" s="87"/>
      <c r="L328" s="61" t="s">
        <v>91</v>
      </c>
      <c r="M328" s="138" t="s">
        <v>8433</v>
      </c>
      <c r="N328" s="87" t="s">
        <v>8435</v>
      </c>
      <c r="O328" s="87" t="s">
        <v>8438</v>
      </c>
      <c r="P328" s="123" t="s">
        <v>91</v>
      </c>
      <c r="Q328" s="123" t="s">
        <v>54</v>
      </c>
      <c r="R328" s="123"/>
      <c r="S328" s="123"/>
    </row>
    <row r="329" spans="1:19" x14ac:dyDescent="0.35">
      <c r="A329" s="101" t="s">
        <v>2778</v>
      </c>
      <c r="B329" s="72">
        <v>2</v>
      </c>
      <c r="C329" s="54" t="s">
        <v>130</v>
      </c>
      <c r="D329" s="50" t="s">
        <v>1920</v>
      </c>
      <c r="E329" s="51" t="s">
        <v>8110</v>
      </c>
      <c r="F329" s="51" t="s">
        <v>2136</v>
      </c>
      <c r="G329" s="51"/>
      <c r="H329" s="51"/>
      <c r="I329" s="51"/>
      <c r="J329" s="51" t="s">
        <v>7427</v>
      </c>
      <c r="K329" s="51"/>
      <c r="L329" s="49" t="s">
        <v>7407</v>
      </c>
      <c r="M329" s="136" t="s">
        <v>8433</v>
      </c>
      <c r="N329" s="51" t="s">
        <v>8435</v>
      </c>
      <c r="O329" s="51" t="s">
        <v>8438</v>
      </c>
      <c r="P329" s="101" t="s">
        <v>100</v>
      </c>
      <c r="Q329" s="101" t="s">
        <v>54</v>
      </c>
      <c r="R329" s="101"/>
      <c r="S329" s="101"/>
    </row>
    <row r="330" spans="1:19" x14ac:dyDescent="0.35">
      <c r="A330" s="101" t="s">
        <v>2778</v>
      </c>
      <c r="B330" s="72">
        <v>3</v>
      </c>
      <c r="C330" s="78" t="s">
        <v>2732</v>
      </c>
      <c r="D330" s="49" t="s">
        <v>6382</v>
      </c>
      <c r="E330" s="51" t="s">
        <v>8105</v>
      </c>
      <c r="F330" s="63" t="s">
        <v>7725</v>
      </c>
      <c r="G330" s="51" t="s">
        <v>3164</v>
      </c>
      <c r="H330" s="45" t="s">
        <v>2936</v>
      </c>
      <c r="I330" s="51"/>
      <c r="J330" s="51" t="s">
        <v>7427</v>
      </c>
      <c r="K330" s="51"/>
      <c r="L330" s="45" t="s">
        <v>91</v>
      </c>
      <c r="M330" s="134" t="s">
        <v>8433</v>
      </c>
      <c r="N330" s="45" t="s">
        <v>8434</v>
      </c>
      <c r="O330" s="45" t="s">
        <v>8438</v>
      </c>
      <c r="P330" s="101" t="s">
        <v>91</v>
      </c>
      <c r="Q330" s="101" t="s">
        <v>54</v>
      </c>
      <c r="R330" s="101"/>
      <c r="S330" s="101"/>
    </row>
    <row r="331" spans="1:19" x14ac:dyDescent="0.35">
      <c r="A331" s="101" t="s">
        <v>2778</v>
      </c>
      <c r="B331" s="72">
        <v>4</v>
      </c>
      <c r="C331" s="51" t="s">
        <v>2734</v>
      </c>
      <c r="D331" s="49" t="s">
        <v>3290</v>
      </c>
      <c r="E331" s="51" t="s">
        <v>8106</v>
      </c>
      <c r="F331" s="64" t="s">
        <v>7718</v>
      </c>
      <c r="G331" s="51" t="s">
        <v>3166</v>
      </c>
      <c r="H331" s="45" t="s">
        <v>2938</v>
      </c>
      <c r="I331" s="51"/>
      <c r="J331" s="51" t="s">
        <v>7427</v>
      </c>
      <c r="K331" s="51"/>
      <c r="L331" s="45" t="s">
        <v>153</v>
      </c>
      <c r="M331" s="134" t="s">
        <v>8433</v>
      </c>
      <c r="N331" s="45" t="s">
        <v>8434</v>
      </c>
      <c r="O331" s="45" t="s">
        <v>8438</v>
      </c>
      <c r="P331" s="101" t="s">
        <v>153</v>
      </c>
      <c r="Q331" s="101" t="s">
        <v>54</v>
      </c>
      <c r="R331" s="101"/>
      <c r="S331" s="101"/>
    </row>
    <row r="332" spans="1:19" x14ac:dyDescent="0.35">
      <c r="A332" s="101" t="s">
        <v>2778</v>
      </c>
      <c r="B332" s="72">
        <v>5</v>
      </c>
      <c r="C332" s="51" t="s">
        <v>2739</v>
      </c>
      <c r="D332" s="49" t="s">
        <v>3291</v>
      </c>
      <c r="E332" s="51" t="s">
        <v>8107</v>
      </c>
      <c r="F332" s="64" t="s">
        <v>7719</v>
      </c>
      <c r="G332" s="51" t="s">
        <v>3171</v>
      </c>
      <c r="H332" s="45" t="s">
        <v>2943</v>
      </c>
      <c r="I332" s="51"/>
      <c r="J332" s="51" t="s">
        <v>7427</v>
      </c>
      <c r="K332" s="51"/>
      <c r="L332" s="45" t="s">
        <v>153</v>
      </c>
      <c r="M332" s="134" t="s">
        <v>8433</v>
      </c>
      <c r="N332" s="45" t="s">
        <v>8434</v>
      </c>
      <c r="O332" s="45" t="s">
        <v>8438</v>
      </c>
      <c r="P332" s="101" t="s">
        <v>153</v>
      </c>
      <c r="Q332" s="101" t="s">
        <v>54</v>
      </c>
      <c r="R332" s="101"/>
      <c r="S332" s="101"/>
    </row>
    <row r="333" spans="1:19" x14ac:dyDescent="0.35">
      <c r="A333" s="101" t="s">
        <v>2778</v>
      </c>
      <c r="B333" s="72">
        <v>6</v>
      </c>
      <c r="C333" s="51" t="s">
        <v>2735</v>
      </c>
      <c r="D333" s="45" t="s">
        <v>3292</v>
      </c>
      <c r="E333" s="51" t="s">
        <v>8090</v>
      </c>
      <c r="F333" s="64" t="s">
        <v>7720</v>
      </c>
      <c r="G333" s="51" t="s">
        <v>3167</v>
      </c>
      <c r="H333" s="45" t="s">
        <v>3408</v>
      </c>
      <c r="I333" s="51"/>
      <c r="J333" s="51" t="s">
        <v>3409</v>
      </c>
      <c r="K333" s="51" t="s">
        <v>7426</v>
      </c>
      <c r="L333" s="45" t="s">
        <v>91</v>
      </c>
      <c r="M333" s="134">
        <v>0</v>
      </c>
      <c r="N333" s="45" t="s">
        <v>8434</v>
      </c>
      <c r="O333" s="45" t="s">
        <v>8439</v>
      </c>
      <c r="P333" s="101" t="s">
        <v>92</v>
      </c>
      <c r="Q333" s="101" t="s">
        <v>54</v>
      </c>
      <c r="R333" s="101"/>
      <c r="S333" s="101"/>
    </row>
    <row r="334" spans="1:19" x14ac:dyDescent="0.35">
      <c r="A334" s="101" t="s">
        <v>2778</v>
      </c>
      <c r="B334" s="72">
        <v>7</v>
      </c>
      <c r="C334" s="51" t="s">
        <v>2740</v>
      </c>
      <c r="D334" s="45" t="s">
        <v>3293</v>
      </c>
      <c r="E334" s="51" t="s">
        <v>8108</v>
      </c>
      <c r="F334" s="64" t="s">
        <v>7721</v>
      </c>
      <c r="G334" s="51" t="s">
        <v>3172</v>
      </c>
      <c r="H334" s="45" t="s">
        <v>2944</v>
      </c>
      <c r="I334" s="51"/>
      <c r="J334" s="51" t="s">
        <v>3409</v>
      </c>
      <c r="K334" s="51" t="s">
        <v>7426</v>
      </c>
      <c r="L334" s="45" t="s">
        <v>91</v>
      </c>
      <c r="M334" s="134">
        <v>0</v>
      </c>
      <c r="N334" s="45" t="s">
        <v>8434</v>
      </c>
      <c r="O334" s="45" t="s">
        <v>8439</v>
      </c>
      <c r="P334" s="101" t="s">
        <v>92</v>
      </c>
      <c r="Q334" s="101" t="s">
        <v>54</v>
      </c>
      <c r="R334" s="101"/>
      <c r="S334" s="101"/>
    </row>
    <row r="335" spans="1:19" x14ac:dyDescent="0.35">
      <c r="A335" s="101" t="s">
        <v>2778</v>
      </c>
      <c r="B335" s="72">
        <v>8</v>
      </c>
      <c r="C335" s="51" t="s">
        <v>2737</v>
      </c>
      <c r="D335" s="45" t="s">
        <v>3294</v>
      </c>
      <c r="E335" s="51" t="s">
        <v>8091</v>
      </c>
      <c r="F335" s="64" t="s">
        <v>7722</v>
      </c>
      <c r="G335" s="51" t="s">
        <v>3169</v>
      </c>
      <c r="H335" s="45" t="s">
        <v>2941</v>
      </c>
      <c r="I335" s="51"/>
      <c r="J335" s="51" t="s">
        <v>7427</v>
      </c>
      <c r="K335" s="51"/>
      <c r="L335" s="45" t="s">
        <v>7406</v>
      </c>
      <c r="M335" s="134">
        <v>0</v>
      </c>
      <c r="N335" s="45" t="s">
        <v>8434</v>
      </c>
      <c r="O335" s="45" t="s">
        <v>8439</v>
      </c>
      <c r="P335" s="101" t="s">
        <v>2998</v>
      </c>
      <c r="Q335" s="101" t="s">
        <v>54</v>
      </c>
      <c r="R335" s="101"/>
      <c r="S335" s="101"/>
    </row>
    <row r="336" spans="1:19" x14ac:dyDescent="0.35">
      <c r="A336" s="101" t="s">
        <v>2778</v>
      </c>
      <c r="B336" s="72">
        <v>9</v>
      </c>
      <c r="C336" s="51" t="s">
        <v>2736</v>
      </c>
      <c r="D336" s="45" t="s">
        <v>3295</v>
      </c>
      <c r="E336" s="51" t="s">
        <v>8092</v>
      </c>
      <c r="F336" s="64" t="s">
        <v>7723</v>
      </c>
      <c r="G336" s="51" t="s">
        <v>3168</v>
      </c>
      <c r="H336" s="45" t="s">
        <v>2940</v>
      </c>
      <c r="I336" s="51"/>
      <c r="J336" s="51" t="s">
        <v>7427</v>
      </c>
      <c r="K336" s="51"/>
      <c r="L336" s="45" t="s">
        <v>7406</v>
      </c>
      <c r="M336" s="134">
        <v>0</v>
      </c>
      <c r="N336" s="45" t="s">
        <v>8434</v>
      </c>
      <c r="O336" s="45" t="s">
        <v>8439</v>
      </c>
      <c r="P336" s="101" t="s">
        <v>165</v>
      </c>
      <c r="Q336" s="101" t="s">
        <v>54</v>
      </c>
      <c r="R336" s="101"/>
      <c r="S336" s="101"/>
    </row>
    <row r="337" spans="1:19" x14ac:dyDescent="0.35">
      <c r="A337" s="101" t="s">
        <v>2778</v>
      </c>
      <c r="B337" s="72">
        <v>10</v>
      </c>
      <c r="C337" s="51" t="s">
        <v>2738</v>
      </c>
      <c r="D337" s="45" t="s">
        <v>3296</v>
      </c>
      <c r="E337" s="51" t="s">
        <v>8093</v>
      </c>
      <c r="F337" s="64" t="s">
        <v>7724</v>
      </c>
      <c r="G337" s="51" t="s">
        <v>3170</v>
      </c>
      <c r="H337" s="45" t="s">
        <v>2942</v>
      </c>
      <c r="I337" s="51"/>
      <c r="J337" s="51" t="s">
        <v>3641</v>
      </c>
      <c r="K337" s="51" t="s">
        <v>7426</v>
      </c>
      <c r="L337" s="45" t="s">
        <v>91</v>
      </c>
      <c r="M337" s="134">
        <v>0</v>
      </c>
      <c r="N337" s="45" t="s">
        <v>8434</v>
      </c>
      <c r="O337" s="45" t="s">
        <v>8439</v>
      </c>
      <c r="P337" s="101" t="s">
        <v>92</v>
      </c>
      <c r="Q337" s="101" t="s">
        <v>54</v>
      </c>
      <c r="R337" s="101"/>
      <c r="S337" s="101"/>
    </row>
    <row r="338" spans="1:19" x14ac:dyDescent="0.35">
      <c r="A338" s="101" t="s">
        <v>2778</v>
      </c>
      <c r="B338" s="72">
        <v>11</v>
      </c>
      <c r="C338" s="51" t="s">
        <v>2733</v>
      </c>
      <c r="D338" s="45" t="s">
        <v>1893</v>
      </c>
      <c r="E338" s="51" t="s">
        <v>8109</v>
      </c>
      <c r="F338" s="63" t="s">
        <v>2162</v>
      </c>
      <c r="G338" s="51" t="s">
        <v>3165</v>
      </c>
      <c r="H338" s="45" t="s">
        <v>2937</v>
      </c>
      <c r="I338" s="51"/>
      <c r="J338" s="51" t="s">
        <v>7427</v>
      </c>
      <c r="K338" s="51"/>
      <c r="L338" s="45" t="s">
        <v>91</v>
      </c>
      <c r="M338" s="134">
        <v>0</v>
      </c>
      <c r="N338" s="45" t="s">
        <v>8434</v>
      </c>
      <c r="O338" s="45" t="s">
        <v>8439</v>
      </c>
      <c r="P338" s="101" t="s">
        <v>91</v>
      </c>
      <c r="Q338" s="101" t="s">
        <v>54</v>
      </c>
      <c r="R338" s="101"/>
      <c r="S338" s="101"/>
    </row>
    <row r="339" spans="1:19" x14ac:dyDescent="0.35">
      <c r="A339" s="107" t="s">
        <v>79</v>
      </c>
      <c r="B339" s="124">
        <v>-99</v>
      </c>
      <c r="C339" s="107" t="s">
        <v>2580</v>
      </c>
      <c r="D339" s="57" t="s">
        <v>2785</v>
      </c>
      <c r="E339" s="107"/>
      <c r="F339" s="107"/>
      <c r="G339" s="57" t="s">
        <v>634</v>
      </c>
      <c r="H339" s="57" t="s">
        <v>2785</v>
      </c>
      <c r="I339" s="107"/>
      <c r="J339" s="107" t="s">
        <v>7427</v>
      </c>
      <c r="K339" s="107"/>
      <c r="L339" s="107" t="s">
        <v>7407</v>
      </c>
      <c r="M339" s="124">
        <v>0</v>
      </c>
      <c r="N339" s="107" t="s">
        <v>8434</v>
      </c>
      <c r="O339" s="107"/>
      <c r="P339" s="107" t="s">
        <v>100</v>
      </c>
      <c r="Q339" s="107" t="s">
        <v>80</v>
      </c>
      <c r="R339" s="107"/>
      <c r="S339" s="107"/>
    </row>
    <row r="340" spans="1:19" x14ac:dyDescent="0.35">
      <c r="A340" s="101" t="s">
        <v>79</v>
      </c>
      <c r="B340" s="72">
        <v>-99</v>
      </c>
      <c r="C340" s="101" t="s">
        <v>292</v>
      </c>
      <c r="D340" s="57" t="s">
        <v>6455</v>
      </c>
      <c r="E340" s="101"/>
      <c r="F340" s="101"/>
      <c r="G340" s="45" t="s">
        <v>4097</v>
      </c>
      <c r="H340" s="45" t="s">
        <v>292</v>
      </c>
      <c r="I340" s="101"/>
      <c r="J340" s="51" t="s">
        <v>7427</v>
      </c>
      <c r="K340" s="51"/>
      <c r="L340" s="48" t="s">
        <v>7407</v>
      </c>
      <c r="M340" s="137" t="s">
        <v>8433</v>
      </c>
      <c r="N340" s="48" t="s">
        <v>8435</v>
      </c>
      <c r="O340" s="48"/>
      <c r="P340" s="101"/>
      <c r="Q340" s="101" t="s">
        <v>80</v>
      </c>
      <c r="R340" s="101"/>
      <c r="S340" s="101"/>
    </row>
    <row r="341" spans="1:19" x14ac:dyDescent="0.35">
      <c r="A341" s="107" t="s">
        <v>79</v>
      </c>
      <c r="B341" s="124">
        <v>-99</v>
      </c>
      <c r="C341" s="107" t="s">
        <v>2579</v>
      </c>
      <c r="D341" s="57" t="s">
        <v>5038</v>
      </c>
      <c r="E341" s="107"/>
      <c r="F341" s="107"/>
      <c r="G341" s="57" t="s">
        <v>3003</v>
      </c>
      <c r="H341" s="57" t="s">
        <v>5038</v>
      </c>
      <c r="I341" s="107"/>
      <c r="J341" s="107" t="s">
        <v>7427</v>
      </c>
      <c r="K341" s="107"/>
      <c r="L341" s="107" t="s">
        <v>7407</v>
      </c>
      <c r="M341" s="124">
        <v>0</v>
      </c>
      <c r="N341" s="107" t="s">
        <v>8434</v>
      </c>
      <c r="O341" s="107"/>
      <c r="P341" s="107" t="s">
        <v>100</v>
      </c>
      <c r="Q341" s="107" t="s">
        <v>80</v>
      </c>
      <c r="R341" s="107"/>
      <c r="S341" s="107"/>
    </row>
    <row r="342" spans="1:19" x14ac:dyDescent="0.35">
      <c r="A342" s="107" t="s">
        <v>79</v>
      </c>
      <c r="B342" s="124">
        <v>-99</v>
      </c>
      <c r="C342" s="107" t="s">
        <v>2578</v>
      </c>
      <c r="D342" s="107" t="s">
        <v>2783</v>
      </c>
      <c r="E342" s="107"/>
      <c r="F342" s="107"/>
      <c r="G342" s="57" t="s">
        <v>3002</v>
      </c>
      <c r="H342" s="57" t="s">
        <v>2783</v>
      </c>
      <c r="I342" s="107"/>
      <c r="J342" s="107" t="s">
        <v>7427</v>
      </c>
      <c r="K342" s="107"/>
      <c r="L342" s="107" t="s">
        <v>7407</v>
      </c>
      <c r="M342" s="124">
        <v>0</v>
      </c>
      <c r="N342" s="107" t="s">
        <v>8434</v>
      </c>
      <c r="O342" s="107"/>
      <c r="P342" s="107" t="s">
        <v>100</v>
      </c>
      <c r="Q342" s="107" t="s">
        <v>80</v>
      </c>
      <c r="R342" s="107"/>
      <c r="S342" s="107"/>
    </row>
    <row r="343" spans="1:19" x14ac:dyDescent="0.35">
      <c r="A343" s="103" t="s">
        <v>79</v>
      </c>
      <c r="B343" s="90">
        <v>1</v>
      </c>
      <c r="C343" s="91" t="s">
        <v>93</v>
      </c>
      <c r="D343" s="103" t="s">
        <v>1921</v>
      </c>
      <c r="E343" s="92"/>
      <c r="F343" s="91" t="s">
        <v>7582</v>
      </c>
      <c r="G343" s="91" t="s">
        <v>277</v>
      </c>
      <c r="H343" s="91" t="s">
        <v>278</v>
      </c>
      <c r="I343" s="91" t="s">
        <v>2301</v>
      </c>
      <c r="J343" s="93" t="s">
        <v>7427</v>
      </c>
      <c r="K343" s="93"/>
      <c r="L343" s="91" t="s">
        <v>91</v>
      </c>
      <c r="M343" s="135" t="s">
        <v>8433</v>
      </c>
      <c r="N343" s="93" t="s">
        <v>8435</v>
      </c>
      <c r="O343" s="93" t="s">
        <v>8438</v>
      </c>
      <c r="P343" s="103" t="s">
        <v>91</v>
      </c>
      <c r="Q343" s="103" t="s">
        <v>80</v>
      </c>
      <c r="R343" s="103"/>
      <c r="S343" s="103"/>
    </row>
    <row r="344" spans="1:19" x14ac:dyDescent="0.35">
      <c r="A344" s="101" t="s">
        <v>79</v>
      </c>
      <c r="B344" s="100">
        <v>3</v>
      </c>
      <c r="C344" s="101" t="s">
        <v>258</v>
      </c>
      <c r="D344" s="45" t="s">
        <v>7467</v>
      </c>
      <c r="E344" s="65"/>
      <c r="F344" s="49" t="s">
        <v>2208</v>
      </c>
      <c r="G344" s="49" t="s">
        <v>465</v>
      </c>
      <c r="H344" s="49" t="s">
        <v>466</v>
      </c>
      <c r="I344" s="63" t="s">
        <v>2382</v>
      </c>
      <c r="J344" s="51" t="s">
        <v>7427</v>
      </c>
      <c r="K344" s="51"/>
      <c r="L344" s="89" t="s">
        <v>7407</v>
      </c>
      <c r="M344" s="141" t="s">
        <v>8433</v>
      </c>
      <c r="N344" s="89" t="s">
        <v>8435</v>
      </c>
      <c r="O344" s="89" t="s">
        <v>8438</v>
      </c>
      <c r="P344" s="101" t="s">
        <v>100</v>
      </c>
      <c r="Q344" s="101" t="s">
        <v>80</v>
      </c>
      <c r="R344" s="101"/>
      <c r="S344" s="101"/>
    </row>
    <row r="345" spans="1:19" x14ac:dyDescent="0.35">
      <c r="A345" s="103" t="s">
        <v>79</v>
      </c>
      <c r="B345" s="104">
        <v>4</v>
      </c>
      <c r="C345" s="103" t="s">
        <v>7473</v>
      </c>
      <c r="D345" s="103" t="s">
        <v>7468</v>
      </c>
      <c r="E345" s="103"/>
      <c r="F345" s="103"/>
      <c r="G345" s="92" t="s">
        <v>7474</v>
      </c>
      <c r="H345" s="92"/>
      <c r="I345" s="103"/>
      <c r="J345" s="103" t="s">
        <v>7427</v>
      </c>
      <c r="K345" s="103"/>
      <c r="L345" s="103" t="s">
        <v>91</v>
      </c>
      <c r="M345" s="104" t="s">
        <v>8433</v>
      </c>
      <c r="N345" s="103" t="s">
        <v>8435</v>
      </c>
      <c r="O345" s="103" t="s">
        <v>8438</v>
      </c>
      <c r="P345" s="103" t="s">
        <v>91</v>
      </c>
      <c r="Q345" s="103" t="s">
        <v>80</v>
      </c>
      <c r="R345" s="103"/>
      <c r="S345" s="103"/>
    </row>
    <row r="346" spans="1:19" x14ac:dyDescent="0.35">
      <c r="A346" s="101" t="s">
        <v>79</v>
      </c>
      <c r="B346" s="102">
        <v>5</v>
      </c>
      <c r="C346" s="101" t="s">
        <v>116</v>
      </c>
      <c r="D346" s="45" t="s">
        <v>6456</v>
      </c>
      <c r="E346" s="65"/>
      <c r="F346" s="49" t="s">
        <v>2204</v>
      </c>
      <c r="G346" s="49" t="s">
        <v>318</v>
      </c>
      <c r="H346" s="49" t="s">
        <v>319</v>
      </c>
      <c r="I346" s="63" t="s">
        <v>2204</v>
      </c>
      <c r="J346" s="51" t="s">
        <v>7427</v>
      </c>
      <c r="K346" s="51"/>
      <c r="L346" s="50" t="s">
        <v>91</v>
      </c>
      <c r="M346" s="139" t="s">
        <v>8433</v>
      </c>
      <c r="N346" s="52" t="s">
        <v>8435</v>
      </c>
      <c r="O346" s="52" t="s">
        <v>8438</v>
      </c>
      <c r="P346" s="101" t="s">
        <v>91</v>
      </c>
      <c r="Q346" s="101" t="s">
        <v>80</v>
      </c>
      <c r="R346" s="101" t="s">
        <v>7411</v>
      </c>
      <c r="S346" s="101"/>
    </row>
    <row r="347" spans="1:19" x14ac:dyDescent="0.35">
      <c r="A347" s="101" t="s">
        <v>79</v>
      </c>
      <c r="B347" s="102">
        <v>6</v>
      </c>
      <c r="C347" s="101" t="s">
        <v>2577</v>
      </c>
      <c r="D347" s="45" t="s">
        <v>7465</v>
      </c>
      <c r="E347" s="101"/>
      <c r="F347" s="101"/>
      <c r="G347" s="45" t="s">
        <v>3001</v>
      </c>
      <c r="H347" s="45" t="s">
        <v>2782</v>
      </c>
      <c r="I347" s="101"/>
      <c r="J347" s="101" t="s">
        <v>7427</v>
      </c>
      <c r="K347" s="101"/>
      <c r="L347" s="101" t="s">
        <v>7407</v>
      </c>
      <c r="M347" s="102" t="s">
        <v>8433</v>
      </c>
      <c r="N347" s="101" t="s">
        <v>8434</v>
      </c>
      <c r="O347" s="101" t="s">
        <v>8438</v>
      </c>
      <c r="P347" s="101" t="s">
        <v>100</v>
      </c>
      <c r="Q347" s="101" t="s">
        <v>80</v>
      </c>
      <c r="R347" s="101"/>
      <c r="S347" s="101"/>
    </row>
    <row r="348" spans="1:19" x14ac:dyDescent="0.35">
      <c r="A348" s="103" t="s">
        <v>79</v>
      </c>
      <c r="B348" s="104">
        <v>7</v>
      </c>
      <c r="C348" s="103" t="s">
        <v>7472</v>
      </c>
      <c r="D348" s="103" t="s">
        <v>7466</v>
      </c>
      <c r="E348" s="103"/>
      <c r="F348" s="103"/>
      <c r="G348" s="92" t="s">
        <v>7469</v>
      </c>
      <c r="H348" s="92" t="s">
        <v>7470</v>
      </c>
      <c r="I348" s="103"/>
      <c r="J348" s="103" t="s">
        <v>7471</v>
      </c>
      <c r="K348" s="103" t="s">
        <v>7426</v>
      </c>
      <c r="L348" s="103" t="s">
        <v>91</v>
      </c>
      <c r="M348" s="104" t="s">
        <v>8433</v>
      </c>
      <c r="N348" s="103" t="s">
        <v>8434</v>
      </c>
      <c r="O348" s="103" t="s">
        <v>8438</v>
      </c>
      <c r="P348" s="103" t="s">
        <v>92</v>
      </c>
      <c r="Q348" s="103" t="s">
        <v>80</v>
      </c>
      <c r="R348" s="103"/>
      <c r="S348" s="103"/>
    </row>
    <row r="349" spans="1:19" x14ac:dyDescent="0.35">
      <c r="A349" s="122" t="s">
        <v>2038</v>
      </c>
      <c r="B349" s="72">
        <v>-99</v>
      </c>
      <c r="C349" s="45" t="s">
        <v>292</v>
      </c>
      <c r="E349" s="45"/>
      <c r="F349" s="101"/>
      <c r="G349" s="45" t="s">
        <v>292</v>
      </c>
      <c r="H349" s="45" t="s">
        <v>292</v>
      </c>
      <c r="I349" s="101"/>
      <c r="J349" s="45" t="s">
        <v>7427</v>
      </c>
      <c r="K349" s="45"/>
      <c r="L349" s="48" t="s">
        <v>7407</v>
      </c>
      <c r="M349" s="102" t="s">
        <v>8433</v>
      </c>
      <c r="N349" s="101" t="s">
        <v>8435</v>
      </c>
      <c r="O349" s="101"/>
      <c r="P349" s="117"/>
      <c r="Q349" s="117" t="s">
        <v>54</v>
      </c>
      <c r="R349" s="48"/>
      <c r="S349" s="48"/>
    </row>
    <row r="350" spans="1:19" x14ac:dyDescent="0.35">
      <c r="A350" s="101" t="s">
        <v>2038</v>
      </c>
      <c r="B350" s="84">
        <v>-99</v>
      </c>
      <c r="C350" s="52" t="s">
        <v>6765</v>
      </c>
      <c r="D350" s="50" t="s">
        <v>2053</v>
      </c>
      <c r="E350" s="51"/>
      <c r="F350" s="50" t="s">
        <v>2163</v>
      </c>
      <c r="G350" s="51" t="s">
        <v>2085</v>
      </c>
      <c r="H350" s="45" t="s">
        <v>2083</v>
      </c>
      <c r="I350" s="51"/>
      <c r="J350" s="51" t="s">
        <v>7427</v>
      </c>
      <c r="K350" s="51"/>
      <c r="L350" s="45" t="s">
        <v>153</v>
      </c>
      <c r="M350" s="134" t="s">
        <v>8433</v>
      </c>
      <c r="N350" s="45" t="s">
        <v>8434</v>
      </c>
      <c r="O350" s="45"/>
      <c r="P350" s="101" t="s">
        <v>153</v>
      </c>
      <c r="Q350" s="101" t="s">
        <v>54</v>
      </c>
      <c r="R350" s="101" t="s">
        <v>8441</v>
      </c>
      <c r="S350" s="101"/>
    </row>
    <row r="351" spans="1:19" x14ac:dyDescent="0.35">
      <c r="A351" s="122" t="s">
        <v>2038</v>
      </c>
      <c r="B351" s="72">
        <v>-99</v>
      </c>
      <c r="C351" s="45" t="s">
        <v>6626</v>
      </c>
      <c r="D351" s="101"/>
      <c r="E351" s="45"/>
      <c r="F351" s="101"/>
      <c r="G351" s="45" t="s">
        <v>6719</v>
      </c>
      <c r="H351" s="45" t="s">
        <v>6720</v>
      </c>
      <c r="I351" s="101"/>
      <c r="J351" s="45" t="s">
        <v>7427</v>
      </c>
      <c r="K351" s="45"/>
      <c r="L351" s="119" t="s">
        <v>7407</v>
      </c>
      <c r="M351" s="143"/>
      <c r="N351" s="119"/>
      <c r="O351" s="119"/>
      <c r="P351" s="117" t="s">
        <v>2986</v>
      </c>
      <c r="Q351" s="117" t="s">
        <v>54</v>
      </c>
      <c r="R351" s="48"/>
      <c r="S351" s="48"/>
    </row>
    <row r="352" spans="1:19" ht="13.5" customHeight="1" x14ac:dyDescent="0.35">
      <c r="A352" s="122" t="s">
        <v>2038</v>
      </c>
      <c r="B352" s="72">
        <v>-99</v>
      </c>
      <c r="C352" s="45" t="s">
        <v>6625</v>
      </c>
      <c r="D352" s="101"/>
      <c r="E352" s="45"/>
      <c r="F352" s="101"/>
      <c r="G352" s="45" t="s">
        <v>6717</v>
      </c>
      <c r="H352" s="45" t="s">
        <v>6718</v>
      </c>
      <c r="I352" s="101"/>
      <c r="J352" s="45" t="s">
        <v>7427</v>
      </c>
      <c r="K352" s="45"/>
      <c r="L352" s="45" t="s">
        <v>7408</v>
      </c>
      <c r="M352" s="134"/>
      <c r="N352" s="45"/>
      <c r="O352" s="45"/>
      <c r="P352" s="117" t="s">
        <v>3936</v>
      </c>
      <c r="Q352" s="117" t="s">
        <v>54</v>
      </c>
      <c r="R352" s="48"/>
      <c r="S352" s="48"/>
    </row>
    <row r="353" spans="1:19" x14ac:dyDescent="0.35">
      <c r="A353" s="103" t="s">
        <v>2038</v>
      </c>
      <c r="B353" s="90">
        <v>1</v>
      </c>
      <c r="C353" s="91" t="s">
        <v>93</v>
      </c>
      <c r="D353" s="91" t="s">
        <v>1921</v>
      </c>
      <c r="E353" s="92" t="s">
        <v>2120</v>
      </c>
      <c r="F353" s="91" t="s">
        <v>7625</v>
      </c>
      <c r="G353" s="91" t="s">
        <v>277</v>
      </c>
      <c r="H353" s="91" t="s">
        <v>278</v>
      </c>
      <c r="I353" s="91" t="s">
        <v>2301</v>
      </c>
      <c r="J353" s="93" t="s">
        <v>7427</v>
      </c>
      <c r="K353" s="93"/>
      <c r="L353" s="91" t="s">
        <v>91</v>
      </c>
      <c r="M353" s="135" t="s">
        <v>8433</v>
      </c>
      <c r="N353" s="93" t="s">
        <v>8435</v>
      </c>
      <c r="O353" s="93" t="s">
        <v>8438</v>
      </c>
      <c r="P353" s="103" t="s">
        <v>91</v>
      </c>
      <c r="Q353" s="103" t="s">
        <v>54</v>
      </c>
      <c r="R353" s="103"/>
      <c r="S353" s="103"/>
    </row>
    <row r="354" spans="1:19" x14ac:dyDescent="0.35">
      <c r="A354" s="101" t="s">
        <v>2038</v>
      </c>
      <c r="B354" s="84">
        <v>2</v>
      </c>
      <c r="C354" s="49" t="s">
        <v>125</v>
      </c>
      <c r="D354" s="49" t="s">
        <v>1948</v>
      </c>
      <c r="E354" s="49" t="s">
        <v>8127</v>
      </c>
      <c r="F354" s="49" t="s">
        <v>7583</v>
      </c>
      <c r="G354" s="49" t="s">
        <v>336</v>
      </c>
      <c r="H354" s="49" t="s">
        <v>2084</v>
      </c>
      <c r="I354" s="63" t="s">
        <v>2439</v>
      </c>
      <c r="J354" s="51" t="s">
        <v>7427</v>
      </c>
      <c r="K354" s="51"/>
      <c r="L354" s="89" t="s">
        <v>7407</v>
      </c>
      <c r="M354" s="141" t="s">
        <v>8433</v>
      </c>
      <c r="N354" s="89" t="s">
        <v>8435</v>
      </c>
      <c r="O354" s="89" t="s">
        <v>8438</v>
      </c>
      <c r="P354" s="101" t="s">
        <v>100</v>
      </c>
      <c r="Q354" s="101" t="s">
        <v>54</v>
      </c>
      <c r="R354" s="101"/>
      <c r="S354" s="101"/>
    </row>
    <row r="355" spans="1:19" x14ac:dyDescent="0.35">
      <c r="A355" s="101" t="s">
        <v>2038</v>
      </c>
      <c r="B355" s="84">
        <v>3</v>
      </c>
      <c r="C355" s="49" t="s">
        <v>2009</v>
      </c>
      <c r="D355" s="50" t="s">
        <v>2053</v>
      </c>
      <c r="E355" s="49" t="s">
        <v>8112</v>
      </c>
      <c r="F355" s="50" t="s">
        <v>7512</v>
      </c>
      <c r="G355" s="49" t="s">
        <v>2085</v>
      </c>
      <c r="H355" s="49" t="s">
        <v>2083</v>
      </c>
      <c r="I355" s="63" t="s">
        <v>2440</v>
      </c>
      <c r="J355" s="51" t="s">
        <v>7427</v>
      </c>
      <c r="K355" s="51"/>
      <c r="L355" s="49" t="s">
        <v>153</v>
      </c>
      <c r="M355" s="136" t="s">
        <v>8433</v>
      </c>
      <c r="N355" s="51" t="s">
        <v>8434</v>
      </c>
      <c r="O355" s="51" t="s">
        <v>8438</v>
      </c>
      <c r="P355" s="101" t="s">
        <v>153</v>
      </c>
      <c r="Q355" s="101" t="s">
        <v>54</v>
      </c>
      <c r="R355" s="101"/>
      <c r="S355" s="101"/>
    </row>
    <row r="356" spans="1:19" x14ac:dyDescent="0.35">
      <c r="A356" s="101" t="s">
        <v>2038</v>
      </c>
      <c r="B356" s="84">
        <v>5</v>
      </c>
      <c r="C356" s="49" t="s">
        <v>2015</v>
      </c>
      <c r="D356" s="49" t="s">
        <v>2016</v>
      </c>
      <c r="E356" s="49" t="s">
        <v>8113</v>
      </c>
      <c r="F356" s="63" t="s">
        <v>2273</v>
      </c>
      <c r="G356" s="49" t="s">
        <v>2087</v>
      </c>
      <c r="H356" s="49" t="s">
        <v>2086</v>
      </c>
      <c r="I356" s="63" t="s">
        <v>2441</v>
      </c>
      <c r="J356" s="51" t="s">
        <v>3424</v>
      </c>
      <c r="K356" s="51" t="s">
        <v>7426</v>
      </c>
      <c r="L356" s="16" t="s">
        <v>91</v>
      </c>
      <c r="M356" s="144">
        <v>2</v>
      </c>
      <c r="N356" s="145" t="s">
        <v>8434</v>
      </c>
      <c r="O356" s="145" t="s">
        <v>8439</v>
      </c>
      <c r="P356" s="101" t="s">
        <v>92</v>
      </c>
      <c r="Q356" s="101" t="s">
        <v>54</v>
      </c>
      <c r="R356" s="101"/>
      <c r="S356" s="101"/>
    </row>
    <row r="357" spans="1:19" x14ac:dyDescent="0.35">
      <c r="A357" s="101" t="s">
        <v>2038</v>
      </c>
      <c r="B357" s="84">
        <v>6</v>
      </c>
      <c r="C357" s="49" t="s">
        <v>2011</v>
      </c>
      <c r="D357" s="49" t="s">
        <v>1950</v>
      </c>
      <c r="E357" s="49" t="s">
        <v>8114</v>
      </c>
      <c r="F357" s="63" t="s">
        <v>7612</v>
      </c>
      <c r="G357" s="49" t="s">
        <v>2090</v>
      </c>
      <c r="H357" s="49" t="s">
        <v>2088</v>
      </c>
      <c r="I357" s="63" t="s">
        <v>2442</v>
      </c>
      <c r="J357" s="51" t="s">
        <v>3395</v>
      </c>
      <c r="K357" s="51" t="s">
        <v>7426</v>
      </c>
      <c r="L357" s="49" t="s">
        <v>91</v>
      </c>
      <c r="M357" s="136">
        <v>0</v>
      </c>
      <c r="N357" s="51" t="s">
        <v>8434</v>
      </c>
      <c r="O357" s="51" t="s">
        <v>8439</v>
      </c>
      <c r="P357" s="101" t="s">
        <v>92</v>
      </c>
      <c r="Q357" s="101" t="s">
        <v>54</v>
      </c>
      <c r="R357" s="101"/>
      <c r="S357" s="101"/>
    </row>
    <row r="358" spans="1:19" x14ac:dyDescent="0.35">
      <c r="A358" s="101" t="s">
        <v>2038</v>
      </c>
      <c r="B358" s="84">
        <v>7</v>
      </c>
      <c r="C358" s="49" t="s">
        <v>2012</v>
      </c>
      <c r="D358" s="49" t="s">
        <v>1883</v>
      </c>
      <c r="E358" s="49" t="s">
        <v>8115</v>
      </c>
      <c r="F358" s="63" t="s">
        <v>7613</v>
      </c>
      <c r="G358" s="49" t="s">
        <v>2091</v>
      </c>
      <c r="H358" s="49" t="s">
        <v>2089</v>
      </c>
      <c r="I358" s="63" t="s">
        <v>2443</v>
      </c>
      <c r="J358" s="51" t="s">
        <v>7427</v>
      </c>
      <c r="K358" s="51"/>
      <c r="L358" s="45" t="s">
        <v>7406</v>
      </c>
      <c r="M358" s="134">
        <v>0</v>
      </c>
      <c r="N358" s="45" t="s">
        <v>8434</v>
      </c>
      <c r="O358" s="45" t="s">
        <v>8439</v>
      </c>
      <c r="P358" s="101" t="s">
        <v>156</v>
      </c>
      <c r="Q358" s="101" t="s">
        <v>54</v>
      </c>
      <c r="R358" s="101"/>
      <c r="S358" s="101"/>
    </row>
    <row r="359" spans="1:19" x14ac:dyDescent="0.35">
      <c r="A359" s="101" t="s">
        <v>2038</v>
      </c>
      <c r="B359" s="84">
        <v>8</v>
      </c>
      <c r="C359" s="51" t="s">
        <v>2727</v>
      </c>
      <c r="D359" s="45" t="s">
        <v>3365</v>
      </c>
      <c r="E359" s="51" t="s">
        <v>8116</v>
      </c>
      <c r="F359" s="64" t="s">
        <v>7728</v>
      </c>
      <c r="G359" s="51" t="s">
        <v>3156</v>
      </c>
      <c r="H359" s="45" t="s">
        <v>2931</v>
      </c>
      <c r="I359" s="51"/>
      <c r="J359" s="51" t="s">
        <v>7427</v>
      </c>
      <c r="K359" s="51"/>
      <c r="L359" s="45" t="s">
        <v>7406</v>
      </c>
      <c r="M359" s="134">
        <v>0</v>
      </c>
      <c r="N359" s="45" t="s">
        <v>8434</v>
      </c>
      <c r="O359" s="45" t="s">
        <v>8439</v>
      </c>
      <c r="P359" s="101" t="s">
        <v>195</v>
      </c>
      <c r="Q359" s="101" t="s">
        <v>54</v>
      </c>
      <c r="R359" s="101"/>
      <c r="S359" s="101"/>
    </row>
    <row r="360" spans="1:19" x14ac:dyDescent="0.35">
      <c r="A360" s="101" t="s">
        <v>2038</v>
      </c>
      <c r="B360" s="84">
        <v>9</v>
      </c>
      <c r="C360" s="49" t="s">
        <v>2013</v>
      </c>
      <c r="D360" s="49" t="s">
        <v>7726</v>
      </c>
      <c r="E360" s="49" t="s">
        <v>8117</v>
      </c>
      <c r="F360" s="63" t="s">
        <v>7733</v>
      </c>
      <c r="G360" s="49" t="s">
        <v>2094</v>
      </c>
      <c r="H360" s="49" t="s">
        <v>2092</v>
      </c>
      <c r="I360" s="63" t="s">
        <v>2467</v>
      </c>
      <c r="J360" s="51" t="s">
        <v>7427</v>
      </c>
      <c r="K360" s="51"/>
      <c r="L360" s="45" t="s">
        <v>7406</v>
      </c>
      <c r="M360" s="134">
        <v>2</v>
      </c>
      <c r="N360" s="45" t="s">
        <v>8434</v>
      </c>
      <c r="O360" s="45" t="s">
        <v>8439</v>
      </c>
      <c r="P360" s="101" t="s">
        <v>262</v>
      </c>
      <c r="Q360" s="101" t="s">
        <v>54</v>
      </c>
      <c r="R360" s="101"/>
      <c r="S360" s="101"/>
    </row>
    <row r="361" spans="1:19" x14ac:dyDescent="0.35">
      <c r="A361" s="101" t="s">
        <v>2038</v>
      </c>
      <c r="B361" s="84">
        <v>9</v>
      </c>
      <c r="C361" s="49" t="s">
        <v>2017</v>
      </c>
      <c r="D361" s="49" t="s">
        <v>7727</v>
      </c>
      <c r="E361" s="49" t="s">
        <v>8118</v>
      </c>
      <c r="F361" s="63" t="s">
        <v>7734</v>
      </c>
      <c r="G361" s="49" t="s">
        <v>2095</v>
      </c>
      <c r="H361" s="49" t="s">
        <v>2093</v>
      </c>
      <c r="I361" s="63" t="s">
        <v>2444</v>
      </c>
      <c r="J361" s="51" t="s">
        <v>7427</v>
      </c>
      <c r="K361" s="51"/>
      <c r="L361" s="45" t="s">
        <v>7406</v>
      </c>
      <c r="M361" s="134">
        <v>2</v>
      </c>
      <c r="N361" s="45" t="s">
        <v>8434</v>
      </c>
      <c r="O361" s="45" t="s">
        <v>8439</v>
      </c>
      <c r="P361" s="101" t="s">
        <v>262</v>
      </c>
      <c r="Q361" s="101" t="s">
        <v>54</v>
      </c>
      <c r="R361" s="101"/>
      <c r="S361" s="101"/>
    </row>
    <row r="362" spans="1:19" x14ac:dyDescent="0.35">
      <c r="A362" s="101" t="s">
        <v>2038</v>
      </c>
      <c r="B362" s="84">
        <v>9</v>
      </c>
      <c r="C362" s="51" t="s">
        <v>2728</v>
      </c>
      <c r="D362" s="45" t="s">
        <v>3364</v>
      </c>
      <c r="E362" s="51" t="s">
        <v>8119</v>
      </c>
      <c r="F362" s="64" t="s">
        <v>8111</v>
      </c>
      <c r="G362" s="51" t="s">
        <v>3157</v>
      </c>
      <c r="H362" s="45" t="s">
        <v>2932</v>
      </c>
      <c r="I362" s="51"/>
      <c r="J362" s="51" t="s">
        <v>7427</v>
      </c>
      <c r="K362" s="51"/>
      <c r="L362" s="45" t="s">
        <v>7406</v>
      </c>
      <c r="M362" s="134">
        <v>0</v>
      </c>
      <c r="N362" s="45" t="s">
        <v>8434</v>
      </c>
      <c r="O362" s="45" t="s">
        <v>8439</v>
      </c>
      <c r="P362" s="101" t="s">
        <v>195</v>
      </c>
      <c r="Q362" s="101" t="s">
        <v>54</v>
      </c>
      <c r="R362" s="101"/>
      <c r="S362" s="101"/>
    </row>
    <row r="363" spans="1:19" x14ac:dyDescent="0.35">
      <c r="A363" s="101" t="s">
        <v>2038</v>
      </c>
      <c r="B363" s="84">
        <v>10</v>
      </c>
      <c r="C363" s="51" t="s">
        <v>2729</v>
      </c>
      <c r="D363" s="45" t="s">
        <v>3363</v>
      </c>
      <c r="E363" s="51" t="s">
        <v>8120</v>
      </c>
      <c r="F363" s="64" t="s">
        <v>7735</v>
      </c>
      <c r="G363" s="51" t="s">
        <v>3158</v>
      </c>
      <c r="H363" s="45" t="s">
        <v>2933</v>
      </c>
      <c r="I363" s="51"/>
      <c r="J363" s="51" t="s">
        <v>7427</v>
      </c>
      <c r="K363" s="51"/>
      <c r="L363" s="45" t="s">
        <v>7406</v>
      </c>
      <c r="M363" s="134">
        <v>0</v>
      </c>
      <c r="N363" s="45" t="s">
        <v>8434</v>
      </c>
      <c r="O363" s="45" t="s">
        <v>8439</v>
      </c>
      <c r="P363" s="101" t="s">
        <v>195</v>
      </c>
      <c r="Q363" s="101" t="s">
        <v>54</v>
      </c>
      <c r="R363" s="101"/>
      <c r="S363" s="101"/>
    </row>
    <row r="364" spans="1:19" x14ac:dyDescent="0.35">
      <c r="A364" s="101" t="s">
        <v>2038</v>
      </c>
      <c r="B364" s="84">
        <v>11</v>
      </c>
      <c r="C364" s="51" t="s">
        <v>2730</v>
      </c>
      <c r="D364" s="45" t="s">
        <v>3362</v>
      </c>
      <c r="E364" s="51" t="s">
        <v>8121</v>
      </c>
      <c r="F364" s="64" t="s">
        <v>7736</v>
      </c>
      <c r="G364" s="51" t="s">
        <v>3159</v>
      </c>
      <c r="H364" s="45" t="s">
        <v>2934</v>
      </c>
      <c r="I364" s="51"/>
      <c r="J364" s="51" t="s">
        <v>7427</v>
      </c>
      <c r="K364" s="51"/>
      <c r="L364" s="45" t="s">
        <v>7406</v>
      </c>
      <c r="M364" s="134">
        <v>0</v>
      </c>
      <c r="N364" s="45" t="s">
        <v>8434</v>
      </c>
      <c r="O364" s="45" t="s">
        <v>8439</v>
      </c>
      <c r="P364" s="101" t="s">
        <v>195</v>
      </c>
      <c r="Q364" s="101" t="s">
        <v>54</v>
      </c>
      <c r="R364" s="101"/>
      <c r="S364" s="101"/>
    </row>
    <row r="365" spans="1:19" x14ac:dyDescent="0.35">
      <c r="A365" s="101" t="s">
        <v>2038</v>
      </c>
      <c r="B365" s="84">
        <v>12</v>
      </c>
      <c r="C365" s="49" t="s">
        <v>2019</v>
      </c>
      <c r="D365" s="49" t="s">
        <v>2023</v>
      </c>
      <c r="E365" s="51" t="s">
        <v>8122</v>
      </c>
      <c r="F365" s="63" t="s">
        <v>7732</v>
      </c>
      <c r="G365" s="51" t="s">
        <v>3160</v>
      </c>
      <c r="H365" s="49" t="s">
        <v>2096</v>
      </c>
      <c r="I365" s="63" t="s">
        <v>2445</v>
      </c>
      <c r="J365" s="51" t="s">
        <v>7427</v>
      </c>
      <c r="K365" s="51"/>
      <c r="L365" s="45" t="s">
        <v>7406</v>
      </c>
      <c r="M365" s="134">
        <v>1</v>
      </c>
      <c r="N365" s="45" t="s">
        <v>8434</v>
      </c>
      <c r="O365" s="45" t="s">
        <v>8439</v>
      </c>
      <c r="P365" s="101" t="s">
        <v>195</v>
      </c>
      <c r="Q365" s="101" t="s">
        <v>54</v>
      </c>
      <c r="R365" s="101"/>
      <c r="S365" s="101"/>
    </row>
    <row r="366" spans="1:19" x14ac:dyDescent="0.35">
      <c r="A366" s="101" t="s">
        <v>2038</v>
      </c>
      <c r="B366" s="84">
        <v>13</v>
      </c>
      <c r="C366" s="49" t="s">
        <v>2020</v>
      </c>
      <c r="D366" s="49" t="s">
        <v>2025</v>
      </c>
      <c r="E366" s="51" t="s">
        <v>8123</v>
      </c>
      <c r="F366" s="63" t="s">
        <v>7731</v>
      </c>
      <c r="G366" s="51" t="s">
        <v>3161</v>
      </c>
      <c r="H366" s="49" t="s">
        <v>2097</v>
      </c>
      <c r="I366" s="63" t="s">
        <v>2446</v>
      </c>
      <c r="J366" s="51" t="s">
        <v>7427</v>
      </c>
      <c r="K366" s="51"/>
      <c r="L366" s="45" t="s">
        <v>7406</v>
      </c>
      <c r="M366" s="134">
        <v>0</v>
      </c>
      <c r="N366" s="45" t="s">
        <v>8434</v>
      </c>
      <c r="O366" s="45" t="s">
        <v>8439</v>
      </c>
      <c r="P366" s="101" t="s">
        <v>195</v>
      </c>
      <c r="Q366" s="101" t="s">
        <v>54</v>
      </c>
      <c r="R366" s="101"/>
      <c r="S366" s="101"/>
    </row>
    <row r="367" spans="1:19" x14ac:dyDescent="0.35">
      <c r="A367" s="101" t="s">
        <v>2038</v>
      </c>
      <c r="B367" s="84">
        <v>14</v>
      </c>
      <c r="C367" s="49" t="s">
        <v>2021</v>
      </c>
      <c r="D367" s="49" t="s">
        <v>2026</v>
      </c>
      <c r="E367" s="51" t="s">
        <v>8124</v>
      </c>
      <c r="F367" s="63" t="s">
        <v>7730</v>
      </c>
      <c r="G367" s="51" t="s">
        <v>3162</v>
      </c>
      <c r="H367" s="49" t="s">
        <v>2098</v>
      </c>
      <c r="I367" s="63" t="s">
        <v>2447</v>
      </c>
      <c r="J367" s="51" t="s">
        <v>7427</v>
      </c>
      <c r="K367" s="51"/>
      <c r="L367" s="45" t="s">
        <v>7406</v>
      </c>
      <c r="M367" s="134">
        <v>0</v>
      </c>
      <c r="N367" s="45" t="s">
        <v>8434</v>
      </c>
      <c r="O367" s="45" t="s">
        <v>8439</v>
      </c>
      <c r="P367" s="101" t="s">
        <v>195</v>
      </c>
      <c r="Q367" s="101" t="s">
        <v>54</v>
      </c>
      <c r="R367" s="101"/>
      <c r="S367" s="101"/>
    </row>
    <row r="368" spans="1:19" x14ac:dyDescent="0.35">
      <c r="A368" s="101" t="s">
        <v>2038</v>
      </c>
      <c r="B368" s="84">
        <v>15</v>
      </c>
      <c r="C368" s="51" t="s">
        <v>2731</v>
      </c>
      <c r="D368" s="45" t="s">
        <v>3361</v>
      </c>
      <c r="E368" s="51" t="s">
        <v>8125</v>
      </c>
      <c r="F368" s="64" t="s">
        <v>7729</v>
      </c>
      <c r="G368" s="51" t="s">
        <v>3163</v>
      </c>
      <c r="H368" s="45" t="s">
        <v>2935</v>
      </c>
      <c r="I368" s="51"/>
      <c r="J368" s="51" t="s">
        <v>7427</v>
      </c>
      <c r="K368" s="51"/>
      <c r="L368" s="45" t="s">
        <v>7406</v>
      </c>
      <c r="M368" s="134">
        <v>0</v>
      </c>
      <c r="N368" s="45" t="s">
        <v>8434</v>
      </c>
      <c r="O368" s="45" t="s">
        <v>8439</v>
      </c>
      <c r="P368" s="101" t="s">
        <v>195</v>
      </c>
      <c r="Q368" s="101" t="s">
        <v>54</v>
      </c>
      <c r="R368" s="101"/>
      <c r="S368" s="101"/>
    </row>
    <row r="369" spans="1:19" x14ac:dyDescent="0.35">
      <c r="A369" s="101" t="s">
        <v>2038</v>
      </c>
      <c r="B369" s="84">
        <v>16</v>
      </c>
      <c r="C369" s="49" t="s">
        <v>2022</v>
      </c>
      <c r="D369" s="49" t="s">
        <v>2024</v>
      </c>
      <c r="E369" s="49" t="s">
        <v>8126</v>
      </c>
      <c r="F369" s="63" t="s">
        <v>2258</v>
      </c>
      <c r="G369" s="49" t="s">
        <v>2100</v>
      </c>
      <c r="H369" s="49" t="s">
        <v>2099</v>
      </c>
      <c r="I369" s="63" t="s">
        <v>2448</v>
      </c>
      <c r="J369" s="51" t="s">
        <v>7427</v>
      </c>
      <c r="K369" s="51"/>
      <c r="L369" s="49" t="s">
        <v>7406</v>
      </c>
      <c r="M369" s="136">
        <v>0</v>
      </c>
      <c r="N369" s="51" t="s">
        <v>8434</v>
      </c>
      <c r="O369" s="51" t="s">
        <v>8439</v>
      </c>
      <c r="P369" s="101" t="s">
        <v>100</v>
      </c>
      <c r="Q369" s="101" t="s">
        <v>54</v>
      </c>
      <c r="R369" s="101"/>
      <c r="S369" s="101"/>
    </row>
    <row r="370" spans="1:19" x14ac:dyDescent="0.35">
      <c r="A370" s="103" t="s">
        <v>2038</v>
      </c>
      <c r="B370" s="90">
        <v>17</v>
      </c>
      <c r="C370" s="91" t="s">
        <v>7461</v>
      </c>
      <c r="D370" s="91" t="s">
        <v>1893</v>
      </c>
      <c r="E370" s="92" t="s">
        <v>8128</v>
      </c>
      <c r="F370" s="91" t="s">
        <v>2162</v>
      </c>
      <c r="G370" s="91"/>
      <c r="H370" s="91"/>
      <c r="I370" s="91"/>
      <c r="J370" s="93" t="s">
        <v>7427</v>
      </c>
      <c r="K370" s="93"/>
      <c r="L370" s="91" t="s">
        <v>91</v>
      </c>
      <c r="M370" s="135">
        <v>0</v>
      </c>
      <c r="N370" s="93" t="s">
        <v>8434</v>
      </c>
      <c r="O370" s="93" t="s">
        <v>8439</v>
      </c>
      <c r="P370" s="103" t="s">
        <v>91</v>
      </c>
      <c r="Q370" s="103" t="s">
        <v>54</v>
      </c>
      <c r="R370" s="103"/>
      <c r="S370" s="103"/>
    </row>
    <row r="371" spans="1:19" x14ac:dyDescent="0.35">
      <c r="A371" s="121" t="s">
        <v>2039</v>
      </c>
      <c r="B371" s="72">
        <v>-99</v>
      </c>
      <c r="C371" s="45" t="s">
        <v>292</v>
      </c>
      <c r="D371" s="101"/>
      <c r="E371" s="45"/>
      <c r="F371" s="101"/>
      <c r="G371" s="45" t="s">
        <v>292</v>
      </c>
      <c r="H371" s="45" t="s">
        <v>292</v>
      </c>
      <c r="I371" s="101"/>
      <c r="J371" s="45" t="s">
        <v>7427</v>
      </c>
      <c r="K371" s="45"/>
      <c r="L371" s="48" t="s">
        <v>7407</v>
      </c>
      <c r="M371" s="102" t="s">
        <v>8433</v>
      </c>
      <c r="N371" s="101" t="s">
        <v>8435</v>
      </c>
      <c r="O371" s="101"/>
      <c r="P371" s="117"/>
      <c r="Q371" s="117" t="s">
        <v>54</v>
      </c>
      <c r="R371" s="48"/>
      <c r="S371" s="48"/>
    </row>
    <row r="372" spans="1:19" x14ac:dyDescent="0.35">
      <c r="A372" s="103" t="s">
        <v>2039</v>
      </c>
      <c r="B372" s="90">
        <v>1</v>
      </c>
      <c r="C372" s="91" t="s">
        <v>93</v>
      </c>
      <c r="D372" s="91" t="s">
        <v>1921</v>
      </c>
      <c r="E372" s="92" t="s">
        <v>2120</v>
      </c>
      <c r="F372" s="91" t="s">
        <v>7625</v>
      </c>
      <c r="G372" s="91" t="s">
        <v>277</v>
      </c>
      <c r="H372" s="91" t="s">
        <v>278</v>
      </c>
      <c r="I372" s="91" t="s">
        <v>2301</v>
      </c>
      <c r="J372" s="93" t="s">
        <v>7427</v>
      </c>
      <c r="K372" s="93"/>
      <c r="L372" s="91" t="s">
        <v>91</v>
      </c>
      <c r="M372" s="135" t="s">
        <v>8433</v>
      </c>
      <c r="N372" s="93" t="s">
        <v>8435</v>
      </c>
      <c r="O372" s="93" t="s">
        <v>8438</v>
      </c>
      <c r="P372" s="103" t="s">
        <v>91</v>
      </c>
      <c r="Q372" s="103" t="s">
        <v>54</v>
      </c>
      <c r="R372" s="103"/>
      <c r="S372" s="103"/>
    </row>
    <row r="373" spans="1:19" x14ac:dyDescent="0.35">
      <c r="A373" s="101" t="s">
        <v>2039</v>
      </c>
      <c r="B373" s="72">
        <v>2</v>
      </c>
      <c r="C373" s="49" t="s">
        <v>125</v>
      </c>
      <c r="D373" s="49" t="s">
        <v>1920</v>
      </c>
      <c r="E373" s="49" t="s">
        <v>8127</v>
      </c>
      <c r="F373" s="49" t="s">
        <v>2136</v>
      </c>
      <c r="G373" s="49" t="s">
        <v>336</v>
      </c>
      <c r="H373" s="49" t="s">
        <v>337</v>
      </c>
      <c r="I373" s="63" t="s">
        <v>2324</v>
      </c>
      <c r="J373" s="51" t="s">
        <v>7427</v>
      </c>
      <c r="K373" s="51"/>
      <c r="L373" s="89" t="s">
        <v>7407</v>
      </c>
      <c r="M373" s="141" t="s">
        <v>8433</v>
      </c>
      <c r="N373" s="89" t="s">
        <v>8435</v>
      </c>
      <c r="O373" s="89" t="s">
        <v>8438</v>
      </c>
      <c r="P373" s="101" t="s">
        <v>100</v>
      </c>
      <c r="Q373" s="101" t="s">
        <v>54</v>
      </c>
      <c r="R373" s="101"/>
      <c r="S373" s="101"/>
    </row>
    <row r="374" spans="1:19" x14ac:dyDescent="0.35">
      <c r="A374" s="101" t="s">
        <v>2039</v>
      </c>
      <c r="B374" s="72">
        <v>3</v>
      </c>
      <c r="C374" s="77" t="s">
        <v>2006</v>
      </c>
      <c r="D374" s="49" t="s">
        <v>6383</v>
      </c>
      <c r="E374" s="49" t="s">
        <v>8130</v>
      </c>
      <c r="F374" s="49" t="s">
        <v>8129</v>
      </c>
      <c r="G374" s="49" t="s">
        <v>2077</v>
      </c>
      <c r="H374" s="49" t="s">
        <v>2080</v>
      </c>
      <c r="I374" s="63" t="s">
        <v>2437</v>
      </c>
      <c r="J374" s="51" t="s">
        <v>7427</v>
      </c>
      <c r="K374" s="51"/>
      <c r="L374" s="49" t="s">
        <v>91</v>
      </c>
      <c r="M374" s="136" t="s">
        <v>8433</v>
      </c>
      <c r="N374" s="51" t="s">
        <v>8434</v>
      </c>
      <c r="O374" s="51" t="s">
        <v>8438</v>
      </c>
      <c r="P374" s="101" t="s">
        <v>91</v>
      </c>
      <c r="Q374" s="101" t="s">
        <v>54</v>
      </c>
      <c r="R374" s="101"/>
      <c r="S374" s="101"/>
    </row>
    <row r="375" spans="1:19" x14ac:dyDescent="0.35">
      <c r="A375" s="101" t="s">
        <v>2039</v>
      </c>
      <c r="B375" s="72">
        <v>4</v>
      </c>
      <c r="C375" s="49" t="s">
        <v>2007</v>
      </c>
      <c r="D375" s="49" t="s">
        <v>2008</v>
      </c>
      <c r="E375" s="49" t="s">
        <v>8131</v>
      </c>
      <c r="F375" s="49" t="s">
        <v>7737</v>
      </c>
      <c r="G375" s="49" t="s">
        <v>2079</v>
      </c>
      <c r="H375" s="49" t="s">
        <v>2082</v>
      </c>
      <c r="I375" s="63" t="s">
        <v>2466</v>
      </c>
      <c r="J375" s="51" t="s">
        <v>7427</v>
      </c>
      <c r="K375" s="51"/>
      <c r="L375" s="45" t="s">
        <v>7406</v>
      </c>
      <c r="M375" s="134">
        <v>2</v>
      </c>
      <c r="N375" s="45" t="s">
        <v>8434</v>
      </c>
      <c r="O375" s="45" t="s">
        <v>8439</v>
      </c>
      <c r="P375" s="101" t="s">
        <v>262</v>
      </c>
      <c r="Q375" s="101" t="s">
        <v>54</v>
      </c>
      <c r="R375" s="101"/>
      <c r="S375" s="101"/>
    </row>
    <row r="376" spans="1:19" x14ac:dyDescent="0.35">
      <c r="A376" s="101" t="s">
        <v>2039</v>
      </c>
      <c r="B376" s="72">
        <v>5</v>
      </c>
      <c r="C376" s="49" t="s">
        <v>2005</v>
      </c>
      <c r="D376" s="49" t="s">
        <v>1893</v>
      </c>
      <c r="E376" s="49" t="s">
        <v>8132</v>
      </c>
      <c r="F376" s="49" t="s">
        <v>2162</v>
      </c>
      <c r="G376" s="49" t="s">
        <v>2078</v>
      </c>
      <c r="H376" s="49" t="s">
        <v>2081</v>
      </c>
      <c r="I376" s="63" t="s">
        <v>2438</v>
      </c>
      <c r="J376" s="51" t="s">
        <v>7427</v>
      </c>
      <c r="K376" s="51"/>
      <c r="L376" s="49" t="s">
        <v>91</v>
      </c>
      <c r="M376" s="136">
        <v>0</v>
      </c>
      <c r="N376" s="51" t="s">
        <v>8434</v>
      </c>
      <c r="O376" s="51" t="s">
        <v>8439</v>
      </c>
      <c r="P376" s="101" t="s">
        <v>91</v>
      </c>
      <c r="Q376" s="101" t="s">
        <v>54</v>
      </c>
      <c r="R376" s="101"/>
      <c r="S376" s="101"/>
    </row>
    <row r="377" spans="1:19" x14ac:dyDescent="0.35">
      <c r="A377" s="123" t="s">
        <v>49</v>
      </c>
      <c r="B377" s="86">
        <v>1</v>
      </c>
      <c r="C377" s="61" t="s">
        <v>6579</v>
      </c>
      <c r="D377" s="61" t="s">
        <v>6581</v>
      </c>
      <c r="E377" s="62" t="s">
        <v>7527</v>
      </c>
      <c r="F377" s="61" t="s">
        <v>7584</v>
      </c>
      <c r="G377" s="61"/>
      <c r="H377" s="61"/>
      <c r="I377" s="61"/>
      <c r="J377" s="87" t="s">
        <v>7427</v>
      </c>
      <c r="K377" s="87"/>
      <c r="L377" s="61" t="s">
        <v>91</v>
      </c>
      <c r="M377" s="138" t="s">
        <v>8433</v>
      </c>
      <c r="N377" s="87" t="s">
        <v>8435</v>
      </c>
      <c r="O377" s="87" t="s">
        <v>8438</v>
      </c>
      <c r="P377" s="123" t="s">
        <v>91</v>
      </c>
      <c r="Q377" s="123" t="s">
        <v>45</v>
      </c>
      <c r="R377" s="101" t="s">
        <v>6578</v>
      </c>
      <c r="S377" s="101"/>
    </row>
    <row r="378" spans="1:19" x14ac:dyDescent="0.35">
      <c r="A378" s="123" t="s">
        <v>49</v>
      </c>
      <c r="B378" s="86">
        <v>2</v>
      </c>
      <c r="C378" s="61" t="s">
        <v>6580</v>
      </c>
      <c r="D378" s="61" t="s">
        <v>7399</v>
      </c>
      <c r="E378" s="62" t="s">
        <v>7528</v>
      </c>
      <c r="F378" s="61" t="s">
        <v>7529</v>
      </c>
      <c r="G378" s="61"/>
      <c r="H378" s="61"/>
      <c r="I378" s="61"/>
      <c r="J378" s="87" t="s">
        <v>7427</v>
      </c>
      <c r="K378" s="87"/>
      <c r="L378" s="61" t="s">
        <v>91</v>
      </c>
      <c r="M378" s="138" t="s">
        <v>8433</v>
      </c>
      <c r="N378" s="87" t="s">
        <v>8434</v>
      </c>
      <c r="O378" s="87" t="s">
        <v>8438</v>
      </c>
      <c r="P378" s="123" t="s">
        <v>91</v>
      </c>
      <c r="Q378" s="123" t="s">
        <v>45</v>
      </c>
      <c r="R378" s="101" t="s">
        <v>6578</v>
      </c>
      <c r="S378" s="101"/>
    </row>
    <row r="379" spans="1:19" x14ac:dyDescent="0.35">
      <c r="A379" s="101" t="s">
        <v>49</v>
      </c>
      <c r="B379" s="83">
        <v>3</v>
      </c>
      <c r="C379" s="49" t="s">
        <v>101</v>
      </c>
      <c r="D379" s="49" t="s">
        <v>1920</v>
      </c>
      <c r="E379" s="45" t="s">
        <v>8133</v>
      </c>
      <c r="F379" s="49" t="s">
        <v>2136</v>
      </c>
      <c r="G379" s="49" t="s">
        <v>291</v>
      </c>
      <c r="H379" s="49" t="s">
        <v>292</v>
      </c>
      <c r="I379" s="49" t="s">
        <v>2312</v>
      </c>
      <c r="J379" s="51" t="s">
        <v>7427</v>
      </c>
      <c r="K379" s="51"/>
      <c r="L379" s="89" t="s">
        <v>7407</v>
      </c>
      <c r="M379" s="141" t="s">
        <v>8433</v>
      </c>
      <c r="N379" s="89" t="s">
        <v>8435</v>
      </c>
      <c r="O379" s="89" t="s">
        <v>8438</v>
      </c>
      <c r="P379" s="101" t="s">
        <v>100</v>
      </c>
      <c r="Q379" s="101" t="s">
        <v>45</v>
      </c>
      <c r="R379" s="101"/>
      <c r="S379" s="101"/>
    </row>
    <row r="380" spans="1:19" x14ac:dyDescent="0.35">
      <c r="A380" s="101" t="s">
        <v>49</v>
      </c>
      <c r="B380" s="100">
        <v>4</v>
      </c>
      <c r="C380" s="101" t="s">
        <v>106</v>
      </c>
      <c r="D380" s="49" t="s">
        <v>7402</v>
      </c>
      <c r="E380" s="45" t="s">
        <v>8030</v>
      </c>
      <c r="F380" s="133" t="s">
        <v>7742</v>
      </c>
      <c r="G380" s="101" t="s">
        <v>301</v>
      </c>
      <c r="H380" s="101" t="s">
        <v>3896</v>
      </c>
      <c r="I380" s="101"/>
      <c r="J380" s="51" t="s">
        <v>7427</v>
      </c>
      <c r="K380" s="51"/>
      <c r="L380" s="49" t="s">
        <v>7407</v>
      </c>
      <c r="M380" s="136" t="s">
        <v>8433</v>
      </c>
      <c r="N380" s="51" t="s">
        <v>8435</v>
      </c>
      <c r="O380" s="51" t="s">
        <v>8438</v>
      </c>
      <c r="P380" s="101" t="s">
        <v>100</v>
      </c>
      <c r="Q380" s="101" t="s">
        <v>45</v>
      </c>
      <c r="R380" s="101"/>
      <c r="S380" s="101"/>
    </row>
    <row r="381" spans="1:19" x14ac:dyDescent="0.35">
      <c r="A381" s="101" t="s">
        <v>49</v>
      </c>
      <c r="B381" s="83">
        <v>5</v>
      </c>
      <c r="C381" s="79" t="s">
        <v>102</v>
      </c>
      <c r="D381" s="49" t="s">
        <v>1916</v>
      </c>
      <c r="E381" s="45" t="s">
        <v>8138</v>
      </c>
      <c r="F381" s="99" t="s">
        <v>2141</v>
      </c>
      <c r="G381" s="49" t="s">
        <v>293</v>
      </c>
      <c r="H381" s="49" t="s">
        <v>294</v>
      </c>
      <c r="I381" s="49" t="s">
        <v>2469</v>
      </c>
      <c r="J381" s="51" t="s">
        <v>7427</v>
      </c>
      <c r="K381" s="51"/>
      <c r="L381" s="49" t="s">
        <v>91</v>
      </c>
      <c r="M381" s="136" t="s">
        <v>8433</v>
      </c>
      <c r="N381" s="51" t="s">
        <v>8434</v>
      </c>
      <c r="O381" s="51" t="s">
        <v>8438</v>
      </c>
      <c r="P381" s="101" t="s">
        <v>91</v>
      </c>
      <c r="Q381" s="101" t="s">
        <v>45</v>
      </c>
      <c r="R381" s="101"/>
      <c r="S381" s="101"/>
    </row>
    <row r="382" spans="1:19" x14ac:dyDescent="0.35">
      <c r="A382" s="101" t="s">
        <v>49</v>
      </c>
      <c r="B382" s="83">
        <v>6</v>
      </c>
      <c r="C382" s="79" t="s">
        <v>103</v>
      </c>
      <c r="D382" s="49" t="s">
        <v>1917</v>
      </c>
      <c r="E382" s="45" t="s">
        <v>8136</v>
      </c>
      <c r="F382" s="63" t="s">
        <v>2137</v>
      </c>
      <c r="G382" s="49" t="s">
        <v>295</v>
      </c>
      <c r="H382" s="49" t="s">
        <v>296</v>
      </c>
      <c r="I382" s="49" t="s">
        <v>2470</v>
      </c>
      <c r="J382" s="51" t="s">
        <v>7427</v>
      </c>
      <c r="K382" s="51"/>
      <c r="L382" s="49" t="s">
        <v>91</v>
      </c>
      <c r="M382" s="136" t="s">
        <v>8433</v>
      </c>
      <c r="N382" s="51" t="s">
        <v>8434</v>
      </c>
      <c r="O382" s="51" t="s">
        <v>8438</v>
      </c>
      <c r="P382" s="101" t="s">
        <v>91</v>
      </c>
      <c r="Q382" s="101" t="s">
        <v>45</v>
      </c>
      <c r="R382" s="101"/>
      <c r="S382" s="101"/>
    </row>
    <row r="383" spans="1:19" x14ac:dyDescent="0.35">
      <c r="A383" s="101" t="s">
        <v>49</v>
      </c>
      <c r="B383" s="83">
        <v>7</v>
      </c>
      <c r="C383" s="49" t="s">
        <v>104</v>
      </c>
      <c r="D383" s="49" t="s">
        <v>7401</v>
      </c>
      <c r="E383" s="45" t="s">
        <v>8135</v>
      </c>
      <c r="F383" s="63" t="s">
        <v>7738</v>
      </c>
      <c r="G383" s="49" t="s">
        <v>297</v>
      </c>
      <c r="H383" s="49" t="s">
        <v>298</v>
      </c>
      <c r="I383" s="49" t="s">
        <v>2471</v>
      </c>
      <c r="J383" s="51" t="s">
        <v>7427</v>
      </c>
      <c r="K383" s="51"/>
      <c r="L383" s="49" t="s">
        <v>91</v>
      </c>
      <c r="M383" s="136">
        <v>0</v>
      </c>
      <c r="N383" s="51" t="s">
        <v>8434</v>
      </c>
      <c r="O383" s="51" t="s">
        <v>8439</v>
      </c>
      <c r="P383" s="101" t="s">
        <v>91</v>
      </c>
      <c r="Q383" s="101" t="s">
        <v>45</v>
      </c>
      <c r="R383" s="101"/>
      <c r="S383" s="101"/>
    </row>
    <row r="384" spans="1:19" x14ac:dyDescent="0.35">
      <c r="A384" s="101" t="s">
        <v>49</v>
      </c>
      <c r="B384" s="83">
        <v>8</v>
      </c>
      <c r="C384" s="49" t="s">
        <v>105</v>
      </c>
      <c r="D384" s="49" t="s">
        <v>1919</v>
      </c>
      <c r="E384" s="45" t="s">
        <v>8134</v>
      </c>
      <c r="F384" s="63" t="s">
        <v>7597</v>
      </c>
      <c r="G384" s="49" t="s">
        <v>299</v>
      </c>
      <c r="H384" s="49" t="s">
        <v>300</v>
      </c>
      <c r="I384" s="49" t="s">
        <v>2472</v>
      </c>
      <c r="J384" s="51" t="s">
        <v>3423</v>
      </c>
      <c r="K384" s="51" t="s">
        <v>7426</v>
      </c>
      <c r="L384" s="49" t="s">
        <v>91</v>
      </c>
      <c r="M384" s="136">
        <v>0</v>
      </c>
      <c r="N384" s="51" t="s">
        <v>8434</v>
      </c>
      <c r="O384" s="51" t="s">
        <v>8439</v>
      </c>
      <c r="P384" s="101" t="s">
        <v>92</v>
      </c>
      <c r="Q384" s="101" t="s">
        <v>45</v>
      </c>
      <c r="R384" s="101"/>
      <c r="S384" s="101"/>
    </row>
    <row r="385" spans="1:19" x14ac:dyDescent="0.35">
      <c r="A385" s="101" t="s">
        <v>49</v>
      </c>
      <c r="B385" s="100">
        <v>9</v>
      </c>
      <c r="C385" s="101" t="s">
        <v>3799</v>
      </c>
      <c r="D385" s="49" t="s">
        <v>6372</v>
      </c>
      <c r="E385" s="101" t="s">
        <v>8139</v>
      </c>
      <c r="F385" s="63" t="s">
        <v>7739</v>
      </c>
      <c r="G385" s="101" t="s">
        <v>3899</v>
      </c>
      <c r="H385" s="101" t="s">
        <v>3900</v>
      </c>
      <c r="I385" s="101"/>
      <c r="J385" s="51" t="s">
        <v>7427</v>
      </c>
      <c r="K385" s="51"/>
      <c r="L385" s="101" t="s">
        <v>91</v>
      </c>
      <c r="M385" s="102">
        <v>0</v>
      </c>
      <c r="N385" s="101" t="s">
        <v>8434</v>
      </c>
      <c r="O385" s="101" t="s">
        <v>8439</v>
      </c>
      <c r="P385" s="101" t="s">
        <v>91</v>
      </c>
      <c r="Q385" s="101" t="s">
        <v>45</v>
      </c>
      <c r="R385" s="101"/>
      <c r="S385" s="101"/>
    </row>
    <row r="386" spans="1:19" x14ac:dyDescent="0.35">
      <c r="A386" s="101" t="s">
        <v>49</v>
      </c>
      <c r="B386" s="100">
        <v>10</v>
      </c>
      <c r="C386" s="101" t="s">
        <v>3797</v>
      </c>
      <c r="D386" s="101" t="s">
        <v>6371</v>
      </c>
      <c r="E386" s="101" t="s">
        <v>8137</v>
      </c>
      <c r="F386" s="99" t="s">
        <v>7740</v>
      </c>
      <c r="G386" s="101" t="s">
        <v>3894</v>
      </c>
      <c r="H386" s="101" t="s">
        <v>3895</v>
      </c>
      <c r="I386" s="101"/>
      <c r="J386" s="51" t="s">
        <v>7427</v>
      </c>
      <c r="K386" s="51"/>
      <c r="L386" s="101" t="s">
        <v>91</v>
      </c>
      <c r="M386" s="102">
        <v>0</v>
      </c>
      <c r="N386" s="101" t="s">
        <v>8434</v>
      </c>
      <c r="O386" s="101" t="s">
        <v>8439</v>
      </c>
      <c r="P386" s="101" t="s">
        <v>91</v>
      </c>
      <c r="Q386" s="101" t="s">
        <v>45</v>
      </c>
      <c r="R386" s="101"/>
      <c r="S386" s="101"/>
    </row>
    <row r="387" spans="1:19" x14ac:dyDescent="0.35">
      <c r="A387" s="101" t="s">
        <v>49</v>
      </c>
      <c r="B387" s="100">
        <v>11</v>
      </c>
      <c r="C387" s="101" t="s">
        <v>3798</v>
      </c>
      <c r="D387" s="101" t="s">
        <v>1893</v>
      </c>
      <c r="E387" s="101" t="s">
        <v>8140</v>
      </c>
      <c r="F387" s="99" t="s">
        <v>7741</v>
      </c>
      <c r="G387" s="101" t="s">
        <v>3897</v>
      </c>
      <c r="H387" s="101" t="s">
        <v>3898</v>
      </c>
      <c r="I387" s="101"/>
      <c r="J387" s="51" t="s">
        <v>7427</v>
      </c>
      <c r="K387" s="51"/>
      <c r="L387" s="101" t="s">
        <v>91</v>
      </c>
      <c r="M387" s="102">
        <v>1</v>
      </c>
      <c r="N387" s="101" t="s">
        <v>8434</v>
      </c>
      <c r="O387" s="101" t="s">
        <v>8439</v>
      </c>
      <c r="P387" s="101" t="s">
        <v>91</v>
      </c>
      <c r="Q387" s="101" t="s">
        <v>45</v>
      </c>
      <c r="R387" s="101"/>
      <c r="S387" s="101"/>
    </row>
    <row r="388" spans="1:19" x14ac:dyDescent="0.35">
      <c r="A388" s="121" t="s">
        <v>60</v>
      </c>
      <c r="B388" s="72">
        <v>-99</v>
      </c>
      <c r="C388" s="45" t="s">
        <v>6611</v>
      </c>
      <c r="D388" s="101"/>
      <c r="E388" s="45"/>
      <c r="F388" s="101"/>
      <c r="G388" s="45" t="s">
        <v>6688</v>
      </c>
      <c r="H388" s="45" t="s">
        <v>6689</v>
      </c>
      <c r="I388" s="101"/>
      <c r="J388" s="45" t="s">
        <v>7427</v>
      </c>
      <c r="K388" s="45"/>
      <c r="L388" s="45" t="s">
        <v>7407</v>
      </c>
      <c r="M388" s="134"/>
      <c r="N388" s="45"/>
      <c r="O388" s="45"/>
      <c r="P388" s="117" t="s">
        <v>100</v>
      </c>
      <c r="Q388" s="117" t="s">
        <v>54</v>
      </c>
      <c r="R388" s="48"/>
      <c r="S388" s="48"/>
    </row>
    <row r="389" spans="1:19" x14ac:dyDescent="0.35">
      <c r="A389" s="121" t="s">
        <v>60</v>
      </c>
      <c r="B389" s="72">
        <v>-99</v>
      </c>
      <c r="C389" s="45" t="s">
        <v>6610</v>
      </c>
      <c r="D389" s="101"/>
      <c r="E389" s="45"/>
      <c r="F389" s="101"/>
      <c r="G389" s="45" t="s">
        <v>6686</v>
      </c>
      <c r="H389" s="45" t="s">
        <v>6687</v>
      </c>
      <c r="I389" s="101"/>
      <c r="J389" s="45" t="s">
        <v>7427</v>
      </c>
      <c r="K389" s="45"/>
      <c r="L389" s="45" t="s">
        <v>7408</v>
      </c>
      <c r="M389" s="134"/>
      <c r="N389" s="45"/>
      <c r="O389" s="45"/>
      <c r="P389" s="117" t="s">
        <v>3936</v>
      </c>
      <c r="Q389" s="117" t="s">
        <v>54</v>
      </c>
      <c r="R389" s="48"/>
      <c r="S389" s="48"/>
    </row>
    <row r="390" spans="1:19" x14ac:dyDescent="0.35">
      <c r="A390" s="121" t="s">
        <v>60</v>
      </c>
      <c r="B390" s="72">
        <v>-99</v>
      </c>
      <c r="C390" s="45" t="s">
        <v>292</v>
      </c>
      <c r="D390" s="101"/>
      <c r="E390" s="45"/>
      <c r="F390" s="101"/>
      <c r="G390" s="45" t="s">
        <v>292</v>
      </c>
      <c r="H390" s="45" t="s">
        <v>292</v>
      </c>
      <c r="I390" s="101"/>
      <c r="J390" s="45" t="s">
        <v>7427</v>
      </c>
      <c r="K390" s="45"/>
      <c r="L390" s="48" t="s">
        <v>7407</v>
      </c>
      <c r="M390" s="102" t="s">
        <v>8433</v>
      </c>
      <c r="N390" s="101" t="s">
        <v>8435</v>
      </c>
      <c r="O390" s="101"/>
      <c r="P390" s="117"/>
      <c r="Q390" s="117" t="s">
        <v>54</v>
      </c>
      <c r="R390" s="48"/>
      <c r="S390" s="48"/>
    </row>
    <row r="391" spans="1:19" x14ac:dyDescent="0.35">
      <c r="A391" s="121" t="s">
        <v>60</v>
      </c>
      <c r="B391" s="72">
        <v>-99</v>
      </c>
      <c r="C391" s="45" t="s">
        <v>6609</v>
      </c>
      <c r="D391" s="101"/>
      <c r="E391" s="45"/>
      <c r="F391" s="101"/>
      <c r="G391" s="45" t="s">
        <v>6684</v>
      </c>
      <c r="H391" s="45" t="s">
        <v>6685</v>
      </c>
      <c r="I391" s="101"/>
      <c r="J391" s="45" t="s">
        <v>7427</v>
      </c>
      <c r="K391" s="45"/>
      <c r="L391" s="45" t="s">
        <v>7407</v>
      </c>
      <c r="M391" s="134"/>
      <c r="N391" s="45"/>
      <c r="O391" s="45"/>
      <c r="P391" s="117" t="s">
        <v>100</v>
      </c>
      <c r="Q391" s="117" t="s">
        <v>54</v>
      </c>
      <c r="R391" s="48"/>
      <c r="S391" s="48"/>
    </row>
    <row r="392" spans="1:19" x14ac:dyDescent="0.35">
      <c r="A392" s="121" t="s">
        <v>60</v>
      </c>
      <c r="B392" s="72">
        <v>-99</v>
      </c>
      <c r="C392" s="45" t="s">
        <v>6608</v>
      </c>
      <c r="D392" s="101"/>
      <c r="E392" s="45"/>
      <c r="F392" s="101"/>
      <c r="G392" s="45" t="s">
        <v>6682</v>
      </c>
      <c r="H392" s="45" t="s">
        <v>6683</v>
      </c>
      <c r="I392" s="101"/>
      <c r="J392" s="45" t="s">
        <v>7427</v>
      </c>
      <c r="K392" s="45"/>
      <c r="L392" s="45" t="s">
        <v>7408</v>
      </c>
      <c r="M392" s="134"/>
      <c r="N392" s="45"/>
      <c r="O392" s="45"/>
      <c r="P392" s="117" t="s">
        <v>3936</v>
      </c>
      <c r="Q392" s="117" t="s">
        <v>54</v>
      </c>
      <c r="R392" s="48"/>
      <c r="S392" s="48"/>
    </row>
    <row r="393" spans="1:19" x14ac:dyDescent="0.35">
      <c r="A393" s="103" t="s">
        <v>60</v>
      </c>
      <c r="B393" s="90">
        <v>1</v>
      </c>
      <c r="C393" s="91" t="s">
        <v>93</v>
      </c>
      <c r="D393" s="93" t="s">
        <v>1921</v>
      </c>
      <c r="E393" s="92" t="s">
        <v>2120</v>
      </c>
      <c r="F393" s="91" t="s">
        <v>7625</v>
      </c>
      <c r="G393" s="91" t="s">
        <v>277</v>
      </c>
      <c r="H393" s="91" t="s">
        <v>278</v>
      </c>
      <c r="I393" s="91" t="s">
        <v>2301</v>
      </c>
      <c r="J393" s="93" t="s">
        <v>7427</v>
      </c>
      <c r="K393" s="93"/>
      <c r="L393" s="91" t="s">
        <v>91</v>
      </c>
      <c r="M393" s="135" t="s">
        <v>8433</v>
      </c>
      <c r="N393" s="93" t="s">
        <v>8435</v>
      </c>
      <c r="O393" s="93" t="s">
        <v>8438</v>
      </c>
      <c r="P393" s="103" t="s">
        <v>91</v>
      </c>
      <c r="Q393" s="103" t="s">
        <v>54</v>
      </c>
      <c r="R393" s="103"/>
      <c r="S393" s="103"/>
    </row>
    <row r="394" spans="1:19" x14ac:dyDescent="0.35">
      <c r="A394" s="101" t="s">
        <v>60</v>
      </c>
      <c r="B394" s="72">
        <v>2</v>
      </c>
      <c r="C394" s="49" t="s">
        <v>122</v>
      </c>
      <c r="D394" s="52" t="s">
        <v>1920</v>
      </c>
      <c r="E394" s="45" t="s">
        <v>8167</v>
      </c>
      <c r="F394" s="49" t="s">
        <v>2136</v>
      </c>
      <c r="G394" s="49" t="s">
        <v>330</v>
      </c>
      <c r="H394" s="49" t="s">
        <v>331</v>
      </c>
      <c r="I394" s="63" t="s">
        <v>2321</v>
      </c>
      <c r="J394" s="51" t="s">
        <v>7427</v>
      </c>
      <c r="K394" s="51"/>
      <c r="L394" s="89" t="s">
        <v>7407</v>
      </c>
      <c r="M394" s="141" t="s">
        <v>8433</v>
      </c>
      <c r="N394" s="89" t="s">
        <v>8435</v>
      </c>
      <c r="O394" s="89" t="s">
        <v>8438</v>
      </c>
      <c r="P394" s="101" t="s">
        <v>100</v>
      </c>
      <c r="Q394" s="101" t="s">
        <v>54</v>
      </c>
      <c r="R394" s="101"/>
      <c r="S394" s="101"/>
    </row>
    <row r="395" spans="1:19" x14ac:dyDescent="0.35">
      <c r="A395" s="101" t="s">
        <v>60</v>
      </c>
      <c r="B395" s="72">
        <v>3</v>
      </c>
      <c r="C395" s="77" t="s">
        <v>167</v>
      </c>
      <c r="D395" s="51" t="s">
        <v>6384</v>
      </c>
      <c r="E395" s="45" t="s">
        <v>8141</v>
      </c>
      <c r="F395" s="63" t="s">
        <v>7743</v>
      </c>
      <c r="G395" s="49" t="s">
        <v>401</v>
      </c>
      <c r="H395" s="49" t="s">
        <v>402</v>
      </c>
      <c r="I395" s="63" t="s">
        <v>2350</v>
      </c>
      <c r="J395" s="51" t="s">
        <v>7427</v>
      </c>
      <c r="K395" s="51"/>
      <c r="L395" s="49" t="s">
        <v>91</v>
      </c>
      <c r="M395" s="136" t="s">
        <v>8433</v>
      </c>
      <c r="N395" s="51" t="s">
        <v>8434</v>
      </c>
      <c r="O395" s="51" t="s">
        <v>8438</v>
      </c>
      <c r="P395" s="101" t="s">
        <v>91</v>
      </c>
      <c r="Q395" s="101" t="s">
        <v>54</v>
      </c>
      <c r="R395" s="101"/>
      <c r="S395" s="101"/>
    </row>
    <row r="396" spans="1:19" x14ac:dyDescent="0.35">
      <c r="A396" s="101" t="s">
        <v>60</v>
      </c>
      <c r="B396" s="72">
        <v>4</v>
      </c>
      <c r="C396" s="49" t="s">
        <v>166</v>
      </c>
      <c r="D396" s="51" t="s">
        <v>3299</v>
      </c>
      <c r="E396" s="45" t="s">
        <v>8142</v>
      </c>
      <c r="F396" s="63" t="s">
        <v>7744</v>
      </c>
      <c r="G396" s="49" t="s">
        <v>399</v>
      </c>
      <c r="H396" s="49" t="s">
        <v>400</v>
      </c>
      <c r="I396" s="63" t="s">
        <v>2349</v>
      </c>
      <c r="J396" s="51" t="s">
        <v>7427</v>
      </c>
      <c r="K396" s="51"/>
      <c r="L396" s="49" t="s">
        <v>153</v>
      </c>
      <c r="M396" s="136">
        <v>2</v>
      </c>
      <c r="N396" s="51" t="s">
        <v>8434</v>
      </c>
      <c r="O396" s="51" t="s">
        <v>8439</v>
      </c>
      <c r="P396" s="101" t="s">
        <v>153</v>
      </c>
      <c r="Q396" s="101" t="s">
        <v>54</v>
      </c>
      <c r="R396" s="101"/>
      <c r="S396" s="101"/>
    </row>
    <row r="397" spans="1:19" x14ac:dyDescent="0.35">
      <c r="A397" s="101" t="s">
        <v>60</v>
      </c>
      <c r="B397" s="72">
        <v>5</v>
      </c>
      <c r="C397" s="51" t="s">
        <v>2674</v>
      </c>
      <c r="D397" s="51" t="s">
        <v>3301</v>
      </c>
      <c r="E397" s="51" t="s">
        <v>8143</v>
      </c>
      <c r="F397" s="64" t="s">
        <v>7745</v>
      </c>
      <c r="G397" s="51" t="s">
        <v>3100</v>
      </c>
      <c r="H397" s="45" t="s">
        <v>2878</v>
      </c>
      <c r="I397" s="51"/>
      <c r="J397" s="51" t="s">
        <v>7427</v>
      </c>
      <c r="K397" s="51"/>
      <c r="L397" s="45" t="s">
        <v>153</v>
      </c>
      <c r="M397" s="134">
        <v>2</v>
      </c>
      <c r="N397" s="45" t="s">
        <v>8434</v>
      </c>
      <c r="O397" s="45" t="s">
        <v>8439</v>
      </c>
      <c r="P397" s="101" t="s">
        <v>153</v>
      </c>
      <c r="Q397" s="101" t="s">
        <v>54</v>
      </c>
      <c r="R397" s="101"/>
      <c r="S397" s="101"/>
    </row>
    <row r="398" spans="1:19" x14ac:dyDescent="0.35">
      <c r="A398" s="101" t="s">
        <v>60</v>
      </c>
      <c r="B398" s="72">
        <v>6</v>
      </c>
      <c r="C398" s="51" t="s">
        <v>2676</v>
      </c>
      <c r="D398" s="51" t="s">
        <v>3300</v>
      </c>
      <c r="E398" s="51" t="s">
        <v>8144</v>
      </c>
      <c r="F398" s="64" t="s">
        <v>7746</v>
      </c>
      <c r="G398" s="51" t="s">
        <v>3102</v>
      </c>
      <c r="H398" s="45" t="s">
        <v>2880</v>
      </c>
      <c r="I398" s="51"/>
      <c r="J398" s="51" t="s">
        <v>7427</v>
      </c>
      <c r="K398" s="51"/>
      <c r="L398" s="45" t="s">
        <v>153</v>
      </c>
      <c r="M398" s="134">
        <v>0</v>
      </c>
      <c r="N398" s="45" t="s">
        <v>8434</v>
      </c>
      <c r="O398" s="45" t="s">
        <v>8439</v>
      </c>
      <c r="P398" s="101" t="s">
        <v>153</v>
      </c>
      <c r="Q398" s="101" t="s">
        <v>54</v>
      </c>
      <c r="R398" s="101"/>
      <c r="S398" s="101"/>
    </row>
    <row r="399" spans="1:19" x14ac:dyDescent="0.35">
      <c r="A399" s="101" t="s">
        <v>60</v>
      </c>
      <c r="B399" s="72">
        <v>7</v>
      </c>
      <c r="C399" s="52" t="s">
        <v>2675</v>
      </c>
      <c r="D399" s="45" t="s">
        <v>3302</v>
      </c>
      <c r="E399" s="51" t="s">
        <v>8146</v>
      </c>
      <c r="F399" s="64" t="s">
        <v>7747</v>
      </c>
      <c r="G399" s="51" t="s">
        <v>3101</v>
      </c>
      <c r="H399" s="45" t="s">
        <v>2879</v>
      </c>
      <c r="I399" s="51"/>
      <c r="J399" s="51" t="s">
        <v>7427</v>
      </c>
      <c r="K399" s="51"/>
      <c r="L399" s="45" t="s">
        <v>91</v>
      </c>
      <c r="M399" s="134">
        <v>0</v>
      </c>
      <c r="N399" s="45" t="s">
        <v>8434</v>
      </c>
      <c r="O399" s="45" t="s">
        <v>8439</v>
      </c>
      <c r="P399" s="101" t="s">
        <v>91</v>
      </c>
      <c r="Q399" s="101" t="s">
        <v>54</v>
      </c>
      <c r="R399" s="101"/>
      <c r="S399" s="101"/>
    </row>
    <row r="400" spans="1:19" x14ac:dyDescent="0.35">
      <c r="A400" s="101" t="s">
        <v>60</v>
      </c>
      <c r="B400" s="72">
        <v>8</v>
      </c>
      <c r="C400" s="49" t="s">
        <v>168</v>
      </c>
      <c r="D400" s="51" t="s">
        <v>3304</v>
      </c>
      <c r="E400" s="45" t="s">
        <v>8145</v>
      </c>
      <c r="F400" s="63" t="s">
        <v>7748</v>
      </c>
      <c r="G400" s="49" t="s">
        <v>403</v>
      </c>
      <c r="H400" s="49" t="s">
        <v>404</v>
      </c>
      <c r="I400" s="63" t="s">
        <v>2351</v>
      </c>
      <c r="J400" s="51" t="s">
        <v>7427</v>
      </c>
      <c r="K400" s="51"/>
      <c r="L400" s="49" t="s">
        <v>7406</v>
      </c>
      <c r="M400" s="136">
        <v>2</v>
      </c>
      <c r="N400" s="51" t="s">
        <v>8434</v>
      </c>
      <c r="O400" s="51" t="s">
        <v>8439</v>
      </c>
      <c r="P400" s="101" t="s">
        <v>163</v>
      </c>
      <c r="Q400" s="101" t="s">
        <v>54</v>
      </c>
      <c r="R400" s="101"/>
      <c r="S400" s="101"/>
    </row>
    <row r="401" spans="1:19" x14ac:dyDescent="0.35">
      <c r="A401" s="101" t="s">
        <v>60</v>
      </c>
      <c r="B401" s="72">
        <v>9</v>
      </c>
      <c r="C401" s="51" t="s">
        <v>2677</v>
      </c>
      <c r="D401" s="45" t="s">
        <v>3303</v>
      </c>
      <c r="E401" s="45" t="s">
        <v>8147</v>
      </c>
      <c r="F401" s="64" t="s">
        <v>7749</v>
      </c>
      <c r="G401" s="51" t="s">
        <v>3103</v>
      </c>
      <c r="H401" s="45" t="s">
        <v>2881</v>
      </c>
      <c r="I401" s="51"/>
      <c r="J401" s="51" t="s">
        <v>7427</v>
      </c>
      <c r="K401" s="51"/>
      <c r="L401" s="49" t="s">
        <v>7406</v>
      </c>
      <c r="M401" s="136">
        <v>1</v>
      </c>
      <c r="N401" s="51" t="s">
        <v>8434</v>
      </c>
      <c r="O401" s="51" t="s">
        <v>8439</v>
      </c>
      <c r="P401" s="101" t="s">
        <v>163</v>
      </c>
      <c r="Q401" s="101" t="s">
        <v>54</v>
      </c>
      <c r="R401" s="101"/>
      <c r="S401" s="101"/>
    </row>
    <row r="402" spans="1:19" x14ac:dyDescent="0.35">
      <c r="A402" s="101" t="s">
        <v>60</v>
      </c>
      <c r="B402" s="72">
        <v>10</v>
      </c>
      <c r="C402" s="49" t="s">
        <v>169</v>
      </c>
      <c r="D402" s="51" t="s">
        <v>3305</v>
      </c>
      <c r="E402" s="45" t="s">
        <v>2352</v>
      </c>
      <c r="F402" s="63" t="s">
        <v>7750</v>
      </c>
      <c r="G402" s="49" t="s">
        <v>405</v>
      </c>
      <c r="H402" s="49" t="s">
        <v>406</v>
      </c>
      <c r="I402" s="63" t="s">
        <v>2352</v>
      </c>
      <c r="J402" s="51" t="s">
        <v>3422</v>
      </c>
      <c r="K402" s="51" t="s">
        <v>7426</v>
      </c>
      <c r="L402" s="49" t="s">
        <v>91</v>
      </c>
      <c r="M402" s="136">
        <v>0</v>
      </c>
      <c r="N402" s="51" t="s">
        <v>8434</v>
      </c>
      <c r="O402" s="51" t="s">
        <v>8439</v>
      </c>
      <c r="P402" s="101" t="s">
        <v>92</v>
      </c>
      <c r="Q402" s="101" t="s">
        <v>54</v>
      </c>
      <c r="R402" s="101"/>
      <c r="S402" s="101"/>
    </row>
    <row r="403" spans="1:19" x14ac:dyDescent="0.35">
      <c r="A403" s="101" t="s">
        <v>60</v>
      </c>
      <c r="B403" s="72">
        <v>11</v>
      </c>
      <c r="C403" s="49" t="s">
        <v>170</v>
      </c>
      <c r="D403" s="51" t="s">
        <v>3306</v>
      </c>
      <c r="E403" s="45" t="s">
        <v>2276</v>
      </c>
      <c r="F403" s="63" t="s">
        <v>7598</v>
      </c>
      <c r="G403" s="49" t="s">
        <v>407</v>
      </c>
      <c r="H403" s="49" t="s">
        <v>408</v>
      </c>
      <c r="I403" s="63" t="s">
        <v>2276</v>
      </c>
      <c r="J403" s="51" t="s">
        <v>3421</v>
      </c>
      <c r="K403" s="51" t="s">
        <v>7426</v>
      </c>
      <c r="L403" s="49" t="s">
        <v>91</v>
      </c>
      <c r="M403" s="136">
        <v>0</v>
      </c>
      <c r="N403" s="51" t="s">
        <v>8434</v>
      </c>
      <c r="O403" s="51" t="s">
        <v>8439</v>
      </c>
      <c r="P403" s="101" t="s">
        <v>92</v>
      </c>
      <c r="Q403" s="101" t="s">
        <v>54</v>
      </c>
      <c r="R403" s="101"/>
      <c r="S403" s="101"/>
    </row>
    <row r="404" spans="1:19" x14ac:dyDescent="0.35">
      <c r="A404" s="101" t="s">
        <v>60</v>
      </c>
      <c r="B404" s="72">
        <v>12</v>
      </c>
      <c r="C404" s="51" t="s">
        <v>2679</v>
      </c>
      <c r="D404" s="45" t="s">
        <v>3307</v>
      </c>
      <c r="E404" s="51" t="s">
        <v>8148</v>
      </c>
      <c r="F404" s="64" t="s">
        <v>7751</v>
      </c>
      <c r="G404" s="51" t="s">
        <v>3105</v>
      </c>
      <c r="H404" s="45" t="s">
        <v>2883</v>
      </c>
      <c r="I404" s="51"/>
      <c r="J404" s="51" t="s">
        <v>7427</v>
      </c>
      <c r="K404" s="51"/>
      <c r="L404" s="45" t="s">
        <v>7406</v>
      </c>
      <c r="M404" s="134">
        <v>0</v>
      </c>
      <c r="N404" s="45" t="s">
        <v>8434</v>
      </c>
      <c r="O404" s="45" t="s">
        <v>8439</v>
      </c>
      <c r="P404" s="101" t="s">
        <v>156</v>
      </c>
      <c r="Q404" s="101" t="s">
        <v>54</v>
      </c>
      <c r="R404" s="101"/>
      <c r="S404" s="101"/>
    </row>
    <row r="405" spans="1:19" x14ac:dyDescent="0.35">
      <c r="A405" s="101" t="s">
        <v>60</v>
      </c>
      <c r="B405" s="72">
        <v>13</v>
      </c>
      <c r="C405" s="49" t="s">
        <v>171</v>
      </c>
      <c r="D405" s="51" t="s">
        <v>1890</v>
      </c>
      <c r="E405" s="45" t="s">
        <v>8149</v>
      </c>
      <c r="F405" s="63" t="s">
        <v>2191</v>
      </c>
      <c r="G405" s="49" t="s">
        <v>409</v>
      </c>
      <c r="H405" s="49" t="s">
        <v>410</v>
      </c>
      <c r="I405" s="63" t="s">
        <v>2353</v>
      </c>
      <c r="J405" s="51" t="s">
        <v>7427</v>
      </c>
      <c r="K405" s="51"/>
      <c r="L405" s="45" t="s">
        <v>7406</v>
      </c>
      <c r="M405" s="134">
        <v>0</v>
      </c>
      <c r="N405" s="45" t="s">
        <v>8434</v>
      </c>
      <c r="O405" s="45" t="s">
        <v>8439</v>
      </c>
      <c r="P405" s="101" t="s">
        <v>156</v>
      </c>
      <c r="Q405" s="101" t="s">
        <v>54</v>
      </c>
      <c r="R405" s="101"/>
      <c r="S405" s="101"/>
    </row>
    <row r="406" spans="1:19" x14ac:dyDescent="0.35">
      <c r="A406" s="101" t="s">
        <v>60</v>
      </c>
      <c r="B406" s="72">
        <v>14</v>
      </c>
      <c r="C406" s="49" t="s">
        <v>172</v>
      </c>
      <c r="D406" s="51" t="s">
        <v>1891</v>
      </c>
      <c r="E406" s="45" t="s">
        <v>8150</v>
      </c>
      <c r="F406" s="63" t="s">
        <v>2192</v>
      </c>
      <c r="G406" s="49" t="s">
        <v>411</v>
      </c>
      <c r="H406" s="49" t="s">
        <v>412</v>
      </c>
      <c r="I406" s="63" t="s">
        <v>2354</v>
      </c>
      <c r="J406" s="51" t="s">
        <v>7427</v>
      </c>
      <c r="K406" s="51"/>
      <c r="L406" s="45" t="s">
        <v>7406</v>
      </c>
      <c r="M406" s="134">
        <v>0</v>
      </c>
      <c r="N406" s="45" t="s">
        <v>8434</v>
      </c>
      <c r="O406" s="45" t="s">
        <v>8439</v>
      </c>
      <c r="P406" s="101" t="s">
        <v>164</v>
      </c>
      <c r="Q406" s="101" t="s">
        <v>54</v>
      </c>
      <c r="R406" s="101"/>
      <c r="S406" s="101"/>
    </row>
    <row r="407" spans="1:19" x14ac:dyDescent="0.35">
      <c r="A407" s="101" t="s">
        <v>60</v>
      </c>
      <c r="B407" s="72">
        <v>15</v>
      </c>
      <c r="C407" s="51" t="s">
        <v>2680</v>
      </c>
      <c r="D407" s="45" t="s">
        <v>3308</v>
      </c>
      <c r="E407" s="51" t="s">
        <v>8152</v>
      </c>
      <c r="F407" s="64" t="s">
        <v>8151</v>
      </c>
      <c r="G407" s="51" t="s">
        <v>3106</v>
      </c>
      <c r="H407" s="45" t="s">
        <v>2884</v>
      </c>
      <c r="I407" s="51"/>
      <c r="J407" s="51" t="s">
        <v>7427</v>
      </c>
      <c r="K407" s="51"/>
      <c r="L407" s="49" t="s">
        <v>7406</v>
      </c>
      <c r="M407" s="136">
        <v>0</v>
      </c>
      <c r="N407" s="51" t="s">
        <v>8434</v>
      </c>
      <c r="O407" s="51" t="s">
        <v>8439</v>
      </c>
      <c r="P407" s="101" t="s">
        <v>100</v>
      </c>
      <c r="Q407" s="101" t="s">
        <v>54</v>
      </c>
      <c r="R407" s="101"/>
      <c r="S407" s="101"/>
    </row>
    <row r="408" spans="1:19" x14ac:dyDescent="0.35">
      <c r="A408" s="101" t="s">
        <v>60</v>
      </c>
      <c r="B408" s="72">
        <v>16</v>
      </c>
      <c r="C408" s="49" t="s">
        <v>173</v>
      </c>
      <c r="D408" s="51" t="s">
        <v>1892</v>
      </c>
      <c r="E408" s="45" t="s">
        <v>8154</v>
      </c>
      <c r="F408" s="63" t="s">
        <v>7752</v>
      </c>
      <c r="G408" s="49" t="s">
        <v>413</v>
      </c>
      <c r="H408" s="49" t="s">
        <v>414</v>
      </c>
      <c r="I408" s="63" t="s">
        <v>2355</v>
      </c>
      <c r="J408" s="51" t="s">
        <v>7427</v>
      </c>
      <c r="K408" s="51"/>
      <c r="L408" s="45" t="s">
        <v>7406</v>
      </c>
      <c r="M408" s="134">
        <v>0</v>
      </c>
      <c r="N408" s="45" t="s">
        <v>8434</v>
      </c>
      <c r="O408" s="45" t="s">
        <v>8439</v>
      </c>
      <c r="P408" s="101" t="s">
        <v>165</v>
      </c>
      <c r="Q408" s="101" t="s">
        <v>54</v>
      </c>
      <c r="R408" s="101"/>
      <c r="S408" s="101"/>
    </row>
    <row r="409" spans="1:19" x14ac:dyDescent="0.35">
      <c r="A409" s="101" t="s">
        <v>60</v>
      </c>
      <c r="B409" s="72">
        <v>17</v>
      </c>
      <c r="C409" s="51" t="s">
        <v>2681</v>
      </c>
      <c r="D409" s="45" t="s">
        <v>3309</v>
      </c>
      <c r="E409" s="51" t="s">
        <v>8155</v>
      </c>
      <c r="F409" s="64" t="s">
        <v>7753</v>
      </c>
      <c r="G409" s="51" t="s">
        <v>3107</v>
      </c>
      <c r="H409" s="45" t="s">
        <v>2885</v>
      </c>
      <c r="I409" s="51"/>
      <c r="J409" s="51" t="s">
        <v>7427</v>
      </c>
      <c r="K409" s="51"/>
      <c r="L409" s="45" t="s">
        <v>7406</v>
      </c>
      <c r="M409" s="134">
        <v>0</v>
      </c>
      <c r="N409" s="45" t="s">
        <v>8434</v>
      </c>
      <c r="O409" s="45" t="s">
        <v>8439</v>
      </c>
      <c r="P409" s="101" t="s">
        <v>262</v>
      </c>
      <c r="Q409" s="101" t="s">
        <v>54</v>
      </c>
      <c r="R409" s="101"/>
      <c r="S409" s="101"/>
    </row>
    <row r="410" spans="1:19" x14ac:dyDescent="0.35">
      <c r="A410" s="101" t="s">
        <v>60</v>
      </c>
      <c r="B410" s="72">
        <v>18</v>
      </c>
      <c r="C410" s="51" t="s">
        <v>2678</v>
      </c>
      <c r="D410" s="57" t="s">
        <v>3318</v>
      </c>
      <c r="E410" s="51" t="s">
        <v>8156</v>
      </c>
      <c r="F410" s="64" t="s">
        <v>7754</v>
      </c>
      <c r="G410" s="51" t="s">
        <v>3104</v>
      </c>
      <c r="H410" s="45" t="s">
        <v>2882</v>
      </c>
      <c r="I410" s="51"/>
      <c r="J410" s="52" t="s">
        <v>7427</v>
      </c>
      <c r="K410" s="52"/>
      <c r="L410" s="45" t="s">
        <v>91</v>
      </c>
      <c r="M410" s="134">
        <v>0</v>
      </c>
      <c r="N410" s="45" t="s">
        <v>8434</v>
      </c>
      <c r="O410" s="45" t="s">
        <v>8439</v>
      </c>
      <c r="P410" s="101" t="s">
        <v>92</v>
      </c>
      <c r="Q410" s="101" t="s">
        <v>54</v>
      </c>
      <c r="R410" s="101"/>
      <c r="S410" s="101"/>
    </row>
    <row r="411" spans="1:19" x14ac:dyDescent="0.35">
      <c r="A411" s="101" t="s">
        <v>60</v>
      </c>
      <c r="B411" s="72">
        <v>19</v>
      </c>
      <c r="C411" s="51" t="s">
        <v>2683</v>
      </c>
      <c r="D411" s="45" t="s">
        <v>3313</v>
      </c>
      <c r="E411" s="51" t="s">
        <v>8157</v>
      </c>
      <c r="F411" s="64" t="s">
        <v>7755</v>
      </c>
      <c r="G411" s="51" t="s">
        <v>3109</v>
      </c>
      <c r="H411" s="45" t="s">
        <v>2887</v>
      </c>
      <c r="I411" s="51"/>
      <c r="J411" s="51" t="s">
        <v>7427</v>
      </c>
      <c r="K411" s="51"/>
      <c r="L411" s="49" t="s">
        <v>7406</v>
      </c>
      <c r="M411" s="136">
        <v>0</v>
      </c>
      <c r="N411" s="51" t="s">
        <v>8434</v>
      </c>
      <c r="O411" s="51" t="s">
        <v>8439</v>
      </c>
      <c r="P411" s="101" t="s">
        <v>7410</v>
      </c>
      <c r="Q411" s="101" t="s">
        <v>54</v>
      </c>
      <c r="R411" s="101"/>
      <c r="S411" s="101"/>
    </row>
    <row r="412" spans="1:19" x14ac:dyDescent="0.35">
      <c r="A412" s="101" t="s">
        <v>60</v>
      </c>
      <c r="B412" s="74">
        <v>20</v>
      </c>
      <c r="C412" s="51" t="s">
        <v>2682</v>
      </c>
      <c r="D412" s="45" t="s">
        <v>3310</v>
      </c>
      <c r="E412" s="51" t="s">
        <v>8158</v>
      </c>
      <c r="F412" s="64" t="s">
        <v>7756</v>
      </c>
      <c r="G412" s="51" t="s">
        <v>3108</v>
      </c>
      <c r="H412" s="45" t="s">
        <v>2886</v>
      </c>
      <c r="I412" s="51"/>
      <c r="J412" s="51" t="s">
        <v>7427</v>
      </c>
      <c r="K412" s="51"/>
      <c r="L412" s="49" t="s">
        <v>7406</v>
      </c>
      <c r="M412" s="136">
        <v>0</v>
      </c>
      <c r="N412" s="51" t="s">
        <v>8434</v>
      </c>
      <c r="O412" s="51" t="s">
        <v>8439</v>
      </c>
      <c r="P412" s="101" t="s">
        <v>7410</v>
      </c>
      <c r="Q412" s="101" t="s">
        <v>54</v>
      </c>
      <c r="R412" s="101"/>
      <c r="S412" s="101"/>
    </row>
    <row r="413" spans="1:19" x14ac:dyDescent="0.35">
      <c r="A413" s="101" t="s">
        <v>60</v>
      </c>
      <c r="B413" s="72">
        <v>21</v>
      </c>
      <c r="C413" s="51" t="s">
        <v>2684</v>
      </c>
      <c r="D413" s="45" t="s">
        <v>7430</v>
      </c>
      <c r="E413" s="51" t="s">
        <v>8162</v>
      </c>
      <c r="F413" s="64" t="s">
        <v>8161</v>
      </c>
      <c r="G413" s="51" t="s">
        <v>3110</v>
      </c>
      <c r="H413" s="45" t="s">
        <v>2888</v>
      </c>
      <c r="I413" s="51"/>
      <c r="J413" s="51" t="s">
        <v>7427</v>
      </c>
      <c r="K413" s="51"/>
      <c r="L413" s="45" t="s">
        <v>7406</v>
      </c>
      <c r="M413" s="134">
        <v>0</v>
      </c>
      <c r="N413" s="45" t="s">
        <v>8434</v>
      </c>
      <c r="O413" s="45" t="s">
        <v>8439</v>
      </c>
      <c r="P413" s="101" t="s">
        <v>235</v>
      </c>
      <c r="Q413" s="101" t="s">
        <v>54</v>
      </c>
      <c r="R413" s="101"/>
      <c r="S413" s="101"/>
    </row>
    <row r="414" spans="1:19" x14ac:dyDescent="0.35">
      <c r="A414" s="101" t="s">
        <v>60</v>
      </c>
      <c r="B414" s="72">
        <v>22</v>
      </c>
      <c r="C414" s="51" t="s">
        <v>2685</v>
      </c>
      <c r="D414" s="45" t="s">
        <v>3311</v>
      </c>
      <c r="E414" s="51" t="s">
        <v>8160</v>
      </c>
      <c r="F414" s="64" t="s">
        <v>8159</v>
      </c>
      <c r="G414" s="51" t="s">
        <v>3111</v>
      </c>
      <c r="H414" s="45" t="s">
        <v>2889</v>
      </c>
      <c r="I414" s="51"/>
      <c r="J414" s="51" t="s">
        <v>7427</v>
      </c>
      <c r="K414" s="51"/>
      <c r="L414" s="45" t="s">
        <v>7406</v>
      </c>
      <c r="M414" s="134">
        <v>0</v>
      </c>
      <c r="N414" s="45" t="s">
        <v>8434</v>
      </c>
      <c r="O414" s="45" t="s">
        <v>8439</v>
      </c>
      <c r="P414" s="101" t="s">
        <v>156</v>
      </c>
      <c r="Q414" s="101" t="s">
        <v>54</v>
      </c>
      <c r="R414" s="101"/>
      <c r="S414" s="101"/>
    </row>
    <row r="415" spans="1:19" x14ac:dyDescent="0.35">
      <c r="A415" s="101" t="s">
        <v>60</v>
      </c>
      <c r="B415" s="72">
        <v>23</v>
      </c>
      <c r="C415" s="51" t="s">
        <v>2686</v>
      </c>
      <c r="D415" s="45" t="s">
        <v>3314</v>
      </c>
      <c r="E415" s="51" t="s">
        <v>8164</v>
      </c>
      <c r="F415" s="64" t="s">
        <v>8163</v>
      </c>
      <c r="G415" s="51" t="s">
        <v>3112</v>
      </c>
      <c r="H415" s="45" t="s">
        <v>2890</v>
      </c>
      <c r="I415" s="51"/>
      <c r="J415" s="51" t="s">
        <v>7427</v>
      </c>
      <c r="K415" s="51"/>
      <c r="L415" s="49" t="s">
        <v>7406</v>
      </c>
      <c r="M415" s="136">
        <v>0</v>
      </c>
      <c r="N415" s="51" t="s">
        <v>8434</v>
      </c>
      <c r="O415" s="51" t="s">
        <v>8439</v>
      </c>
      <c r="P415" s="101" t="s">
        <v>163</v>
      </c>
      <c r="Q415" s="101" t="s">
        <v>54</v>
      </c>
      <c r="R415" s="101"/>
      <c r="S415" s="101"/>
    </row>
    <row r="416" spans="1:19" x14ac:dyDescent="0.35">
      <c r="A416" s="101" t="s">
        <v>60</v>
      </c>
      <c r="B416" s="72">
        <v>24</v>
      </c>
      <c r="C416" s="51" t="s">
        <v>2687</v>
      </c>
      <c r="D416" s="45" t="s">
        <v>3315</v>
      </c>
      <c r="E416" s="51" t="s">
        <v>8153</v>
      </c>
      <c r="F416" s="64" t="s">
        <v>7757</v>
      </c>
      <c r="G416" s="51" t="s">
        <v>3113</v>
      </c>
      <c r="H416" s="45" t="s">
        <v>2891</v>
      </c>
      <c r="I416" s="51"/>
      <c r="J416" s="51" t="s">
        <v>7427</v>
      </c>
      <c r="K416" s="51"/>
      <c r="L416" s="45" t="s">
        <v>7406</v>
      </c>
      <c r="M416" s="134">
        <v>0</v>
      </c>
      <c r="N416" s="45" t="s">
        <v>8434</v>
      </c>
      <c r="O416" s="45" t="s">
        <v>8439</v>
      </c>
      <c r="P416" s="101" t="s">
        <v>195</v>
      </c>
      <c r="Q416" s="101" t="s">
        <v>54</v>
      </c>
      <c r="R416" s="101"/>
      <c r="S416" s="101"/>
    </row>
    <row r="417" spans="1:19" x14ac:dyDescent="0.35">
      <c r="A417" s="101" t="s">
        <v>60</v>
      </c>
      <c r="B417" s="72">
        <v>25</v>
      </c>
      <c r="C417" s="51" t="s">
        <v>2690</v>
      </c>
      <c r="D417" s="45" t="s">
        <v>3316</v>
      </c>
      <c r="E417" s="51" t="s">
        <v>8169</v>
      </c>
      <c r="F417" s="64" t="s">
        <v>8168</v>
      </c>
      <c r="G417" s="51" t="s">
        <v>3116</v>
      </c>
      <c r="H417" s="45" t="s">
        <v>2894</v>
      </c>
      <c r="I417" s="51"/>
      <c r="J417" s="51" t="s">
        <v>7427</v>
      </c>
      <c r="K417" s="51"/>
      <c r="L417" s="45" t="s">
        <v>7407</v>
      </c>
      <c r="M417" s="134">
        <v>0</v>
      </c>
      <c r="N417" s="45" t="s">
        <v>8434</v>
      </c>
      <c r="O417" s="45" t="s">
        <v>8439</v>
      </c>
      <c r="P417" s="101" t="s">
        <v>100</v>
      </c>
      <c r="Q417" s="101" t="s">
        <v>54</v>
      </c>
      <c r="R417" s="101"/>
      <c r="S417" s="101" t="s">
        <v>7412</v>
      </c>
    </row>
    <row r="418" spans="1:19" x14ac:dyDescent="0.35">
      <c r="A418" s="101" t="s">
        <v>60</v>
      </c>
      <c r="B418" s="72">
        <v>26</v>
      </c>
      <c r="C418" s="51" t="s">
        <v>2688</v>
      </c>
      <c r="D418" s="45" t="s">
        <v>3317</v>
      </c>
      <c r="E418" s="51" t="s">
        <v>8165</v>
      </c>
      <c r="F418" s="64" t="s">
        <v>7758</v>
      </c>
      <c r="G418" s="51" t="s">
        <v>3114</v>
      </c>
      <c r="H418" s="45" t="s">
        <v>2892</v>
      </c>
      <c r="I418" s="51"/>
      <c r="J418" s="51" t="s">
        <v>7427</v>
      </c>
      <c r="K418" s="51"/>
      <c r="L418" s="45" t="s">
        <v>91</v>
      </c>
      <c r="M418" s="134">
        <v>0</v>
      </c>
      <c r="N418" s="45" t="s">
        <v>8434</v>
      </c>
      <c r="O418" s="45" t="s">
        <v>8439</v>
      </c>
      <c r="P418" s="101" t="s">
        <v>91</v>
      </c>
      <c r="Q418" s="101" t="s">
        <v>54</v>
      </c>
      <c r="R418" s="101"/>
      <c r="S418" s="101"/>
    </row>
    <row r="419" spans="1:19" x14ac:dyDescent="0.35">
      <c r="A419" s="101" t="s">
        <v>60</v>
      </c>
      <c r="B419" s="72">
        <v>27</v>
      </c>
      <c r="C419" s="51" t="s">
        <v>2689</v>
      </c>
      <c r="D419" s="45" t="s">
        <v>1893</v>
      </c>
      <c r="E419" s="45" t="s">
        <v>8166</v>
      </c>
      <c r="F419" s="63" t="s">
        <v>2162</v>
      </c>
      <c r="G419" s="51" t="s">
        <v>3115</v>
      </c>
      <c r="H419" s="45" t="s">
        <v>2893</v>
      </c>
      <c r="I419" s="51"/>
      <c r="J419" s="51" t="s">
        <v>7427</v>
      </c>
      <c r="K419" s="51"/>
      <c r="L419" s="45" t="s">
        <v>91</v>
      </c>
      <c r="M419" s="134">
        <v>0</v>
      </c>
      <c r="N419" s="45" t="s">
        <v>8434</v>
      </c>
      <c r="O419" s="45" t="s">
        <v>8439</v>
      </c>
      <c r="P419" s="101" t="s">
        <v>91</v>
      </c>
      <c r="Q419" s="101" t="s">
        <v>54</v>
      </c>
      <c r="R419" s="101"/>
      <c r="S419" s="101"/>
    </row>
    <row r="420" spans="1:19" x14ac:dyDescent="0.35">
      <c r="A420" s="101" t="s">
        <v>2040</v>
      </c>
      <c r="B420" s="71">
        <v>-99</v>
      </c>
      <c r="C420" s="49" t="s">
        <v>6374</v>
      </c>
      <c r="D420" s="49" t="s">
        <v>1996</v>
      </c>
      <c r="E420" s="65"/>
      <c r="F420" s="49" t="s">
        <v>2128</v>
      </c>
      <c r="G420" s="49" t="s">
        <v>2282</v>
      </c>
      <c r="H420" s="49" t="s">
        <v>2279</v>
      </c>
      <c r="I420" s="49" t="s">
        <v>2304</v>
      </c>
      <c r="J420" s="51" t="s">
        <v>7427</v>
      </c>
      <c r="K420" s="51"/>
      <c r="L420" s="16" t="s">
        <v>91</v>
      </c>
      <c r="M420" s="144" t="s">
        <v>8433</v>
      </c>
      <c r="N420" s="145" t="s">
        <v>8434</v>
      </c>
      <c r="O420" s="145"/>
      <c r="P420" s="101" t="s">
        <v>91</v>
      </c>
      <c r="Q420" s="101" t="s">
        <v>45</v>
      </c>
      <c r="R420" s="101"/>
      <c r="S420" s="101"/>
    </row>
    <row r="421" spans="1:19" x14ac:dyDescent="0.35">
      <c r="A421" s="107" t="s">
        <v>2040</v>
      </c>
      <c r="B421" s="71">
        <v>-99</v>
      </c>
      <c r="C421" s="49" t="s">
        <v>1990</v>
      </c>
      <c r="D421" s="50" t="s">
        <v>6551</v>
      </c>
      <c r="E421" s="65"/>
      <c r="F421" s="50" t="s">
        <v>3211</v>
      </c>
      <c r="G421" s="49" t="s">
        <v>2288</v>
      </c>
      <c r="H421" s="49" t="s">
        <v>2289</v>
      </c>
      <c r="I421" s="49" t="s">
        <v>2300</v>
      </c>
      <c r="J421" s="51" t="s">
        <v>7427</v>
      </c>
      <c r="K421" s="51"/>
      <c r="L421" s="45" t="s">
        <v>7406</v>
      </c>
      <c r="M421" s="134">
        <v>0</v>
      </c>
      <c r="N421" s="45" t="s">
        <v>8434</v>
      </c>
      <c r="O421" s="45"/>
      <c r="P421" s="101" t="s">
        <v>164</v>
      </c>
      <c r="Q421" s="101" t="s">
        <v>45</v>
      </c>
      <c r="R421" s="101" t="s">
        <v>6598</v>
      </c>
      <c r="S421" s="101"/>
    </row>
    <row r="422" spans="1:19" x14ac:dyDescent="0.35">
      <c r="A422" s="107" t="s">
        <v>2040</v>
      </c>
      <c r="B422" s="73">
        <v>1</v>
      </c>
      <c r="C422" s="50" t="s">
        <v>93</v>
      </c>
      <c r="D422" s="50" t="s">
        <v>1921</v>
      </c>
      <c r="E422" s="57" t="s">
        <v>2120</v>
      </c>
      <c r="F422" s="50" t="s">
        <v>7625</v>
      </c>
      <c r="G422" s="50" t="s">
        <v>6758</v>
      </c>
      <c r="H422" s="50" t="s">
        <v>292</v>
      </c>
      <c r="I422" s="50" t="s">
        <v>2301</v>
      </c>
      <c r="J422" s="52" t="s">
        <v>7427</v>
      </c>
      <c r="K422" s="52"/>
      <c r="L422" s="107" t="s">
        <v>7407</v>
      </c>
      <c r="M422" s="124" t="s">
        <v>8433</v>
      </c>
      <c r="N422" s="107" t="s">
        <v>8435</v>
      </c>
      <c r="O422" s="107" t="s">
        <v>8438</v>
      </c>
      <c r="P422" s="107" t="s">
        <v>100</v>
      </c>
      <c r="Q422" s="107" t="s">
        <v>45</v>
      </c>
      <c r="R422" s="107"/>
      <c r="S422" s="107"/>
    </row>
    <row r="423" spans="1:19" x14ac:dyDescent="0.35">
      <c r="A423" s="101" t="s">
        <v>2040</v>
      </c>
      <c r="B423" s="71">
        <v>3</v>
      </c>
      <c r="C423" s="49" t="s">
        <v>1989</v>
      </c>
      <c r="D423" s="49" t="s">
        <v>6550</v>
      </c>
      <c r="E423" s="49" t="s">
        <v>8170</v>
      </c>
      <c r="F423" s="63" t="s">
        <v>7759</v>
      </c>
      <c r="G423" s="49" t="s">
        <v>2284</v>
      </c>
      <c r="H423" s="49" t="s">
        <v>2285</v>
      </c>
      <c r="I423" s="49" t="s">
        <v>2306</v>
      </c>
      <c r="J423" s="51" t="s">
        <v>7427</v>
      </c>
      <c r="K423" s="51"/>
      <c r="L423" s="45" t="s">
        <v>7406</v>
      </c>
      <c r="M423" s="134">
        <v>0</v>
      </c>
      <c r="N423" s="45" t="s">
        <v>8434</v>
      </c>
      <c r="O423" s="45" t="s">
        <v>8439</v>
      </c>
      <c r="P423" s="101" t="s">
        <v>139</v>
      </c>
      <c r="Q423" s="101" t="s">
        <v>45</v>
      </c>
      <c r="R423" s="101"/>
      <c r="S423" s="101"/>
    </row>
    <row r="424" spans="1:19" x14ac:dyDescent="0.35">
      <c r="A424" s="101" t="s">
        <v>2040</v>
      </c>
      <c r="B424" s="102">
        <v>4</v>
      </c>
      <c r="C424" s="101" t="s">
        <v>3801</v>
      </c>
      <c r="D424" s="45" t="s">
        <v>6543</v>
      </c>
      <c r="E424" s="101" t="s">
        <v>7760</v>
      </c>
      <c r="F424" s="99" t="s">
        <v>7760</v>
      </c>
      <c r="G424" s="101" t="s">
        <v>3903</v>
      </c>
      <c r="H424" s="101" t="s">
        <v>3904</v>
      </c>
      <c r="I424" s="101"/>
      <c r="J424" s="51" t="s">
        <v>7427</v>
      </c>
      <c r="K424" s="51"/>
      <c r="L424" s="45" t="s">
        <v>7406</v>
      </c>
      <c r="M424" s="134">
        <v>0</v>
      </c>
      <c r="N424" s="45" t="s">
        <v>8434</v>
      </c>
      <c r="O424" s="45" t="s">
        <v>8439</v>
      </c>
      <c r="P424" s="101" t="s">
        <v>139</v>
      </c>
      <c r="Q424" s="101" t="s">
        <v>45</v>
      </c>
      <c r="R424" s="101"/>
      <c r="S424" s="101"/>
    </row>
    <row r="425" spans="1:19" x14ac:dyDescent="0.35">
      <c r="A425" s="101" t="s">
        <v>2040</v>
      </c>
      <c r="B425" s="71">
        <v>5</v>
      </c>
      <c r="C425" s="49" t="s">
        <v>1987</v>
      </c>
      <c r="D425" s="49" t="s">
        <v>6547</v>
      </c>
      <c r="E425" s="49" t="s">
        <v>8171</v>
      </c>
      <c r="F425" s="63" t="s">
        <v>2130</v>
      </c>
      <c r="G425" s="49" t="s">
        <v>2283</v>
      </c>
      <c r="H425" s="49" t="s">
        <v>2280</v>
      </c>
      <c r="I425" s="49" t="s">
        <v>2305</v>
      </c>
      <c r="J425" s="51" t="s">
        <v>7427</v>
      </c>
      <c r="K425" s="51"/>
      <c r="L425" s="45" t="s">
        <v>7406</v>
      </c>
      <c r="M425" s="134">
        <v>0</v>
      </c>
      <c r="N425" s="45" t="s">
        <v>8434</v>
      </c>
      <c r="O425" s="45" t="s">
        <v>8439</v>
      </c>
      <c r="P425" s="101" t="s">
        <v>2281</v>
      </c>
      <c r="Q425" s="101" t="s">
        <v>45</v>
      </c>
      <c r="R425" s="101"/>
      <c r="S425" s="101"/>
    </row>
    <row r="426" spans="1:19" x14ac:dyDescent="0.35">
      <c r="A426" s="101" t="s">
        <v>2040</v>
      </c>
      <c r="B426" s="71">
        <v>6</v>
      </c>
      <c r="C426" s="49" t="s">
        <v>1988</v>
      </c>
      <c r="D426" s="49" t="s">
        <v>1998</v>
      </c>
      <c r="E426" s="49" t="s">
        <v>8176</v>
      </c>
      <c r="F426" s="63" t="s">
        <v>8178</v>
      </c>
      <c r="G426" s="49" t="s">
        <v>2286</v>
      </c>
      <c r="H426" s="49" t="s">
        <v>2287</v>
      </c>
      <c r="I426" s="49" t="s">
        <v>2459</v>
      </c>
      <c r="J426" s="51" t="s">
        <v>7427</v>
      </c>
      <c r="K426" s="51"/>
      <c r="L426" s="45" t="s">
        <v>7407</v>
      </c>
      <c r="M426" s="134">
        <v>0</v>
      </c>
      <c r="N426" s="45" t="s">
        <v>8434</v>
      </c>
      <c r="O426" s="45" t="s">
        <v>8439</v>
      </c>
      <c r="P426" s="101" t="s">
        <v>100</v>
      </c>
      <c r="Q426" s="101" t="s">
        <v>45</v>
      </c>
      <c r="R426" s="101"/>
      <c r="S426" s="101"/>
    </row>
    <row r="427" spans="1:19" x14ac:dyDescent="0.35">
      <c r="A427" s="101" t="s">
        <v>2040</v>
      </c>
      <c r="B427" s="71">
        <v>7</v>
      </c>
      <c r="C427" s="49" t="s">
        <v>1991</v>
      </c>
      <c r="D427" s="49" t="s">
        <v>2000</v>
      </c>
      <c r="E427" s="49" t="s">
        <v>2132</v>
      </c>
      <c r="F427" s="63" t="s">
        <v>2132</v>
      </c>
      <c r="G427" s="49" t="s">
        <v>2290</v>
      </c>
      <c r="H427" s="49" t="s">
        <v>2291</v>
      </c>
      <c r="I427" s="49" t="s">
        <v>2307</v>
      </c>
      <c r="J427" s="51" t="s">
        <v>7427</v>
      </c>
      <c r="K427" s="51"/>
      <c r="L427" s="45" t="s">
        <v>7406</v>
      </c>
      <c r="M427" s="134">
        <v>0</v>
      </c>
      <c r="N427" s="45" t="s">
        <v>8434</v>
      </c>
      <c r="O427" s="45" t="s">
        <v>8439</v>
      </c>
      <c r="P427" s="101" t="s">
        <v>156</v>
      </c>
      <c r="Q427" s="101" t="s">
        <v>45</v>
      </c>
      <c r="R427" s="101"/>
      <c r="S427" s="101"/>
    </row>
    <row r="428" spans="1:19" x14ac:dyDescent="0.35">
      <c r="A428" s="101" t="s">
        <v>2040</v>
      </c>
      <c r="B428" s="102">
        <v>8</v>
      </c>
      <c r="C428" s="101" t="s">
        <v>3802</v>
      </c>
      <c r="D428" s="45" t="s">
        <v>6544</v>
      </c>
      <c r="E428" s="101" t="s">
        <v>7761</v>
      </c>
      <c r="F428" s="99" t="s">
        <v>7761</v>
      </c>
      <c r="G428" s="101" t="s">
        <v>3905</v>
      </c>
      <c r="H428" s="101" t="s">
        <v>3906</v>
      </c>
      <c r="I428" s="101"/>
      <c r="J428" s="51" t="s">
        <v>7427</v>
      </c>
      <c r="K428" s="51"/>
      <c r="L428" s="45" t="s">
        <v>7406</v>
      </c>
      <c r="M428" s="134">
        <v>0</v>
      </c>
      <c r="N428" s="45" t="s">
        <v>8434</v>
      </c>
      <c r="O428" s="45" t="s">
        <v>8439</v>
      </c>
      <c r="P428" s="101" t="s">
        <v>164</v>
      </c>
      <c r="Q428" s="101" t="s">
        <v>45</v>
      </c>
      <c r="R428" s="101"/>
      <c r="S428" s="101"/>
    </row>
    <row r="429" spans="1:19" x14ac:dyDescent="0.35">
      <c r="A429" s="101" t="s">
        <v>2040</v>
      </c>
      <c r="B429" s="102">
        <v>9</v>
      </c>
      <c r="C429" s="101" t="s">
        <v>3803</v>
      </c>
      <c r="D429" s="45" t="s">
        <v>6545</v>
      </c>
      <c r="E429" s="101" t="s">
        <v>8172</v>
      </c>
      <c r="F429" s="99" t="s">
        <v>7762</v>
      </c>
      <c r="G429" s="101" t="s">
        <v>3907</v>
      </c>
      <c r="H429" s="101" t="s">
        <v>3908</v>
      </c>
      <c r="I429" s="101"/>
      <c r="J429" s="51" t="s">
        <v>7427</v>
      </c>
      <c r="K429" s="51"/>
      <c r="L429" s="45" t="s">
        <v>7406</v>
      </c>
      <c r="M429" s="134">
        <v>0</v>
      </c>
      <c r="N429" s="45" t="s">
        <v>8434</v>
      </c>
      <c r="O429" s="45" t="s">
        <v>8439</v>
      </c>
      <c r="P429" s="101" t="s">
        <v>164</v>
      </c>
      <c r="Q429" s="101" t="s">
        <v>45</v>
      </c>
      <c r="R429" s="101"/>
      <c r="S429" s="101"/>
    </row>
    <row r="430" spans="1:19" x14ac:dyDescent="0.35">
      <c r="A430" s="101" t="s">
        <v>2040</v>
      </c>
      <c r="B430" s="102">
        <v>10</v>
      </c>
      <c r="C430" s="101" t="s">
        <v>2493</v>
      </c>
      <c r="D430" s="49" t="s">
        <v>1999</v>
      </c>
      <c r="E430" s="49" t="s">
        <v>8175</v>
      </c>
      <c r="F430" s="63" t="s">
        <v>7763</v>
      </c>
      <c r="G430" s="101" t="s">
        <v>2288</v>
      </c>
      <c r="H430" s="101" t="s">
        <v>2289</v>
      </c>
      <c r="I430" s="101"/>
      <c r="J430" s="51" t="s">
        <v>7427</v>
      </c>
      <c r="K430" s="51"/>
      <c r="L430" s="45" t="s">
        <v>7406</v>
      </c>
      <c r="M430" s="134">
        <v>0</v>
      </c>
      <c r="N430" s="45" t="s">
        <v>8434</v>
      </c>
      <c r="O430" s="45" t="s">
        <v>8439</v>
      </c>
      <c r="P430" s="101" t="s">
        <v>164</v>
      </c>
      <c r="Q430" s="101" t="s">
        <v>45</v>
      </c>
      <c r="R430" s="101"/>
      <c r="S430" s="101"/>
    </row>
    <row r="431" spans="1:19" x14ac:dyDescent="0.35">
      <c r="A431" s="101" t="s">
        <v>2040</v>
      </c>
      <c r="B431" s="71">
        <v>11</v>
      </c>
      <c r="C431" s="49" t="s">
        <v>1994</v>
      </c>
      <c r="D431" s="49" t="s">
        <v>6549</v>
      </c>
      <c r="E431" s="49" t="s">
        <v>8173</v>
      </c>
      <c r="F431" s="63" t="s">
        <v>7764</v>
      </c>
      <c r="G431" s="49" t="s">
        <v>2296</v>
      </c>
      <c r="H431" s="49" t="s">
        <v>2297</v>
      </c>
      <c r="I431" s="49" t="s">
        <v>2310</v>
      </c>
      <c r="J431" s="51" t="s">
        <v>7427</v>
      </c>
      <c r="K431" s="51"/>
      <c r="L431" s="45" t="s">
        <v>7406</v>
      </c>
      <c r="M431" s="134">
        <v>0</v>
      </c>
      <c r="N431" s="45" t="s">
        <v>8434</v>
      </c>
      <c r="O431" s="45" t="s">
        <v>8439</v>
      </c>
      <c r="P431" s="101" t="s">
        <v>139</v>
      </c>
      <c r="Q431" s="101" t="s">
        <v>45</v>
      </c>
      <c r="R431" s="101"/>
      <c r="S431" s="101"/>
    </row>
    <row r="432" spans="1:19" x14ac:dyDescent="0.35">
      <c r="A432" s="101" t="s">
        <v>2040</v>
      </c>
      <c r="B432" s="102">
        <v>12</v>
      </c>
      <c r="C432" s="101" t="s">
        <v>3804</v>
      </c>
      <c r="D432" s="45" t="s">
        <v>6546</v>
      </c>
      <c r="E432" s="101" t="s">
        <v>7765</v>
      </c>
      <c r="F432" s="99" t="s">
        <v>7765</v>
      </c>
      <c r="G432" s="101" t="s">
        <v>2298</v>
      </c>
      <c r="H432" s="101" t="s">
        <v>2299</v>
      </c>
      <c r="I432" s="101"/>
      <c r="J432" s="51" t="s">
        <v>7427</v>
      </c>
      <c r="K432" s="51"/>
      <c r="L432" s="45" t="s">
        <v>7406</v>
      </c>
      <c r="M432" s="134">
        <v>0</v>
      </c>
      <c r="N432" s="45" t="s">
        <v>8434</v>
      </c>
      <c r="O432" s="45" t="s">
        <v>8439</v>
      </c>
      <c r="P432" s="101" t="s">
        <v>139</v>
      </c>
      <c r="Q432" s="101" t="s">
        <v>45</v>
      </c>
      <c r="R432" s="101"/>
      <c r="S432" s="101"/>
    </row>
    <row r="433" spans="1:19" x14ac:dyDescent="0.35">
      <c r="A433" s="101" t="s">
        <v>2040</v>
      </c>
      <c r="B433" s="71">
        <v>13</v>
      </c>
      <c r="C433" s="49" t="s">
        <v>1992</v>
      </c>
      <c r="D433" s="49" t="s">
        <v>6548</v>
      </c>
      <c r="E433" s="49" t="s">
        <v>8174</v>
      </c>
      <c r="F433" s="63" t="s">
        <v>7766</v>
      </c>
      <c r="G433" s="49" t="s">
        <v>2292</v>
      </c>
      <c r="H433" s="49" t="s">
        <v>2293</v>
      </c>
      <c r="I433" s="49" t="s">
        <v>2308</v>
      </c>
      <c r="J433" s="51" t="s">
        <v>7427</v>
      </c>
      <c r="K433" s="51"/>
      <c r="L433" s="45" t="s">
        <v>7406</v>
      </c>
      <c r="M433" s="134">
        <v>0</v>
      </c>
      <c r="N433" s="45" t="s">
        <v>8434</v>
      </c>
      <c r="O433" s="45" t="s">
        <v>8439</v>
      </c>
      <c r="P433" s="101" t="s">
        <v>2281</v>
      </c>
      <c r="Q433" s="101" t="s">
        <v>45</v>
      </c>
      <c r="R433" s="101"/>
      <c r="S433" s="101"/>
    </row>
    <row r="434" spans="1:19" x14ac:dyDescent="0.35">
      <c r="A434" s="101" t="s">
        <v>2040</v>
      </c>
      <c r="B434" s="71">
        <v>14</v>
      </c>
      <c r="C434" s="49" t="s">
        <v>1993</v>
      </c>
      <c r="D434" s="49" t="s">
        <v>2002</v>
      </c>
      <c r="E434" s="49" t="s">
        <v>8177</v>
      </c>
      <c r="F434" s="63" t="s">
        <v>7767</v>
      </c>
      <c r="G434" s="49" t="s">
        <v>2294</v>
      </c>
      <c r="H434" s="49" t="s">
        <v>2295</v>
      </c>
      <c r="I434" s="49" t="s">
        <v>2309</v>
      </c>
      <c r="J434" s="51" t="s">
        <v>7427</v>
      </c>
      <c r="K434" s="51"/>
      <c r="L434" s="45" t="s">
        <v>7407</v>
      </c>
      <c r="M434" s="134">
        <v>0</v>
      </c>
      <c r="N434" s="45" t="s">
        <v>8434</v>
      </c>
      <c r="O434" s="45" t="s">
        <v>8439</v>
      </c>
      <c r="P434" s="101" t="s">
        <v>100</v>
      </c>
      <c r="Q434" s="101" t="s">
        <v>45</v>
      </c>
      <c r="R434" s="101"/>
      <c r="S434" s="101"/>
    </row>
    <row r="435" spans="1:19" x14ac:dyDescent="0.35">
      <c r="A435" s="101" t="s">
        <v>2040</v>
      </c>
      <c r="B435" s="71">
        <v>15</v>
      </c>
      <c r="C435" s="49" t="s">
        <v>1995</v>
      </c>
      <c r="D435" s="49" t="s">
        <v>462</v>
      </c>
      <c r="E435" s="49" t="s">
        <v>2135</v>
      </c>
      <c r="F435" s="63" t="s">
        <v>7768</v>
      </c>
      <c r="G435" s="49" t="s">
        <v>2298</v>
      </c>
      <c r="H435" s="49" t="s">
        <v>462</v>
      </c>
      <c r="I435" s="49"/>
      <c r="J435" s="51" t="s">
        <v>3396</v>
      </c>
      <c r="K435" s="51" t="s">
        <v>7426</v>
      </c>
      <c r="L435" s="45" t="s">
        <v>91</v>
      </c>
      <c r="M435" s="134">
        <v>0</v>
      </c>
      <c r="N435" s="45" t="s">
        <v>8434</v>
      </c>
      <c r="O435" s="45" t="s">
        <v>8439</v>
      </c>
      <c r="P435" s="101" t="s">
        <v>92</v>
      </c>
      <c r="Q435" s="101" t="s">
        <v>45</v>
      </c>
      <c r="R435" s="101"/>
      <c r="S435" s="101"/>
    </row>
    <row r="436" spans="1:19" x14ac:dyDescent="0.35">
      <c r="A436" s="101" t="s">
        <v>2040</v>
      </c>
      <c r="B436" s="102">
        <v>16</v>
      </c>
      <c r="C436" s="101" t="s">
        <v>3805</v>
      </c>
      <c r="D436" s="45" t="s">
        <v>6597</v>
      </c>
      <c r="E436" s="101" t="s">
        <v>7769</v>
      </c>
      <c r="F436" s="99" t="s">
        <v>7769</v>
      </c>
      <c r="G436" s="101" t="s">
        <v>3909</v>
      </c>
      <c r="H436" s="101" t="s">
        <v>3910</v>
      </c>
      <c r="I436" s="101"/>
      <c r="J436" s="51" t="s">
        <v>7427</v>
      </c>
      <c r="K436" s="51"/>
      <c r="L436" s="101" t="s">
        <v>91</v>
      </c>
      <c r="M436" s="102">
        <v>0</v>
      </c>
      <c r="N436" s="101" t="s">
        <v>8434</v>
      </c>
      <c r="O436" s="101" t="s">
        <v>8439</v>
      </c>
      <c r="P436" s="101" t="s">
        <v>91</v>
      </c>
      <c r="Q436" s="101" t="s">
        <v>45</v>
      </c>
      <c r="R436" s="101"/>
      <c r="S436" s="101"/>
    </row>
    <row r="437" spans="1:19" x14ac:dyDescent="0.35">
      <c r="A437" s="121" t="s">
        <v>6743</v>
      </c>
      <c r="B437" s="72">
        <v>-99</v>
      </c>
      <c r="C437" s="45" t="s">
        <v>292</v>
      </c>
      <c r="D437" s="101"/>
      <c r="E437" s="45"/>
      <c r="F437" s="101"/>
      <c r="G437" s="45" t="s">
        <v>292</v>
      </c>
      <c r="H437" s="45" t="s">
        <v>292</v>
      </c>
      <c r="I437" s="101"/>
      <c r="J437" s="45" t="s">
        <v>7427</v>
      </c>
      <c r="K437" s="45"/>
      <c r="L437" s="48" t="s">
        <v>7407</v>
      </c>
      <c r="M437" s="102" t="s">
        <v>8433</v>
      </c>
      <c r="N437" s="101" t="s">
        <v>8435</v>
      </c>
      <c r="O437" s="101"/>
      <c r="P437" s="117"/>
      <c r="Q437" s="117" t="s">
        <v>54</v>
      </c>
      <c r="R437" s="48"/>
      <c r="S437" s="48"/>
    </row>
    <row r="438" spans="1:19" x14ac:dyDescent="0.35">
      <c r="A438" s="121" t="s">
        <v>6743</v>
      </c>
      <c r="B438" s="72">
        <v>-99</v>
      </c>
      <c r="C438" s="57" t="s">
        <v>6636</v>
      </c>
      <c r="D438" s="101"/>
      <c r="E438" s="45"/>
      <c r="F438" s="101"/>
      <c r="G438" s="45" t="s">
        <v>6744</v>
      </c>
      <c r="H438" s="45" t="s">
        <v>6745</v>
      </c>
      <c r="I438" s="101"/>
      <c r="J438" s="45" t="s">
        <v>7427</v>
      </c>
      <c r="K438" s="45"/>
      <c r="L438" s="45" t="s">
        <v>153</v>
      </c>
      <c r="M438" s="134"/>
      <c r="N438" s="45"/>
      <c r="O438" s="45"/>
      <c r="P438" s="117" t="s">
        <v>153</v>
      </c>
      <c r="Q438" s="117" t="s">
        <v>54</v>
      </c>
      <c r="R438" s="48"/>
      <c r="S438" s="48"/>
    </row>
    <row r="439" spans="1:19" x14ac:dyDescent="0.35">
      <c r="A439" s="121" t="s">
        <v>6743</v>
      </c>
      <c r="B439" s="72">
        <v>-99</v>
      </c>
      <c r="C439" s="57" t="s">
        <v>6637</v>
      </c>
      <c r="D439" s="101"/>
      <c r="E439" s="45"/>
      <c r="F439" s="101"/>
      <c r="G439" s="45" t="s">
        <v>348</v>
      </c>
      <c r="H439" s="45" t="s">
        <v>348</v>
      </c>
      <c r="I439" s="101"/>
      <c r="J439" s="45" t="s">
        <v>7427</v>
      </c>
      <c r="K439" s="45"/>
      <c r="L439" s="49" t="s">
        <v>7407</v>
      </c>
      <c r="M439" s="102" t="s">
        <v>8433</v>
      </c>
      <c r="N439" s="101" t="s">
        <v>8435</v>
      </c>
      <c r="O439" s="101"/>
      <c r="P439" s="117" t="s">
        <v>100</v>
      </c>
      <c r="Q439" s="117" t="s">
        <v>54</v>
      </c>
      <c r="R439" s="48"/>
      <c r="S439" s="48"/>
    </row>
    <row r="440" spans="1:19" x14ac:dyDescent="0.35">
      <c r="A440" s="122" t="s">
        <v>6743</v>
      </c>
      <c r="B440" s="72">
        <v>-99</v>
      </c>
      <c r="C440" s="57" t="s">
        <v>6638</v>
      </c>
      <c r="D440" s="101"/>
      <c r="E440" s="45"/>
      <c r="F440" s="101"/>
      <c r="G440" s="45" t="s">
        <v>6746</v>
      </c>
      <c r="H440" s="45" t="s">
        <v>6747</v>
      </c>
      <c r="I440" s="101"/>
      <c r="J440" s="45" t="s">
        <v>7427</v>
      </c>
      <c r="K440" s="45"/>
      <c r="L440" s="45" t="s">
        <v>91</v>
      </c>
      <c r="M440" s="134"/>
      <c r="N440" s="45"/>
      <c r="O440" s="45"/>
      <c r="P440" s="117" t="s">
        <v>91</v>
      </c>
      <c r="Q440" s="117" t="s">
        <v>54</v>
      </c>
      <c r="R440" s="48"/>
      <c r="S440" s="48"/>
    </row>
    <row r="441" spans="1:19" x14ac:dyDescent="0.35">
      <c r="A441" s="121" t="s">
        <v>6743</v>
      </c>
      <c r="B441" s="72">
        <v>-99</v>
      </c>
      <c r="C441" s="57" t="s">
        <v>6635</v>
      </c>
      <c r="D441" s="101"/>
      <c r="E441" s="45"/>
      <c r="F441" s="101"/>
      <c r="G441" s="45" t="s">
        <v>6741</v>
      </c>
      <c r="H441" s="45" t="s">
        <v>6742</v>
      </c>
      <c r="I441" s="101"/>
      <c r="J441" s="45" t="s">
        <v>7427</v>
      </c>
      <c r="K441" s="45"/>
      <c r="L441" s="45" t="s">
        <v>153</v>
      </c>
      <c r="M441" s="134"/>
      <c r="N441" s="45"/>
      <c r="O441" s="45"/>
      <c r="P441" s="117" t="s">
        <v>153</v>
      </c>
      <c r="Q441" s="117" t="s">
        <v>54</v>
      </c>
      <c r="R441" s="48"/>
      <c r="S441" s="48"/>
    </row>
    <row r="442" spans="1:19" x14ac:dyDescent="0.35">
      <c r="A442" s="121" t="s">
        <v>6743</v>
      </c>
      <c r="B442" s="72">
        <v>-99</v>
      </c>
      <c r="C442" s="57" t="s">
        <v>6640</v>
      </c>
      <c r="D442" s="101"/>
      <c r="E442" s="45"/>
      <c r="F442" s="101"/>
      <c r="G442" s="45" t="s">
        <v>6750</v>
      </c>
      <c r="H442" s="45" t="s">
        <v>6751</v>
      </c>
      <c r="I442" s="101"/>
      <c r="J442" s="45" t="s">
        <v>7427</v>
      </c>
      <c r="K442" s="45"/>
      <c r="L442" s="119" t="s">
        <v>7407</v>
      </c>
      <c r="M442" s="143"/>
      <c r="N442" s="119"/>
      <c r="O442" s="119"/>
      <c r="P442" s="117" t="s">
        <v>2986</v>
      </c>
      <c r="Q442" s="117" t="s">
        <v>54</v>
      </c>
      <c r="R442" s="48"/>
      <c r="S442" s="48"/>
    </row>
    <row r="443" spans="1:19" x14ac:dyDescent="0.35">
      <c r="A443" s="121" t="s">
        <v>6743</v>
      </c>
      <c r="B443" s="72">
        <v>-99</v>
      </c>
      <c r="C443" s="57" t="s">
        <v>6639</v>
      </c>
      <c r="D443" s="101"/>
      <c r="E443" s="45"/>
      <c r="F443" s="101"/>
      <c r="G443" s="45" t="s">
        <v>6748</v>
      </c>
      <c r="H443" s="45" t="s">
        <v>6749</v>
      </c>
      <c r="I443" s="101"/>
      <c r="J443" s="45" t="s">
        <v>7427</v>
      </c>
      <c r="K443" s="45"/>
      <c r="L443" s="45" t="s">
        <v>7408</v>
      </c>
      <c r="M443" s="134"/>
      <c r="N443" s="45"/>
      <c r="O443" s="45"/>
      <c r="P443" s="117" t="s">
        <v>3936</v>
      </c>
      <c r="Q443" s="117" t="s">
        <v>54</v>
      </c>
      <c r="R443" s="48"/>
      <c r="S443" s="48"/>
    </row>
    <row r="444" spans="1:19" x14ac:dyDescent="0.35">
      <c r="A444" s="99" t="s">
        <v>84</v>
      </c>
      <c r="B444" s="100">
        <v>-99</v>
      </c>
      <c r="C444" s="101" t="s">
        <v>4101</v>
      </c>
      <c r="D444" s="101"/>
      <c r="E444" s="101"/>
      <c r="F444" s="101"/>
      <c r="G444" s="45" t="s">
        <v>5043</v>
      </c>
      <c r="H444" s="45" t="s">
        <v>5044</v>
      </c>
      <c r="I444" s="101"/>
      <c r="J444" s="101" t="s">
        <v>7427</v>
      </c>
      <c r="K444" s="101"/>
      <c r="L444" s="119" t="s">
        <v>7407</v>
      </c>
      <c r="M444" s="143">
        <v>0</v>
      </c>
      <c r="N444" s="119" t="s">
        <v>8434</v>
      </c>
      <c r="O444" s="119"/>
      <c r="P444" s="101" t="s">
        <v>6301</v>
      </c>
      <c r="Q444" s="101" t="s">
        <v>80</v>
      </c>
      <c r="R444" s="101"/>
      <c r="S444" s="101"/>
    </row>
    <row r="445" spans="1:19" x14ac:dyDescent="0.35">
      <c r="A445" s="99" t="s">
        <v>84</v>
      </c>
      <c r="B445" s="100">
        <v>-99</v>
      </c>
      <c r="C445" s="101" t="s">
        <v>4145</v>
      </c>
      <c r="D445" s="101" t="s">
        <v>6797</v>
      </c>
      <c r="E445" s="101"/>
      <c r="F445" s="101"/>
      <c r="G445" s="48" t="s">
        <v>5133</v>
      </c>
      <c r="H445" s="48" t="s">
        <v>5134</v>
      </c>
      <c r="I445" s="101"/>
      <c r="J445" s="101" t="s">
        <v>7427</v>
      </c>
      <c r="K445" s="101"/>
      <c r="L445" s="119" t="s">
        <v>7407</v>
      </c>
      <c r="M445" s="143">
        <v>0</v>
      </c>
      <c r="N445" s="119" t="s">
        <v>8434</v>
      </c>
      <c r="O445" s="119"/>
      <c r="P445" s="101" t="s">
        <v>6301</v>
      </c>
      <c r="Q445" s="101" t="s">
        <v>80</v>
      </c>
      <c r="R445" s="101"/>
      <c r="S445" s="101"/>
    </row>
    <row r="446" spans="1:19" x14ac:dyDescent="0.35">
      <c r="A446" s="99" t="s">
        <v>84</v>
      </c>
      <c r="B446" s="100">
        <v>-99</v>
      </c>
      <c r="C446" s="101" t="s">
        <v>4100</v>
      </c>
      <c r="D446" s="101"/>
      <c r="E446" s="101"/>
      <c r="F446" s="101"/>
      <c r="G446" s="45" t="s">
        <v>5041</v>
      </c>
      <c r="H446" s="45" t="s">
        <v>5042</v>
      </c>
      <c r="I446" s="101"/>
      <c r="J446" s="101" t="s">
        <v>7427</v>
      </c>
      <c r="K446" s="101"/>
      <c r="L446" s="119" t="s">
        <v>7407</v>
      </c>
      <c r="M446" s="143">
        <v>0</v>
      </c>
      <c r="N446" s="119" t="s">
        <v>8434</v>
      </c>
      <c r="O446" s="119"/>
      <c r="P446" s="101" t="s">
        <v>2986</v>
      </c>
      <c r="Q446" s="101" t="s">
        <v>80</v>
      </c>
      <c r="R446" s="101"/>
      <c r="S446" s="101"/>
    </row>
    <row r="447" spans="1:19" x14ac:dyDescent="0.35">
      <c r="A447" s="99" t="s">
        <v>84</v>
      </c>
      <c r="B447" s="100">
        <v>-99</v>
      </c>
      <c r="C447" s="101" t="s">
        <v>4106</v>
      </c>
      <c r="D447" s="101" t="s">
        <v>6792</v>
      </c>
      <c r="E447" s="101"/>
      <c r="F447" s="101"/>
      <c r="G447" s="45" t="s">
        <v>5055</v>
      </c>
      <c r="H447" s="45" t="s">
        <v>5056</v>
      </c>
      <c r="I447" s="101"/>
      <c r="J447" s="101" t="s">
        <v>7427</v>
      </c>
      <c r="K447" s="101"/>
      <c r="L447" s="119" t="s">
        <v>7407</v>
      </c>
      <c r="M447" s="143">
        <v>0</v>
      </c>
      <c r="N447" s="119" t="s">
        <v>8434</v>
      </c>
      <c r="O447" s="119"/>
      <c r="P447" s="101" t="s">
        <v>6301</v>
      </c>
      <c r="Q447" s="101" t="s">
        <v>80</v>
      </c>
      <c r="R447" s="101"/>
      <c r="S447" s="101"/>
    </row>
    <row r="448" spans="1:19" x14ac:dyDescent="0.35">
      <c r="A448" s="99" t="s">
        <v>84</v>
      </c>
      <c r="B448" s="100">
        <v>-99</v>
      </c>
      <c r="C448" s="101" t="s">
        <v>4107</v>
      </c>
      <c r="D448" s="101" t="s">
        <v>6794</v>
      </c>
      <c r="E448" s="101"/>
      <c r="F448" s="101"/>
      <c r="G448" s="45" t="s">
        <v>5057</v>
      </c>
      <c r="H448" s="45" t="s">
        <v>5058</v>
      </c>
      <c r="I448" s="101"/>
      <c r="J448" s="101" t="s">
        <v>7427</v>
      </c>
      <c r="K448" s="101"/>
      <c r="L448" s="119" t="s">
        <v>7407</v>
      </c>
      <c r="M448" s="143">
        <v>0</v>
      </c>
      <c r="N448" s="119" t="s">
        <v>8434</v>
      </c>
      <c r="O448" s="119"/>
      <c r="P448" s="101" t="s">
        <v>6301</v>
      </c>
      <c r="Q448" s="101" t="s">
        <v>80</v>
      </c>
      <c r="R448" s="101"/>
      <c r="S448" s="101"/>
    </row>
    <row r="449" spans="1:19" x14ac:dyDescent="0.35">
      <c r="A449" s="99" t="s">
        <v>84</v>
      </c>
      <c r="B449" s="100">
        <v>-99</v>
      </c>
      <c r="C449" s="101" t="s">
        <v>4127</v>
      </c>
      <c r="D449" s="107" t="s">
        <v>6800</v>
      </c>
      <c r="E449" s="101"/>
      <c r="F449" s="101"/>
      <c r="G449" s="45" t="s">
        <v>5097</v>
      </c>
      <c r="H449" s="57" t="s">
        <v>5098</v>
      </c>
      <c r="I449" s="101"/>
      <c r="J449" s="101" t="s">
        <v>7427</v>
      </c>
      <c r="K449" s="101"/>
      <c r="L449" s="101" t="s">
        <v>153</v>
      </c>
      <c r="M449" s="102">
        <v>0</v>
      </c>
      <c r="N449" s="101" t="s">
        <v>8434</v>
      </c>
      <c r="O449" s="101"/>
      <c r="P449" s="101" t="s">
        <v>153</v>
      </c>
      <c r="Q449" s="101" t="s">
        <v>80</v>
      </c>
      <c r="R449" s="101"/>
      <c r="S449" s="101"/>
    </row>
    <row r="450" spans="1:19" x14ac:dyDescent="0.35">
      <c r="A450" s="99" t="s">
        <v>84</v>
      </c>
      <c r="B450" s="100">
        <v>-99</v>
      </c>
      <c r="C450" s="101" t="s">
        <v>4103</v>
      </c>
      <c r="D450" s="101" t="s">
        <v>6796</v>
      </c>
      <c r="E450" s="101"/>
      <c r="F450" s="101"/>
      <c r="G450" s="45" t="s">
        <v>5047</v>
      </c>
      <c r="H450" s="45" t="s">
        <v>5048</v>
      </c>
      <c r="I450" s="101"/>
      <c r="J450" s="101" t="s">
        <v>7427</v>
      </c>
      <c r="K450" s="101"/>
      <c r="L450" s="119" t="s">
        <v>7407</v>
      </c>
      <c r="M450" s="143">
        <v>0</v>
      </c>
      <c r="N450" s="119" t="s">
        <v>8434</v>
      </c>
      <c r="O450" s="119"/>
      <c r="P450" s="101" t="s">
        <v>6301</v>
      </c>
      <c r="Q450" s="101" t="s">
        <v>80</v>
      </c>
      <c r="R450" s="101"/>
      <c r="S450" s="101"/>
    </row>
    <row r="451" spans="1:19" x14ac:dyDescent="0.35">
      <c r="A451" s="99" t="s">
        <v>84</v>
      </c>
      <c r="B451" s="100">
        <v>-99</v>
      </c>
      <c r="C451" s="101" t="s">
        <v>4109</v>
      </c>
      <c r="D451" s="101" t="s">
        <v>6802</v>
      </c>
      <c r="E451" s="101"/>
      <c r="F451" s="101"/>
      <c r="G451" s="48" t="s">
        <v>5061</v>
      </c>
      <c r="H451" s="48" t="s">
        <v>5062</v>
      </c>
      <c r="I451" s="101"/>
      <c r="J451" s="101" t="s">
        <v>7427</v>
      </c>
      <c r="K451" s="101"/>
      <c r="L451" s="119" t="s">
        <v>7407</v>
      </c>
      <c r="M451" s="143">
        <v>0</v>
      </c>
      <c r="N451" s="119" t="s">
        <v>8434</v>
      </c>
      <c r="O451" s="119"/>
      <c r="P451" s="101" t="s">
        <v>6301</v>
      </c>
      <c r="Q451" s="101" t="s">
        <v>80</v>
      </c>
      <c r="R451" s="101"/>
      <c r="S451" s="101"/>
    </row>
    <row r="452" spans="1:19" x14ac:dyDescent="0.35">
      <c r="A452" s="99" t="s">
        <v>84</v>
      </c>
      <c r="B452" s="100">
        <v>-99</v>
      </c>
      <c r="C452" s="101" t="s">
        <v>4108</v>
      </c>
      <c r="D452" s="101" t="s">
        <v>6803</v>
      </c>
      <c r="E452" s="101"/>
      <c r="F452" s="101"/>
      <c r="G452" s="45" t="s">
        <v>5059</v>
      </c>
      <c r="H452" s="45" t="s">
        <v>5060</v>
      </c>
      <c r="I452" s="101"/>
      <c r="J452" s="101" t="s">
        <v>7427</v>
      </c>
      <c r="K452" s="101"/>
      <c r="L452" s="119" t="s">
        <v>7407</v>
      </c>
      <c r="M452" s="143">
        <v>0</v>
      </c>
      <c r="N452" s="119" t="s">
        <v>8434</v>
      </c>
      <c r="O452" s="119"/>
      <c r="P452" s="101" t="s">
        <v>6301</v>
      </c>
      <c r="Q452" s="101" t="s">
        <v>80</v>
      </c>
      <c r="R452" s="101"/>
      <c r="S452" s="101"/>
    </row>
    <row r="453" spans="1:19" x14ac:dyDescent="0.35">
      <c r="A453" s="99" t="s">
        <v>84</v>
      </c>
      <c r="B453" s="100">
        <v>-99</v>
      </c>
      <c r="C453" s="101" t="s">
        <v>4099</v>
      </c>
      <c r="D453" s="101" t="s">
        <v>6814</v>
      </c>
      <c r="E453" s="101"/>
      <c r="F453" s="101"/>
      <c r="G453" s="45" t="s">
        <v>5039</v>
      </c>
      <c r="H453" s="45" t="s">
        <v>5040</v>
      </c>
      <c r="I453" s="101"/>
      <c r="J453" s="101" t="s">
        <v>7427</v>
      </c>
      <c r="K453" s="101"/>
      <c r="L453" s="119" t="s">
        <v>7407</v>
      </c>
      <c r="M453" s="143">
        <v>0</v>
      </c>
      <c r="N453" s="119" t="s">
        <v>8434</v>
      </c>
      <c r="O453" s="119"/>
      <c r="P453" s="101" t="s">
        <v>2986</v>
      </c>
      <c r="Q453" s="101" t="s">
        <v>80</v>
      </c>
      <c r="R453" s="101"/>
      <c r="S453" s="101"/>
    </row>
    <row r="454" spans="1:19" x14ac:dyDescent="0.35">
      <c r="A454" s="99" t="s">
        <v>84</v>
      </c>
      <c r="B454" s="104">
        <v>-99</v>
      </c>
      <c r="C454" s="101" t="s">
        <v>4097</v>
      </c>
      <c r="D454" s="49"/>
      <c r="E454" s="101"/>
      <c r="F454" s="101"/>
      <c r="G454" s="45" t="s">
        <v>4097</v>
      </c>
      <c r="H454" s="48"/>
      <c r="I454" s="101"/>
      <c r="J454" s="101" t="s">
        <v>7427</v>
      </c>
      <c r="K454" s="101"/>
      <c r="L454" s="107" t="s">
        <v>91</v>
      </c>
      <c r="M454" s="124" t="s">
        <v>8433</v>
      </c>
      <c r="N454" s="107" t="s">
        <v>8435</v>
      </c>
      <c r="O454" s="107"/>
      <c r="P454" s="101"/>
      <c r="Q454" s="101" t="s">
        <v>80</v>
      </c>
      <c r="R454" s="101"/>
      <c r="S454" s="101"/>
    </row>
    <row r="455" spans="1:19" x14ac:dyDescent="0.35">
      <c r="A455" s="99" t="s">
        <v>84</v>
      </c>
      <c r="B455" s="100">
        <v>-99</v>
      </c>
      <c r="C455" s="101" t="s">
        <v>4102</v>
      </c>
      <c r="D455" s="101" t="s">
        <v>6795</v>
      </c>
      <c r="E455" s="101"/>
      <c r="F455" s="101"/>
      <c r="G455" s="45" t="s">
        <v>5045</v>
      </c>
      <c r="H455" s="45" t="s">
        <v>5046</v>
      </c>
      <c r="I455" s="101"/>
      <c r="J455" s="101" t="s">
        <v>7427</v>
      </c>
      <c r="K455" s="101"/>
      <c r="L455" s="119" t="s">
        <v>7407</v>
      </c>
      <c r="M455" s="143">
        <v>0</v>
      </c>
      <c r="N455" s="119" t="s">
        <v>8434</v>
      </c>
      <c r="O455" s="119"/>
      <c r="P455" s="101" t="s">
        <v>6301</v>
      </c>
      <c r="Q455" s="101" t="s">
        <v>80</v>
      </c>
      <c r="R455" s="101"/>
      <c r="S455" s="101"/>
    </row>
    <row r="456" spans="1:19" x14ac:dyDescent="0.35">
      <c r="A456" s="103" t="s">
        <v>84</v>
      </c>
      <c r="B456" s="90">
        <v>1</v>
      </c>
      <c r="C456" s="91" t="s">
        <v>93</v>
      </c>
      <c r="D456" s="91" t="s">
        <v>1921</v>
      </c>
      <c r="E456" s="92"/>
      <c r="F456" s="91" t="s">
        <v>7582</v>
      </c>
      <c r="G456" s="91" t="s">
        <v>277</v>
      </c>
      <c r="H456" s="91" t="s">
        <v>278</v>
      </c>
      <c r="I456" s="91" t="s">
        <v>2301</v>
      </c>
      <c r="J456" s="93" t="s">
        <v>7427</v>
      </c>
      <c r="K456" s="93"/>
      <c r="L456" s="91" t="s">
        <v>91</v>
      </c>
      <c r="M456" s="135" t="s">
        <v>8433</v>
      </c>
      <c r="N456" s="93" t="s">
        <v>8435</v>
      </c>
      <c r="O456" s="93" t="s">
        <v>8438</v>
      </c>
      <c r="P456" s="103" t="s">
        <v>91</v>
      </c>
      <c r="Q456" s="103" t="s">
        <v>80</v>
      </c>
      <c r="R456" s="103"/>
      <c r="S456" s="103"/>
    </row>
    <row r="457" spans="1:19" x14ac:dyDescent="0.35">
      <c r="A457" s="99" t="s">
        <v>84</v>
      </c>
      <c r="B457" s="100">
        <v>2</v>
      </c>
      <c r="C457" s="101" t="s">
        <v>4098</v>
      </c>
      <c r="D457" s="49" t="s">
        <v>7477</v>
      </c>
      <c r="E457" s="101"/>
      <c r="F457" s="101"/>
      <c r="G457" s="45" t="s">
        <v>465</v>
      </c>
      <c r="H457" s="45" t="s">
        <v>5037</v>
      </c>
      <c r="I457" s="101"/>
      <c r="J457" s="101" t="s">
        <v>7427</v>
      </c>
      <c r="K457" s="101"/>
      <c r="L457" s="89" t="s">
        <v>7407</v>
      </c>
      <c r="M457" s="141" t="s">
        <v>8433</v>
      </c>
      <c r="N457" s="89" t="s">
        <v>8435</v>
      </c>
      <c r="O457" s="89" t="s">
        <v>8438</v>
      </c>
      <c r="P457" s="101" t="s">
        <v>100</v>
      </c>
      <c r="Q457" s="101" t="s">
        <v>80</v>
      </c>
      <c r="R457" s="101"/>
      <c r="S457" s="101"/>
    </row>
    <row r="458" spans="1:19" x14ac:dyDescent="0.35">
      <c r="A458" s="103" t="s">
        <v>84</v>
      </c>
      <c r="B458" s="90">
        <v>3</v>
      </c>
      <c r="C458" s="91" t="s">
        <v>116</v>
      </c>
      <c r="D458" s="91" t="s">
        <v>6599</v>
      </c>
      <c r="E458" s="92"/>
      <c r="F458" s="91"/>
      <c r="G458" s="91" t="s">
        <v>318</v>
      </c>
      <c r="H458" s="91"/>
      <c r="I458" s="91"/>
      <c r="J458" s="93" t="s">
        <v>7427</v>
      </c>
      <c r="K458" s="93"/>
      <c r="L458" s="50" t="s">
        <v>91</v>
      </c>
      <c r="M458" s="139" t="s">
        <v>8433</v>
      </c>
      <c r="N458" s="52" t="s">
        <v>8435</v>
      </c>
      <c r="O458" s="52" t="s">
        <v>8438</v>
      </c>
      <c r="P458" s="103" t="s">
        <v>100</v>
      </c>
      <c r="Q458" s="103" t="s">
        <v>80</v>
      </c>
      <c r="R458" s="101" t="s">
        <v>7411</v>
      </c>
      <c r="S458" s="101"/>
    </row>
    <row r="459" spans="1:19" x14ac:dyDescent="0.35">
      <c r="A459" s="103" t="s">
        <v>84</v>
      </c>
      <c r="B459" s="90">
        <v>4</v>
      </c>
      <c r="C459" s="103" t="s">
        <v>2577</v>
      </c>
      <c r="D459" s="92" t="s">
        <v>7465</v>
      </c>
      <c r="E459" s="103"/>
      <c r="F459" s="103"/>
      <c r="G459" s="92" t="s">
        <v>3001</v>
      </c>
      <c r="H459" s="92" t="s">
        <v>2782</v>
      </c>
      <c r="I459" s="103"/>
      <c r="J459" s="103" t="s">
        <v>7427</v>
      </c>
      <c r="K459" s="103"/>
      <c r="L459" s="103" t="s">
        <v>7407</v>
      </c>
      <c r="M459" s="104" t="s">
        <v>8433</v>
      </c>
      <c r="N459" s="103" t="s">
        <v>8434</v>
      </c>
      <c r="O459" s="103" t="s">
        <v>8438</v>
      </c>
      <c r="P459" s="103" t="s">
        <v>100</v>
      </c>
      <c r="Q459" s="103" t="s">
        <v>80</v>
      </c>
      <c r="R459" s="103"/>
      <c r="S459" s="103"/>
    </row>
    <row r="460" spans="1:19" x14ac:dyDescent="0.35">
      <c r="A460" s="99" t="s">
        <v>84</v>
      </c>
      <c r="B460" s="83">
        <v>5</v>
      </c>
      <c r="C460" s="49" t="s">
        <v>259</v>
      </c>
      <c r="D460" s="49" t="s">
        <v>2054</v>
      </c>
      <c r="E460" s="65"/>
      <c r="F460" s="49" t="s">
        <v>7513</v>
      </c>
      <c r="G460" s="49" t="s">
        <v>467</v>
      </c>
      <c r="H460" s="49" t="s">
        <v>468</v>
      </c>
      <c r="I460" s="63" t="s">
        <v>2383</v>
      </c>
      <c r="J460" s="51" t="s">
        <v>7427</v>
      </c>
      <c r="K460" s="51"/>
      <c r="L460" s="49" t="s">
        <v>153</v>
      </c>
      <c r="M460" s="136">
        <v>0</v>
      </c>
      <c r="N460" s="51" t="s">
        <v>8434</v>
      </c>
      <c r="O460" s="51" t="s">
        <v>8439</v>
      </c>
      <c r="P460" s="101" t="s">
        <v>153</v>
      </c>
      <c r="Q460" s="101" t="s">
        <v>80</v>
      </c>
      <c r="R460" s="101"/>
      <c r="S460" s="101"/>
    </row>
    <row r="461" spans="1:19" x14ac:dyDescent="0.35">
      <c r="A461" s="99" t="s">
        <v>84</v>
      </c>
      <c r="B461" s="83">
        <v>6</v>
      </c>
      <c r="C461" s="49" t="s">
        <v>260</v>
      </c>
      <c r="D461" s="49" t="s">
        <v>2055</v>
      </c>
      <c r="E461" s="65"/>
      <c r="F461" s="49" t="s">
        <v>7514</v>
      </c>
      <c r="G461" s="49" t="s">
        <v>469</v>
      </c>
      <c r="H461" s="49" t="s">
        <v>470</v>
      </c>
      <c r="I461" s="63" t="s">
        <v>2384</v>
      </c>
      <c r="J461" s="51" t="s">
        <v>7427</v>
      </c>
      <c r="K461" s="51"/>
      <c r="L461" s="49" t="s">
        <v>153</v>
      </c>
      <c r="M461" s="136">
        <v>0</v>
      </c>
      <c r="N461" s="51" t="s">
        <v>8434</v>
      </c>
      <c r="O461" s="51" t="s">
        <v>8439</v>
      </c>
      <c r="P461" s="101" t="s">
        <v>153</v>
      </c>
      <c r="Q461" s="101" t="s">
        <v>80</v>
      </c>
      <c r="R461" s="101"/>
      <c r="S461" s="101"/>
    </row>
    <row r="462" spans="1:19" x14ac:dyDescent="0.35">
      <c r="A462" s="99" t="s">
        <v>84</v>
      </c>
      <c r="B462" s="83">
        <v>7</v>
      </c>
      <c r="C462" s="49" t="s">
        <v>261</v>
      </c>
      <c r="D462" s="49" t="s">
        <v>2056</v>
      </c>
      <c r="E462" s="65"/>
      <c r="F462" s="49" t="s">
        <v>7515</v>
      </c>
      <c r="G462" s="49" t="s">
        <v>471</v>
      </c>
      <c r="H462" s="49" t="s">
        <v>472</v>
      </c>
      <c r="I462" s="63" t="s">
        <v>2385</v>
      </c>
      <c r="J462" s="51" t="s">
        <v>7427</v>
      </c>
      <c r="K462" s="51"/>
      <c r="L462" s="49" t="s">
        <v>153</v>
      </c>
      <c r="M462" s="136">
        <v>0</v>
      </c>
      <c r="N462" s="51" t="s">
        <v>8434</v>
      </c>
      <c r="O462" s="51" t="s">
        <v>8439</v>
      </c>
      <c r="P462" s="101" t="s">
        <v>153</v>
      </c>
      <c r="Q462" s="101" t="s">
        <v>80</v>
      </c>
      <c r="R462" s="101"/>
      <c r="S462" s="101"/>
    </row>
    <row r="463" spans="1:19" x14ac:dyDescent="0.35">
      <c r="A463" s="99" t="s">
        <v>84</v>
      </c>
      <c r="B463" s="100">
        <v>8</v>
      </c>
      <c r="C463" s="101" t="s">
        <v>2676</v>
      </c>
      <c r="D463" s="49" t="s">
        <v>3300</v>
      </c>
      <c r="E463" s="101"/>
      <c r="F463" s="101"/>
      <c r="G463" s="45" t="s">
        <v>5049</v>
      </c>
      <c r="H463" s="45" t="s">
        <v>5050</v>
      </c>
      <c r="I463" s="101"/>
      <c r="J463" s="101" t="s">
        <v>7427</v>
      </c>
      <c r="K463" s="101"/>
      <c r="L463" s="101" t="s">
        <v>153</v>
      </c>
      <c r="M463" s="102">
        <v>0</v>
      </c>
      <c r="N463" s="101" t="s">
        <v>8434</v>
      </c>
      <c r="O463" s="101" t="s">
        <v>8439</v>
      </c>
      <c r="P463" s="101" t="s">
        <v>153</v>
      </c>
      <c r="Q463" s="101" t="s">
        <v>80</v>
      </c>
      <c r="R463" s="101"/>
      <c r="S463" s="101"/>
    </row>
    <row r="464" spans="1:19" x14ac:dyDescent="0.35">
      <c r="A464" s="99" t="s">
        <v>84</v>
      </c>
      <c r="B464" s="100"/>
      <c r="C464" s="101" t="s">
        <v>4128</v>
      </c>
      <c r="D464" s="101" t="s">
        <v>6777</v>
      </c>
      <c r="E464" s="101"/>
      <c r="F464" s="101"/>
      <c r="G464" s="45" t="s">
        <v>5099</v>
      </c>
      <c r="H464" s="45" t="s">
        <v>5100</v>
      </c>
      <c r="I464" s="101"/>
      <c r="J464" s="101" t="s">
        <v>7427</v>
      </c>
      <c r="K464" s="101"/>
      <c r="L464" s="101" t="s">
        <v>153</v>
      </c>
      <c r="M464" s="102">
        <v>0</v>
      </c>
      <c r="N464" s="101" t="s">
        <v>8434</v>
      </c>
      <c r="O464" s="101" t="s">
        <v>8439</v>
      </c>
      <c r="P464" s="101" t="s">
        <v>153</v>
      </c>
      <c r="Q464" s="101" t="s">
        <v>80</v>
      </c>
      <c r="R464" s="101"/>
      <c r="S464" s="101"/>
    </row>
    <row r="465" spans="1:19" x14ac:dyDescent="0.35">
      <c r="A465" s="99" t="s">
        <v>84</v>
      </c>
      <c r="B465" s="100"/>
      <c r="C465" s="101" t="s">
        <v>4134</v>
      </c>
      <c r="D465" s="101" t="s">
        <v>6778</v>
      </c>
      <c r="E465" s="101"/>
      <c r="F465" s="101"/>
      <c r="G465" s="45" t="s">
        <v>5111</v>
      </c>
      <c r="H465" s="45" t="s">
        <v>5112</v>
      </c>
      <c r="I465" s="101"/>
      <c r="J465" s="101" t="s">
        <v>7427</v>
      </c>
      <c r="K465" s="101"/>
      <c r="L465" s="101" t="s">
        <v>153</v>
      </c>
      <c r="M465" s="102">
        <v>0</v>
      </c>
      <c r="N465" s="101" t="s">
        <v>8434</v>
      </c>
      <c r="O465" s="101" t="s">
        <v>8439</v>
      </c>
      <c r="P465" s="101" t="s">
        <v>153</v>
      </c>
      <c r="Q465" s="101" t="s">
        <v>80</v>
      </c>
      <c r="R465" s="101"/>
      <c r="S465" s="101"/>
    </row>
    <row r="466" spans="1:19" x14ac:dyDescent="0.35">
      <c r="A466" s="99" t="s">
        <v>84</v>
      </c>
      <c r="B466" s="100"/>
      <c r="C466" s="101" t="s">
        <v>4129</v>
      </c>
      <c r="D466" s="101" t="s">
        <v>6779</v>
      </c>
      <c r="E466" s="101"/>
      <c r="F466" s="101"/>
      <c r="G466" s="45" t="s">
        <v>5101</v>
      </c>
      <c r="H466" s="45" t="s">
        <v>5102</v>
      </c>
      <c r="I466" s="101"/>
      <c r="J466" s="101" t="s">
        <v>7427</v>
      </c>
      <c r="K466" s="101"/>
      <c r="L466" s="101" t="s">
        <v>153</v>
      </c>
      <c r="M466" s="102">
        <v>0</v>
      </c>
      <c r="N466" s="101" t="s">
        <v>8434</v>
      </c>
      <c r="O466" s="101" t="s">
        <v>8439</v>
      </c>
      <c r="P466" s="101" t="s">
        <v>153</v>
      </c>
      <c r="Q466" s="101" t="s">
        <v>80</v>
      </c>
      <c r="R466" s="101"/>
      <c r="S466" s="101"/>
    </row>
    <row r="467" spans="1:19" x14ac:dyDescent="0.35">
      <c r="A467" s="99" t="s">
        <v>84</v>
      </c>
      <c r="B467" s="100"/>
      <c r="C467" s="101" t="s">
        <v>4130</v>
      </c>
      <c r="D467" s="101" t="s">
        <v>6780</v>
      </c>
      <c r="E467" s="101"/>
      <c r="F467" s="101"/>
      <c r="G467" s="45" t="s">
        <v>5103</v>
      </c>
      <c r="H467" s="45" t="s">
        <v>5104</v>
      </c>
      <c r="I467" s="101"/>
      <c r="J467" s="101" t="s">
        <v>7427</v>
      </c>
      <c r="K467" s="101"/>
      <c r="L467" s="101" t="s">
        <v>153</v>
      </c>
      <c r="M467" s="102">
        <v>0</v>
      </c>
      <c r="N467" s="101" t="s">
        <v>8434</v>
      </c>
      <c r="O467" s="101" t="s">
        <v>8439</v>
      </c>
      <c r="P467" s="101" t="s">
        <v>153</v>
      </c>
      <c r="Q467" s="101" t="s">
        <v>80</v>
      </c>
      <c r="R467" s="101"/>
      <c r="S467" s="101"/>
    </row>
    <row r="468" spans="1:19" x14ac:dyDescent="0.35">
      <c r="A468" s="99" t="s">
        <v>84</v>
      </c>
      <c r="B468" s="100"/>
      <c r="C468" s="101" t="s">
        <v>4132</v>
      </c>
      <c r="D468" s="101" t="s">
        <v>6781</v>
      </c>
      <c r="E468" s="101"/>
      <c r="F468" s="101"/>
      <c r="G468" s="45" t="s">
        <v>5107</v>
      </c>
      <c r="H468" s="45" t="s">
        <v>5108</v>
      </c>
      <c r="I468" s="101"/>
      <c r="J468" s="101" t="s">
        <v>7427</v>
      </c>
      <c r="K468" s="101"/>
      <c r="L468" s="101" t="s">
        <v>153</v>
      </c>
      <c r="M468" s="102">
        <v>0</v>
      </c>
      <c r="N468" s="101" t="s">
        <v>8434</v>
      </c>
      <c r="O468" s="101" t="s">
        <v>8439</v>
      </c>
      <c r="P468" s="101" t="s">
        <v>153</v>
      </c>
      <c r="Q468" s="101" t="s">
        <v>80</v>
      </c>
      <c r="R468" s="101"/>
      <c r="S468" s="101"/>
    </row>
    <row r="469" spans="1:19" x14ac:dyDescent="0.35">
      <c r="A469" s="99" t="s">
        <v>84</v>
      </c>
      <c r="B469" s="100"/>
      <c r="C469" s="101" t="s">
        <v>4117</v>
      </c>
      <c r="D469" s="101" t="s">
        <v>6782</v>
      </c>
      <c r="E469" s="101"/>
      <c r="F469" s="101"/>
      <c r="G469" s="45" t="s">
        <v>5077</v>
      </c>
      <c r="H469" s="45" t="s">
        <v>5078</v>
      </c>
      <c r="I469" s="101"/>
      <c r="J469" s="101" t="s">
        <v>7427</v>
      </c>
      <c r="K469" s="101"/>
      <c r="L469" s="101" t="s">
        <v>153</v>
      </c>
      <c r="M469" s="102">
        <v>0</v>
      </c>
      <c r="N469" s="101" t="s">
        <v>8434</v>
      </c>
      <c r="O469" s="101" t="s">
        <v>8439</v>
      </c>
      <c r="P469" s="101" t="s">
        <v>153</v>
      </c>
      <c r="Q469" s="101" t="s">
        <v>80</v>
      </c>
      <c r="R469" s="101"/>
      <c r="S469" s="101"/>
    </row>
    <row r="470" spans="1:19" x14ac:dyDescent="0.35">
      <c r="A470" s="99" t="s">
        <v>84</v>
      </c>
      <c r="B470" s="100"/>
      <c r="C470" s="101" t="s">
        <v>4118</v>
      </c>
      <c r="D470" s="101" t="s">
        <v>6783</v>
      </c>
      <c r="E470" s="101"/>
      <c r="F470" s="101"/>
      <c r="G470" s="45" t="s">
        <v>5079</v>
      </c>
      <c r="H470" s="45" t="s">
        <v>5080</v>
      </c>
      <c r="I470" s="101"/>
      <c r="J470" s="101" t="s">
        <v>7427</v>
      </c>
      <c r="K470" s="101"/>
      <c r="L470" s="101" t="s">
        <v>153</v>
      </c>
      <c r="M470" s="102">
        <v>0</v>
      </c>
      <c r="N470" s="101" t="s">
        <v>8434</v>
      </c>
      <c r="O470" s="101" t="s">
        <v>8439</v>
      </c>
      <c r="P470" s="101" t="s">
        <v>153</v>
      </c>
      <c r="Q470" s="101" t="s">
        <v>80</v>
      </c>
      <c r="R470" s="101"/>
      <c r="S470" s="101"/>
    </row>
    <row r="471" spans="1:19" x14ac:dyDescent="0.35">
      <c r="A471" s="99" t="s">
        <v>84</v>
      </c>
      <c r="B471" s="100"/>
      <c r="C471" s="101" t="s">
        <v>4126</v>
      </c>
      <c r="D471" s="101" t="s">
        <v>6798</v>
      </c>
      <c r="E471" s="101"/>
      <c r="F471" s="101"/>
      <c r="G471" s="45" t="s">
        <v>5095</v>
      </c>
      <c r="H471" s="45" t="s">
        <v>5096</v>
      </c>
      <c r="I471" s="101"/>
      <c r="J471" s="101" t="s">
        <v>7427</v>
      </c>
      <c r="K471" s="101"/>
      <c r="L471" s="101" t="s">
        <v>153</v>
      </c>
      <c r="M471" s="102">
        <v>0</v>
      </c>
      <c r="N471" s="101" t="s">
        <v>8434</v>
      </c>
      <c r="O471" s="101" t="s">
        <v>8439</v>
      </c>
      <c r="P471" s="101" t="s">
        <v>153</v>
      </c>
      <c r="Q471" s="101" t="s">
        <v>80</v>
      </c>
      <c r="R471" s="101"/>
      <c r="S471" s="101"/>
    </row>
    <row r="472" spans="1:19" x14ac:dyDescent="0.35">
      <c r="A472" s="99" t="s">
        <v>84</v>
      </c>
      <c r="B472" s="100"/>
      <c r="C472" s="101" t="s">
        <v>4144</v>
      </c>
      <c r="D472" s="101" t="s">
        <v>6793</v>
      </c>
      <c r="E472" s="101"/>
      <c r="F472" s="101"/>
      <c r="G472" s="45" t="s">
        <v>5131</v>
      </c>
      <c r="H472" s="45" t="s">
        <v>5132</v>
      </c>
      <c r="I472" s="101"/>
      <c r="J472" s="101" t="s">
        <v>7427</v>
      </c>
      <c r="K472" s="101"/>
      <c r="L472" s="101" t="s">
        <v>153</v>
      </c>
      <c r="M472" s="102">
        <v>0</v>
      </c>
      <c r="N472" s="101" t="s">
        <v>8434</v>
      </c>
      <c r="O472" s="101" t="s">
        <v>8439</v>
      </c>
      <c r="P472" s="101" t="s">
        <v>153</v>
      </c>
      <c r="Q472" s="101" t="s">
        <v>80</v>
      </c>
      <c r="R472" s="101"/>
      <c r="S472" s="101"/>
    </row>
    <row r="473" spans="1:19" x14ac:dyDescent="0.35">
      <c r="A473" s="99" t="s">
        <v>84</v>
      </c>
      <c r="B473" s="100"/>
      <c r="C473" s="101" t="s">
        <v>4119</v>
      </c>
      <c r="D473" s="101" t="s">
        <v>6776</v>
      </c>
      <c r="E473" s="101"/>
      <c r="F473" s="101"/>
      <c r="G473" s="45" t="s">
        <v>5081</v>
      </c>
      <c r="H473" s="45" t="s">
        <v>5082</v>
      </c>
      <c r="I473" s="101"/>
      <c r="J473" s="101" t="s">
        <v>7427</v>
      </c>
      <c r="K473" s="101"/>
      <c r="L473" s="101" t="s">
        <v>153</v>
      </c>
      <c r="M473" s="102">
        <v>0</v>
      </c>
      <c r="N473" s="101" t="s">
        <v>8434</v>
      </c>
      <c r="O473" s="101" t="s">
        <v>8439</v>
      </c>
      <c r="P473" s="101" t="s">
        <v>153</v>
      </c>
      <c r="Q473" s="101" t="s">
        <v>80</v>
      </c>
      <c r="R473" s="101"/>
      <c r="S473" s="101"/>
    </row>
    <row r="474" spans="1:19" x14ac:dyDescent="0.35">
      <c r="A474" s="99" t="s">
        <v>84</v>
      </c>
      <c r="B474" s="100"/>
      <c r="C474" s="101" t="s">
        <v>4133</v>
      </c>
      <c r="D474" s="101" t="s">
        <v>6799</v>
      </c>
      <c r="E474" s="101"/>
      <c r="F474" s="101"/>
      <c r="G474" s="45" t="s">
        <v>5109</v>
      </c>
      <c r="H474" s="45" t="s">
        <v>5110</v>
      </c>
      <c r="I474" s="101"/>
      <c r="J474" s="101" t="s">
        <v>7427</v>
      </c>
      <c r="K474" s="101"/>
      <c r="L474" s="101" t="s">
        <v>153</v>
      </c>
      <c r="M474" s="102">
        <v>0</v>
      </c>
      <c r="N474" s="101" t="s">
        <v>8434</v>
      </c>
      <c r="O474" s="101" t="s">
        <v>8439</v>
      </c>
      <c r="P474" s="101" t="s">
        <v>153</v>
      </c>
      <c r="Q474" s="101" t="s">
        <v>80</v>
      </c>
      <c r="R474" s="101"/>
      <c r="S474" s="101"/>
    </row>
    <row r="475" spans="1:19" x14ac:dyDescent="0.35">
      <c r="A475" s="99" t="s">
        <v>84</v>
      </c>
      <c r="B475" s="100"/>
      <c r="C475" s="101" t="s">
        <v>4131</v>
      </c>
      <c r="D475" s="107" t="s">
        <v>6800</v>
      </c>
      <c r="E475" s="101"/>
      <c r="F475" s="101"/>
      <c r="G475" s="45" t="s">
        <v>5105</v>
      </c>
      <c r="H475" s="57" t="s">
        <v>5106</v>
      </c>
      <c r="I475" s="101"/>
      <c r="J475" s="101" t="s">
        <v>7427</v>
      </c>
      <c r="K475" s="101"/>
      <c r="L475" s="101" t="s">
        <v>153</v>
      </c>
      <c r="M475" s="102">
        <v>0</v>
      </c>
      <c r="N475" s="101" t="s">
        <v>8434</v>
      </c>
      <c r="O475" s="101" t="s">
        <v>8439</v>
      </c>
      <c r="P475" s="101" t="s">
        <v>153</v>
      </c>
      <c r="Q475" s="101" t="s">
        <v>80</v>
      </c>
      <c r="R475" s="101"/>
      <c r="S475" s="101"/>
    </row>
    <row r="476" spans="1:19" x14ac:dyDescent="0.35">
      <c r="A476" s="99" t="s">
        <v>84</v>
      </c>
      <c r="B476" s="100"/>
      <c r="C476" s="101" t="s">
        <v>4039</v>
      </c>
      <c r="D476" s="101" t="s">
        <v>6500</v>
      </c>
      <c r="E476" s="101"/>
      <c r="F476" s="101"/>
      <c r="G476" s="48" t="s">
        <v>5137</v>
      </c>
      <c r="H476" s="48" t="s">
        <v>5138</v>
      </c>
      <c r="I476" s="101"/>
      <c r="J476" s="101" t="s">
        <v>7427</v>
      </c>
      <c r="K476" s="101"/>
      <c r="L476" s="101" t="s">
        <v>7407</v>
      </c>
      <c r="M476" s="102">
        <v>0</v>
      </c>
      <c r="N476" s="101" t="s">
        <v>8434</v>
      </c>
      <c r="O476" s="101" t="s">
        <v>8439</v>
      </c>
      <c r="P476" s="101" t="s">
        <v>7410</v>
      </c>
      <c r="Q476" s="101" t="s">
        <v>80</v>
      </c>
      <c r="R476" s="101"/>
      <c r="S476" s="101"/>
    </row>
    <row r="477" spans="1:19" x14ac:dyDescent="0.35">
      <c r="A477" s="99" t="s">
        <v>84</v>
      </c>
      <c r="B477" s="100"/>
      <c r="C477" s="101" t="s">
        <v>4111</v>
      </c>
      <c r="D477" s="101" t="s">
        <v>6784</v>
      </c>
      <c r="E477" s="101"/>
      <c r="F477" s="101"/>
      <c r="G477" s="45" t="s">
        <v>5065</v>
      </c>
      <c r="H477" s="45" t="s">
        <v>5066</v>
      </c>
      <c r="I477" s="101"/>
      <c r="J477" s="101" t="s">
        <v>7427</v>
      </c>
      <c r="K477" s="101"/>
      <c r="L477" s="101" t="s">
        <v>153</v>
      </c>
      <c r="M477" s="102">
        <v>0</v>
      </c>
      <c r="N477" s="101" t="s">
        <v>8434</v>
      </c>
      <c r="O477" s="101" t="s">
        <v>8439</v>
      </c>
      <c r="P477" s="101" t="s">
        <v>153</v>
      </c>
      <c r="Q477" s="101" t="s">
        <v>80</v>
      </c>
      <c r="R477" s="101"/>
      <c r="S477" s="101"/>
    </row>
    <row r="478" spans="1:19" x14ac:dyDescent="0.35">
      <c r="A478" s="99" t="s">
        <v>84</v>
      </c>
      <c r="B478" s="100"/>
      <c r="C478" s="101" t="s">
        <v>4112</v>
      </c>
      <c r="D478" s="101" t="s">
        <v>6801</v>
      </c>
      <c r="E478" s="101"/>
      <c r="F478" s="101"/>
      <c r="G478" s="45" t="s">
        <v>5067</v>
      </c>
      <c r="H478" s="45" t="s">
        <v>5068</v>
      </c>
      <c r="I478" s="101"/>
      <c r="J478" s="101" t="s">
        <v>7427</v>
      </c>
      <c r="K478" s="101"/>
      <c r="L478" s="101" t="s">
        <v>153</v>
      </c>
      <c r="M478" s="102">
        <v>0</v>
      </c>
      <c r="N478" s="101" t="s">
        <v>8434</v>
      </c>
      <c r="O478" s="101" t="s">
        <v>8439</v>
      </c>
      <c r="P478" s="101" t="s">
        <v>153</v>
      </c>
      <c r="Q478" s="101" t="s">
        <v>80</v>
      </c>
      <c r="R478" s="101"/>
      <c r="S478" s="101"/>
    </row>
    <row r="479" spans="1:19" x14ac:dyDescent="0.35">
      <c r="A479" s="99" t="s">
        <v>84</v>
      </c>
      <c r="B479" s="100"/>
      <c r="C479" s="101" t="s">
        <v>4113</v>
      </c>
      <c r="D479" s="101" t="s">
        <v>6785</v>
      </c>
      <c r="E479" s="101"/>
      <c r="F479" s="101"/>
      <c r="G479" s="45" t="s">
        <v>5069</v>
      </c>
      <c r="H479" s="45" t="s">
        <v>5070</v>
      </c>
      <c r="I479" s="101"/>
      <c r="J479" s="101" t="s">
        <v>7427</v>
      </c>
      <c r="K479" s="101"/>
      <c r="L479" s="101" t="s">
        <v>153</v>
      </c>
      <c r="M479" s="102">
        <v>0</v>
      </c>
      <c r="N479" s="101" t="s">
        <v>8434</v>
      </c>
      <c r="O479" s="101" t="s">
        <v>8439</v>
      </c>
      <c r="P479" s="101" t="s">
        <v>153</v>
      </c>
      <c r="Q479" s="101" t="s">
        <v>80</v>
      </c>
      <c r="R479" s="101"/>
      <c r="S479" s="101"/>
    </row>
    <row r="480" spans="1:19" x14ac:dyDescent="0.35">
      <c r="A480" s="99" t="s">
        <v>84</v>
      </c>
      <c r="B480" s="100"/>
      <c r="C480" s="101" t="s">
        <v>4114</v>
      </c>
      <c r="D480" s="101" t="s">
        <v>6786</v>
      </c>
      <c r="E480" s="101"/>
      <c r="F480" s="101"/>
      <c r="G480" s="45" t="s">
        <v>5071</v>
      </c>
      <c r="H480" s="45" t="s">
        <v>5072</v>
      </c>
      <c r="I480" s="101"/>
      <c r="J480" s="101" t="s">
        <v>7427</v>
      </c>
      <c r="K480" s="101"/>
      <c r="L480" s="101" t="s">
        <v>153</v>
      </c>
      <c r="M480" s="102">
        <v>0</v>
      </c>
      <c r="N480" s="101" t="s">
        <v>8434</v>
      </c>
      <c r="O480" s="101" t="s">
        <v>8439</v>
      </c>
      <c r="P480" s="101" t="s">
        <v>153</v>
      </c>
      <c r="Q480" s="101" t="s">
        <v>80</v>
      </c>
      <c r="R480" s="101"/>
      <c r="S480" s="101"/>
    </row>
    <row r="481" spans="1:19" x14ac:dyDescent="0.35">
      <c r="A481" s="99" t="s">
        <v>84</v>
      </c>
      <c r="B481" s="100"/>
      <c r="C481" s="101" t="s">
        <v>4115</v>
      </c>
      <c r="D481" s="101" t="s">
        <v>6787</v>
      </c>
      <c r="E481" s="101"/>
      <c r="F481" s="101"/>
      <c r="G481" s="45" t="s">
        <v>5073</v>
      </c>
      <c r="H481" s="45" t="s">
        <v>5074</v>
      </c>
      <c r="I481" s="101"/>
      <c r="J481" s="101" t="s">
        <v>7427</v>
      </c>
      <c r="K481" s="101"/>
      <c r="L481" s="101" t="s">
        <v>153</v>
      </c>
      <c r="M481" s="102">
        <v>0</v>
      </c>
      <c r="N481" s="101" t="s">
        <v>8434</v>
      </c>
      <c r="O481" s="101" t="s">
        <v>8439</v>
      </c>
      <c r="P481" s="101" t="s">
        <v>153</v>
      </c>
      <c r="Q481" s="101" t="s">
        <v>80</v>
      </c>
      <c r="R481" s="101"/>
      <c r="S481" s="101"/>
    </row>
    <row r="482" spans="1:19" x14ac:dyDescent="0.35">
      <c r="A482" s="99" t="s">
        <v>84</v>
      </c>
      <c r="B482" s="100"/>
      <c r="C482" s="101" t="s">
        <v>4104</v>
      </c>
      <c r="D482" s="107" t="s">
        <v>3252</v>
      </c>
      <c r="E482" s="101"/>
      <c r="F482" s="101"/>
      <c r="G482" s="45" t="s">
        <v>5051</v>
      </c>
      <c r="H482" s="45" t="s">
        <v>5052</v>
      </c>
      <c r="I482" s="101"/>
      <c r="J482" s="107" t="s">
        <v>7427</v>
      </c>
      <c r="K482" s="107"/>
      <c r="L482" s="101" t="s">
        <v>91</v>
      </c>
      <c r="M482" s="102">
        <v>0</v>
      </c>
      <c r="N482" s="101" t="s">
        <v>8434</v>
      </c>
      <c r="O482" s="101" t="s">
        <v>8439</v>
      </c>
      <c r="P482" s="101" t="s">
        <v>92</v>
      </c>
      <c r="Q482" s="101" t="s">
        <v>80</v>
      </c>
      <c r="R482" s="101"/>
      <c r="S482" s="101"/>
    </row>
    <row r="483" spans="1:19" x14ac:dyDescent="0.35">
      <c r="A483" s="99" t="s">
        <v>84</v>
      </c>
      <c r="B483" s="100"/>
      <c r="C483" s="101" t="s">
        <v>4135</v>
      </c>
      <c r="D483" s="49" t="s">
        <v>6788</v>
      </c>
      <c r="E483" s="101"/>
      <c r="F483" s="101"/>
      <c r="G483" s="45" t="s">
        <v>5113</v>
      </c>
      <c r="H483" s="45" t="s">
        <v>5114</v>
      </c>
      <c r="I483" s="101"/>
      <c r="J483" s="101" t="s">
        <v>7427</v>
      </c>
      <c r="K483" s="101"/>
      <c r="L483" s="101" t="s">
        <v>153</v>
      </c>
      <c r="M483" s="102">
        <v>0</v>
      </c>
      <c r="N483" s="101" t="s">
        <v>8434</v>
      </c>
      <c r="O483" s="101" t="s">
        <v>8439</v>
      </c>
      <c r="P483" s="101" t="s">
        <v>153</v>
      </c>
      <c r="Q483" s="101" t="s">
        <v>80</v>
      </c>
      <c r="R483" s="101"/>
      <c r="S483" s="101"/>
    </row>
    <row r="484" spans="1:19" x14ac:dyDescent="0.35">
      <c r="A484" s="99" t="s">
        <v>84</v>
      </c>
      <c r="B484" s="100"/>
      <c r="C484" s="101" t="s">
        <v>4121</v>
      </c>
      <c r="D484" s="101" t="s">
        <v>6809</v>
      </c>
      <c r="E484" s="101"/>
      <c r="F484" s="101"/>
      <c r="G484" s="45" t="s">
        <v>5085</v>
      </c>
      <c r="H484" s="45" t="s">
        <v>5086</v>
      </c>
      <c r="I484" s="101"/>
      <c r="J484" s="101" t="s">
        <v>7427</v>
      </c>
      <c r="K484" s="101"/>
      <c r="L484" s="101" t="s">
        <v>153</v>
      </c>
      <c r="M484" s="102">
        <v>0</v>
      </c>
      <c r="N484" s="101" t="s">
        <v>8434</v>
      </c>
      <c r="O484" s="101" t="s">
        <v>8439</v>
      </c>
      <c r="P484" s="101" t="s">
        <v>153</v>
      </c>
      <c r="Q484" s="101" t="s">
        <v>80</v>
      </c>
      <c r="R484" s="101"/>
      <c r="S484" s="101"/>
    </row>
    <row r="485" spans="1:19" x14ac:dyDescent="0.35">
      <c r="A485" s="99" t="s">
        <v>84</v>
      </c>
      <c r="B485" s="100"/>
      <c r="C485" s="101" t="s">
        <v>4124</v>
      </c>
      <c r="D485" s="101" t="s">
        <v>6789</v>
      </c>
      <c r="E485" s="101"/>
      <c r="F485" s="101"/>
      <c r="G485" s="45" t="s">
        <v>5091</v>
      </c>
      <c r="H485" s="45" t="s">
        <v>5092</v>
      </c>
      <c r="I485" s="101"/>
      <c r="J485" s="101" t="s">
        <v>7427</v>
      </c>
      <c r="K485" s="101"/>
      <c r="L485" s="101" t="s">
        <v>153</v>
      </c>
      <c r="M485" s="102">
        <v>0</v>
      </c>
      <c r="N485" s="101" t="s">
        <v>8434</v>
      </c>
      <c r="O485" s="101" t="s">
        <v>8439</v>
      </c>
      <c r="P485" s="101" t="s">
        <v>153</v>
      </c>
      <c r="Q485" s="101" t="s">
        <v>80</v>
      </c>
      <c r="R485" s="101"/>
      <c r="S485" s="101"/>
    </row>
    <row r="486" spans="1:19" x14ac:dyDescent="0.35">
      <c r="A486" s="99" t="s">
        <v>84</v>
      </c>
      <c r="B486" s="100"/>
      <c r="C486" s="101" t="s">
        <v>4122</v>
      </c>
      <c r="D486" s="101" t="s">
        <v>6811</v>
      </c>
      <c r="E486" s="101"/>
      <c r="F486" s="101"/>
      <c r="G486" s="45" t="s">
        <v>5087</v>
      </c>
      <c r="H486" s="45" t="s">
        <v>5088</v>
      </c>
      <c r="I486" s="101"/>
      <c r="J486" s="101" t="s">
        <v>7427</v>
      </c>
      <c r="K486" s="101"/>
      <c r="L486" s="101" t="s">
        <v>153</v>
      </c>
      <c r="M486" s="102">
        <v>0</v>
      </c>
      <c r="N486" s="101" t="s">
        <v>8434</v>
      </c>
      <c r="O486" s="101" t="s">
        <v>8439</v>
      </c>
      <c r="P486" s="101" t="s">
        <v>153</v>
      </c>
      <c r="Q486" s="101" t="s">
        <v>80</v>
      </c>
      <c r="R486" s="101"/>
      <c r="S486" s="101"/>
    </row>
    <row r="487" spans="1:19" x14ac:dyDescent="0.35">
      <c r="A487" s="99" t="s">
        <v>84</v>
      </c>
      <c r="B487" s="100"/>
      <c r="C487" s="101" t="s">
        <v>4123</v>
      </c>
      <c r="D487" s="101" t="s">
        <v>6812</v>
      </c>
      <c r="E487" s="101"/>
      <c r="F487" s="101"/>
      <c r="G487" s="45" t="s">
        <v>5089</v>
      </c>
      <c r="H487" s="45" t="s">
        <v>5090</v>
      </c>
      <c r="I487" s="101"/>
      <c r="J487" s="101" t="s">
        <v>7427</v>
      </c>
      <c r="K487" s="101"/>
      <c r="L487" s="101" t="s">
        <v>153</v>
      </c>
      <c r="M487" s="102">
        <v>0</v>
      </c>
      <c r="N487" s="101" t="s">
        <v>8434</v>
      </c>
      <c r="O487" s="101" t="s">
        <v>8439</v>
      </c>
      <c r="P487" s="101" t="s">
        <v>153</v>
      </c>
      <c r="Q487" s="101" t="s">
        <v>80</v>
      </c>
      <c r="R487" s="101"/>
      <c r="S487" s="101"/>
    </row>
    <row r="488" spans="1:19" x14ac:dyDescent="0.35">
      <c r="A488" s="99" t="s">
        <v>84</v>
      </c>
      <c r="B488" s="100"/>
      <c r="C488" s="101" t="s">
        <v>4125</v>
      </c>
      <c r="D488" s="101" t="s">
        <v>6813</v>
      </c>
      <c r="E488" s="101"/>
      <c r="F488" s="101"/>
      <c r="G488" s="45" t="s">
        <v>5093</v>
      </c>
      <c r="H488" s="45" t="s">
        <v>5094</v>
      </c>
      <c r="I488" s="101"/>
      <c r="J488" s="101" t="s">
        <v>7427</v>
      </c>
      <c r="K488" s="101"/>
      <c r="L488" s="101" t="s">
        <v>153</v>
      </c>
      <c r="M488" s="102">
        <v>0</v>
      </c>
      <c r="N488" s="101" t="s">
        <v>8434</v>
      </c>
      <c r="O488" s="101" t="s">
        <v>8439</v>
      </c>
      <c r="P488" s="101" t="s">
        <v>153</v>
      </c>
      <c r="Q488" s="101" t="s">
        <v>80</v>
      </c>
      <c r="R488" s="101"/>
      <c r="S488" s="101"/>
    </row>
    <row r="489" spans="1:19" x14ac:dyDescent="0.35">
      <c r="A489" s="99" t="s">
        <v>84</v>
      </c>
      <c r="B489" s="100"/>
      <c r="C489" s="101" t="s">
        <v>4105</v>
      </c>
      <c r="D489" s="101" t="s">
        <v>6815</v>
      </c>
      <c r="E489" s="101"/>
      <c r="F489" s="101"/>
      <c r="G489" s="45" t="s">
        <v>5053</v>
      </c>
      <c r="H489" s="45" t="s">
        <v>5054</v>
      </c>
      <c r="I489" s="101"/>
      <c r="J489" s="101" t="s">
        <v>7427</v>
      </c>
      <c r="K489" s="101"/>
      <c r="L489" s="119" t="s">
        <v>7407</v>
      </c>
      <c r="M489" s="143">
        <v>0</v>
      </c>
      <c r="N489" s="119" t="s">
        <v>8434</v>
      </c>
      <c r="O489" s="119" t="s">
        <v>8439</v>
      </c>
      <c r="P489" s="101" t="s">
        <v>6301</v>
      </c>
      <c r="Q489" s="101" t="s">
        <v>80</v>
      </c>
      <c r="R489" s="101"/>
      <c r="S489" s="101"/>
    </row>
    <row r="490" spans="1:19" x14ac:dyDescent="0.35">
      <c r="A490" s="99" t="s">
        <v>84</v>
      </c>
      <c r="B490" s="100"/>
      <c r="C490" s="101" t="s">
        <v>4120</v>
      </c>
      <c r="D490" s="101" t="s">
        <v>6816</v>
      </c>
      <c r="E490" s="101"/>
      <c r="F490" s="101"/>
      <c r="G490" s="45" t="s">
        <v>5083</v>
      </c>
      <c r="H490" s="45" t="s">
        <v>5084</v>
      </c>
      <c r="I490" s="101"/>
      <c r="J490" s="101" t="s">
        <v>7427</v>
      </c>
      <c r="K490" s="101"/>
      <c r="L490" s="101" t="s">
        <v>153</v>
      </c>
      <c r="M490" s="102">
        <v>0</v>
      </c>
      <c r="N490" s="101" t="s">
        <v>8434</v>
      </c>
      <c r="O490" s="101" t="s">
        <v>8439</v>
      </c>
      <c r="P490" s="101" t="s">
        <v>153</v>
      </c>
      <c r="Q490" s="101" t="s">
        <v>80</v>
      </c>
      <c r="R490" s="101"/>
      <c r="S490" s="101"/>
    </row>
    <row r="491" spans="1:19" x14ac:dyDescent="0.35">
      <c r="A491" s="99" t="s">
        <v>84</v>
      </c>
      <c r="B491" s="100"/>
      <c r="C491" s="101" t="s">
        <v>4146</v>
      </c>
      <c r="D491" s="101" t="s">
        <v>6817</v>
      </c>
      <c r="E491" s="101"/>
      <c r="F491" s="101"/>
      <c r="G491" s="48" t="s">
        <v>5135</v>
      </c>
      <c r="H491" s="48" t="s">
        <v>5136</v>
      </c>
      <c r="I491" s="101"/>
      <c r="J491" s="101" t="s">
        <v>7427</v>
      </c>
      <c r="K491" s="101"/>
      <c r="L491" s="119" t="s">
        <v>7407</v>
      </c>
      <c r="M491" s="143">
        <v>0</v>
      </c>
      <c r="N491" s="119" t="s">
        <v>8434</v>
      </c>
      <c r="O491" s="119" t="s">
        <v>8439</v>
      </c>
      <c r="P491" s="101" t="s">
        <v>6301</v>
      </c>
      <c r="Q491" s="101" t="s">
        <v>80</v>
      </c>
      <c r="R491" s="101"/>
      <c r="S491" s="101"/>
    </row>
    <row r="492" spans="1:19" x14ac:dyDescent="0.35">
      <c r="A492" s="99" t="s">
        <v>84</v>
      </c>
      <c r="B492" s="100"/>
      <c r="C492" s="101" t="s">
        <v>4136</v>
      </c>
      <c r="D492" s="101" t="s">
        <v>6818</v>
      </c>
      <c r="E492" s="101"/>
      <c r="F492" s="101"/>
      <c r="G492" s="45" t="s">
        <v>5115</v>
      </c>
      <c r="H492" s="45" t="s">
        <v>5116</v>
      </c>
      <c r="I492" s="101"/>
      <c r="J492" s="101" t="s">
        <v>7427</v>
      </c>
      <c r="K492" s="101"/>
      <c r="L492" s="101" t="s">
        <v>153</v>
      </c>
      <c r="M492" s="102">
        <v>0</v>
      </c>
      <c r="N492" s="101" t="s">
        <v>8434</v>
      </c>
      <c r="O492" s="101" t="s">
        <v>8439</v>
      </c>
      <c r="P492" s="101" t="s">
        <v>153</v>
      </c>
      <c r="Q492" s="101" t="s">
        <v>80</v>
      </c>
      <c r="R492" s="101"/>
      <c r="S492" s="101"/>
    </row>
    <row r="493" spans="1:19" x14ac:dyDescent="0.35">
      <c r="A493" s="99" t="s">
        <v>84</v>
      </c>
      <c r="B493" s="100"/>
      <c r="C493" s="101" t="s">
        <v>4116</v>
      </c>
      <c r="D493" s="101" t="s">
        <v>6810</v>
      </c>
      <c r="E493" s="101"/>
      <c r="F493" s="101"/>
      <c r="G493" s="45" t="s">
        <v>5075</v>
      </c>
      <c r="H493" s="45" t="s">
        <v>5076</v>
      </c>
      <c r="I493" s="101"/>
      <c r="J493" s="101" t="s">
        <v>7427</v>
      </c>
      <c r="K493" s="101"/>
      <c r="L493" s="101" t="s">
        <v>153</v>
      </c>
      <c r="M493" s="102">
        <v>0</v>
      </c>
      <c r="N493" s="101" t="s">
        <v>8434</v>
      </c>
      <c r="O493" s="101" t="s">
        <v>8439</v>
      </c>
      <c r="P493" s="101" t="s">
        <v>153</v>
      </c>
      <c r="Q493" s="101" t="s">
        <v>80</v>
      </c>
      <c r="R493" s="101"/>
      <c r="S493" s="101"/>
    </row>
    <row r="494" spans="1:19" x14ac:dyDescent="0.35">
      <c r="A494" s="99" t="s">
        <v>84</v>
      </c>
      <c r="B494" s="100"/>
      <c r="C494" s="101" t="s">
        <v>4138</v>
      </c>
      <c r="D494" s="101" t="s">
        <v>6790</v>
      </c>
      <c r="E494" s="101"/>
      <c r="F494" s="101"/>
      <c r="G494" s="45" t="s">
        <v>5119</v>
      </c>
      <c r="H494" s="45" t="s">
        <v>5120</v>
      </c>
      <c r="I494" s="101"/>
      <c r="J494" s="101" t="s">
        <v>7427</v>
      </c>
      <c r="K494" s="101"/>
      <c r="L494" s="101" t="s">
        <v>153</v>
      </c>
      <c r="M494" s="102">
        <v>0</v>
      </c>
      <c r="N494" s="101" t="s">
        <v>8434</v>
      </c>
      <c r="O494" s="101" t="s">
        <v>8439</v>
      </c>
      <c r="P494" s="101" t="s">
        <v>153</v>
      </c>
      <c r="Q494" s="101" t="s">
        <v>80</v>
      </c>
      <c r="R494" s="101"/>
      <c r="S494" s="101"/>
    </row>
    <row r="495" spans="1:19" x14ac:dyDescent="0.35">
      <c r="A495" s="99" t="s">
        <v>84</v>
      </c>
      <c r="B495" s="100"/>
      <c r="C495" s="101" t="s">
        <v>4110</v>
      </c>
      <c r="D495" s="101" t="s">
        <v>6819</v>
      </c>
      <c r="E495" s="101"/>
      <c r="F495" s="101"/>
      <c r="G495" s="45" t="s">
        <v>5063</v>
      </c>
      <c r="H495" s="45" t="s">
        <v>5064</v>
      </c>
      <c r="I495" s="101"/>
      <c r="J495" s="101" t="s">
        <v>7427</v>
      </c>
      <c r="K495" s="101"/>
      <c r="L495" s="119" t="s">
        <v>7407</v>
      </c>
      <c r="M495" s="143">
        <v>0</v>
      </c>
      <c r="N495" s="119" t="s">
        <v>8434</v>
      </c>
      <c r="O495" s="119" t="s">
        <v>8439</v>
      </c>
      <c r="P495" s="101" t="s">
        <v>6301</v>
      </c>
      <c r="Q495" s="101" t="s">
        <v>80</v>
      </c>
      <c r="R495" s="101"/>
      <c r="S495" s="101"/>
    </row>
    <row r="496" spans="1:19" x14ac:dyDescent="0.35">
      <c r="A496" s="99" t="s">
        <v>84</v>
      </c>
      <c r="B496" s="100"/>
      <c r="C496" s="101" t="s">
        <v>4137</v>
      </c>
      <c r="D496" s="101" t="s">
        <v>6791</v>
      </c>
      <c r="E496" s="101"/>
      <c r="F496" s="101"/>
      <c r="G496" s="45" t="s">
        <v>5117</v>
      </c>
      <c r="H496" s="45" t="s">
        <v>5118</v>
      </c>
      <c r="I496" s="101"/>
      <c r="J496" s="101" t="s">
        <v>7427</v>
      </c>
      <c r="K496" s="101"/>
      <c r="L496" s="101" t="s">
        <v>153</v>
      </c>
      <c r="M496" s="102">
        <v>0</v>
      </c>
      <c r="N496" s="101" t="s">
        <v>8434</v>
      </c>
      <c r="O496" s="101" t="s">
        <v>8439</v>
      </c>
      <c r="P496" s="101" t="s">
        <v>153</v>
      </c>
      <c r="Q496" s="101" t="s">
        <v>80</v>
      </c>
      <c r="R496" s="101"/>
      <c r="S496" s="101"/>
    </row>
    <row r="497" spans="1:19" x14ac:dyDescent="0.35">
      <c r="A497" s="99" t="s">
        <v>84</v>
      </c>
      <c r="B497" s="100"/>
      <c r="C497" s="101" t="s">
        <v>4139</v>
      </c>
      <c r="D497" s="101" t="s">
        <v>6804</v>
      </c>
      <c r="E497" s="101"/>
      <c r="F497" s="101"/>
      <c r="G497" s="45" t="s">
        <v>5121</v>
      </c>
      <c r="H497" s="45" t="s">
        <v>5122</v>
      </c>
      <c r="I497" s="101"/>
      <c r="J497" s="101" t="s">
        <v>7427</v>
      </c>
      <c r="K497" s="101"/>
      <c r="L497" s="101" t="s">
        <v>153</v>
      </c>
      <c r="M497" s="102">
        <v>0</v>
      </c>
      <c r="N497" s="101" t="s">
        <v>8434</v>
      </c>
      <c r="O497" s="101" t="s">
        <v>8439</v>
      </c>
      <c r="P497" s="101" t="s">
        <v>153</v>
      </c>
      <c r="Q497" s="101" t="s">
        <v>80</v>
      </c>
      <c r="R497" s="101"/>
      <c r="S497" s="101"/>
    </row>
    <row r="498" spans="1:19" x14ac:dyDescent="0.35">
      <c r="A498" s="99" t="s">
        <v>84</v>
      </c>
      <c r="B498" s="100"/>
      <c r="C498" s="101" t="s">
        <v>4140</v>
      </c>
      <c r="D498" s="101" t="s">
        <v>6805</v>
      </c>
      <c r="E498" s="101"/>
      <c r="F498" s="101"/>
      <c r="G498" s="45" t="s">
        <v>5123</v>
      </c>
      <c r="H498" s="45" t="s">
        <v>5124</v>
      </c>
      <c r="I498" s="101"/>
      <c r="J498" s="101" t="s">
        <v>7427</v>
      </c>
      <c r="K498" s="101"/>
      <c r="L498" s="101" t="s">
        <v>153</v>
      </c>
      <c r="M498" s="102">
        <v>0</v>
      </c>
      <c r="N498" s="101" t="s">
        <v>8434</v>
      </c>
      <c r="O498" s="101" t="s">
        <v>8439</v>
      </c>
      <c r="P498" s="101" t="s">
        <v>153</v>
      </c>
      <c r="Q498" s="101" t="s">
        <v>80</v>
      </c>
      <c r="R498" s="101"/>
      <c r="S498" s="101"/>
    </row>
    <row r="499" spans="1:19" x14ac:dyDescent="0.35">
      <c r="A499" s="99" t="s">
        <v>84</v>
      </c>
      <c r="B499" s="100"/>
      <c r="C499" s="101" t="s">
        <v>4141</v>
      </c>
      <c r="D499" s="101" t="s">
        <v>6806</v>
      </c>
      <c r="E499" s="101"/>
      <c r="F499" s="101"/>
      <c r="G499" s="45" t="s">
        <v>5125</v>
      </c>
      <c r="H499" s="45" t="s">
        <v>5126</v>
      </c>
      <c r="I499" s="101"/>
      <c r="J499" s="101" t="s">
        <v>7427</v>
      </c>
      <c r="K499" s="101"/>
      <c r="L499" s="101" t="s">
        <v>153</v>
      </c>
      <c r="M499" s="102">
        <v>0</v>
      </c>
      <c r="N499" s="101" t="s">
        <v>8434</v>
      </c>
      <c r="O499" s="101" t="s">
        <v>8439</v>
      </c>
      <c r="P499" s="101" t="s">
        <v>153</v>
      </c>
      <c r="Q499" s="101" t="s">
        <v>80</v>
      </c>
      <c r="R499" s="101"/>
      <c r="S499" s="101"/>
    </row>
    <row r="500" spans="1:19" x14ac:dyDescent="0.35">
      <c r="A500" s="99" t="s">
        <v>84</v>
      </c>
      <c r="B500" s="100"/>
      <c r="C500" s="101" t="s">
        <v>4142</v>
      </c>
      <c r="D500" s="101" t="s">
        <v>6807</v>
      </c>
      <c r="E500" s="101"/>
      <c r="F500" s="101"/>
      <c r="G500" s="45" t="s">
        <v>5127</v>
      </c>
      <c r="H500" s="45" t="s">
        <v>5128</v>
      </c>
      <c r="I500" s="101"/>
      <c r="J500" s="101" t="s">
        <v>7427</v>
      </c>
      <c r="K500" s="101"/>
      <c r="L500" s="101" t="s">
        <v>153</v>
      </c>
      <c r="M500" s="102">
        <v>0</v>
      </c>
      <c r="N500" s="101" t="s">
        <v>8434</v>
      </c>
      <c r="O500" s="101" t="s">
        <v>8439</v>
      </c>
      <c r="P500" s="101" t="s">
        <v>153</v>
      </c>
      <c r="Q500" s="101" t="s">
        <v>80</v>
      </c>
      <c r="R500" s="101"/>
      <c r="S500" s="101"/>
    </row>
    <row r="501" spans="1:19" x14ac:dyDescent="0.35">
      <c r="A501" s="99" t="s">
        <v>84</v>
      </c>
      <c r="B501" s="100"/>
      <c r="C501" s="101" t="s">
        <v>4143</v>
      </c>
      <c r="D501" s="101" t="s">
        <v>6808</v>
      </c>
      <c r="E501" s="101"/>
      <c r="F501" s="101"/>
      <c r="G501" s="45" t="s">
        <v>5129</v>
      </c>
      <c r="H501" s="45" t="s">
        <v>5130</v>
      </c>
      <c r="I501" s="101"/>
      <c r="J501" s="101" t="s">
        <v>7427</v>
      </c>
      <c r="K501" s="101"/>
      <c r="L501" s="101" t="s">
        <v>153</v>
      </c>
      <c r="M501" s="102">
        <v>0</v>
      </c>
      <c r="N501" s="101" t="s">
        <v>8434</v>
      </c>
      <c r="O501" s="101" t="s">
        <v>8439</v>
      </c>
      <c r="P501" s="101" t="s">
        <v>153</v>
      </c>
      <c r="Q501" s="101" t="s">
        <v>80</v>
      </c>
      <c r="R501" s="101"/>
      <c r="S501" s="101"/>
    </row>
    <row r="502" spans="1:19" x14ac:dyDescent="0.35">
      <c r="A502" s="99" t="s">
        <v>4276</v>
      </c>
      <c r="B502" s="104">
        <v>-99</v>
      </c>
      <c r="C502" s="101" t="s">
        <v>4097</v>
      </c>
      <c r="D502" s="49"/>
      <c r="E502" s="101"/>
      <c r="F502" s="101"/>
      <c r="G502" s="45" t="s">
        <v>4097</v>
      </c>
      <c r="H502" s="48"/>
      <c r="I502" s="101"/>
      <c r="J502" s="101" t="s">
        <v>7427</v>
      </c>
      <c r="K502" s="101"/>
      <c r="L502" s="107" t="s">
        <v>91</v>
      </c>
      <c r="M502" s="124" t="s">
        <v>8433</v>
      </c>
      <c r="N502" s="107" t="s">
        <v>8435</v>
      </c>
      <c r="O502" s="107"/>
      <c r="P502" s="101"/>
      <c r="Q502" s="101" t="s">
        <v>80</v>
      </c>
      <c r="R502" s="101"/>
      <c r="S502" s="101"/>
    </row>
    <row r="503" spans="1:19" x14ac:dyDescent="0.35">
      <c r="A503" s="103" t="s">
        <v>4276</v>
      </c>
      <c r="B503" s="90">
        <v>1</v>
      </c>
      <c r="C503" s="91" t="s">
        <v>93</v>
      </c>
      <c r="D503" s="91" t="s">
        <v>1921</v>
      </c>
      <c r="E503" s="92"/>
      <c r="F503" s="91" t="s">
        <v>7582</v>
      </c>
      <c r="G503" s="91" t="s">
        <v>277</v>
      </c>
      <c r="H503" s="91" t="s">
        <v>278</v>
      </c>
      <c r="I503" s="91" t="s">
        <v>2301</v>
      </c>
      <c r="J503" s="93" t="s">
        <v>7427</v>
      </c>
      <c r="K503" s="93"/>
      <c r="L503" s="91" t="s">
        <v>91</v>
      </c>
      <c r="M503" s="135" t="s">
        <v>8433</v>
      </c>
      <c r="N503" s="93" t="s">
        <v>8435</v>
      </c>
      <c r="O503" s="93" t="s">
        <v>8438</v>
      </c>
      <c r="P503" s="103" t="s">
        <v>91</v>
      </c>
      <c r="Q503" s="103" t="s">
        <v>80</v>
      </c>
      <c r="R503" s="103"/>
      <c r="S503" s="103"/>
    </row>
    <row r="504" spans="1:19" x14ac:dyDescent="0.35">
      <c r="A504" s="99" t="s">
        <v>4276</v>
      </c>
      <c r="B504" s="100">
        <v>2</v>
      </c>
      <c r="C504" s="101" t="s">
        <v>4098</v>
      </c>
      <c r="D504" s="49" t="s">
        <v>7477</v>
      </c>
      <c r="E504" s="101"/>
      <c r="F504" s="101"/>
      <c r="G504" s="45" t="s">
        <v>465</v>
      </c>
      <c r="H504" s="45" t="s">
        <v>5037</v>
      </c>
      <c r="I504" s="101"/>
      <c r="J504" s="101" t="s">
        <v>7427</v>
      </c>
      <c r="K504" s="101"/>
      <c r="L504" s="89" t="s">
        <v>7407</v>
      </c>
      <c r="M504" s="141" t="s">
        <v>8433</v>
      </c>
      <c r="N504" s="89" t="s">
        <v>8435</v>
      </c>
      <c r="O504" s="89" t="s">
        <v>8438</v>
      </c>
      <c r="P504" s="101" t="s">
        <v>100</v>
      </c>
      <c r="Q504" s="101" t="s">
        <v>80</v>
      </c>
      <c r="R504" s="101"/>
      <c r="S504" s="101"/>
    </row>
    <row r="505" spans="1:19" x14ac:dyDescent="0.35">
      <c r="A505" s="103" t="s">
        <v>4276</v>
      </c>
      <c r="B505" s="90">
        <v>3</v>
      </c>
      <c r="C505" s="91" t="s">
        <v>116</v>
      </c>
      <c r="D505" s="91" t="s">
        <v>6599</v>
      </c>
      <c r="E505" s="92"/>
      <c r="F505" s="91"/>
      <c r="G505" s="91" t="s">
        <v>318</v>
      </c>
      <c r="H505" s="91"/>
      <c r="I505" s="91"/>
      <c r="J505" s="93" t="s">
        <v>7427</v>
      </c>
      <c r="K505" s="93"/>
      <c r="L505" s="50" t="s">
        <v>91</v>
      </c>
      <c r="M505" s="139" t="s">
        <v>8433</v>
      </c>
      <c r="N505" s="52" t="s">
        <v>8435</v>
      </c>
      <c r="O505" s="52" t="s">
        <v>8438</v>
      </c>
      <c r="P505" s="103" t="s">
        <v>100</v>
      </c>
      <c r="Q505" s="103" t="s">
        <v>80</v>
      </c>
      <c r="R505" s="101" t="s">
        <v>7411</v>
      </c>
      <c r="S505" s="101"/>
    </row>
    <row r="506" spans="1:19" x14ac:dyDescent="0.35">
      <c r="A506" s="103" t="s">
        <v>4276</v>
      </c>
      <c r="B506" s="90">
        <v>4</v>
      </c>
      <c r="C506" s="103" t="s">
        <v>2577</v>
      </c>
      <c r="D506" s="92" t="s">
        <v>7465</v>
      </c>
      <c r="E506" s="103"/>
      <c r="F506" s="103"/>
      <c r="G506" s="92" t="s">
        <v>3001</v>
      </c>
      <c r="H506" s="92" t="s">
        <v>2782</v>
      </c>
      <c r="I506" s="103"/>
      <c r="J506" s="103" t="s">
        <v>7427</v>
      </c>
      <c r="K506" s="103"/>
      <c r="L506" s="103" t="s">
        <v>7407</v>
      </c>
      <c r="M506" s="104" t="s">
        <v>8433</v>
      </c>
      <c r="N506" s="103" t="s">
        <v>8434</v>
      </c>
      <c r="O506" s="103" t="s">
        <v>8438</v>
      </c>
      <c r="P506" s="103" t="s">
        <v>100</v>
      </c>
      <c r="Q506" s="103" t="s">
        <v>80</v>
      </c>
      <c r="R506" s="103"/>
      <c r="S506" s="103"/>
    </row>
    <row r="507" spans="1:19" x14ac:dyDescent="0.35">
      <c r="A507" s="99" t="s">
        <v>4276</v>
      </c>
      <c r="B507" s="100">
        <v>13</v>
      </c>
      <c r="C507" s="101" t="s">
        <v>4281</v>
      </c>
      <c r="D507" s="101" t="s">
        <v>6820</v>
      </c>
      <c r="E507" s="101"/>
      <c r="F507" s="101"/>
      <c r="G507" s="45" t="s">
        <v>5398</v>
      </c>
      <c r="H507" s="45" t="s">
        <v>5399</v>
      </c>
      <c r="I507" s="101"/>
      <c r="J507" s="101" t="s">
        <v>7427</v>
      </c>
      <c r="K507" s="101"/>
      <c r="L507" s="45" t="s">
        <v>7406</v>
      </c>
      <c r="M507" s="134">
        <v>0</v>
      </c>
      <c r="N507" s="45" t="s">
        <v>8434</v>
      </c>
      <c r="O507" s="45" t="s">
        <v>8439</v>
      </c>
      <c r="P507" s="101" t="s">
        <v>2988</v>
      </c>
      <c r="Q507" s="101" t="s">
        <v>80</v>
      </c>
      <c r="R507" s="101"/>
      <c r="S507" s="101"/>
    </row>
    <row r="508" spans="1:19" x14ac:dyDescent="0.35">
      <c r="A508" s="99" t="s">
        <v>4276</v>
      </c>
      <c r="B508" s="100">
        <v>13</v>
      </c>
      <c r="C508" s="101" t="s">
        <v>4277</v>
      </c>
      <c r="D508" s="101" t="s">
        <v>6821</v>
      </c>
      <c r="E508" s="101"/>
      <c r="F508" s="101"/>
      <c r="G508" s="45" t="s">
        <v>5390</v>
      </c>
      <c r="H508" s="45" t="s">
        <v>5391</v>
      </c>
      <c r="I508" s="101"/>
      <c r="J508" s="101" t="s">
        <v>7427</v>
      </c>
      <c r="K508" s="101"/>
      <c r="L508" s="45" t="s">
        <v>7406</v>
      </c>
      <c r="M508" s="134">
        <v>0</v>
      </c>
      <c r="N508" s="45" t="s">
        <v>8434</v>
      </c>
      <c r="O508" s="45" t="s">
        <v>8439</v>
      </c>
      <c r="P508" s="101" t="s">
        <v>249</v>
      </c>
      <c r="Q508" s="101" t="s">
        <v>80</v>
      </c>
      <c r="R508" s="101"/>
      <c r="S508" s="101"/>
    </row>
    <row r="509" spans="1:19" x14ac:dyDescent="0.35">
      <c r="A509" s="99" t="s">
        <v>4276</v>
      </c>
      <c r="B509" s="100">
        <v>13</v>
      </c>
      <c r="C509" s="101" t="s">
        <v>4280</v>
      </c>
      <c r="D509" s="101" t="s">
        <v>7431</v>
      </c>
      <c r="E509" s="101"/>
      <c r="F509" s="101"/>
      <c r="G509" s="45" t="s">
        <v>5396</v>
      </c>
      <c r="H509" s="45" t="s">
        <v>5397</v>
      </c>
      <c r="I509" s="101"/>
      <c r="J509" s="101" t="s">
        <v>7427</v>
      </c>
      <c r="K509" s="101"/>
      <c r="L509" s="45" t="s">
        <v>7406</v>
      </c>
      <c r="M509" s="134">
        <v>0</v>
      </c>
      <c r="N509" s="45" t="s">
        <v>8434</v>
      </c>
      <c r="O509" s="45" t="s">
        <v>8439</v>
      </c>
      <c r="P509" s="101" t="s">
        <v>235</v>
      </c>
      <c r="Q509" s="101" t="s">
        <v>80</v>
      </c>
      <c r="R509" s="101"/>
      <c r="S509" s="101"/>
    </row>
    <row r="510" spans="1:19" x14ac:dyDescent="0.35">
      <c r="A510" s="99" t="s">
        <v>4276</v>
      </c>
      <c r="B510" s="100">
        <v>13</v>
      </c>
      <c r="C510" s="101" t="s">
        <v>4278</v>
      </c>
      <c r="D510" s="101" t="s">
        <v>6822</v>
      </c>
      <c r="E510" s="101"/>
      <c r="F510" s="101"/>
      <c r="G510" s="45" t="s">
        <v>5392</v>
      </c>
      <c r="H510" s="45" t="s">
        <v>5393</v>
      </c>
      <c r="I510" s="101"/>
      <c r="J510" s="101" t="s">
        <v>7427</v>
      </c>
      <c r="K510" s="101"/>
      <c r="L510" s="45" t="s">
        <v>7406</v>
      </c>
      <c r="M510" s="134">
        <v>0</v>
      </c>
      <c r="N510" s="45" t="s">
        <v>8434</v>
      </c>
      <c r="O510" s="45" t="s">
        <v>8439</v>
      </c>
      <c r="P510" s="101" t="s">
        <v>235</v>
      </c>
      <c r="Q510" s="101" t="s">
        <v>80</v>
      </c>
      <c r="R510" s="101"/>
      <c r="S510" s="101"/>
    </row>
    <row r="511" spans="1:19" x14ac:dyDescent="0.35">
      <c r="A511" s="99" t="s">
        <v>4276</v>
      </c>
      <c r="B511" s="100">
        <v>13</v>
      </c>
      <c r="C511" s="101" t="s">
        <v>4279</v>
      </c>
      <c r="D511" s="101" t="s">
        <v>6823</v>
      </c>
      <c r="E511" s="101"/>
      <c r="F511" s="101"/>
      <c r="G511" s="45" t="s">
        <v>5394</v>
      </c>
      <c r="H511" s="45" t="s">
        <v>5395</v>
      </c>
      <c r="I511" s="101"/>
      <c r="J511" s="101" t="s">
        <v>7427</v>
      </c>
      <c r="K511" s="101"/>
      <c r="L511" s="45" t="s">
        <v>7406</v>
      </c>
      <c r="M511" s="134">
        <v>0</v>
      </c>
      <c r="N511" s="45" t="s">
        <v>8434</v>
      </c>
      <c r="O511" s="45" t="s">
        <v>8439</v>
      </c>
      <c r="P511" s="101" t="s">
        <v>235</v>
      </c>
      <c r="Q511" s="101" t="s">
        <v>80</v>
      </c>
      <c r="R511" s="101"/>
      <c r="S511" s="101"/>
    </row>
    <row r="512" spans="1:19" x14ac:dyDescent="0.35">
      <c r="A512" s="99" t="s">
        <v>86</v>
      </c>
      <c r="B512" s="104">
        <v>-99</v>
      </c>
      <c r="C512" s="101" t="s">
        <v>4097</v>
      </c>
      <c r="D512" s="49"/>
      <c r="E512" s="101"/>
      <c r="F512" s="101"/>
      <c r="G512" s="45" t="s">
        <v>4097</v>
      </c>
      <c r="H512" s="48"/>
      <c r="I512" s="101"/>
      <c r="J512" s="101" t="s">
        <v>7427</v>
      </c>
      <c r="K512" s="101"/>
      <c r="L512" s="107" t="s">
        <v>91</v>
      </c>
      <c r="M512" s="124" t="s">
        <v>8433</v>
      </c>
      <c r="N512" s="107" t="s">
        <v>8435</v>
      </c>
      <c r="O512" s="107"/>
      <c r="P512" s="101"/>
      <c r="Q512" s="101" t="s">
        <v>80</v>
      </c>
      <c r="R512" s="101"/>
      <c r="S512" s="101"/>
    </row>
    <row r="513" spans="1:19" x14ac:dyDescent="0.35">
      <c r="A513" s="103" t="s">
        <v>86</v>
      </c>
      <c r="B513" s="90">
        <v>1</v>
      </c>
      <c r="C513" s="91" t="s">
        <v>93</v>
      </c>
      <c r="D513" s="91" t="s">
        <v>1921</v>
      </c>
      <c r="E513" s="92"/>
      <c r="F513" s="91" t="s">
        <v>7582</v>
      </c>
      <c r="G513" s="91" t="s">
        <v>277</v>
      </c>
      <c r="H513" s="91" t="s">
        <v>278</v>
      </c>
      <c r="I513" s="91" t="s">
        <v>2301</v>
      </c>
      <c r="J513" s="93" t="s">
        <v>7427</v>
      </c>
      <c r="K513" s="93"/>
      <c r="L513" s="91" t="s">
        <v>91</v>
      </c>
      <c r="M513" s="135" t="s">
        <v>8433</v>
      </c>
      <c r="N513" s="93" t="s">
        <v>8435</v>
      </c>
      <c r="O513" s="93" t="s">
        <v>8438</v>
      </c>
      <c r="P513" s="103" t="s">
        <v>91</v>
      </c>
      <c r="Q513" s="103" t="s">
        <v>80</v>
      </c>
      <c r="R513" s="103"/>
      <c r="S513" s="103"/>
    </row>
    <row r="514" spans="1:19" x14ac:dyDescent="0.35">
      <c r="A514" s="99" t="s">
        <v>86</v>
      </c>
      <c r="B514" s="100">
        <v>2</v>
      </c>
      <c r="C514" s="101" t="s">
        <v>4098</v>
      </c>
      <c r="D514" s="49" t="s">
        <v>7477</v>
      </c>
      <c r="E514" s="101"/>
      <c r="F514" s="101"/>
      <c r="G514" s="45" t="s">
        <v>465</v>
      </c>
      <c r="H514" s="45" t="s">
        <v>5037</v>
      </c>
      <c r="I514" s="101"/>
      <c r="J514" s="101" t="s">
        <v>7427</v>
      </c>
      <c r="K514" s="101"/>
      <c r="L514" s="89" t="s">
        <v>7407</v>
      </c>
      <c r="M514" s="141" t="s">
        <v>8433</v>
      </c>
      <c r="N514" s="89" t="s">
        <v>8435</v>
      </c>
      <c r="O514" s="89" t="s">
        <v>8438</v>
      </c>
      <c r="P514" s="101" t="s">
        <v>100</v>
      </c>
      <c r="Q514" s="101" t="s">
        <v>80</v>
      </c>
      <c r="R514" s="101"/>
      <c r="S514" s="101"/>
    </row>
    <row r="515" spans="1:19" x14ac:dyDescent="0.35">
      <c r="A515" s="103" t="s">
        <v>86</v>
      </c>
      <c r="B515" s="90">
        <v>3</v>
      </c>
      <c r="C515" s="91" t="s">
        <v>116</v>
      </c>
      <c r="D515" s="91" t="s">
        <v>6599</v>
      </c>
      <c r="E515" s="92"/>
      <c r="F515" s="91"/>
      <c r="G515" s="91" t="s">
        <v>318</v>
      </c>
      <c r="H515" s="91"/>
      <c r="I515" s="91"/>
      <c r="J515" s="93" t="s">
        <v>7427</v>
      </c>
      <c r="K515" s="93"/>
      <c r="L515" s="50" t="s">
        <v>91</v>
      </c>
      <c r="M515" s="139" t="s">
        <v>8433</v>
      </c>
      <c r="N515" s="52" t="s">
        <v>8435</v>
      </c>
      <c r="O515" s="52" t="s">
        <v>8438</v>
      </c>
      <c r="P515" s="103" t="s">
        <v>100</v>
      </c>
      <c r="Q515" s="103" t="s">
        <v>80</v>
      </c>
      <c r="R515" s="101" t="s">
        <v>7411</v>
      </c>
      <c r="S515" s="101"/>
    </row>
    <row r="516" spans="1:19" x14ac:dyDescent="0.35">
      <c r="A516" s="103" t="s">
        <v>86</v>
      </c>
      <c r="B516" s="90">
        <v>4</v>
      </c>
      <c r="C516" s="103" t="s">
        <v>2577</v>
      </c>
      <c r="D516" s="92" t="s">
        <v>7465</v>
      </c>
      <c r="E516" s="103"/>
      <c r="F516" s="103"/>
      <c r="G516" s="92" t="s">
        <v>3001</v>
      </c>
      <c r="H516" s="92" t="s">
        <v>2782</v>
      </c>
      <c r="I516" s="103"/>
      <c r="J516" s="103" t="s">
        <v>7427</v>
      </c>
      <c r="K516" s="103"/>
      <c r="L516" s="103" t="s">
        <v>7407</v>
      </c>
      <c r="M516" s="104" t="s">
        <v>8433</v>
      </c>
      <c r="N516" s="103" t="s">
        <v>8434</v>
      </c>
      <c r="O516" s="103" t="s">
        <v>8438</v>
      </c>
      <c r="P516" s="103" t="s">
        <v>100</v>
      </c>
      <c r="Q516" s="103" t="s">
        <v>80</v>
      </c>
      <c r="R516" s="103"/>
      <c r="S516" s="103"/>
    </row>
    <row r="517" spans="1:19" x14ac:dyDescent="0.35">
      <c r="A517" s="99" t="s">
        <v>86</v>
      </c>
      <c r="B517" s="83">
        <v>7</v>
      </c>
      <c r="C517" s="49" t="s">
        <v>265</v>
      </c>
      <c r="D517" s="49" t="s">
        <v>3357</v>
      </c>
      <c r="E517" s="65"/>
      <c r="F517" s="49" t="s">
        <v>2212</v>
      </c>
      <c r="G517" s="49" t="s">
        <v>477</v>
      </c>
      <c r="H517" s="49" t="s">
        <v>478</v>
      </c>
      <c r="I517" s="63" t="s">
        <v>2386</v>
      </c>
      <c r="J517" s="51" t="s">
        <v>7427</v>
      </c>
      <c r="K517" s="51"/>
      <c r="L517" s="49" t="s">
        <v>7406</v>
      </c>
      <c r="M517" s="136">
        <v>0</v>
      </c>
      <c r="N517" s="51" t="s">
        <v>8434</v>
      </c>
      <c r="O517" s="51" t="s">
        <v>8439</v>
      </c>
      <c r="P517" s="101" t="s">
        <v>163</v>
      </c>
      <c r="Q517" s="101" t="s">
        <v>80</v>
      </c>
      <c r="R517" s="101"/>
      <c r="S517" s="101"/>
    </row>
    <row r="518" spans="1:19" x14ac:dyDescent="0.35">
      <c r="A518" s="99" t="s">
        <v>86</v>
      </c>
      <c r="B518" s="83">
        <v>8</v>
      </c>
      <c r="C518" s="49" t="s">
        <v>264</v>
      </c>
      <c r="D518" s="49" t="s">
        <v>6956</v>
      </c>
      <c r="E518" s="65"/>
      <c r="F518" s="49" t="s">
        <v>2266</v>
      </c>
      <c r="G518" s="49" t="s">
        <v>475</v>
      </c>
      <c r="H518" s="49" t="s">
        <v>476</v>
      </c>
      <c r="I518" s="63" t="s">
        <v>2462</v>
      </c>
      <c r="J518" s="51" t="s">
        <v>7427</v>
      </c>
      <c r="K518" s="51"/>
      <c r="L518" s="45" t="s">
        <v>7406</v>
      </c>
      <c r="M518" s="134">
        <v>0</v>
      </c>
      <c r="N518" s="45" t="s">
        <v>8434</v>
      </c>
      <c r="O518" s="45" t="s">
        <v>8439</v>
      </c>
      <c r="P518" s="101" t="s">
        <v>262</v>
      </c>
      <c r="Q518" s="101" t="s">
        <v>80</v>
      </c>
      <c r="R518" s="101"/>
      <c r="S518" s="101"/>
    </row>
    <row r="519" spans="1:19" x14ac:dyDescent="0.35">
      <c r="A519" s="99" t="s">
        <v>86</v>
      </c>
      <c r="B519" s="83">
        <v>9</v>
      </c>
      <c r="C519" s="49" t="s">
        <v>263</v>
      </c>
      <c r="D519" s="49" t="s">
        <v>2046</v>
      </c>
      <c r="E519" s="65"/>
      <c r="F519" s="49" t="s">
        <v>2265</v>
      </c>
      <c r="G519" s="49" t="s">
        <v>473</v>
      </c>
      <c r="H519" s="49" t="s">
        <v>474</v>
      </c>
      <c r="I519" s="63" t="s">
        <v>2461</v>
      </c>
      <c r="J519" s="51" t="s">
        <v>7427</v>
      </c>
      <c r="K519" s="51"/>
      <c r="L519" s="45" t="s">
        <v>7406</v>
      </c>
      <c r="M519" s="134">
        <v>0</v>
      </c>
      <c r="N519" s="45" t="s">
        <v>8434</v>
      </c>
      <c r="O519" s="45" t="s">
        <v>8439</v>
      </c>
      <c r="P519" s="101" t="s">
        <v>262</v>
      </c>
      <c r="Q519" s="101" t="s">
        <v>80</v>
      </c>
      <c r="R519" s="101"/>
      <c r="S519" s="101"/>
    </row>
    <row r="520" spans="1:19" x14ac:dyDescent="0.35">
      <c r="A520" s="99" t="s">
        <v>86</v>
      </c>
      <c r="B520" s="100">
        <v>10</v>
      </c>
      <c r="C520" s="101" t="s">
        <v>4149</v>
      </c>
      <c r="D520" s="101" t="s">
        <v>6825</v>
      </c>
      <c r="E520" s="101"/>
      <c r="F520" s="101"/>
      <c r="G520" s="45" t="s">
        <v>5143</v>
      </c>
      <c r="H520" s="45" t="s">
        <v>5144</v>
      </c>
      <c r="I520" s="101"/>
      <c r="J520" s="101" t="s">
        <v>7427</v>
      </c>
      <c r="K520" s="101"/>
      <c r="L520" s="49" t="s">
        <v>7406</v>
      </c>
      <c r="M520" s="136">
        <v>0</v>
      </c>
      <c r="N520" s="51" t="s">
        <v>8434</v>
      </c>
      <c r="O520" s="51" t="s">
        <v>8439</v>
      </c>
      <c r="P520" s="101" t="s">
        <v>163</v>
      </c>
      <c r="Q520" s="101" t="s">
        <v>80</v>
      </c>
      <c r="R520" s="101"/>
      <c r="S520" s="101"/>
    </row>
    <row r="521" spans="1:19" x14ac:dyDescent="0.35">
      <c r="A521" s="99" t="s">
        <v>86</v>
      </c>
      <c r="B521" s="100">
        <v>10</v>
      </c>
      <c r="C521" s="101" t="s">
        <v>4150</v>
      </c>
      <c r="D521" s="101" t="s">
        <v>6824</v>
      </c>
      <c r="E521" s="101"/>
      <c r="F521" s="101"/>
      <c r="G521" s="45" t="s">
        <v>5145</v>
      </c>
      <c r="H521" s="45" t="s">
        <v>5146</v>
      </c>
      <c r="I521" s="101"/>
      <c r="J521" s="101" t="s">
        <v>7427</v>
      </c>
      <c r="K521" s="101"/>
      <c r="L521" s="49" t="s">
        <v>7406</v>
      </c>
      <c r="M521" s="136">
        <v>0</v>
      </c>
      <c r="N521" s="51" t="s">
        <v>8434</v>
      </c>
      <c r="O521" s="51" t="s">
        <v>8439</v>
      </c>
      <c r="P521" s="101" t="s">
        <v>163</v>
      </c>
      <c r="Q521" s="101" t="s">
        <v>80</v>
      </c>
      <c r="R521" s="101"/>
      <c r="S521" s="101"/>
    </row>
    <row r="522" spans="1:19" x14ac:dyDescent="0.35">
      <c r="A522" s="99" t="s">
        <v>86</v>
      </c>
      <c r="B522" s="100">
        <v>10</v>
      </c>
      <c r="C522" s="101" t="s">
        <v>4148</v>
      </c>
      <c r="D522" s="101" t="s">
        <v>6826</v>
      </c>
      <c r="E522" s="101"/>
      <c r="F522" s="101"/>
      <c r="G522" s="45" t="s">
        <v>5141</v>
      </c>
      <c r="H522" s="45" t="s">
        <v>5142</v>
      </c>
      <c r="I522" s="101"/>
      <c r="J522" s="101" t="s">
        <v>7427</v>
      </c>
      <c r="K522" s="101"/>
      <c r="L522" s="45" t="s">
        <v>7406</v>
      </c>
      <c r="M522" s="134">
        <v>0</v>
      </c>
      <c r="N522" s="45" t="s">
        <v>8434</v>
      </c>
      <c r="O522" s="45" t="s">
        <v>8439</v>
      </c>
      <c r="P522" s="101" t="s">
        <v>262</v>
      </c>
      <c r="Q522" s="101" t="s">
        <v>80</v>
      </c>
      <c r="R522" s="101"/>
      <c r="S522" s="101"/>
    </row>
    <row r="523" spans="1:19" x14ac:dyDescent="0.35">
      <c r="A523" s="99" t="s">
        <v>86</v>
      </c>
      <c r="B523" s="100">
        <v>10</v>
      </c>
      <c r="C523" s="101" t="s">
        <v>4147</v>
      </c>
      <c r="D523" s="101" t="s">
        <v>6827</v>
      </c>
      <c r="E523" s="101"/>
      <c r="F523" s="101"/>
      <c r="G523" s="45" t="s">
        <v>5139</v>
      </c>
      <c r="H523" s="45" t="s">
        <v>5140</v>
      </c>
      <c r="I523" s="101"/>
      <c r="J523" s="101" t="s">
        <v>7427</v>
      </c>
      <c r="K523" s="101"/>
      <c r="L523" s="45" t="s">
        <v>7406</v>
      </c>
      <c r="M523" s="134">
        <v>0</v>
      </c>
      <c r="N523" s="45" t="s">
        <v>8434</v>
      </c>
      <c r="O523" s="45" t="s">
        <v>8439</v>
      </c>
      <c r="P523" s="101" t="s">
        <v>262</v>
      </c>
      <c r="Q523" s="101" t="s">
        <v>80</v>
      </c>
      <c r="R523" s="101"/>
      <c r="S523" s="101"/>
    </row>
    <row r="524" spans="1:19" x14ac:dyDescent="0.35">
      <c r="A524" s="99" t="s">
        <v>86</v>
      </c>
      <c r="B524" s="100">
        <v>11</v>
      </c>
      <c r="C524" s="101" t="s">
        <v>4151</v>
      </c>
      <c r="D524" s="101" t="s">
        <v>5148</v>
      </c>
      <c r="E524" s="101"/>
      <c r="F524" s="101"/>
      <c r="G524" s="45" t="s">
        <v>5147</v>
      </c>
      <c r="H524" s="45" t="s">
        <v>5148</v>
      </c>
      <c r="I524" s="101"/>
      <c r="J524" s="101" t="s">
        <v>7427</v>
      </c>
      <c r="K524" s="101"/>
      <c r="L524" s="45" t="s">
        <v>7406</v>
      </c>
      <c r="M524" s="134">
        <v>0</v>
      </c>
      <c r="N524" s="45" t="s">
        <v>8434</v>
      </c>
      <c r="O524" s="45" t="s">
        <v>8439</v>
      </c>
      <c r="P524" s="101" t="s">
        <v>266</v>
      </c>
      <c r="Q524" s="101" t="s">
        <v>80</v>
      </c>
      <c r="R524" s="101"/>
      <c r="S524" s="101"/>
    </row>
    <row r="525" spans="1:19" x14ac:dyDescent="0.35">
      <c r="A525" s="99" t="s">
        <v>86</v>
      </c>
      <c r="B525" s="100"/>
      <c r="C525" s="101" t="s">
        <v>4221</v>
      </c>
      <c r="D525" s="101" t="s">
        <v>6828</v>
      </c>
      <c r="E525" s="101"/>
      <c r="F525" s="101"/>
      <c r="G525" s="45" t="s">
        <v>5287</v>
      </c>
      <c r="H525" s="45" t="s">
        <v>5288</v>
      </c>
      <c r="I525" s="101"/>
      <c r="J525" s="101" t="s">
        <v>7427</v>
      </c>
      <c r="K525" s="101"/>
      <c r="L525" s="45" t="s">
        <v>7406</v>
      </c>
      <c r="M525" s="134">
        <v>0</v>
      </c>
      <c r="N525" s="45" t="s">
        <v>8434</v>
      </c>
      <c r="O525" s="45" t="s">
        <v>8439</v>
      </c>
      <c r="P525" s="101" t="s">
        <v>262</v>
      </c>
      <c r="Q525" s="101" t="s">
        <v>80</v>
      </c>
      <c r="R525" s="101"/>
      <c r="S525" s="101"/>
    </row>
    <row r="526" spans="1:19" x14ac:dyDescent="0.35">
      <c r="A526" s="99" t="s">
        <v>86</v>
      </c>
      <c r="B526" s="100"/>
      <c r="C526" s="101" t="s">
        <v>4171</v>
      </c>
      <c r="D526" s="101" t="s">
        <v>6829</v>
      </c>
      <c r="E526" s="101"/>
      <c r="F526" s="101"/>
      <c r="G526" s="45" t="s">
        <v>5187</v>
      </c>
      <c r="H526" s="45" t="s">
        <v>5188</v>
      </c>
      <c r="I526" s="101"/>
      <c r="J526" s="101" t="s">
        <v>7427</v>
      </c>
      <c r="K526" s="101"/>
      <c r="L526" s="45" t="s">
        <v>7406</v>
      </c>
      <c r="M526" s="134">
        <v>0</v>
      </c>
      <c r="N526" s="45" t="s">
        <v>8434</v>
      </c>
      <c r="O526" s="45" t="s">
        <v>8439</v>
      </c>
      <c r="P526" s="101" t="s">
        <v>262</v>
      </c>
      <c r="Q526" s="101" t="s">
        <v>80</v>
      </c>
      <c r="R526" s="101"/>
      <c r="S526" s="101"/>
    </row>
    <row r="527" spans="1:19" x14ac:dyDescent="0.35">
      <c r="A527" s="99" t="s">
        <v>86</v>
      </c>
      <c r="B527" s="100"/>
      <c r="C527" s="101" t="s">
        <v>4173</v>
      </c>
      <c r="D527" s="101" t="s">
        <v>6830</v>
      </c>
      <c r="E527" s="101"/>
      <c r="F527" s="101"/>
      <c r="G527" s="45" t="s">
        <v>5191</v>
      </c>
      <c r="H527" s="45" t="s">
        <v>5192</v>
      </c>
      <c r="I527" s="101"/>
      <c r="J527" s="101" t="s">
        <v>7427</v>
      </c>
      <c r="K527" s="101"/>
      <c r="L527" s="45" t="s">
        <v>7406</v>
      </c>
      <c r="M527" s="134">
        <v>0</v>
      </c>
      <c r="N527" s="45" t="s">
        <v>8434</v>
      </c>
      <c r="O527" s="45" t="s">
        <v>8439</v>
      </c>
      <c r="P527" s="101" t="s">
        <v>262</v>
      </c>
      <c r="Q527" s="101" t="s">
        <v>80</v>
      </c>
      <c r="R527" s="101"/>
      <c r="S527" s="101"/>
    </row>
    <row r="528" spans="1:19" x14ac:dyDescent="0.35">
      <c r="A528" s="99" t="s">
        <v>86</v>
      </c>
      <c r="B528" s="100"/>
      <c r="C528" s="101" t="s">
        <v>4189</v>
      </c>
      <c r="D528" s="45" t="s">
        <v>6831</v>
      </c>
      <c r="E528" s="101"/>
      <c r="F528" s="101"/>
      <c r="G528" s="45" t="s">
        <v>5223</v>
      </c>
      <c r="H528" s="45" t="s">
        <v>5224</v>
      </c>
      <c r="I528" s="101"/>
      <c r="J528" s="101" t="s">
        <v>7427</v>
      </c>
      <c r="K528" s="101"/>
      <c r="L528" s="45" t="s">
        <v>7406</v>
      </c>
      <c r="M528" s="134">
        <v>0</v>
      </c>
      <c r="N528" s="45" t="s">
        <v>8434</v>
      </c>
      <c r="O528" s="45" t="s">
        <v>8439</v>
      </c>
      <c r="P528" s="101" t="s">
        <v>139</v>
      </c>
      <c r="Q528" s="101" t="s">
        <v>80</v>
      </c>
      <c r="R528" s="101"/>
      <c r="S528" s="101"/>
    </row>
    <row r="529" spans="1:19" x14ac:dyDescent="0.35">
      <c r="A529" s="99" t="s">
        <v>86</v>
      </c>
      <c r="B529" s="100"/>
      <c r="C529" s="101" t="s">
        <v>4191</v>
      </c>
      <c r="D529" s="45" t="s">
        <v>6832</v>
      </c>
      <c r="E529" s="101"/>
      <c r="F529" s="101"/>
      <c r="G529" s="45" t="s">
        <v>5227</v>
      </c>
      <c r="H529" s="45" t="s">
        <v>5228</v>
      </c>
      <c r="I529" s="101"/>
      <c r="J529" s="101" t="s">
        <v>7427</v>
      </c>
      <c r="K529" s="101"/>
      <c r="L529" s="45" t="s">
        <v>7406</v>
      </c>
      <c r="M529" s="134">
        <v>0</v>
      </c>
      <c r="N529" s="45" t="s">
        <v>8434</v>
      </c>
      <c r="O529" s="45" t="s">
        <v>8439</v>
      </c>
      <c r="P529" s="101" t="s">
        <v>139</v>
      </c>
      <c r="Q529" s="101" t="s">
        <v>80</v>
      </c>
      <c r="R529" s="101"/>
      <c r="S529" s="101"/>
    </row>
    <row r="530" spans="1:19" x14ac:dyDescent="0.35">
      <c r="A530" s="99" t="s">
        <v>86</v>
      </c>
      <c r="B530" s="100"/>
      <c r="C530" s="101" t="s">
        <v>4190</v>
      </c>
      <c r="D530" s="45" t="s">
        <v>6833</v>
      </c>
      <c r="E530" s="101"/>
      <c r="F530" s="101"/>
      <c r="G530" s="45" t="s">
        <v>5225</v>
      </c>
      <c r="H530" s="45" t="s">
        <v>5226</v>
      </c>
      <c r="I530" s="101"/>
      <c r="J530" s="101" t="s">
        <v>7427</v>
      </c>
      <c r="K530" s="101"/>
      <c r="L530" s="45" t="s">
        <v>7406</v>
      </c>
      <c r="M530" s="134">
        <v>0</v>
      </c>
      <c r="N530" s="45" t="s">
        <v>8434</v>
      </c>
      <c r="O530" s="45" t="s">
        <v>8439</v>
      </c>
      <c r="P530" s="101" t="s">
        <v>139</v>
      </c>
      <c r="Q530" s="101" t="s">
        <v>80</v>
      </c>
      <c r="R530" s="101"/>
      <c r="S530" s="101"/>
    </row>
    <row r="531" spans="1:19" x14ac:dyDescent="0.35">
      <c r="A531" s="99" t="s">
        <v>86</v>
      </c>
      <c r="B531" s="100"/>
      <c r="C531" s="101" t="s">
        <v>4192</v>
      </c>
      <c r="D531" s="101" t="s">
        <v>6834</v>
      </c>
      <c r="E531" s="101"/>
      <c r="F531" s="101"/>
      <c r="G531" s="45" t="s">
        <v>5229</v>
      </c>
      <c r="H531" s="45" t="s">
        <v>5230</v>
      </c>
      <c r="I531" s="101"/>
      <c r="J531" s="101" t="s">
        <v>7427</v>
      </c>
      <c r="K531" s="101"/>
      <c r="L531" s="45" t="s">
        <v>7406</v>
      </c>
      <c r="M531" s="134">
        <v>0</v>
      </c>
      <c r="N531" s="45" t="s">
        <v>8434</v>
      </c>
      <c r="O531" s="45" t="s">
        <v>8439</v>
      </c>
      <c r="P531" s="101" t="s">
        <v>139</v>
      </c>
      <c r="Q531" s="101" t="s">
        <v>80</v>
      </c>
      <c r="R531" s="101"/>
      <c r="S531" s="101"/>
    </row>
    <row r="532" spans="1:19" x14ac:dyDescent="0.35">
      <c r="A532" s="99" t="s">
        <v>86</v>
      </c>
      <c r="B532" s="100"/>
      <c r="C532" s="101" t="s">
        <v>4193</v>
      </c>
      <c r="D532" s="101" t="s">
        <v>6835</v>
      </c>
      <c r="E532" s="101"/>
      <c r="F532" s="101"/>
      <c r="G532" s="45" t="s">
        <v>5231</v>
      </c>
      <c r="H532" s="45" t="s">
        <v>5232</v>
      </c>
      <c r="I532" s="101"/>
      <c r="J532" s="101" t="s">
        <v>7427</v>
      </c>
      <c r="K532" s="101"/>
      <c r="L532" s="45" t="s">
        <v>7406</v>
      </c>
      <c r="M532" s="134">
        <v>0</v>
      </c>
      <c r="N532" s="45" t="s">
        <v>8434</v>
      </c>
      <c r="O532" s="45" t="s">
        <v>8439</v>
      </c>
      <c r="P532" s="101" t="s">
        <v>139</v>
      </c>
      <c r="Q532" s="101" t="s">
        <v>80</v>
      </c>
      <c r="R532" s="101"/>
      <c r="S532" s="101"/>
    </row>
    <row r="533" spans="1:19" x14ac:dyDescent="0.35">
      <c r="A533" s="99" t="s">
        <v>86</v>
      </c>
      <c r="B533" s="100"/>
      <c r="C533" s="101" t="s">
        <v>4174</v>
      </c>
      <c r="D533" s="45" t="s">
        <v>6836</v>
      </c>
      <c r="E533" s="101"/>
      <c r="F533" s="101"/>
      <c r="G533" s="45" t="s">
        <v>5193</v>
      </c>
      <c r="H533" s="45" t="s">
        <v>5194</v>
      </c>
      <c r="I533" s="101"/>
      <c r="J533" s="101" t="s">
        <v>7427</v>
      </c>
      <c r="K533" s="101"/>
      <c r="L533" s="45" t="s">
        <v>7406</v>
      </c>
      <c r="M533" s="134">
        <v>0</v>
      </c>
      <c r="N533" s="45" t="s">
        <v>8434</v>
      </c>
      <c r="O533" s="45" t="s">
        <v>8439</v>
      </c>
      <c r="P533" s="101" t="s">
        <v>262</v>
      </c>
      <c r="Q533" s="101" t="s">
        <v>80</v>
      </c>
      <c r="R533" s="101"/>
      <c r="S533" s="101"/>
    </row>
    <row r="534" spans="1:19" x14ac:dyDescent="0.35">
      <c r="A534" s="99" t="s">
        <v>86</v>
      </c>
      <c r="B534" s="100"/>
      <c r="C534" s="101" t="s">
        <v>4217</v>
      </c>
      <c r="D534" s="101" t="s">
        <v>6837</v>
      </c>
      <c r="E534" s="101"/>
      <c r="F534" s="101"/>
      <c r="G534" s="48" t="s">
        <v>5279</v>
      </c>
      <c r="H534" s="48" t="s">
        <v>5280</v>
      </c>
      <c r="I534" s="101"/>
      <c r="J534" s="101" t="s">
        <v>7427</v>
      </c>
      <c r="K534" s="101"/>
      <c r="L534" s="45" t="s">
        <v>7406</v>
      </c>
      <c r="M534" s="134">
        <v>0</v>
      </c>
      <c r="N534" s="45" t="s">
        <v>8434</v>
      </c>
      <c r="O534" s="45" t="s">
        <v>8439</v>
      </c>
      <c r="P534" s="101" t="s">
        <v>195</v>
      </c>
      <c r="Q534" s="101" t="s">
        <v>80</v>
      </c>
      <c r="R534" s="101"/>
      <c r="S534" s="101"/>
    </row>
    <row r="535" spans="1:19" x14ac:dyDescent="0.35">
      <c r="A535" s="99" t="s">
        <v>86</v>
      </c>
      <c r="B535" s="100"/>
      <c r="C535" s="101" t="s">
        <v>4197</v>
      </c>
      <c r="D535" s="101" t="s">
        <v>6839</v>
      </c>
      <c r="E535" s="101"/>
      <c r="F535" s="101"/>
      <c r="G535" s="45" t="s">
        <v>5239</v>
      </c>
      <c r="H535" s="45" t="s">
        <v>5240</v>
      </c>
      <c r="I535" s="101"/>
      <c r="J535" s="101" t="s">
        <v>7427</v>
      </c>
      <c r="K535" s="101"/>
      <c r="L535" s="45" t="s">
        <v>7406</v>
      </c>
      <c r="M535" s="134">
        <v>0</v>
      </c>
      <c r="N535" s="45" t="s">
        <v>8434</v>
      </c>
      <c r="O535" s="45" t="s">
        <v>8439</v>
      </c>
      <c r="P535" s="101" t="s">
        <v>139</v>
      </c>
      <c r="Q535" s="101" t="s">
        <v>80</v>
      </c>
      <c r="R535" s="101"/>
      <c r="S535" s="101"/>
    </row>
    <row r="536" spans="1:19" x14ac:dyDescent="0.35">
      <c r="A536" s="99" t="s">
        <v>86</v>
      </c>
      <c r="B536" s="100"/>
      <c r="C536" s="101" t="s">
        <v>4198</v>
      </c>
      <c r="D536" s="101" t="s">
        <v>6838</v>
      </c>
      <c r="E536" s="101"/>
      <c r="F536" s="101"/>
      <c r="G536" s="45" t="s">
        <v>5241</v>
      </c>
      <c r="H536" s="45" t="s">
        <v>5242</v>
      </c>
      <c r="I536" s="101"/>
      <c r="J536" s="101" t="s">
        <v>7427</v>
      </c>
      <c r="K536" s="101"/>
      <c r="L536" s="45" t="s">
        <v>7406</v>
      </c>
      <c r="M536" s="134">
        <v>0</v>
      </c>
      <c r="N536" s="45" t="s">
        <v>8434</v>
      </c>
      <c r="O536" s="45" t="s">
        <v>8439</v>
      </c>
      <c r="P536" s="101" t="s">
        <v>139</v>
      </c>
      <c r="Q536" s="101" t="s">
        <v>80</v>
      </c>
      <c r="R536" s="101"/>
      <c r="S536" s="101"/>
    </row>
    <row r="537" spans="1:19" x14ac:dyDescent="0.35">
      <c r="A537" s="99" t="s">
        <v>86</v>
      </c>
      <c r="B537" s="100"/>
      <c r="C537" s="101" t="s">
        <v>4201</v>
      </c>
      <c r="D537" s="101" t="s">
        <v>6840</v>
      </c>
      <c r="E537" s="101"/>
      <c r="F537" s="101"/>
      <c r="G537" s="45" t="s">
        <v>5247</v>
      </c>
      <c r="H537" s="45" t="s">
        <v>5248</v>
      </c>
      <c r="I537" s="101"/>
      <c r="J537" s="101" t="s">
        <v>7427</v>
      </c>
      <c r="K537" s="101"/>
      <c r="L537" s="49" t="s">
        <v>7406</v>
      </c>
      <c r="M537" s="136">
        <v>0</v>
      </c>
      <c r="N537" s="51" t="s">
        <v>8434</v>
      </c>
      <c r="O537" s="51" t="s">
        <v>8439</v>
      </c>
      <c r="P537" s="101" t="s">
        <v>100</v>
      </c>
      <c r="Q537" s="101" t="s">
        <v>80</v>
      </c>
      <c r="R537" s="101"/>
      <c r="S537" s="101"/>
    </row>
    <row r="538" spans="1:19" x14ac:dyDescent="0.35">
      <c r="A538" s="99" t="s">
        <v>86</v>
      </c>
      <c r="B538" s="100"/>
      <c r="C538" s="101" t="s">
        <v>4206</v>
      </c>
      <c r="D538" s="101" t="s">
        <v>6841</v>
      </c>
      <c r="E538" s="101"/>
      <c r="F538" s="101"/>
      <c r="G538" s="45" t="s">
        <v>5257</v>
      </c>
      <c r="H538" s="45" t="s">
        <v>5258</v>
      </c>
      <c r="I538" s="101"/>
      <c r="J538" s="101" t="s">
        <v>7427</v>
      </c>
      <c r="K538" s="101"/>
      <c r="L538" s="49" t="s">
        <v>7406</v>
      </c>
      <c r="M538" s="136">
        <v>0</v>
      </c>
      <c r="N538" s="51" t="s">
        <v>8434</v>
      </c>
      <c r="O538" s="51" t="s">
        <v>8439</v>
      </c>
      <c r="P538" s="101" t="s">
        <v>163</v>
      </c>
      <c r="Q538" s="101" t="s">
        <v>80</v>
      </c>
      <c r="R538" s="101"/>
      <c r="S538" s="101"/>
    </row>
    <row r="539" spans="1:19" x14ac:dyDescent="0.35">
      <c r="A539" s="99" t="s">
        <v>86</v>
      </c>
      <c r="B539" s="100"/>
      <c r="C539" s="101" t="s">
        <v>4158</v>
      </c>
      <c r="D539" s="101" t="s">
        <v>6842</v>
      </c>
      <c r="E539" s="101"/>
      <c r="F539" s="101"/>
      <c r="G539" s="45" t="s">
        <v>5161</v>
      </c>
      <c r="H539" s="45" t="s">
        <v>5162</v>
      </c>
      <c r="I539" s="101"/>
      <c r="J539" s="101" t="s">
        <v>7427</v>
      </c>
      <c r="K539" s="101"/>
      <c r="L539" s="45" t="s">
        <v>7406</v>
      </c>
      <c r="M539" s="134">
        <v>0</v>
      </c>
      <c r="N539" s="45" t="s">
        <v>8434</v>
      </c>
      <c r="O539" s="45" t="s">
        <v>8439</v>
      </c>
      <c r="P539" s="101" t="s">
        <v>6302</v>
      </c>
      <c r="Q539" s="101" t="s">
        <v>80</v>
      </c>
      <c r="R539" s="101"/>
      <c r="S539" s="101"/>
    </row>
    <row r="540" spans="1:19" x14ac:dyDescent="0.35">
      <c r="A540" s="99" t="s">
        <v>86</v>
      </c>
      <c r="B540" s="100"/>
      <c r="C540" s="101" t="s">
        <v>4166</v>
      </c>
      <c r="D540" s="45" t="s">
        <v>5178</v>
      </c>
      <c r="E540" s="101"/>
      <c r="F540" s="101"/>
      <c r="G540" s="45" t="s">
        <v>5177</v>
      </c>
      <c r="H540" s="45" t="s">
        <v>5178</v>
      </c>
      <c r="I540" s="101"/>
      <c r="J540" s="101" t="s">
        <v>7427</v>
      </c>
      <c r="K540" s="101"/>
      <c r="L540" s="45" t="s">
        <v>7406</v>
      </c>
      <c r="M540" s="134">
        <v>0</v>
      </c>
      <c r="N540" s="45" t="s">
        <v>8434</v>
      </c>
      <c r="O540" s="45" t="s">
        <v>8439</v>
      </c>
      <c r="P540" s="101" t="s">
        <v>157</v>
      </c>
      <c r="Q540" s="101" t="s">
        <v>80</v>
      </c>
      <c r="R540" s="101"/>
      <c r="S540" s="101"/>
    </row>
    <row r="541" spans="1:19" x14ac:dyDescent="0.35">
      <c r="A541" s="99" t="s">
        <v>86</v>
      </c>
      <c r="B541" s="100"/>
      <c r="C541" s="101" t="s">
        <v>4165</v>
      </c>
      <c r="D541" s="45" t="s">
        <v>5176</v>
      </c>
      <c r="E541" s="101"/>
      <c r="F541" s="101"/>
      <c r="G541" s="45" t="s">
        <v>5175</v>
      </c>
      <c r="H541" s="45" t="s">
        <v>5176</v>
      </c>
      <c r="I541" s="101"/>
      <c r="J541" s="101" t="s">
        <v>7427</v>
      </c>
      <c r="K541" s="101"/>
      <c r="L541" s="45" t="s">
        <v>7406</v>
      </c>
      <c r="M541" s="134">
        <v>0</v>
      </c>
      <c r="N541" s="45" t="s">
        <v>8434</v>
      </c>
      <c r="O541" s="45" t="s">
        <v>8439</v>
      </c>
      <c r="P541" s="101" t="s">
        <v>157</v>
      </c>
      <c r="Q541" s="101" t="s">
        <v>80</v>
      </c>
      <c r="R541" s="101"/>
      <c r="S541" s="101"/>
    </row>
    <row r="542" spans="1:19" x14ac:dyDescent="0.35">
      <c r="A542" s="99" t="s">
        <v>86</v>
      </c>
      <c r="B542" s="100"/>
      <c r="C542" s="101" t="s">
        <v>4167</v>
      </c>
      <c r="D542" s="101" t="s">
        <v>6843</v>
      </c>
      <c r="E542" s="101"/>
      <c r="F542" s="101"/>
      <c r="G542" s="45" t="s">
        <v>5179</v>
      </c>
      <c r="H542" s="45" t="s">
        <v>5180</v>
      </c>
      <c r="I542" s="101"/>
      <c r="J542" s="101" t="s">
        <v>7427</v>
      </c>
      <c r="K542" s="101"/>
      <c r="L542" s="45" t="s">
        <v>7406</v>
      </c>
      <c r="M542" s="134">
        <v>0</v>
      </c>
      <c r="N542" s="45" t="s">
        <v>8434</v>
      </c>
      <c r="O542" s="45" t="s">
        <v>8439</v>
      </c>
      <c r="P542" s="101" t="s">
        <v>195</v>
      </c>
      <c r="Q542" s="101" t="s">
        <v>80</v>
      </c>
      <c r="R542" s="101"/>
      <c r="S542" s="101"/>
    </row>
    <row r="543" spans="1:19" x14ac:dyDescent="0.35">
      <c r="A543" s="99" t="s">
        <v>86</v>
      </c>
      <c r="B543" s="100"/>
      <c r="C543" s="101" t="s">
        <v>4161</v>
      </c>
      <c r="D543" s="101" t="s">
        <v>6844</v>
      </c>
      <c r="E543" s="101"/>
      <c r="F543" s="101"/>
      <c r="G543" s="45" t="s">
        <v>5167</v>
      </c>
      <c r="H543" s="45" t="s">
        <v>5168</v>
      </c>
      <c r="I543" s="101"/>
      <c r="J543" s="101" t="s">
        <v>7427</v>
      </c>
      <c r="K543" s="101"/>
      <c r="L543" s="45" t="s">
        <v>7406</v>
      </c>
      <c r="M543" s="134">
        <v>0</v>
      </c>
      <c r="N543" s="45" t="s">
        <v>8434</v>
      </c>
      <c r="O543" s="45" t="s">
        <v>8439</v>
      </c>
      <c r="P543" s="101" t="s">
        <v>156</v>
      </c>
      <c r="Q543" s="101" t="s">
        <v>80</v>
      </c>
      <c r="R543" s="101"/>
      <c r="S543" s="101"/>
    </row>
    <row r="544" spans="1:19" x14ac:dyDescent="0.35">
      <c r="A544" s="99" t="s">
        <v>86</v>
      </c>
      <c r="B544" s="100"/>
      <c r="C544" s="101" t="s">
        <v>4164</v>
      </c>
      <c r="D544" s="101" t="s">
        <v>6851</v>
      </c>
      <c r="E544" s="101"/>
      <c r="F544" s="101"/>
      <c r="G544" s="45" t="s">
        <v>5173</v>
      </c>
      <c r="H544" s="45" t="s">
        <v>5174</v>
      </c>
      <c r="I544" s="101"/>
      <c r="J544" s="101" t="s">
        <v>7427</v>
      </c>
      <c r="K544" s="101"/>
      <c r="L544" s="45" t="s">
        <v>7406</v>
      </c>
      <c r="M544" s="134">
        <v>0</v>
      </c>
      <c r="N544" s="45" t="s">
        <v>8434</v>
      </c>
      <c r="O544" s="45" t="s">
        <v>8439</v>
      </c>
      <c r="P544" s="101" t="s">
        <v>157</v>
      </c>
      <c r="Q544" s="101" t="s">
        <v>80</v>
      </c>
      <c r="R544" s="101"/>
      <c r="S544" s="101"/>
    </row>
    <row r="545" spans="1:19" x14ac:dyDescent="0.35">
      <c r="A545" s="99" t="s">
        <v>86</v>
      </c>
      <c r="B545" s="100"/>
      <c r="C545" s="101" t="s">
        <v>4163</v>
      </c>
      <c r="D545" s="101" t="s">
        <v>6852</v>
      </c>
      <c r="E545" s="101"/>
      <c r="F545" s="101"/>
      <c r="G545" s="45" t="s">
        <v>5171</v>
      </c>
      <c r="H545" s="45" t="s">
        <v>5172</v>
      </c>
      <c r="I545" s="101"/>
      <c r="J545" s="101" t="s">
        <v>7427</v>
      </c>
      <c r="K545" s="101"/>
      <c r="L545" s="45" t="s">
        <v>7406</v>
      </c>
      <c r="M545" s="134">
        <v>0</v>
      </c>
      <c r="N545" s="45" t="s">
        <v>8434</v>
      </c>
      <c r="O545" s="45" t="s">
        <v>8439</v>
      </c>
      <c r="P545" s="101" t="s">
        <v>6305</v>
      </c>
      <c r="Q545" s="101" t="s">
        <v>80</v>
      </c>
      <c r="R545" s="101"/>
      <c r="S545" s="101"/>
    </row>
    <row r="546" spans="1:19" x14ac:dyDescent="0.35">
      <c r="A546" s="99" t="s">
        <v>86</v>
      </c>
      <c r="B546" s="100"/>
      <c r="C546" s="101" t="s">
        <v>4162</v>
      </c>
      <c r="D546" s="107" t="s">
        <v>6853</v>
      </c>
      <c r="E546" s="101"/>
      <c r="F546" s="101"/>
      <c r="G546" s="45" t="s">
        <v>5169</v>
      </c>
      <c r="H546" s="45" t="s">
        <v>5170</v>
      </c>
      <c r="I546" s="101"/>
      <c r="J546" s="101" t="s">
        <v>7427</v>
      </c>
      <c r="K546" s="101"/>
      <c r="L546" s="45" t="s">
        <v>7406</v>
      </c>
      <c r="M546" s="134">
        <v>0</v>
      </c>
      <c r="N546" s="45" t="s">
        <v>8434</v>
      </c>
      <c r="O546" s="45" t="s">
        <v>8439</v>
      </c>
      <c r="P546" s="101" t="s">
        <v>195</v>
      </c>
      <c r="Q546" s="101" t="s">
        <v>80</v>
      </c>
      <c r="R546" s="101"/>
      <c r="S546" s="101"/>
    </row>
    <row r="547" spans="1:19" x14ac:dyDescent="0.35">
      <c r="A547" s="99" t="s">
        <v>86</v>
      </c>
      <c r="B547" s="100"/>
      <c r="C547" s="101" t="s">
        <v>4211</v>
      </c>
      <c r="D547" s="101" t="s">
        <v>6854</v>
      </c>
      <c r="E547" s="101"/>
      <c r="F547" s="101"/>
      <c r="G547" s="45" t="s">
        <v>5267</v>
      </c>
      <c r="H547" s="45" t="s">
        <v>5268</v>
      </c>
      <c r="I547" s="101"/>
      <c r="J547" s="101" t="s">
        <v>7427</v>
      </c>
      <c r="K547" s="101"/>
      <c r="L547" s="45" t="s">
        <v>7406</v>
      </c>
      <c r="M547" s="134">
        <v>0</v>
      </c>
      <c r="N547" s="45" t="s">
        <v>8434</v>
      </c>
      <c r="O547" s="45" t="s">
        <v>8439</v>
      </c>
      <c r="P547" s="101" t="s">
        <v>6311</v>
      </c>
      <c r="Q547" s="101" t="s">
        <v>80</v>
      </c>
      <c r="R547" s="101"/>
      <c r="S547" s="101"/>
    </row>
    <row r="548" spans="1:19" x14ac:dyDescent="0.35">
      <c r="A548" s="99" t="s">
        <v>86</v>
      </c>
      <c r="B548" s="100"/>
      <c r="C548" s="101" t="s">
        <v>4178</v>
      </c>
      <c r="D548" s="101" t="s">
        <v>6855</v>
      </c>
      <c r="E548" s="101"/>
      <c r="F548" s="101"/>
      <c r="G548" s="45" t="s">
        <v>5201</v>
      </c>
      <c r="H548" s="45" t="s">
        <v>5202</v>
      </c>
      <c r="I548" s="101"/>
      <c r="J548" s="101" t="s">
        <v>7427</v>
      </c>
      <c r="K548" s="101"/>
      <c r="L548" s="45" t="s">
        <v>7406</v>
      </c>
      <c r="M548" s="134">
        <v>0</v>
      </c>
      <c r="N548" s="45" t="s">
        <v>8434</v>
      </c>
      <c r="O548" s="45" t="s">
        <v>8439</v>
      </c>
      <c r="P548" s="101" t="s">
        <v>262</v>
      </c>
      <c r="Q548" s="101" t="s">
        <v>80</v>
      </c>
      <c r="R548" s="101"/>
      <c r="S548" s="101"/>
    </row>
    <row r="549" spans="1:19" x14ac:dyDescent="0.35">
      <c r="A549" s="99" t="s">
        <v>86</v>
      </c>
      <c r="B549" s="100"/>
      <c r="C549" s="101" t="s">
        <v>4169</v>
      </c>
      <c r="D549" s="101" t="s">
        <v>6856</v>
      </c>
      <c r="E549" s="101"/>
      <c r="F549" s="101"/>
      <c r="G549" s="45" t="s">
        <v>5183</v>
      </c>
      <c r="H549" s="45" t="s">
        <v>5184</v>
      </c>
      <c r="I549" s="101"/>
      <c r="J549" s="101" t="s">
        <v>7427</v>
      </c>
      <c r="K549" s="101"/>
      <c r="L549" s="45" t="s">
        <v>7406</v>
      </c>
      <c r="M549" s="134">
        <v>0</v>
      </c>
      <c r="N549" s="45" t="s">
        <v>8434</v>
      </c>
      <c r="O549" s="45" t="s">
        <v>8439</v>
      </c>
      <c r="P549" s="101" t="s">
        <v>6306</v>
      </c>
      <c r="Q549" s="101" t="s">
        <v>80</v>
      </c>
      <c r="R549" s="101"/>
      <c r="S549" s="101"/>
    </row>
    <row r="550" spans="1:19" x14ac:dyDescent="0.35">
      <c r="A550" s="99" t="s">
        <v>86</v>
      </c>
      <c r="B550" s="100"/>
      <c r="C550" s="101" t="s">
        <v>4188</v>
      </c>
      <c r="D550" s="101" t="s">
        <v>6857</v>
      </c>
      <c r="E550" s="101"/>
      <c r="F550" s="101"/>
      <c r="G550" s="45" t="s">
        <v>5221</v>
      </c>
      <c r="H550" s="45" t="s">
        <v>5222</v>
      </c>
      <c r="I550" s="101"/>
      <c r="J550" s="101" t="s">
        <v>7427</v>
      </c>
      <c r="K550" s="101"/>
      <c r="L550" s="45" t="s">
        <v>7406</v>
      </c>
      <c r="M550" s="134">
        <v>0</v>
      </c>
      <c r="N550" s="45" t="s">
        <v>8434</v>
      </c>
      <c r="O550" s="45" t="s">
        <v>8439</v>
      </c>
      <c r="P550" s="101" t="s">
        <v>6309</v>
      </c>
      <c r="Q550" s="101" t="s">
        <v>80</v>
      </c>
      <c r="R550" s="101"/>
      <c r="S550" s="101"/>
    </row>
    <row r="551" spans="1:19" x14ac:dyDescent="0.35">
      <c r="A551" s="99" t="s">
        <v>86</v>
      </c>
      <c r="B551" s="100"/>
      <c r="C551" s="101" t="s">
        <v>4155</v>
      </c>
      <c r="D551" s="101" t="s">
        <v>6845</v>
      </c>
      <c r="E551" s="101"/>
      <c r="F551" s="101"/>
      <c r="G551" s="45" t="s">
        <v>5155</v>
      </c>
      <c r="H551" s="45" t="s">
        <v>5156</v>
      </c>
      <c r="I551" s="101"/>
      <c r="J551" s="101" t="s">
        <v>7427</v>
      </c>
      <c r="K551" s="101"/>
      <c r="L551" s="45" t="s">
        <v>7406</v>
      </c>
      <c r="M551" s="134">
        <v>0</v>
      </c>
      <c r="N551" s="45" t="s">
        <v>8434</v>
      </c>
      <c r="O551" s="45" t="s">
        <v>8439</v>
      </c>
      <c r="P551" s="101" t="s">
        <v>195</v>
      </c>
      <c r="Q551" s="101" t="s">
        <v>80</v>
      </c>
      <c r="R551" s="101"/>
      <c r="S551" s="101"/>
    </row>
    <row r="552" spans="1:19" x14ac:dyDescent="0.35">
      <c r="A552" s="99" t="s">
        <v>86</v>
      </c>
      <c r="B552" s="100"/>
      <c r="C552" s="101" t="s">
        <v>4215</v>
      </c>
      <c r="D552" s="101" t="s">
        <v>6846</v>
      </c>
      <c r="E552" s="101"/>
      <c r="F552" s="101"/>
      <c r="G552" s="45" t="s">
        <v>5275</v>
      </c>
      <c r="H552" s="45" t="s">
        <v>5276</v>
      </c>
      <c r="I552" s="101"/>
      <c r="J552" s="101" t="s">
        <v>7427</v>
      </c>
      <c r="K552" s="101"/>
      <c r="L552" s="45" t="s">
        <v>7406</v>
      </c>
      <c r="M552" s="134">
        <v>0</v>
      </c>
      <c r="N552" s="45" t="s">
        <v>8434</v>
      </c>
      <c r="O552" s="45" t="s">
        <v>8439</v>
      </c>
      <c r="P552" s="101" t="s">
        <v>195</v>
      </c>
      <c r="Q552" s="101" t="s">
        <v>80</v>
      </c>
      <c r="R552" s="101"/>
      <c r="S552" s="101"/>
    </row>
    <row r="553" spans="1:19" x14ac:dyDescent="0.35">
      <c r="A553" s="99" t="s">
        <v>86</v>
      </c>
      <c r="B553" s="100"/>
      <c r="C553" s="101" t="s">
        <v>4214</v>
      </c>
      <c r="D553" s="101" t="s">
        <v>6847</v>
      </c>
      <c r="E553" s="101"/>
      <c r="F553" s="101"/>
      <c r="G553" s="45" t="s">
        <v>5273</v>
      </c>
      <c r="H553" s="45" t="s">
        <v>5274</v>
      </c>
      <c r="I553" s="101"/>
      <c r="J553" s="101" t="s">
        <v>7427</v>
      </c>
      <c r="K553" s="101"/>
      <c r="L553" s="45" t="s">
        <v>7406</v>
      </c>
      <c r="M553" s="134">
        <v>0</v>
      </c>
      <c r="N553" s="45" t="s">
        <v>8434</v>
      </c>
      <c r="O553" s="45" t="s">
        <v>8439</v>
      </c>
      <c r="P553" s="101" t="s">
        <v>195</v>
      </c>
      <c r="Q553" s="101" t="s">
        <v>80</v>
      </c>
      <c r="R553" s="101"/>
      <c r="S553" s="101"/>
    </row>
    <row r="554" spans="1:19" x14ac:dyDescent="0.35">
      <c r="A554" s="99" t="s">
        <v>86</v>
      </c>
      <c r="B554" s="100"/>
      <c r="C554" s="101" t="s">
        <v>4152</v>
      </c>
      <c r="D554" s="101" t="s">
        <v>6848</v>
      </c>
      <c r="E554" s="101"/>
      <c r="F554" s="101"/>
      <c r="G554" s="45" t="s">
        <v>5149</v>
      </c>
      <c r="H554" s="45" t="s">
        <v>5150</v>
      </c>
      <c r="I554" s="101"/>
      <c r="J554" s="101" t="s">
        <v>7427</v>
      </c>
      <c r="K554" s="101"/>
      <c r="L554" s="45" t="s">
        <v>7406</v>
      </c>
      <c r="M554" s="134">
        <v>0</v>
      </c>
      <c r="N554" s="45" t="s">
        <v>8434</v>
      </c>
      <c r="O554" s="45" t="s">
        <v>8439</v>
      </c>
      <c r="P554" s="101" t="s">
        <v>195</v>
      </c>
      <c r="Q554" s="101" t="s">
        <v>80</v>
      </c>
      <c r="R554" s="101"/>
      <c r="S554" s="101"/>
    </row>
    <row r="555" spans="1:19" x14ac:dyDescent="0.35">
      <c r="A555" s="99" t="s">
        <v>86</v>
      </c>
      <c r="B555" s="100"/>
      <c r="C555" s="101" t="s">
        <v>4153</v>
      </c>
      <c r="D555" s="101" t="s">
        <v>6849</v>
      </c>
      <c r="E555" s="101"/>
      <c r="F555" s="101"/>
      <c r="G555" s="45" t="s">
        <v>5151</v>
      </c>
      <c r="H555" s="45" t="s">
        <v>5152</v>
      </c>
      <c r="I555" s="101"/>
      <c r="J555" s="101" t="s">
        <v>7427</v>
      </c>
      <c r="K555" s="101"/>
      <c r="L555" s="45" t="s">
        <v>7406</v>
      </c>
      <c r="M555" s="134">
        <v>0</v>
      </c>
      <c r="N555" s="45" t="s">
        <v>8434</v>
      </c>
      <c r="O555" s="45" t="s">
        <v>8439</v>
      </c>
      <c r="P555" s="101" t="s">
        <v>195</v>
      </c>
      <c r="Q555" s="101" t="s">
        <v>80</v>
      </c>
      <c r="R555" s="101"/>
      <c r="S555" s="101"/>
    </row>
    <row r="556" spans="1:19" x14ac:dyDescent="0.35">
      <c r="A556" s="99" t="s">
        <v>86</v>
      </c>
      <c r="B556" s="100"/>
      <c r="C556" s="101" t="s">
        <v>4154</v>
      </c>
      <c r="D556" s="101" t="s">
        <v>6850</v>
      </c>
      <c r="E556" s="101"/>
      <c r="F556" s="101"/>
      <c r="G556" s="45" t="s">
        <v>5153</v>
      </c>
      <c r="H556" s="45" t="s">
        <v>5154</v>
      </c>
      <c r="I556" s="101"/>
      <c r="J556" s="101" t="s">
        <v>7427</v>
      </c>
      <c r="K556" s="101"/>
      <c r="L556" s="45" t="s">
        <v>7406</v>
      </c>
      <c r="M556" s="134">
        <v>0</v>
      </c>
      <c r="N556" s="45" t="s">
        <v>8434</v>
      </c>
      <c r="O556" s="45" t="s">
        <v>8439</v>
      </c>
      <c r="P556" s="101" t="s">
        <v>195</v>
      </c>
      <c r="Q556" s="101" t="s">
        <v>80</v>
      </c>
      <c r="R556" s="101"/>
      <c r="S556" s="101"/>
    </row>
    <row r="557" spans="1:19" x14ac:dyDescent="0.35">
      <c r="A557" s="99" t="s">
        <v>86</v>
      </c>
      <c r="B557" s="100"/>
      <c r="C557" s="101" t="s">
        <v>4199</v>
      </c>
      <c r="D557" s="101" t="s">
        <v>6921</v>
      </c>
      <c r="E557" s="101"/>
      <c r="F557" s="101"/>
      <c r="G557" s="46" t="s">
        <v>5243</v>
      </c>
      <c r="H557" s="46" t="s">
        <v>5244</v>
      </c>
      <c r="I557" s="101"/>
      <c r="J557" s="101" t="s">
        <v>7427</v>
      </c>
      <c r="K557" s="101"/>
      <c r="L557" s="45" t="s">
        <v>7406</v>
      </c>
      <c r="M557" s="134">
        <v>0</v>
      </c>
      <c r="N557" s="45" t="s">
        <v>8434</v>
      </c>
      <c r="O557" s="45" t="s">
        <v>8439</v>
      </c>
      <c r="P557" s="101" t="s">
        <v>1871</v>
      </c>
      <c r="Q557" s="101" t="s">
        <v>80</v>
      </c>
      <c r="R557" s="101"/>
      <c r="S557" s="101"/>
    </row>
    <row r="558" spans="1:19" x14ac:dyDescent="0.35">
      <c r="A558" s="99" t="s">
        <v>86</v>
      </c>
      <c r="B558" s="100"/>
      <c r="C558" s="101" t="s">
        <v>4203</v>
      </c>
      <c r="D558" s="101" t="s">
        <v>6922</v>
      </c>
      <c r="E558" s="101"/>
      <c r="F558" s="101"/>
      <c r="G558" s="45" t="s">
        <v>5251</v>
      </c>
      <c r="H558" s="45" t="s">
        <v>5252</v>
      </c>
      <c r="I558" s="101"/>
      <c r="J558" s="101" t="s">
        <v>7427</v>
      </c>
      <c r="K558" s="101"/>
      <c r="L558" s="49" t="s">
        <v>7406</v>
      </c>
      <c r="M558" s="136">
        <v>0</v>
      </c>
      <c r="N558" s="51" t="s">
        <v>8434</v>
      </c>
      <c r="O558" s="51" t="s">
        <v>8439</v>
      </c>
      <c r="P558" s="101" t="s">
        <v>100</v>
      </c>
      <c r="Q558" s="101" t="s">
        <v>80</v>
      </c>
      <c r="R558" s="101"/>
      <c r="S558" s="101"/>
    </row>
    <row r="559" spans="1:19" x14ac:dyDescent="0.35">
      <c r="A559" s="99" t="s">
        <v>86</v>
      </c>
      <c r="B559" s="100"/>
      <c r="C559" s="101" t="s">
        <v>4224</v>
      </c>
      <c r="D559" s="101" t="s">
        <v>6932</v>
      </c>
      <c r="E559" s="101"/>
      <c r="F559" s="101"/>
      <c r="G559" s="45" t="s">
        <v>5293</v>
      </c>
      <c r="H559" s="45" t="s">
        <v>5294</v>
      </c>
      <c r="I559" s="101"/>
      <c r="J559" s="101" t="s">
        <v>7427</v>
      </c>
      <c r="K559" s="101"/>
      <c r="L559" s="45" t="s">
        <v>7406</v>
      </c>
      <c r="M559" s="134">
        <v>0</v>
      </c>
      <c r="N559" s="45" t="s">
        <v>8434</v>
      </c>
      <c r="O559" s="45" t="s">
        <v>8439</v>
      </c>
      <c r="P559" s="101" t="s">
        <v>6311</v>
      </c>
      <c r="Q559" s="101" t="s">
        <v>80</v>
      </c>
      <c r="R559" s="101"/>
      <c r="S559" s="101"/>
    </row>
    <row r="560" spans="1:19" x14ac:dyDescent="0.35">
      <c r="A560" s="99" t="s">
        <v>86</v>
      </c>
      <c r="B560" s="100"/>
      <c r="C560" s="101" t="s">
        <v>4225</v>
      </c>
      <c r="D560" s="101" t="s">
        <v>6933</v>
      </c>
      <c r="E560" s="101"/>
      <c r="F560" s="101"/>
      <c r="G560" s="48" t="s">
        <v>5295</v>
      </c>
      <c r="H560" s="48" t="s">
        <v>5296</v>
      </c>
      <c r="I560" s="101"/>
      <c r="J560" s="101" t="s">
        <v>7427</v>
      </c>
      <c r="K560" s="101"/>
      <c r="L560" s="45" t="s">
        <v>7406</v>
      </c>
      <c r="M560" s="134">
        <v>0</v>
      </c>
      <c r="N560" s="45" t="s">
        <v>8434</v>
      </c>
      <c r="O560" s="45" t="s">
        <v>8439</v>
      </c>
      <c r="P560" s="101" t="s">
        <v>6311</v>
      </c>
      <c r="Q560" s="101" t="s">
        <v>80</v>
      </c>
      <c r="R560" s="101"/>
      <c r="S560" s="101"/>
    </row>
    <row r="561" spans="1:19" x14ac:dyDescent="0.35">
      <c r="A561" s="99" t="s">
        <v>86</v>
      </c>
      <c r="B561" s="100"/>
      <c r="C561" s="101" t="s">
        <v>4179</v>
      </c>
      <c r="D561" s="101" t="s">
        <v>6934</v>
      </c>
      <c r="E561" s="101"/>
      <c r="F561" s="101"/>
      <c r="G561" s="45" t="s">
        <v>5203</v>
      </c>
      <c r="H561" s="45" t="s">
        <v>5204</v>
      </c>
      <c r="I561" s="101"/>
      <c r="J561" s="101" t="s">
        <v>7427</v>
      </c>
      <c r="K561" s="101"/>
      <c r="L561" s="45" t="s">
        <v>7406</v>
      </c>
      <c r="M561" s="134">
        <v>0</v>
      </c>
      <c r="N561" s="45" t="s">
        <v>8434</v>
      </c>
      <c r="O561" s="45" t="s">
        <v>8439</v>
      </c>
      <c r="P561" s="101" t="s">
        <v>262</v>
      </c>
      <c r="Q561" s="101" t="s">
        <v>80</v>
      </c>
      <c r="R561" s="101"/>
      <c r="S561" s="101"/>
    </row>
    <row r="562" spans="1:19" x14ac:dyDescent="0.35">
      <c r="A562" s="99" t="s">
        <v>86</v>
      </c>
      <c r="B562" s="100"/>
      <c r="C562" s="101" t="s">
        <v>4168</v>
      </c>
      <c r="D562" s="101" t="s">
        <v>6924</v>
      </c>
      <c r="E562" s="101"/>
      <c r="F562" s="101"/>
      <c r="G562" s="45" t="s">
        <v>5181</v>
      </c>
      <c r="H562" s="45" t="s">
        <v>5182</v>
      </c>
      <c r="I562" s="101"/>
      <c r="J562" s="101" t="s">
        <v>7427</v>
      </c>
      <c r="K562" s="101"/>
      <c r="L562" s="45" t="s">
        <v>7406</v>
      </c>
      <c r="M562" s="134">
        <v>0</v>
      </c>
      <c r="N562" s="45" t="s">
        <v>8434</v>
      </c>
      <c r="O562" s="45" t="s">
        <v>8439</v>
      </c>
      <c r="P562" s="101" t="s">
        <v>6306</v>
      </c>
      <c r="Q562" s="101" t="s">
        <v>80</v>
      </c>
      <c r="R562" s="101"/>
      <c r="S562" s="101"/>
    </row>
    <row r="563" spans="1:19" x14ac:dyDescent="0.35">
      <c r="A563" s="99" t="s">
        <v>86</v>
      </c>
      <c r="B563" s="100"/>
      <c r="C563" s="101" t="s">
        <v>4177</v>
      </c>
      <c r="D563" s="101" t="s">
        <v>6923</v>
      </c>
      <c r="E563" s="101"/>
      <c r="F563" s="101"/>
      <c r="G563" s="45" t="s">
        <v>5199</v>
      </c>
      <c r="H563" s="45" t="s">
        <v>5200</v>
      </c>
      <c r="I563" s="101"/>
      <c r="J563" s="101" t="s">
        <v>7427</v>
      </c>
      <c r="K563" s="101"/>
      <c r="L563" s="45" t="s">
        <v>7406</v>
      </c>
      <c r="M563" s="134">
        <v>0</v>
      </c>
      <c r="N563" s="45" t="s">
        <v>8434</v>
      </c>
      <c r="O563" s="45" t="s">
        <v>8439</v>
      </c>
      <c r="P563" s="101" t="s">
        <v>262</v>
      </c>
      <c r="Q563" s="101" t="s">
        <v>80</v>
      </c>
      <c r="R563" s="101"/>
      <c r="S563" s="101"/>
    </row>
    <row r="564" spans="1:19" x14ac:dyDescent="0.35">
      <c r="A564" s="99" t="s">
        <v>86</v>
      </c>
      <c r="B564" s="100"/>
      <c r="C564" s="101" t="s">
        <v>4212</v>
      </c>
      <c r="D564" s="45" t="s">
        <v>5270</v>
      </c>
      <c r="E564" s="101"/>
      <c r="F564" s="101"/>
      <c r="G564" s="45" t="s">
        <v>5269</v>
      </c>
      <c r="H564" s="45" t="s">
        <v>5270</v>
      </c>
      <c r="I564" s="101"/>
      <c r="J564" s="101" t="s">
        <v>7427</v>
      </c>
      <c r="K564" s="101"/>
      <c r="L564" s="45" t="s">
        <v>7406</v>
      </c>
      <c r="M564" s="134">
        <v>0</v>
      </c>
      <c r="N564" s="45" t="s">
        <v>8434</v>
      </c>
      <c r="O564" s="45" t="s">
        <v>8439</v>
      </c>
      <c r="P564" s="101" t="s">
        <v>157</v>
      </c>
      <c r="Q564" s="101" t="s">
        <v>80</v>
      </c>
      <c r="R564" s="101"/>
      <c r="S564" s="101"/>
    </row>
    <row r="565" spans="1:19" x14ac:dyDescent="0.35">
      <c r="A565" s="99" t="s">
        <v>86</v>
      </c>
      <c r="B565" s="100"/>
      <c r="C565" s="101" t="s">
        <v>4216</v>
      </c>
      <c r="D565" s="101" t="s">
        <v>6925</v>
      </c>
      <c r="E565" s="101"/>
      <c r="F565" s="101"/>
      <c r="G565" s="48" t="s">
        <v>5277</v>
      </c>
      <c r="H565" s="48" t="s">
        <v>5278</v>
      </c>
      <c r="I565" s="101"/>
      <c r="J565" s="101" t="s">
        <v>7427</v>
      </c>
      <c r="K565" s="101"/>
      <c r="L565" s="45" t="s">
        <v>7406</v>
      </c>
      <c r="M565" s="134">
        <v>0</v>
      </c>
      <c r="N565" s="45" t="s">
        <v>8434</v>
      </c>
      <c r="O565" s="45" t="s">
        <v>8439</v>
      </c>
      <c r="P565" s="101" t="s">
        <v>6312</v>
      </c>
      <c r="Q565" s="101" t="s">
        <v>80</v>
      </c>
      <c r="R565" s="101"/>
      <c r="S565" s="101"/>
    </row>
    <row r="566" spans="1:19" x14ac:dyDescent="0.35">
      <c r="A566" s="99" t="s">
        <v>86</v>
      </c>
      <c r="B566" s="100"/>
      <c r="C566" s="101" t="s">
        <v>4219</v>
      </c>
      <c r="D566" s="101" t="s">
        <v>6926</v>
      </c>
      <c r="E566" s="101"/>
      <c r="F566" s="101"/>
      <c r="G566" s="48" t="s">
        <v>5283</v>
      </c>
      <c r="H566" s="48" t="s">
        <v>5284</v>
      </c>
      <c r="I566" s="101"/>
      <c r="J566" s="101" t="s">
        <v>7427</v>
      </c>
      <c r="K566" s="101"/>
      <c r="L566" s="45" t="s">
        <v>7406</v>
      </c>
      <c r="M566" s="134">
        <v>0</v>
      </c>
      <c r="N566" s="45" t="s">
        <v>8434</v>
      </c>
      <c r="O566" s="45" t="s">
        <v>8439</v>
      </c>
      <c r="P566" s="101" t="s">
        <v>6312</v>
      </c>
      <c r="Q566" s="101" t="s">
        <v>80</v>
      </c>
      <c r="R566" s="101"/>
      <c r="S566" s="101"/>
    </row>
    <row r="567" spans="1:19" x14ac:dyDescent="0.35">
      <c r="A567" s="99" t="s">
        <v>86</v>
      </c>
      <c r="B567" s="100"/>
      <c r="C567" s="101" t="s">
        <v>4220</v>
      </c>
      <c r="D567" s="101" t="s">
        <v>6928</v>
      </c>
      <c r="E567" s="101"/>
      <c r="F567" s="101"/>
      <c r="G567" s="48" t="s">
        <v>5285</v>
      </c>
      <c r="H567" s="48" t="s">
        <v>5286</v>
      </c>
      <c r="I567" s="101"/>
      <c r="J567" s="101" t="s">
        <v>7427</v>
      </c>
      <c r="K567" s="101"/>
      <c r="L567" s="45" t="s">
        <v>7406</v>
      </c>
      <c r="M567" s="134">
        <v>0</v>
      </c>
      <c r="N567" s="45" t="s">
        <v>8434</v>
      </c>
      <c r="O567" s="45" t="s">
        <v>8439</v>
      </c>
      <c r="P567" s="101" t="s">
        <v>6312</v>
      </c>
      <c r="Q567" s="101" t="s">
        <v>80</v>
      </c>
      <c r="R567" s="101"/>
      <c r="S567" s="101"/>
    </row>
    <row r="568" spans="1:19" x14ac:dyDescent="0.35">
      <c r="A568" s="99" t="s">
        <v>86</v>
      </c>
      <c r="B568" s="100"/>
      <c r="C568" s="101" t="s">
        <v>4218</v>
      </c>
      <c r="D568" s="101" t="s">
        <v>6927</v>
      </c>
      <c r="E568" s="101"/>
      <c r="F568" s="101"/>
      <c r="G568" s="48" t="s">
        <v>5281</v>
      </c>
      <c r="H568" s="48" t="s">
        <v>5282</v>
      </c>
      <c r="I568" s="101"/>
      <c r="J568" s="101" t="s">
        <v>7427</v>
      </c>
      <c r="K568" s="101"/>
      <c r="L568" s="45" t="s">
        <v>7406</v>
      </c>
      <c r="M568" s="134">
        <v>0</v>
      </c>
      <c r="N568" s="45" t="s">
        <v>8434</v>
      </c>
      <c r="O568" s="45" t="s">
        <v>8439</v>
      </c>
      <c r="P568" s="101" t="s">
        <v>6312</v>
      </c>
      <c r="Q568" s="101" t="s">
        <v>80</v>
      </c>
      <c r="R568" s="101"/>
      <c r="S568" s="101"/>
    </row>
    <row r="569" spans="1:19" x14ac:dyDescent="0.35">
      <c r="A569" s="99" t="s">
        <v>86</v>
      </c>
      <c r="B569" s="100"/>
      <c r="C569" s="101" t="s">
        <v>4207</v>
      </c>
      <c r="D569" s="101" t="s">
        <v>6929</v>
      </c>
      <c r="E569" s="101"/>
      <c r="F569" s="101"/>
      <c r="G569" s="45" t="s">
        <v>5259</v>
      </c>
      <c r="H569" s="45" t="s">
        <v>5260</v>
      </c>
      <c r="I569" s="101"/>
      <c r="J569" s="101" t="s">
        <v>7427</v>
      </c>
      <c r="K569" s="101"/>
      <c r="L569" s="49" t="s">
        <v>7406</v>
      </c>
      <c r="M569" s="136">
        <v>0</v>
      </c>
      <c r="N569" s="51" t="s">
        <v>8434</v>
      </c>
      <c r="O569" s="51" t="s">
        <v>8439</v>
      </c>
      <c r="P569" s="101" t="s">
        <v>163</v>
      </c>
      <c r="Q569" s="101" t="s">
        <v>80</v>
      </c>
      <c r="R569" s="101"/>
      <c r="S569" s="101"/>
    </row>
    <row r="570" spans="1:19" x14ac:dyDescent="0.35">
      <c r="A570" s="99" t="s">
        <v>86</v>
      </c>
      <c r="B570" s="100"/>
      <c r="C570" s="101" t="s">
        <v>4202</v>
      </c>
      <c r="D570" s="101" t="s">
        <v>6930</v>
      </c>
      <c r="E570" s="101"/>
      <c r="F570" s="101"/>
      <c r="G570" s="45" t="s">
        <v>5249</v>
      </c>
      <c r="H570" s="45" t="s">
        <v>5250</v>
      </c>
      <c r="I570" s="101"/>
      <c r="J570" s="101" t="s">
        <v>7427</v>
      </c>
      <c r="K570" s="101"/>
      <c r="L570" s="49" t="s">
        <v>7406</v>
      </c>
      <c r="M570" s="136">
        <v>0</v>
      </c>
      <c r="N570" s="51" t="s">
        <v>8434</v>
      </c>
      <c r="O570" s="51" t="s">
        <v>8439</v>
      </c>
      <c r="P570" s="101" t="s">
        <v>100</v>
      </c>
      <c r="Q570" s="101" t="s">
        <v>80</v>
      </c>
      <c r="R570" s="101"/>
      <c r="S570" s="101"/>
    </row>
    <row r="571" spans="1:19" x14ac:dyDescent="0.35">
      <c r="A571" s="99" t="s">
        <v>86</v>
      </c>
      <c r="B571" s="100"/>
      <c r="C571" s="101" t="s">
        <v>4222</v>
      </c>
      <c r="D571" s="101" t="s">
        <v>6931</v>
      </c>
      <c r="E571" s="101"/>
      <c r="F571" s="101"/>
      <c r="G571" s="45" t="s">
        <v>5289</v>
      </c>
      <c r="H571" s="45" t="s">
        <v>5290</v>
      </c>
      <c r="I571" s="101"/>
      <c r="J571" s="101" t="s">
        <v>7427</v>
      </c>
      <c r="K571" s="101"/>
      <c r="L571" s="45" t="s">
        <v>7406</v>
      </c>
      <c r="M571" s="134">
        <v>0</v>
      </c>
      <c r="N571" s="45" t="s">
        <v>8434</v>
      </c>
      <c r="O571" s="45" t="s">
        <v>8439</v>
      </c>
      <c r="P571" s="101" t="s">
        <v>262</v>
      </c>
      <c r="Q571" s="101" t="s">
        <v>80</v>
      </c>
      <c r="R571" s="101"/>
      <c r="S571" s="101"/>
    </row>
    <row r="572" spans="1:19" x14ac:dyDescent="0.35">
      <c r="A572" s="99" t="s">
        <v>86</v>
      </c>
      <c r="B572" s="100"/>
      <c r="C572" s="101" t="s">
        <v>4223</v>
      </c>
      <c r="D572" s="101" t="s">
        <v>6935</v>
      </c>
      <c r="E572" s="101"/>
      <c r="F572" s="101"/>
      <c r="G572" s="48" t="s">
        <v>5291</v>
      </c>
      <c r="H572" s="48" t="s">
        <v>5292</v>
      </c>
      <c r="I572" s="101"/>
      <c r="J572" s="101" t="s">
        <v>7427</v>
      </c>
      <c r="K572" s="101"/>
      <c r="L572" s="45" t="s">
        <v>7406</v>
      </c>
      <c r="M572" s="134">
        <v>0</v>
      </c>
      <c r="N572" s="45" t="s">
        <v>8434</v>
      </c>
      <c r="O572" s="45" t="s">
        <v>8439</v>
      </c>
      <c r="P572" s="101" t="s">
        <v>262</v>
      </c>
      <c r="Q572" s="101" t="s">
        <v>80</v>
      </c>
      <c r="R572" s="101"/>
      <c r="S572" s="101"/>
    </row>
    <row r="573" spans="1:19" x14ac:dyDescent="0.35">
      <c r="A573" s="99" t="s">
        <v>86</v>
      </c>
      <c r="B573" s="100"/>
      <c r="C573" s="101" t="s">
        <v>4181</v>
      </c>
      <c r="D573" s="101" t="s">
        <v>6936</v>
      </c>
      <c r="E573" s="101"/>
      <c r="F573" s="101"/>
      <c r="G573" s="45" t="s">
        <v>5207</v>
      </c>
      <c r="H573" s="45" t="s">
        <v>5208</v>
      </c>
      <c r="I573" s="101"/>
      <c r="J573" s="101" t="s">
        <v>7427</v>
      </c>
      <c r="K573" s="101"/>
      <c r="L573" s="45" t="s">
        <v>7406</v>
      </c>
      <c r="M573" s="134">
        <v>0</v>
      </c>
      <c r="N573" s="45" t="s">
        <v>8434</v>
      </c>
      <c r="O573" s="45" t="s">
        <v>8439</v>
      </c>
      <c r="P573" s="101" t="s">
        <v>262</v>
      </c>
      <c r="Q573" s="101" t="s">
        <v>80</v>
      </c>
      <c r="R573" s="101"/>
      <c r="S573" s="101"/>
    </row>
    <row r="574" spans="1:19" x14ac:dyDescent="0.35">
      <c r="A574" s="99" t="s">
        <v>86</v>
      </c>
      <c r="B574" s="100"/>
      <c r="C574" s="101" t="s">
        <v>4204</v>
      </c>
      <c r="D574" s="101" t="s">
        <v>6937</v>
      </c>
      <c r="E574" s="101"/>
      <c r="F574" s="101"/>
      <c r="G574" s="45" t="s">
        <v>5253</v>
      </c>
      <c r="H574" s="45" t="s">
        <v>5254</v>
      </c>
      <c r="I574" s="101"/>
      <c r="J574" s="101" t="s">
        <v>7427</v>
      </c>
      <c r="K574" s="101"/>
      <c r="L574" s="49" t="s">
        <v>7406</v>
      </c>
      <c r="M574" s="136">
        <v>0</v>
      </c>
      <c r="N574" s="51" t="s">
        <v>8434</v>
      </c>
      <c r="O574" s="51" t="s">
        <v>8439</v>
      </c>
      <c r="P574" s="101" t="s">
        <v>100</v>
      </c>
      <c r="Q574" s="101" t="s">
        <v>80</v>
      </c>
      <c r="R574" s="101"/>
      <c r="S574" s="101"/>
    </row>
    <row r="575" spans="1:19" x14ac:dyDescent="0.35">
      <c r="A575" s="99" t="s">
        <v>86</v>
      </c>
      <c r="B575" s="100"/>
      <c r="C575" s="101" t="s">
        <v>4205</v>
      </c>
      <c r="D575" s="101" t="s">
        <v>6938</v>
      </c>
      <c r="E575" s="101"/>
      <c r="F575" s="101"/>
      <c r="G575" s="45" t="s">
        <v>5255</v>
      </c>
      <c r="H575" s="45" t="s">
        <v>5256</v>
      </c>
      <c r="I575" s="101"/>
      <c r="J575" s="101" t="s">
        <v>7427</v>
      </c>
      <c r="K575" s="101"/>
      <c r="L575" s="49" t="s">
        <v>7406</v>
      </c>
      <c r="M575" s="136">
        <v>0</v>
      </c>
      <c r="N575" s="51" t="s">
        <v>8434</v>
      </c>
      <c r="O575" s="51" t="s">
        <v>8439</v>
      </c>
      <c r="P575" s="101" t="s">
        <v>100</v>
      </c>
      <c r="Q575" s="101" t="s">
        <v>80</v>
      </c>
      <c r="R575" s="101"/>
      <c r="S575" s="101"/>
    </row>
    <row r="576" spans="1:19" x14ac:dyDescent="0.35">
      <c r="A576" s="99" t="s">
        <v>86</v>
      </c>
      <c r="B576" s="100"/>
      <c r="C576" s="101" t="s">
        <v>4160</v>
      </c>
      <c r="D576" s="45" t="s">
        <v>6939</v>
      </c>
      <c r="E576" s="101"/>
      <c r="F576" s="101"/>
      <c r="G576" s="45" t="s">
        <v>5165</v>
      </c>
      <c r="H576" s="45" t="s">
        <v>5166</v>
      </c>
      <c r="I576" s="101"/>
      <c r="J576" s="101" t="s">
        <v>7427</v>
      </c>
      <c r="K576" s="101"/>
      <c r="L576" s="45" t="s">
        <v>7406</v>
      </c>
      <c r="M576" s="134">
        <v>0</v>
      </c>
      <c r="N576" s="45" t="s">
        <v>8434</v>
      </c>
      <c r="O576" s="45" t="s">
        <v>8439</v>
      </c>
      <c r="P576" s="101" t="s">
        <v>6304</v>
      </c>
      <c r="Q576" s="101" t="s">
        <v>80</v>
      </c>
      <c r="R576" s="101"/>
      <c r="S576" s="101"/>
    </row>
    <row r="577" spans="1:19" x14ac:dyDescent="0.35">
      <c r="A577" s="99" t="s">
        <v>86</v>
      </c>
      <c r="B577" s="100"/>
      <c r="C577" s="101" t="s">
        <v>4159</v>
      </c>
      <c r="D577" s="45" t="s">
        <v>6940</v>
      </c>
      <c r="E577" s="101"/>
      <c r="F577" s="101"/>
      <c r="G577" s="45" t="s">
        <v>5163</v>
      </c>
      <c r="H577" s="45" t="s">
        <v>5164</v>
      </c>
      <c r="I577" s="101"/>
      <c r="J577" s="101" t="s">
        <v>7427</v>
      </c>
      <c r="K577" s="101"/>
      <c r="L577" s="45" t="s">
        <v>7406</v>
      </c>
      <c r="M577" s="134">
        <v>0</v>
      </c>
      <c r="N577" s="45" t="s">
        <v>8434</v>
      </c>
      <c r="O577" s="45" t="s">
        <v>8439</v>
      </c>
      <c r="P577" s="101" t="s">
        <v>6303</v>
      </c>
      <c r="Q577" s="101" t="s">
        <v>80</v>
      </c>
      <c r="R577" s="101"/>
      <c r="S577" s="101"/>
    </row>
    <row r="578" spans="1:19" x14ac:dyDescent="0.35">
      <c r="A578" s="99" t="s">
        <v>86</v>
      </c>
      <c r="B578" s="100"/>
      <c r="C578" s="101" t="s">
        <v>4209</v>
      </c>
      <c r="D578" s="101" t="s">
        <v>6941</v>
      </c>
      <c r="E578" s="101"/>
      <c r="F578" s="101"/>
      <c r="G578" s="108" t="s">
        <v>5263</v>
      </c>
      <c r="H578" s="108" t="s">
        <v>5264</v>
      </c>
      <c r="I578" s="101"/>
      <c r="J578" s="101" t="s">
        <v>7427</v>
      </c>
      <c r="K578" s="101"/>
      <c r="L578" s="49" t="s">
        <v>7406</v>
      </c>
      <c r="M578" s="136">
        <v>0</v>
      </c>
      <c r="N578" s="51" t="s">
        <v>8434</v>
      </c>
      <c r="O578" s="51" t="s">
        <v>8439</v>
      </c>
      <c r="P578" s="101" t="s">
        <v>163</v>
      </c>
      <c r="Q578" s="101" t="s">
        <v>80</v>
      </c>
      <c r="R578" s="101"/>
      <c r="S578" s="101"/>
    </row>
    <row r="579" spans="1:19" x14ac:dyDescent="0.35">
      <c r="A579" s="99" t="s">
        <v>86</v>
      </c>
      <c r="B579" s="100"/>
      <c r="C579" s="101" t="s">
        <v>4194</v>
      </c>
      <c r="D579" s="101" t="s">
        <v>6944</v>
      </c>
      <c r="E579" s="101"/>
      <c r="F579" s="101"/>
      <c r="G579" s="45" t="s">
        <v>5233</v>
      </c>
      <c r="H579" s="45" t="s">
        <v>5234</v>
      </c>
      <c r="I579" s="101"/>
      <c r="J579" s="101" t="s">
        <v>7427</v>
      </c>
      <c r="K579" s="101"/>
      <c r="L579" s="45" t="s">
        <v>7406</v>
      </c>
      <c r="M579" s="134">
        <v>0</v>
      </c>
      <c r="N579" s="45" t="s">
        <v>8434</v>
      </c>
      <c r="O579" s="45" t="s">
        <v>8439</v>
      </c>
      <c r="P579" s="101" t="s">
        <v>139</v>
      </c>
      <c r="Q579" s="101" t="s">
        <v>80</v>
      </c>
      <c r="R579" s="101"/>
      <c r="S579" s="101"/>
    </row>
    <row r="580" spans="1:19" x14ac:dyDescent="0.35">
      <c r="A580" s="99" t="s">
        <v>86</v>
      </c>
      <c r="B580" s="100"/>
      <c r="C580" s="101" t="s">
        <v>4196</v>
      </c>
      <c r="D580" s="101" t="s">
        <v>6942</v>
      </c>
      <c r="E580" s="101"/>
      <c r="F580" s="101"/>
      <c r="G580" s="45" t="s">
        <v>5237</v>
      </c>
      <c r="H580" s="45" t="s">
        <v>5238</v>
      </c>
      <c r="I580" s="101"/>
      <c r="J580" s="101" t="s">
        <v>7427</v>
      </c>
      <c r="K580" s="101"/>
      <c r="L580" s="45" t="s">
        <v>7406</v>
      </c>
      <c r="M580" s="134">
        <v>0</v>
      </c>
      <c r="N580" s="45" t="s">
        <v>8434</v>
      </c>
      <c r="O580" s="45" t="s">
        <v>8439</v>
      </c>
      <c r="P580" s="101" t="s">
        <v>139</v>
      </c>
      <c r="Q580" s="101" t="s">
        <v>80</v>
      </c>
      <c r="R580" s="101"/>
      <c r="S580" s="101"/>
    </row>
    <row r="581" spans="1:19" x14ac:dyDescent="0.35">
      <c r="A581" s="99" t="s">
        <v>86</v>
      </c>
      <c r="B581" s="100"/>
      <c r="C581" s="101" t="s">
        <v>4195</v>
      </c>
      <c r="D581" s="101" t="s">
        <v>6943</v>
      </c>
      <c r="E581" s="101"/>
      <c r="F581" s="101"/>
      <c r="G581" s="45" t="s">
        <v>5235</v>
      </c>
      <c r="H581" s="45" t="s">
        <v>5236</v>
      </c>
      <c r="I581" s="101"/>
      <c r="J581" s="101" t="s">
        <v>7427</v>
      </c>
      <c r="K581" s="101"/>
      <c r="L581" s="45" t="s">
        <v>7406</v>
      </c>
      <c r="M581" s="134">
        <v>0</v>
      </c>
      <c r="N581" s="45" t="s">
        <v>8434</v>
      </c>
      <c r="O581" s="45" t="s">
        <v>8439</v>
      </c>
      <c r="P581" s="101" t="s">
        <v>139</v>
      </c>
      <c r="Q581" s="101" t="s">
        <v>80</v>
      </c>
      <c r="R581" s="101"/>
      <c r="S581" s="101"/>
    </row>
    <row r="582" spans="1:19" x14ac:dyDescent="0.35">
      <c r="A582" s="99" t="s">
        <v>86</v>
      </c>
      <c r="B582" s="100"/>
      <c r="C582" s="101" t="s">
        <v>4182</v>
      </c>
      <c r="D582" s="101" t="s">
        <v>6945</v>
      </c>
      <c r="E582" s="101"/>
      <c r="F582" s="101"/>
      <c r="G582" s="45" t="s">
        <v>5209</v>
      </c>
      <c r="H582" s="45" t="s">
        <v>5210</v>
      </c>
      <c r="I582" s="101"/>
      <c r="J582" s="101" t="s">
        <v>7427</v>
      </c>
      <c r="K582" s="101"/>
      <c r="L582" s="45" t="s">
        <v>7406</v>
      </c>
      <c r="M582" s="134">
        <v>0</v>
      </c>
      <c r="N582" s="45" t="s">
        <v>8434</v>
      </c>
      <c r="O582" s="45" t="s">
        <v>8439</v>
      </c>
      <c r="P582" s="101" t="s">
        <v>262</v>
      </c>
      <c r="Q582" s="101" t="s">
        <v>80</v>
      </c>
      <c r="R582" s="101"/>
      <c r="S582" s="101"/>
    </row>
    <row r="583" spans="1:19" x14ac:dyDescent="0.35">
      <c r="A583" s="99" t="s">
        <v>86</v>
      </c>
      <c r="B583" s="100"/>
      <c r="C583" s="101" t="s">
        <v>4213</v>
      </c>
      <c r="D583" s="107" t="s">
        <v>6946</v>
      </c>
      <c r="E583" s="101"/>
      <c r="F583" s="101"/>
      <c r="G583" s="45" t="s">
        <v>5271</v>
      </c>
      <c r="H583" s="45" t="s">
        <v>5272</v>
      </c>
      <c r="I583" s="101"/>
      <c r="J583" s="101" t="s">
        <v>7427</v>
      </c>
      <c r="K583" s="101"/>
      <c r="L583" s="45" t="s">
        <v>7406</v>
      </c>
      <c r="M583" s="134">
        <v>0</v>
      </c>
      <c r="N583" s="45" t="s">
        <v>8434</v>
      </c>
      <c r="O583" s="45" t="s">
        <v>8439</v>
      </c>
      <c r="P583" s="101" t="s">
        <v>157</v>
      </c>
      <c r="Q583" s="101" t="s">
        <v>80</v>
      </c>
      <c r="R583" s="101"/>
      <c r="S583" s="101"/>
    </row>
    <row r="584" spans="1:19" x14ac:dyDescent="0.35">
      <c r="A584" s="99" t="s">
        <v>86</v>
      </c>
      <c r="B584" s="100"/>
      <c r="C584" s="101" t="s">
        <v>4208</v>
      </c>
      <c r="D584" s="107" t="s">
        <v>6947</v>
      </c>
      <c r="E584" s="101"/>
      <c r="F584" s="101"/>
      <c r="G584" s="45" t="s">
        <v>5261</v>
      </c>
      <c r="H584" s="45" t="s">
        <v>5262</v>
      </c>
      <c r="I584" s="101"/>
      <c r="J584" s="101" t="s">
        <v>7427</v>
      </c>
      <c r="K584" s="101"/>
      <c r="L584" s="49" t="s">
        <v>7406</v>
      </c>
      <c r="M584" s="136">
        <v>0</v>
      </c>
      <c r="N584" s="51" t="s">
        <v>8434</v>
      </c>
      <c r="O584" s="51" t="s">
        <v>8439</v>
      </c>
      <c r="P584" s="101" t="s">
        <v>163</v>
      </c>
      <c r="Q584" s="101" t="s">
        <v>80</v>
      </c>
      <c r="R584" s="101"/>
      <c r="S584" s="101"/>
    </row>
    <row r="585" spans="1:19" x14ac:dyDescent="0.35">
      <c r="A585" s="99" t="s">
        <v>86</v>
      </c>
      <c r="B585" s="100"/>
      <c r="C585" s="101" t="s">
        <v>4156</v>
      </c>
      <c r="D585" s="101" t="s">
        <v>6948</v>
      </c>
      <c r="E585" s="101"/>
      <c r="F585" s="101"/>
      <c r="G585" s="45" t="s">
        <v>5157</v>
      </c>
      <c r="H585" s="45" t="s">
        <v>5158</v>
      </c>
      <c r="I585" s="101"/>
      <c r="J585" s="101" t="s">
        <v>7427</v>
      </c>
      <c r="K585" s="101"/>
      <c r="L585" s="45" t="s">
        <v>7406</v>
      </c>
      <c r="M585" s="134">
        <v>0</v>
      </c>
      <c r="N585" s="45" t="s">
        <v>8434</v>
      </c>
      <c r="O585" s="45" t="s">
        <v>8439</v>
      </c>
      <c r="P585" s="101" t="s">
        <v>195</v>
      </c>
      <c r="Q585" s="101" t="s">
        <v>80</v>
      </c>
      <c r="R585" s="101"/>
      <c r="S585" s="101" t="s">
        <v>8443</v>
      </c>
    </row>
    <row r="586" spans="1:19" x14ac:dyDescent="0.35">
      <c r="A586" s="99" t="s">
        <v>86</v>
      </c>
      <c r="B586" s="100"/>
      <c r="C586" s="101" t="s">
        <v>4187</v>
      </c>
      <c r="D586" s="101" t="s">
        <v>6950</v>
      </c>
      <c r="E586" s="101"/>
      <c r="F586" s="101"/>
      <c r="G586" s="45" t="s">
        <v>5219</v>
      </c>
      <c r="H586" s="45" t="s">
        <v>5220</v>
      </c>
      <c r="I586" s="101"/>
      <c r="J586" s="101" t="s">
        <v>7427</v>
      </c>
      <c r="K586" s="101"/>
      <c r="L586" s="45" t="s">
        <v>7406</v>
      </c>
      <c r="M586" s="134">
        <v>0</v>
      </c>
      <c r="N586" s="45" t="s">
        <v>8434</v>
      </c>
      <c r="O586" s="45" t="s">
        <v>8439</v>
      </c>
      <c r="P586" s="101" t="s">
        <v>6308</v>
      </c>
      <c r="Q586" s="101" t="s">
        <v>80</v>
      </c>
      <c r="R586" s="101"/>
      <c r="S586" s="101"/>
    </row>
    <row r="587" spans="1:19" x14ac:dyDescent="0.35">
      <c r="A587" s="99" t="s">
        <v>86</v>
      </c>
      <c r="B587" s="100"/>
      <c r="C587" s="101" t="s">
        <v>4157</v>
      </c>
      <c r="D587" s="101" t="s">
        <v>6951</v>
      </c>
      <c r="E587" s="101"/>
      <c r="F587" s="101"/>
      <c r="G587" s="45" t="s">
        <v>5159</v>
      </c>
      <c r="H587" s="45" t="s">
        <v>5160</v>
      </c>
      <c r="I587" s="101"/>
      <c r="J587" s="101" t="s">
        <v>7427</v>
      </c>
      <c r="K587" s="101"/>
      <c r="L587" s="45" t="s">
        <v>7406</v>
      </c>
      <c r="M587" s="134">
        <v>0</v>
      </c>
      <c r="N587" s="45" t="s">
        <v>8434</v>
      </c>
      <c r="O587" s="45" t="s">
        <v>8439</v>
      </c>
      <c r="P587" s="101" t="s">
        <v>195</v>
      </c>
      <c r="Q587" s="101" t="s">
        <v>80</v>
      </c>
      <c r="R587" s="101"/>
      <c r="S587" s="101"/>
    </row>
    <row r="588" spans="1:19" x14ac:dyDescent="0.35">
      <c r="A588" s="99" t="s">
        <v>86</v>
      </c>
      <c r="B588" s="100"/>
      <c r="C588" s="101" t="s">
        <v>4210</v>
      </c>
      <c r="D588" s="101" t="s">
        <v>6952</v>
      </c>
      <c r="E588" s="101"/>
      <c r="F588" s="101"/>
      <c r="G588" s="45" t="s">
        <v>5265</v>
      </c>
      <c r="H588" s="45" t="s">
        <v>5266</v>
      </c>
      <c r="I588" s="101"/>
      <c r="J588" s="101" t="s">
        <v>7427</v>
      </c>
      <c r="K588" s="101"/>
      <c r="L588" s="49" t="s">
        <v>7406</v>
      </c>
      <c r="M588" s="136">
        <v>0</v>
      </c>
      <c r="N588" s="51" t="s">
        <v>8434</v>
      </c>
      <c r="O588" s="51" t="s">
        <v>8439</v>
      </c>
      <c r="P588" s="101" t="s">
        <v>163</v>
      </c>
      <c r="Q588" s="101" t="s">
        <v>80</v>
      </c>
      <c r="R588" s="101"/>
      <c r="S588" s="101"/>
    </row>
    <row r="589" spans="1:19" x14ac:dyDescent="0.35">
      <c r="A589" s="99" t="s">
        <v>86</v>
      </c>
      <c r="B589" s="100"/>
      <c r="C589" s="101" t="s">
        <v>4172</v>
      </c>
      <c r="D589" s="101" t="s">
        <v>6953</v>
      </c>
      <c r="E589" s="101"/>
      <c r="F589" s="101"/>
      <c r="G589" s="45" t="s">
        <v>5189</v>
      </c>
      <c r="H589" s="45" t="s">
        <v>5190</v>
      </c>
      <c r="I589" s="101"/>
      <c r="J589" s="101" t="s">
        <v>7427</v>
      </c>
      <c r="K589" s="101"/>
      <c r="L589" s="45" t="s">
        <v>7406</v>
      </c>
      <c r="M589" s="134">
        <v>0</v>
      </c>
      <c r="N589" s="45" t="s">
        <v>8434</v>
      </c>
      <c r="O589" s="45" t="s">
        <v>8439</v>
      </c>
      <c r="P589" s="101" t="s">
        <v>262</v>
      </c>
      <c r="Q589" s="101" t="s">
        <v>80</v>
      </c>
      <c r="R589" s="101"/>
      <c r="S589" s="101"/>
    </row>
    <row r="590" spans="1:19" x14ac:dyDescent="0.35">
      <c r="A590" s="99" t="s">
        <v>86</v>
      </c>
      <c r="B590" s="100"/>
      <c r="C590" s="101" t="s">
        <v>4175</v>
      </c>
      <c r="D590" s="101" t="s">
        <v>6954</v>
      </c>
      <c r="E590" s="101"/>
      <c r="F590" s="101"/>
      <c r="G590" s="45" t="s">
        <v>5195</v>
      </c>
      <c r="H590" s="45" t="s">
        <v>5196</v>
      </c>
      <c r="I590" s="101"/>
      <c r="J590" s="101" t="s">
        <v>7427</v>
      </c>
      <c r="K590" s="101"/>
      <c r="L590" s="45" t="s">
        <v>7406</v>
      </c>
      <c r="M590" s="134">
        <v>0</v>
      </c>
      <c r="N590" s="45" t="s">
        <v>8434</v>
      </c>
      <c r="O590" s="45" t="s">
        <v>8439</v>
      </c>
      <c r="P590" s="101" t="s">
        <v>262</v>
      </c>
      <c r="Q590" s="101" t="s">
        <v>80</v>
      </c>
      <c r="R590" s="101"/>
      <c r="S590" s="101"/>
    </row>
    <row r="591" spans="1:19" x14ac:dyDescent="0.35">
      <c r="A591" s="99" t="s">
        <v>86</v>
      </c>
      <c r="B591" s="100"/>
      <c r="C591" s="101" t="s">
        <v>4176</v>
      </c>
      <c r="D591" s="101" t="s">
        <v>6961</v>
      </c>
      <c r="E591" s="101"/>
      <c r="F591" s="101"/>
      <c r="G591" s="48" t="s">
        <v>5197</v>
      </c>
      <c r="H591" s="48" t="s">
        <v>5198</v>
      </c>
      <c r="I591" s="101"/>
      <c r="J591" s="101" t="s">
        <v>7427</v>
      </c>
      <c r="K591" s="101"/>
      <c r="L591" s="45" t="s">
        <v>7406</v>
      </c>
      <c r="M591" s="134">
        <v>0</v>
      </c>
      <c r="N591" s="45" t="s">
        <v>8434</v>
      </c>
      <c r="O591" s="45" t="s">
        <v>8439</v>
      </c>
      <c r="P591" s="101" t="s">
        <v>262</v>
      </c>
      <c r="Q591" s="101" t="s">
        <v>80</v>
      </c>
      <c r="R591" s="101"/>
      <c r="S591" s="101"/>
    </row>
    <row r="592" spans="1:19" x14ac:dyDescent="0.35">
      <c r="A592" s="99" t="s">
        <v>86</v>
      </c>
      <c r="B592" s="100"/>
      <c r="C592" s="101" t="s">
        <v>4184</v>
      </c>
      <c r="D592" s="101" t="s">
        <v>6955</v>
      </c>
      <c r="E592" s="101"/>
      <c r="F592" s="101"/>
      <c r="G592" s="45" t="s">
        <v>5213</v>
      </c>
      <c r="H592" s="45" t="s">
        <v>5214</v>
      </c>
      <c r="I592" s="101"/>
      <c r="J592" s="101" t="s">
        <v>7427</v>
      </c>
      <c r="K592" s="101"/>
      <c r="L592" s="45" t="s">
        <v>7406</v>
      </c>
      <c r="M592" s="134">
        <v>0</v>
      </c>
      <c r="N592" s="45" t="s">
        <v>8434</v>
      </c>
      <c r="O592" s="45" t="s">
        <v>8439</v>
      </c>
      <c r="P592" s="101" t="s">
        <v>262</v>
      </c>
      <c r="Q592" s="101" t="s">
        <v>80</v>
      </c>
      <c r="R592" s="101"/>
      <c r="S592" s="101"/>
    </row>
    <row r="593" spans="1:19" x14ac:dyDescent="0.35">
      <c r="A593" s="99" t="s">
        <v>86</v>
      </c>
      <c r="B593" s="100"/>
      <c r="C593" s="101" t="s">
        <v>4183</v>
      </c>
      <c r="D593" s="101" t="s">
        <v>6858</v>
      </c>
      <c r="E593" s="101"/>
      <c r="F593" s="101"/>
      <c r="G593" s="45" t="s">
        <v>5211</v>
      </c>
      <c r="H593" s="45" t="s">
        <v>5212</v>
      </c>
      <c r="I593" s="101"/>
      <c r="J593" s="101" t="s">
        <v>7427</v>
      </c>
      <c r="K593" s="101"/>
      <c r="L593" s="45" t="s">
        <v>7406</v>
      </c>
      <c r="M593" s="134">
        <v>0</v>
      </c>
      <c r="N593" s="45" t="s">
        <v>8434</v>
      </c>
      <c r="O593" s="45" t="s">
        <v>8439</v>
      </c>
      <c r="P593" s="101" t="s">
        <v>262</v>
      </c>
      <c r="Q593" s="101" t="s">
        <v>80</v>
      </c>
      <c r="R593" s="101"/>
      <c r="S593" s="101"/>
    </row>
    <row r="594" spans="1:19" x14ac:dyDescent="0.35">
      <c r="A594" s="99" t="s">
        <v>86</v>
      </c>
      <c r="B594" s="100"/>
      <c r="C594" s="101" t="s">
        <v>4185</v>
      </c>
      <c r="D594" s="101" t="s">
        <v>6859</v>
      </c>
      <c r="E594" s="101"/>
      <c r="F594" s="101"/>
      <c r="G594" s="45" t="s">
        <v>5215</v>
      </c>
      <c r="H594" s="45" t="s">
        <v>5216</v>
      </c>
      <c r="I594" s="101"/>
      <c r="J594" s="101" t="s">
        <v>7427</v>
      </c>
      <c r="K594" s="101"/>
      <c r="L594" s="45" t="s">
        <v>7406</v>
      </c>
      <c r="M594" s="134">
        <v>0</v>
      </c>
      <c r="N594" s="45" t="s">
        <v>8434</v>
      </c>
      <c r="O594" s="45" t="s">
        <v>8439</v>
      </c>
      <c r="P594" s="101" t="s">
        <v>262</v>
      </c>
      <c r="Q594" s="101" t="s">
        <v>80</v>
      </c>
      <c r="R594" s="101"/>
      <c r="S594" s="101"/>
    </row>
    <row r="595" spans="1:19" x14ac:dyDescent="0.35">
      <c r="A595" s="99" t="s">
        <v>86</v>
      </c>
      <c r="B595" s="100"/>
      <c r="C595" s="101" t="s">
        <v>4200</v>
      </c>
      <c r="D595" s="101" t="s">
        <v>6957</v>
      </c>
      <c r="E595" s="101"/>
      <c r="F595" s="101"/>
      <c r="G595" s="45" t="s">
        <v>5245</v>
      </c>
      <c r="H595" s="45" t="s">
        <v>5246</v>
      </c>
      <c r="I595" s="101"/>
      <c r="J595" s="101" t="s">
        <v>7427</v>
      </c>
      <c r="K595" s="101"/>
      <c r="L595" s="45" t="s">
        <v>7406</v>
      </c>
      <c r="M595" s="134">
        <v>0</v>
      </c>
      <c r="N595" s="45" t="s">
        <v>8434</v>
      </c>
      <c r="O595" s="45" t="s">
        <v>8439</v>
      </c>
      <c r="P595" s="101" t="s">
        <v>6310</v>
      </c>
      <c r="Q595" s="101" t="s">
        <v>80</v>
      </c>
      <c r="R595" s="101"/>
      <c r="S595" s="101"/>
    </row>
    <row r="596" spans="1:19" x14ac:dyDescent="0.35">
      <c r="A596" s="99" t="s">
        <v>86</v>
      </c>
      <c r="B596" s="100"/>
      <c r="C596" s="101" t="s">
        <v>4170</v>
      </c>
      <c r="D596" s="101" t="s">
        <v>6958</v>
      </c>
      <c r="E596" s="101"/>
      <c r="F596" s="101"/>
      <c r="G596" s="45" t="s">
        <v>5185</v>
      </c>
      <c r="H596" s="45" t="s">
        <v>5186</v>
      </c>
      <c r="I596" s="101"/>
      <c r="J596" s="101" t="s">
        <v>7427</v>
      </c>
      <c r="K596" s="101"/>
      <c r="L596" s="45" t="s">
        <v>7406</v>
      </c>
      <c r="M596" s="134">
        <v>0</v>
      </c>
      <c r="N596" s="45" t="s">
        <v>8434</v>
      </c>
      <c r="O596" s="45" t="s">
        <v>8439</v>
      </c>
      <c r="P596" s="101" t="s">
        <v>6307</v>
      </c>
      <c r="Q596" s="101" t="s">
        <v>80</v>
      </c>
      <c r="R596" s="101"/>
      <c r="S596" s="101"/>
    </row>
    <row r="597" spans="1:19" x14ac:dyDescent="0.35">
      <c r="A597" s="99" t="s">
        <v>86</v>
      </c>
      <c r="B597" s="100"/>
      <c r="C597" s="101" t="s">
        <v>4186</v>
      </c>
      <c r="D597" s="101" t="s">
        <v>6959</v>
      </c>
      <c r="E597" s="101"/>
      <c r="F597" s="101"/>
      <c r="G597" s="45" t="s">
        <v>5217</v>
      </c>
      <c r="H597" s="45" t="s">
        <v>5218</v>
      </c>
      <c r="I597" s="101"/>
      <c r="J597" s="101" t="s">
        <v>7427</v>
      </c>
      <c r="K597" s="101"/>
      <c r="L597" s="45" t="s">
        <v>7406</v>
      </c>
      <c r="M597" s="134">
        <v>0</v>
      </c>
      <c r="N597" s="45" t="s">
        <v>8434</v>
      </c>
      <c r="O597" s="45" t="s">
        <v>8439</v>
      </c>
      <c r="P597" s="101" t="s">
        <v>262</v>
      </c>
      <c r="Q597" s="101" t="s">
        <v>80</v>
      </c>
      <c r="R597" s="101"/>
      <c r="S597" s="101"/>
    </row>
    <row r="598" spans="1:19" x14ac:dyDescent="0.35">
      <c r="A598" s="99" t="s">
        <v>86</v>
      </c>
      <c r="B598" s="100"/>
      <c r="C598" s="101" t="s">
        <v>4180</v>
      </c>
      <c r="D598" s="101" t="s">
        <v>6960</v>
      </c>
      <c r="E598" s="101"/>
      <c r="F598" s="101"/>
      <c r="G598" s="45" t="s">
        <v>5205</v>
      </c>
      <c r="H598" s="45" t="s">
        <v>5206</v>
      </c>
      <c r="I598" s="101"/>
      <c r="J598" s="101" t="s">
        <v>7427</v>
      </c>
      <c r="K598" s="101"/>
      <c r="L598" s="45" t="s">
        <v>7406</v>
      </c>
      <c r="M598" s="134">
        <v>0</v>
      </c>
      <c r="N598" s="45" t="s">
        <v>8434</v>
      </c>
      <c r="O598" s="45" t="s">
        <v>8439</v>
      </c>
      <c r="P598" s="101" t="s">
        <v>262</v>
      </c>
      <c r="Q598" s="101" t="s">
        <v>80</v>
      </c>
      <c r="R598" s="101"/>
      <c r="S598" s="101"/>
    </row>
    <row r="599" spans="1:19" x14ac:dyDescent="0.35">
      <c r="A599" s="99" t="s">
        <v>4226</v>
      </c>
      <c r="B599" s="104">
        <v>-99</v>
      </c>
      <c r="C599" s="101" t="s">
        <v>4097</v>
      </c>
      <c r="D599" s="49"/>
      <c r="E599" s="101"/>
      <c r="F599" s="101"/>
      <c r="G599" s="45" t="s">
        <v>4097</v>
      </c>
      <c r="H599" s="48"/>
      <c r="I599" s="101"/>
      <c r="J599" s="101" t="s">
        <v>7427</v>
      </c>
      <c r="K599" s="101"/>
      <c r="L599" s="107" t="s">
        <v>91</v>
      </c>
      <c r="M599" s="124" t="s">
        <v>8433</v>
      </c>
      <c r="N599" s="107" t="s">
        <v>8435</v>
      </c>
      <c r="O599" s="107"/>
      <c r="P599" s="101"/>
      <c r="Q599" s="101" t="s">
        <v>80</v>
      </c>
      <c r="R599" s="101"/>
      <c r="S599" s="101"/>
    </row>
    <row r="600" spans="1:19" x14ac:dyDescent="0.35">
      <c r="A600" s="103" t="s">
        <v>4226</v>
      </c>
      <c r="B600" s="90">
        <v>1</v>
      </c>
      <c r="C600" s="91" t="s">
        <v>93</v>
      </c>
      <c r="D600" s="91" t="s">
        <v>1921</v>
      </c>
      <c r="E600" s="92"/>
      <c r="F600" s="91" t="s">
        <v>7582</v>
      </c>
      <c r="G600" s="91" t="s">
        <v>277</v>
      </c>
      <c r="H600" s="91" t="s">
        <v>278</v>
      </c>
      <c r="I600" s="91" t="s">
        <v>2301</v>
      </c>
      <c r="J600" s="93" t="s">
        <v>7427</v>
      </c>
      <c r="K600" s="93"/>
      <c r="L600" s="91" t="s">
        <v>91</v>
      </c>
      <c r="M600" s="135" t="s">
        <v>8433</v>
      </c>
      <c r="N600" s="93" t="s">
        <v>8435</v>
      </c>
      <c r="O600" s="93" t="s">
        <v>8438</v>
      </c>
      <c r="P600" s="103" t="s">
        <v>91</v>
      </c>
      <c r="Q600" s="103" t="s">
        <v>80</v>
      </c>
      <c r="R600" s="103"/>
      <c r="S600" s="103"/>
    </row>
    <row r="601" spans="1:19" x14ac:dyDescent="0.35">
      <c r="A601" s="99" t="s">
        <v>4226</v>
      </c>
      <c r="B601" s="100">
        <v>2</v>
      </c>
      <c r="C601" s="101" t="s">
        <v>4098</v>
      </c>
      <c r="D601" s="49" t="s">
        <v>7477</v>
      </c>
      <c r="E601" s="101"/>
      <c r="F601" s="101"/>
      <c r="G601" s="45" t="s">
        <v>465</v>
      </c>
      <c r="H601" s="45" t="s">
        <v>5037</v>
      </c>
      <c r="I601" s="101"/>
      <c r="J601" s="101" t="s">
        <v>7427</v>
      </c>
      <c r="K601" s="101"/>
      <c r="L601" s="89" t="s">
        <v>7407</v>
      </c>
      <c r="M601" s="141" t="s">
        <v>8433</v>
      </c>
      <c r="N601" s="89" t="s">
        <v>8435</v>
      </c>
      <c r="O601" s="89" t="s">
        <v>8438</v>
      </c>
      <c r="P601" s="101" t="s">
        <v>100</v>
      </c>
      <c r="Q601" s="101" t="s">
        <v>80</v>
      </c>
      <c r="R601" s="101"/>
      <c r="S601" s="101"/>
    </row>
    <row r="602" spans="1:19" x14ac:dyDescent="0.35">
      <c r="A602" s="103" t="s">
        <v>4226</v>
      </c>
      <c r="B602" s="90">
        <v>3</v>
      </c>
      <c r="C602" s="91" t="s">
        <v>116</v>
      </c>
      <c r="D602" s="91" t="s">
        <v>6599</v>
      </c>
      <c r="E602" s="92"/>
      <c r="F602" s="91"/>
      <c r="G602" s="91" t="s">
        <v>318</v>
      </c>
      <c r="H602" s="91"/>
      <c r="I602" s="91"/>
      <c r="J602" s="93" t="s">
        <v>7427</v>
      </c>
      <c r="K602" s="93"/>
      <c r="L602" s="50" t="s">
        <v>91</v>
      </c>
      <c r="M602" s="139" t="s">
        <v>8433</v>
      </c>
      <c r="N602" s="52" t="s">
        <v>8435</v>
      </c>
      <c r="O602" s="52" t="s">
        <v>8438</v>
      </c>
      <c r="P602" s="103" t="s">
        <v>100</v>
      </c>
      <c r="Q602" s="103" t="s">
        <v>80</v>
      </c>
      <c r="R602" s="101" t="s">
        <v>7411</v>
      </c>
      <c r="S602" s="101"/>
    </row>
    <row r="603" spans="1:19" x14ac:dyDescent="0.35">
      <c r="A603" s="103" t="s">
        <v>4226</v>
      </c>
      <c r="B603" s="90">
        <v>4</v>
      </c>
      <c r="C603" s="103" t="s">
        <v>2577</v>
      </c>
      <c r="D603" s="92" t="s">
        <v>7465</v>
      </c>
      <c r="E603" s="103"/>
      <c r="F603" s="103"/>
      <c r="G603" s="92" t="s">
        <v>3001</v>
      </c>
      <c r="H603" s="92" t="s">
        <v>2782</v>
      </c>
      <c r="I603" s="103"/>
      <c r="J603" s="103" t="s">
        <v>7427</v>
      </c>
      <c r="K603" s="103"/>
      <c r="L603" s="103" t="s">
        <v>7407</v>
      </c>
      <c r="M603" s="104" t="s">
        <v>8433</v>
      </c>
      <c r="N603" s="103" t="s">
        <v>8434</v>
      </c>
      <c r="O603" s="103" t="s">
        <v>8438</v>
      </c>
      <c r="P603" s="103" t="s">
        <v>100</v>
      </c>
      <c r="Q603" s="103" t="s">
        <v>80</v>
      </c>
      <c r="R603" s="103"/>
      <c r="S603" s="103"/>
    </row>
    <row r="604" spans="1:19" x14ac:dyDescent="0.35">
      <c r="A604" s="99" t="s">
        <v>4226</v>
      </c>
      <c r="B604" s="100">
        <v>7</v>
      </c>
      <c r="C604" s="101" t="s">
        <v>4227</v>
      </c>
      <c r="D604" s="107" t="s">
        <v>6979</v>
      </c>
      <c r="E604" s="101"/>
      <c r="F604" s="101"/>
      <c r="G604" s="45" t="s">
        <v>5297</v>
      </c>
      <c r="H604" s="45" t="s">
        <v>5298</v>
      </c>
      <c r="I604" s="101"/>
      <c r="J604" s="101" t="s">
        <v>7427</v>
      </c>
      <c r="K604" s="101"/>
      <c r="L604" s="45" t="s">
        <v>7406</v>
      </c>
      <c r="M604" s="134">
        <v>0</v>
      </c>
      <c r="N604" s="45" t="s">
        <v>8434</v>
      </c>
      <c r="O604" s="45" t="s">
        <v>8439</v>
      </c>
      <c r="P604" s="101" t="s">
        <v>262</v>
      </c>
      <c r="Q604" s="101" t="s">
        <v>80</v>
      </c>
      <c r="R604" s="101"/>
      <c r="S604" s="101"/>
    </row>
    <row r="605" spans="1:19" x14ac:dyDescent="0.35">
      <c r="A605" s="99" t="s">
        <v>4226</v>
      </c>
      <c r="B605" s="100">
        <v>8</v>
      </c>
      <c r="C605" s="101" t="s">
        <v>4228</v>
      </c>
      <c r="D605" s="107" t="s">
        <v>5300</v>
      </c>
      <c r="E605" s="101"/>
      <c r="F605" s="101"/>
      <c r="G605" s="45" t="s">
        <v>5299</v>
      </c>
      <c r="H605" s="45" t="s">
        <v>5300</v>
      </c>
      <c r="I605" s="101"/>
      <c r="J605" s="101" t="s">
        <v>7427</v>
      </c>
      <c r="K605" s="101"/>
      <c r="L605" s="101" t="s">
        <v>7407</v>
      </c>
      <c r="M605" s="102">
        <v>0</v>
      </c>
      <c r="N605" s="101" t="s">
        <v>8434</v>
      </c>
      <c r="O605" s="101" t="s">
        <v>8439</v>
      </c>
      <c r="P605" s="101" t="s">
        <v>100</v>
      </c>
      <c r="Q605" s="101" t="s">
        <v>80</v>
      </c>
      <c r="R605" s="101"/>
      <c r="S605" s="101"/>
    </row>
    <row r="606" spans="1:19" x14ac:dyDescent="0.35">
      <c r="A606" s="99" t="s">
        <v>4226</v>
      </c>
      <c r="B606" s="100">
        <v>9</v>
      </c>
      <c r="C606" s="101" t="s">
        <v>4229</v>
      </c>
      <c r="D606" s="101" t="s">
        <v>6962</v>
      </c>
      <c r="E606" s="101"/>
      <c r="F606" s="101"/>
      <c r="G606" s="45" t="s">
        <v>5301</v>
      </c>
      <c r="H606" s="45" t="s">
        <v>5302</v>
      </c>
      <c r="I606" s="101"/>
      <c r="J606" s="101" t="s">
        <v>7427</v>
      </c>
      <c r="K606" s="101"/>
      <c r="L606" s="45" t="s">
        <v>7406</v>
      </c>
      <c r="M606" s="134">
        <v>0</v>
      </c>
      <c r="N606" s="45" t="s">
        <v>8434</v>
      </c>
      <c r="O606" s="45" t="s">
        <v>8439</v>
      </c>
      <c r="P606" s="101" t="s">
        <v>262</v>
      </c>
      <c r="Q606" s="101" t="s">
        <v>80</v>
      </c>
      <c r="R606" s="101"/>
      <c r="S606" s="101"/>
    </row>
    <row r="607" spans="1:19" x14ac:dyDescent="0.35">
      <c r="A607" s="99" t="s">
        <v>4226</v>
      </c>
      <c r="B607" s="100">
        <v>10</v>
      </c>
      <c r="C607" s="101" t="s">
        <v>4236</v>
      </c>
      <c r="D607" s="101" t="s">
        <v>6963</v>
      </c>
      <c r="E607" s="101"/>
      <c r="F607" s="101"/>
      <c r="G607" s="45" t="s">
        <v>5315</v>
      </c>
      <c r="H607" s="45" t="s">
        <v>5316</v>
      </c>
      <c r="I607" s="101"/>
      <c r="J607" s="101" t="s">
        <v>7427</v>
      </c>
      <c r="K607" s="101"/>
      <c r="L607" s="45" t="s">
        <v>7406</v>
      </c>
      <c r="M607" s="134">
        <v>0</v>
      </c>
      <c r="N607" s="45" t="s">
        <v>8434</v>
      </c>
      <c r="O607" s="45" t="s">
        <v>8439</v>
      </c>
      <c r="P607" s="101" t="s">
        <v>262</v>
      </c>
      <c r="Q607" s="101" t="s">
        <v>80</v>
      </c>
      <c r="R607" s="101"/>
      <c r="S607" s="101"/>
    </row>
    <row r="608" spans="1:19" x14ac:dyDescent="0.35">
      <c r="A608" s="99" t="s">
        <v>4226</v>
      </c>
      <c r="B608" s="100">
        <v>10</v>
      </c>
      <c r="C608" s="101" t="s">
        <v>4230</v>
      </c>
      <c r="D608" s="101" t="s">
        <v>6964</v>
      </c>
      <c r="E608" s="101"/>
      <c r="F608" s="101"/>
      <c r="G608" s="45" t="s">
        <v>5303</v>
      </c>
      <c r="H608" s="45" t="s">
        <v>5304</v>
      </c>
      <c r="I608" s="101"/>
      <c r="J608" s="101" t="s">
        <v>7427</v>
      </c>
      <c r="K608" s="101"/>
      <c r="L608" s="45" t="s">
        <v>7406</v>
      </c>
      <c r="M608" s="134">
        <v>0</v>
      </c>
      <c r="N608" s="45" t="s">
        <v>8434</v>
      </c>
      <c r="O608" s="45" t="s">
        <v>8439</v>
      </c>
      <c r="P608" s="101" t="s">
        <v>262</v>
      </c>
      <c r="Q608" s="101" t="s">
        <v>80</v>
      </c>
      <c r="R608" s="101"/>
      <c r="S608" s="101"/>
    </row>
    <row r="609" spans="1:19" x14ac:dyDescent="0.35">
      <c r="A609" s="99" t="s">
        <v>4226</v>
      </c>
      <c r="B609" s="100">
        <v>11</v>
      </c>
      <c r="C609" s="101" t="s">
        <v>4237</v>
      </c>
      <c r="D609" s="101" t="s">
        <v>6860</v>
      </c>
      <c r="E609" s="101"/>
      <c r="F609" s="101"/>
      <c r="G609" s="45" t="s">
        <v>5317</v>
      </c>
      <c r="H609" s="45" t="s">
        <v>5318</v>
      </c>
      <c r="I609" s="101"/>
      <c r="J609" s="101" t="s">
        <v>7427</v>
      </c>
      <c r="K609" s="101"/>
      <c r="L609" s="45" t="s">
        <v>7406</v>
      </c>
      <c r="M609" s="134">
        <v>0</v>
      </c>
      <c r="N609" s="45" t="s">
        <v>8434</v>
      </c>
      <c r="O609" s="45" t="s">
        <v>8439</v>
      </c>
      <c r="P609" s="101" t="s">
        <v>262</v>
      </c>
      <c r="Q609" s="101" t="s">
        <v>80</v>
      </c>
      <c r="R609" s="101"/>
      <c r="S609" s="101"/>
    </row>
    <row r="610" spans="1:19" x14ac:dyDescent="0.35">
      <c r="A610" s="99" t="s">
        <v>4226</v>
      </c>
      <c r="B610" s="100">
        <v>11</v>
      </c>
      <c r="C610" s="101" t="s">
        <v>4231</v>
      </c>
      <c r="D610" s="101" t="s">
        <v>6861</v>
      </c>
      <c r="E610" s="101"/>
      <c r="F610" s="101"/>
      <c r="G610" s="45" t="s">
        <v>5305</v>
      </c>
      <c r="H610" s="45" t="s">
        <v>5306</v>
      </c>
      <c r="I610" s="101"/>
      <c r="J610" s="101" t="s">
        <v>7427</v>
      </c>
      <c r="K610" s="101"/>
      <c r="L610" s="45" t="s">
        <v>7406</v>
      </c>
      <c r="M610" s="134">
        <v>0</v>
      </c>
      <c r="N610" s="45" t="s">
        <v>8434</v>
      </c>
      <c r="O610" s="45" t="s">
        <v>8439</v>
      </c>
      <c r="P610" s="101" t="s">
        <v>262</v>
      </c>
      <c r="Q610" s="101" t="s">
        <v>80</v>
      </c>
      <c r="R610" s="101"/>
      <c r="S610" s="101"/>
    </row>
    <row r="611" spans="1:19" x14ac:dyDescent="0.35">
      <c r="A611" s="99" t="s">
        <v>4226</v>
      </c>
      <c r="B611" s="100">
        <v>12</v>
      </c>
      <c r="C611" s="101" t="s">
        <v>4232</v>
      </c>
      <c r="D611" s="101" t="s">
        <v>6973</v>
      </c>
      <c r="E611" s="101"/>
      <c r="F611" s="101"/>
      <c r="G611" s="45" t="s">
        <v>5307</v>
      </c>
      <c r="H611" s="45" t="s">
        <v>5308</v>
      </c>
      <c r="I611" s="101"/>
      <c r="J611" s="101" t="s">
        <v>7427</v>
      </c>
      <c r="K611" s="101"/>
      <c r="L611" s="45" t="s">
        <v>7406</v>
      </c>
      <c r="M611" s="134">
        <v>0</v>
      </c>
      <c r="N611" s="45" t="s">
        <v>8434</v>
      </c>
      <c r="O611" s="45" t="s">
        <v>8439</v>
      </c>
      <c r="P611" s="101" t="s">
        <v>195</v>
      </c>
      <c r="Q611" s="101" t="s">
        <v>80</v>
      </c>
      <c r="R611" s="101"/>
      <c r="S611" s="101"/>
    </row>
    <row r="612" spans="1:19" x14ac:dyDescent="0.35">
      <c r="A612" s="99" t="s">
        <v>4226</v>
      </c>
      <c r="B612" s="100">
        <v>13</v>
      </c>
      <c r="C612" s="101" t="s">
        <v>4233</v>
      </c>
      <c r="D612" s="101" t="s">
        <v>6965</v>
      </c>
      <c r="E612" s="101"/>
      <c r="F612" s="101"/>
      <c r="G612" s="45" t="s">
        <v>5309</v>
      </c>
      <c r="H612" s="45" t="s">
        <v>5310</v>
      </c>
      <c r="I612" s="101"/>
      <c r="J612" s="101" t="s">
        <v>7427</v>
      </c>
      <c r="K612" s="101"/>
      <c r="L612" s="45" t="s">
        <v>7406</v>
      </c>
      <c r="M612" s="134">
        <v>0</v>
      </c>
      <c r="N612" s="45" t="s">
        <v>8434</v>
      </c>
      <c r="O612" s="45" t="s">
        <v>8439</v>
      </c>
      <c r="P612" s="101" t="s">
        <v>262</v>
      </c>
      <c r="Q612" s="101" t="s">
        <v>80</v>
      </c>
      <c r="R612" s="101"/>
      <c r="S612" s="101"/>
    </row>
    <row r="613" spans="1:19" x14ac:dyDescent="0.35">
      <c r="A613" s="99" t="s">
        <v>4226</v>
      </c>
      <c r="B613" s="100">
        <v>14</v>
      </c>
      <c r="C613" s="101" t="s">
        <v>4234</v>
      </c>
      <c r="D613" s="101" t="s">
        <v>6974</v>
      </c>
      <c r="E613" s="101"/>
      <c r="F613" s="101"/>
      <c r="G613" s="45" t="s">
        <v>5311</v>
      </c>
      <c r="H613" s="45" t="s">
        <v>5312</v>
      </c>
      <c r="I613" s="101"/>
      <c r="J613" s="101" t="s">
        <v>7427</v>
      </c>
      <c r="K613" s="101"/>
      <c r="L613" s="45" t="s">
        <v>7406</v>
      </c>
      <c r="M613" s="134">
        <v>0</v>
      </c>
      <c r="N613" s="45" t="s">
        <v>8434</v>
      </c>
      <c r="O613" s="45" t="s">
        <v>8439</v>
      </c>
      <c r="P613" s="101" t="s">
        <v>262</v>
      </c>
      <c r="Q613" s="101" t="s">
        <v>80</v>
      </c>
      <c r="R613" s="101"/>
      <c r="S613" s="101"/>
    </row>
    <row r="614" spans="1:19" x14ac:dyDescent="0.35">
      <c r="A614" s="99" t="s">
        <v>4226</v>
      </c>
      <c r="B614" s="100">
        <v>14</v>
      </c>
      <c r="C614" s="101" t="s">
        <v>4238</v>
      </c>
      <c r="D614" s="101" t="s">
        <v>6975</v>
      </c>
      <c r="E614" s="101"/>
      <c r="F614" s="101"/>
      <c r="G614" s="45" t="s">
        <v>5319</v>
      </c>
      <c r="H614" s="45" t="s">
        <v>5320</v>
      </c>
      <c r="I614" s="101"/>
      <c r="J614" s="101" t="s">
        <v>7427</v>
      </c>
      <c r="K614" s="101"/>
      <c r="L614" s="45" t="s">
        <v>7406</v>
      </c>
      <c r="M614" s="134">
        <v>0</v>
      </c>
      <c r="N614" s="45" t="s">
        <v>8434</v>
      </c>
      <c r="O614" s="45" t="s">
        <v>8439</v>
      </c>
      <c r="P614" s="101" t="s">
        <v>262</v>
      </c>
      <c r="Q614" s="101" t="s">
        <v>80</v>
      </c>
      <c r="R614" s="101"/>
      <c r="S614" s="101"/>
    </row>
    <row r="615" spans="1:19" x14ac:dyDescent="0.35">
      <c r="A615" s="99" t="s">
        <v>4226</v>
      </c>
      <c r="B615" s="100">
        <v>14</v>
      </c>
      <c r="C615" s="101" t="s">
        <v>4235</v>
      </c>
      <c r="D615" s="101" t="s">
        <v>6976</v>
      </c>
      <c r="E615" s="101"/>
      <c r="F615" s="101"/>
      <c r="G615" s="45" t="s">
        <v>5313</v>
      </c>
      <c r="H615" s="45" t="s">
        <v>5314</v>
      </c>
      <c r="I615" s="101"/>
      <c r="J615" s="101" t="s">
        <v>7427</v>
      </c>
      <c r="K615" s="101"/>
      <c r="L615" s="45" t="s">
        <v>7406</v>
      </c>
      <c r="M615" s="134">
        <v>0</v>
      </c>
      <c r="N615" s="45" t="s">
        <v>8434</v>
      </c>
      <c r="O615" s="45" t="s">
        <v>8439</v>
      </c>
      <c r="P615" s="101" t="s">
        <v>262</v>
      </c>
      <c r="Q615" s="101" t="s">
        <v>80</v>
      </c>
      <c r="R615" s="101"/>
      <c r="S615" s="101"/>
    </row>
    <row r="616" spans="1:19" x14ac:dyDescent="0.35">
      <c r="A616" s="99" t="s">
        <v>4226</v>
      </c>
      <c r="B616" s="100">
        <v>15</v>
      </c>
      <c r="C616" s="101" t="s">
        <v>4239</v>
      </c>
      <c r="D616" s="101" t="s">
        <v>6972</v>
      </c>
      <c r="E616" s="101"/>
      <c r="F616" s="101"/>
      <c r="G616" s="45" t="s">
        <v>5321</v>
      </c>
      <c r="H616" s="45" t="s">
        <v>5322</v>
      </c>
      <c r="I616" s="101"/>
      <c r="J616" s="101" t="s">
        <v>7427</v>
      </c>
      <c r="K616" s="101"/>
      <c r="L616" s="45" t="s">
        <v>7406</v>
      </c>
      <c r="M616" s="134">
        <v>0</v>
      </c>
      <c r="N616" s="45" t="s">
        <v>8434</v>
      </c>
      <c r="O616" s="45" t="s">
        <v>8439</v>
      </c>
      <c r="P616" s="101" t="s">
        <v>165</v>
      </c>
      <c r="Q616" s="101" t="s">
        <v>80</v>
      </c>
      <c r="R616" s="101"/>
      <c r="S616" s="101"/>
    </row>
    <row r="617" spans="1:19" x14ac:dyDescent="0.35">
      <c r="A617" s="99" t="s">
        <v>4226</v>
      </c>
      <c r="B617" s="100">
        <v>16</v>
      </c>
      <c r="C617" s="101" t="s">
        <v>4240</v>
      </c>
      <c r="D617" s="45" t="s">
        <v>6971</v>
      </c>
      <c r="E617" s="101"/>
      <c r="F617" s="101"/>
      <c r="G617" s="45" t="s">
        <v>5323</v>
      </c>
      <c r="H617" s="45" t="s">
        <v>5324</v>
      </c>
      <c r="I617" s="101"/>
      <c r="J617" s="101" t="s">
        <v>7427</v>
      </c>
      <c r="K617" s="101"/>
      <c r="L617" s="45" t="s">
        <v>7406</v>
      </c>
      <c r="M617" s="134">
        <v>0</v>
      </c>
      <c r="N617" s="45" t="s">
        <v>8434</v>
      </c>
      <c r="O617" s="45" t="s">
        <v>8439</v>
      </c>
      <c r="P617" s="101" t="s">
        <v>262</v>
      </c>
      <c r="Q617" s="101" t="s">
        <v>80</v>
      </c>
      <c r="R617" s="101"/>
      <c r="S617" s="101"/>
    </row>
    <row r="618" spans="1:19" x14ac:dyDescent="0.35">
      <c r="A618" s="99" t="s">
        <v>4226</v>
      </c>
      <c r="B618" s="100">
        <v>17</v>
      </c>
      <c r="C618" s="101" t="s">
        <v>4241</v>
      </c>
      <c r="D618" s="45" t="s">
        <v>6862</v>
      </c>
      <c r="E618" s="101"/>
      <c r="F618" s="101"/>
      <c r="G618" s="45" t="s">
        <v>5325</v>
      </c>
      <c r="H618" s="45" t="s">
        <v>5326</v>
      </c>
      <c r="I618" s="101"/>
      <c r="J618" s="101" t="s">
        <v>7427</v>
      </c>
      <c r="K618" s="101"/>
      <c r="L618" s="45" t="s">
        <v>7406</v>
      </c>
      <c r="M618" s="134">
        <v>0</v>
      </c>
      <c r="N618" s="45" t="s">
        <v>8434</v>
      </c>
      <c r="O618" s="45" t="s">
        <v>8439</v>
      </c>
      <c r="P618" s="101" t="s">
        <v>262</v>
      </c>
      <c r="Q618" s="101" t="s">
        <v>80</v>
      </c>
      <c r="R618" s="101"/>
      <c r="S618" s="101"/>
    </row>
    <row r="619" spans="1:19" x14ac:dyDescent="0.35">
      <c r="A619" s="99" t="s">
        <v>4226</v>
      </c>
      <c r="B619" s="100">
        <v>18</v>
      </c>
      <c r="C619" s="101" t="s">
        <v>4242</v>
      </c>
      <c r="D619" s="45" t="s">
        <v>6863</v>
      </c>
      <c r="E619" s="101"/>
      <c r="F619" s="101"/>
      <c r="G619" s="45" t="s">
        <v>5327</v>
      </c>
      <c r="H619" s="45" t="s">
        <v>5328</v>
      </c>
      <c r="I619" s="101"/>
      <c r="J619" s="101" t="s">
        <v>7427</v>
      </c>
      <c r="K619" s="101"/>
      <c r="L619" s="45" t="s">
        <v>7406</v>
      </c>
      <c r="M619" s="134">
        <v>0</v>
      </c>
      <c r="N619" s="45" t="s">
        <v>8434</v>
      </c>
      <c r="O619" s="45" t="s">
        <v>8439</v>
      </c>
      <c r="P619" s="101" t="s">
        <v>262</v>
      </c>
      <c r="Q619" s="101" t="s">
        <v>80</v>
      </c>
      <c r="R619" s="101"/>
      <c r="S619" s="101"/>
    </row>
    <row r="620" spans="1:19" x14ac:dyDescent="0.35">
      <c r="A620" s="99" t="s">
        <v>4226</v>
      </c>
      <c r="B620" s="100">
        <v>19</v>
      </c>
      <c r="C620" s="101" t="s">
        <v>4243</v>
      </c>
      <c r="D620" s="101" t="s">
        <v>6977</v>
      </c>
      <c r="E620" s="101"/>
      <c r="F620" s="101"/>
      <c r="G620" s="45" t="s">
        <v>5329</v>
      </c>
      <c r="H620" s="45" t="s">
        <v>5330</v>
      </c>
      <c r="I620" s="101"/>
      <c r="J620" s="101" t="s">
        <v>7427</v>
      </c>
      <c r="K620" s="101"/>
      <c r="L620" s="45" t="s">
        <v>7406</v>
      </c>
      <c r="M620" s="134">
        <v>0</v>
      </c>
      <c r="N620" s="45" t="s">
        <v>8434</v>
      </c>
      <c r="O620" s="45" t="s">
        <v>8439</v>
      </c>
      <c r="P620" s="101" t="s">
        <v>195</v>
      </c>
      <c r="Q620" s="101" t="s">
        <v>80</v>
      </c>
      <c r="R620" s="101"/>
      <c r="S620" s="101"/>
    </row>
    <row r="621" spans="1:19" x14ac:dyDescent="0.35">
      <c r="A621" s="99" t="s">
        <v>4226</v>
      </c>
      <c r="B621" s="100">
        <v>20</v>
      </c>
      <c r="C621" s="101" t="s">
        <v>4244</v>
      </c>
      <c r="D621" s="101" t="s">
        <v>6966</v>
      </c>
      <c r="E621" s="101"/>
      <c r="F621" s="101"/>
      <c r="G621" s="45" t="s">
        <v>5331</v>
      </c>
      <c r="H621" s="45" t="s">
        <v>5332</v>
      </c>
      <c r="I621" s="101"/>
      <c r="J621" s="101" t="s">
        <v>7427</v>
      </c>
      <c r="K621" s="101"/>
      <c r="L621" s="45" t="s">
        <v>7406</v>
      </c>
      <c r="M621" s="134">
        <v>0</v>
      </c>
      <c r="N621" s="45" t="s">
        <v>8434</v>
      </c>
      <c r="O621" s="45" t="s">
        <v>8439</v>
      </c>
      <c r="P621" s="101" t="s">
        <v>262</v>
      </c>
      <c r="Q621" s="101" t="s">
        <v>80</v>
      </c>
      <c r="R621" s="101"/>
      <c r="S621" s="101"/>
    </row>
    <row r="622" spans="1:19" x14ac:dyDescent="0.35">
      <c r="A622" s="99" t="s">
        <v>4226</v>
      </c>
      <c r="B622" s="100">
        <v>21</v>
      </c>
      <c r="C622" s="101" t="s">
        <v>4245</v>
      </c>
      <c r="D622" s="101" t="s">
        <v>6967</v>
      </c>
      <c r="E622" s="101"/>
      <c r="F622" s="101"/>
      <c r="G622" s="45" t="s">
        <v>5333</v>
      </c>
      <c r="H622" s="45" t="s">
        <v>5334</v>
      </c>
      <c r="I622" s="101"/>
      <c r="J622" s="101" t="s">
        <v>7427</v>
      </c>
      <c r="K622" s="101"/>
      <c r="L622" s="45" t="s">
        <v>7406</v>
      </c>
      <c r="M622" s="134">
        <v>0</v>
      </c>
      <c r="N622" s="45" t="s">
        <v>8434</v>
      </c>
      <c r="O622" s="45" t="s">
        <v>8439</v>
      </c>
      <c r="P622" s="101" t="s">
        <v>262</v>
      </c>
      <c r="Q622" s="101" t="s">
        <v>80</v>
      </c>
      <c r="R622" s="101"/>
      <c r="S622" s="101"/>
    </row>
    <row r="623" spans="1:19" x14ac:dyDescent="0.35">
      <c r="A623" s="99" t="s">
        <v>4226</v>
      </c>
      <c r="B623" s="100">
        <v>22</v>
      </c>
      <c r="C623" s="101" t="s">
        <v>4246</v>
      </c>
      <c r="D623" s="101" t="s">
        <v>6864</v>
      </c>
      <c r="E623" s="101"/>
      <c r="F623" s="101"/>
      <c r="G623" s="45" t="s">
        <v>5335</v>
      </c>
      <c r="H623" s="45" t="s">
        <v>5336</v>
      </c>
      <c r="I623" s="101"/>
      <c r="J623" s="101" t="s">
        <v>7427</v>
      </c>
      <c r="K623" s="101"/>
      <c r="L623" s="45" t="s">
        <v>7406</v>
      </c>
      <c r="M623" s="134">
        <v>0</v>
      </c>
      <c r="N623" s="45" t="s">
        <v>8434</v>
      </c>
      <c r="O623" s="45" t="s">
        <v>8439</v>
      </c>
      <c r="P623" s="101" t="s">
        <v>262</v>
      </c>
      <c r="Q623" s="101" t="s">
        <v>80</v>
      </c>
      <c r="R623" s="101"/>
      <c r="S623" s="101"/>
    </row>
    <row r="624" spans="1:19" x14ac:dyDescent="0.35">
      <c r="A624" s="99" t="s">
        <v>4226</v>
      </c>
      <c r="B624" s="100">
        <v>23</v>
      </c>
      <c r="C624" s="101" t="s">
        <v>4247</v>
      </c>
      <c r="D624" s="101" t="s">
        <v>6978</v>
      </c>
      <c r="E624" s="101"/>
      <c r="F624" s="101"/>
      <c r="G624" s="45" t="s">
        <v>5337</v>
      </c>
      <c r="H624" s="45" t="s">
        <v>5338</v>
      </c>
      <c r="I624" s="101"/>
      <c r="J624" s="101" t="s">
        <v>7427</v>
      </c>
      <c r="K624" s="101"/>
      <c r="L624" s="45" t="s">
        <v>7406</v>
      </c>
      <c r="M624" s="134">
        <v>0</v>
      </c>
      <c r="N624" s="45" t="s">
        <v>8434</v>
      </c>
      <c r="O624" s="45" t="s">
        <v>8439</v>
      </c>
      <c r="P624" s="101" t="s">
        <v>195</v>
      </c>
      <c r="Q624" s="101" t="s">
        <v>80</v>
      </c>
      <c r="R624" s="101"/>
      <c r="S624" s="101"/>
    </row>
    <row r="625" spans="1:19" x14ac:dyDescent="0.35">
      <c r="A625" s="99" t="s">
        <v>4226</v>
      </c>
      <c r="B625" s="100">
        <v>24</v>
      </c>
      <c r="C625" s="101" t="s">
        <v>4248</v>
      </c>
      <c r="D625" s="101" t="s">
        <v>6968</v>
      </c>
      <c r="E625" s="101"/>
      <c r="F625" s="101"/>
      <c r="G625" s="45" t="s">
        <v>5339</v>
      </c>
      <c r="H625" s="45" t="s">
        <v>5340</v>
      </c>
      <c r="I625" s="101"/>
      <c r="J625" s="101" t="s">
        <v>7427</v>
      </c>
      <c r="K625" s="101"/>
      <c r="L625" s="45" t="s">
        <v>7406</v>
      </c>
      <c r="M625" s="134">
        <v>0</v>
      </c>
      <c r="N625" s="45" t="s">
        <v>8434</v>
      </c>
      <c r="O625" s="45" t="s">
        <v>8439</v>
      </c>
      <c r="P625" s="101" t="s">
        <v>262</v>
      </c>
      <c r="Q625" s="101" t="s">
        <v>80</v>
      </c>
      <c r="R625" s="101"/>
      <c r="S625" s="101"/>
    </row>
    <row r="626" spans="1:19" x14ac:dyDescent="0.35">
      <c r="A626" s="99" t="s">
        <v>4226</v>
      </c>
      <c r="B626" s="100">
        <v>25</v>
      </c>
      <c r="C626" s="101" t="s">
        <v>4250</v>
      </c>
      <c r="D626" s="101" t="s">
        <v>6969</v>
      </c>
      <c r="E626" s="101"/>
      <c r="F626" s="101"/>
      <c r="G626" s="45" t="s">
        <v>5343</v>
      </c>
      <c r="H626" s="45" t="s">
        <v>5344</v>
      </c>
      <c r="I626" s="101"/>
      <c r="J626" s="101" t="s">
        <v>7427</v>
      </c>
      <c r="K626" s="101"/>
      <c r="L626" s="45" t="s">
        <v>7406</v>
      </c>
      <c r="M626" s="134">
        <v>0</v>
      </c>
      <c r="N626" s="45" t="s">
        <v>8434</v>
      </c>
      <c r="O626" s="45" t="s">
        <v>8439</v>
      </c>
      <c r="P626" s="101" t="s">
        <v>262</v>
      </c>
      <c r="Q626" s="101" t="s">
        <v>80</v>
      </c>
      <c r="R626" s="101"/>
      <c r="S626" s="101"/>
    </row>
    <row r="627" spans="1:19" x14ac:dyDescent="0.35">
      <c r="A627" s="99" t="s">
        <v>4226</v>
      </c>
      <c r="B627" s="100">
        <v>25</v>
      </c>
      <c r="C627" s="101" t="s">
        <v>4249</v>
      </c>
      <c r="D627" s="101" t="s">
        <v>6970</v>
      </c>
      <c r="E627" s="101"/>
      <c r="F627" s="101"/>
      <c r="G627" s="45" t="s">
        <v>5341</v>
      </c>
      <c r="H627" s="45" t="s">
        <v>5342</v>
      </c>
      <c r="I627" s="101"/>
      <c r="J627" s="101" t="s">
        <v>7427</v>
      </c>
      <c r="K627" s="101"/>
      <c r="L627" s="45" t="s">
        <v>7406</v>
      </c>
      <c r="M627" s="134">
        <v>0</v>
      </c>
      <c r="N627" s="45" t="s">
        <v>8434</v>
      </c>
      <c r="O627" s="45" t="s">
        <v>8439</v>
      </c>
      <c r="P627" s="101" t="s">
        <v>262</v>
      </c>
      <c r="Q627" s="101" t="s">
        <v>80</v>
      </c>
      <c r="R627" s="101"/>
      <c r="S627" s="101"/>
    </row>
    <row r="628" spans="1:19" x14ac:dyDescent="0.35">
      <c r="A628" s="99" t="s">
        <v>4226</v>
      </c>
      <c r="B628" s="100">
        <v>26</v>
      </c>
      <c r="C628" s="101" t="s">
        <v>4251</v>
      </c>
      <c r="D628" s="101" t="s">
        <v>6865</v>
      </c>
      <c r="E628" s="101"/>
      <c r="F628" s="101"/>
      <c r="G628" s="45" t="s">
        <v>5345</v>
      </c>
      <c r="H628" s="45" t="s">
        <v>5346</v>
      </c>
      <c r="I628" s="101"/>
      <c r="J628" s="101" t="s">
        <v>7427</v>
      </c>
      <c r="K628" s="101"/>
      <c r="L628" s="45" t="s">
        <v>7406</v>
      </c>
      <c r="M628" s="134">
        <v>0</v>
      </c>
      <c r="N628" s="45" t="s">
        <v>8434</v>
      </c>
      <c r="O628" s="45" t="s">
        <v>8439</v>
      </c>
      <c r="P628" s="101" t="s">
        <v>262</v>
      </c>
      <c r="Q628" s="101" t="s">
        <v>80</v>
      </c>
      <c r="R628" s="101"/>
      <c r="S628" s="101"/>
    </row>
    <row r="629" spans="1:19" x14ac:dyDescent="0.35">
      <c r="A629" s="99" t="s">
        <v>4226</v>
      </c>
      <c r="B629" s="100">
        <v>27</v>
      </c>
      <c r="C629" s="101" t="s">
        <v>4252</v>
      </c>
      <c r="D629" s="101" t="s">
        <v>6866</v>
      </c>
      <c r="E629" s="101"/>
      <c r="F629" s="101"/>
      <c r="G629" s="45" t="s">
        <v>5347</v>
      </c>
      <c r="H629" s="45" t="s">
        <v>5348</v>
      </c>
      <c r="I629" s="101"/>
      <c r="J629" s="101" t="s">
        <v>7427</v>
      </c>
      <c r="K629" s="101"/>
      <c r="L629" s="45" t="s">
        <v>7406</v>
      </c>
      <c r="M629" s="134">
        <v>0</v>
      </c>
      <c r="N629" s="45" t="s">
        <v>8434</v>
      </c>
      <c r="O629" s="45" t="s">
        <v>8439</v>
      </c>
      <c r="P629" s="101" t="s">
        <v>262</v>
      </c>
      <c r="Q629" s="101" t="s">
        <v>80</v>
      </c>
      <c r="R629" s="101"/>
      <c r="S629" s="101"/>
    </row>
    <row r="630" spans="1:19" x14ac:dyDescent="0.35">
      <c r="A630" s="99" t="s">
        <v>4268</v>
      </c>
      <c r="B630" s="104">
        <v>-99</v>
      </c>
      <c r="C630" s="101" t="s">
        <v>4097</v>
      </c>
      <c r="D630" s="49"/>
      <c r="E630" s="101"/>
      <c r="F630" s="101"/>
      <c r="G630" s="45" t="s">
        <v>4097</v>
      </c>
      <c r="H630" s="48"/>
      <c r="I630" s="101"/>
      <c r="J630" s="101" t="s">
        <v>7427</v>
      </c>
      <c r="K630" s="101"/>
      <c r="L630" s="107" t="s">
        <v>91</v>
      </c>
      <c r="M630" s="124" t="s">
        <v>8433</v>
      </c>
      <c r="N630" s="107" t="s">
        <v>8435</v>
      </c>
      <c r="O630" s="107"/>
      <c r="P630" s="101"/>
      <c r="Q630" s="101" t="s">
        <v>80</v>
      </c>
      <c r="R630" s="101"/>
      <c r="S630" s="101"/>
    </row>
    <row r="631" spans="1:19" x14ac:dyDescent="0.35">
      <c r="A631" s="103" t="s">
        <v>4268</v>
      </c>
      <c r="B631" s="90">
        <v>1</v>
      </c>
      <c r="C631" s="91" t="s">
        <v>93</v>
      </c>
      <c r="D631" s="91" t="s">
        <v>1921</v>
      </c>
      <c r="E631" s="92"/>
      <c r="F631" s="91" t="s">
        <v>7582</v>
      </c>
      <c r="G631" s="91" t="s">
        <v>277</v>
      </c>
      <c r="H631" s="91" t="s">
        <v>278</v>
      </c>
      <c r="I631" s="91" t="s">
        <v>2301</v>
      </c>
      <c r="J631" s="93" t="s">
        <v>7427</v>
      </c>
      <c r="K631" s="93"/>
      <c r="L631" s="91" t="s">
        <v>91</v>
      </c>
      <c r="M631" s="135" t="s">
        <v>8433</v>
      </c>
      <c r="N631" s="93" t="s">
        <v>8435</v>
      </c>
      <c r="O631" s="93" t="s">
        <v>8438</v>
      </c>
      <c r="P631" s="103" t="s">
        <v>91</v>
      </c>
      <c r="Q631" s="103" t="s">
        <v>80</v>
      </c>
      <c r="R631" s="103"/>
      <c r="S631" s="103"/>
    </row>
    <row r="632" spans="1:19" x14ac:dyDescent="0.35">
      <c r="A632" s="99" t="s">
        <v>4268</v>
      </c>
      <c r="B632" s="100">
        <v>2</v>
      </c>
      <c r="C632" s="101" t="s">
        <v>4098</v>
      </c>
      <c r="D632" s="49" t="s">
        <v>7477</v>
      </c>
      <c r="E632" s="101"/>
      <c r="F632" s="101"/>
      <c r="G632" s="45" t="s">
        <v>465</v>
      </c>
      <c r="H632" s="45" t="s">
        <v>5037</v>
      </c>
      <c r="I632" s="101"/>
      <c r="J632" s="101" t="s">
        <v>7427</v>
      </c>
      <c r="K632" s="101"/>
      <c r="L632" s="89" t="s">
        <v>7407</v>
      </c>
      <c r="M632" s="141" t="s">
        <v>8433</v>
      </c>
      <c r="N632" s="89" t="s">
        <v>8435</v>
      </c>
      <c r="O632" s="89" t="s">
        <v>8438</v>
      </c>
      <c r="P632" s="101" t="s">
        <v>100</v>
      </c>
      <c r="Q632" s="101" t="s">
        <v>80</v>
      </c>
      <c r="R632" s="101"/>
      <c r="S632" s="101"/>
    </row>
    <row r="633" spans="1:19" x14ac:dyDescent="0.35">
      <c r="A633" s="103" t="s">
        <v>4268</v>
      </c>
      <c r="B633" s="90">
        <v>3</v>
      </c>
      <c r="C633" s="91" t="s">
        <v>116</v>
      </c>
      <c r="D633" s="91" t="s">
        <v>6599</v>
      </c>
      <c r="E633" s="92"/>
      <c r="F633" s="91"/>
      <c r="G633" s="91" t="s">
        <v>318</v>
      </c>
      <c r="H633" s="91"/>
      <c r="I633" s="91"/>
      <c r="J633" s="93" t="s">
        <v>7427</v>
      </c>
      <c r="K633" s="93"/>
      <c r="L633" s="50" t="s">
        <v>91</v>
      </c>
      <c r="M633" s="139" t="s">
        <v>8433</v>
      </c>
      <c r="N633" s="52" t="s">
        <v>8435</v>
      </c>
      <c r="O633" s="52" t="s">
        <v>8438</v>
      </c>
      <c r="P633" s="103" t="s">
        <v>100</v>
      </c>
      <c r="Q633" s="103" t="s">
        <v>80</v>
      </c>
      <c r="R633" s="101" t="s">
        <v>7411</v>
      </c>
      <c r="S633" s="101"/>
    </row>
    <row r="634" spans="1:19" x14ac:dyDescent="0.35">
      <c r="A634" s="103" t="s">
        <v>4268</v>
      </c>
      <c r="B634" s="90">
        <v>4</v>
      </c>
      <c r="C634" s="103" t="s">
        <v>2577</v>
      </c>
      <c r="D634" s="92" t="s">
        <v>7465</v>
      </c>
      <c r="E634" s="103"/>
      <c r="F634" s="103"/>
      <c r="G634" s="92" t="s">
        <v>3001</v>
      </c>
      <c r="H634" s="92" t="s">
        <v>2782</v>
      </c>
      <c r="I634" s="103"/>
      <c r="J634" s="103" t="s">
        <v>7427</v>
      </c>
      <c r="K634" s="103"/>
      <c r="L634" s="103" t="s">
        <v>7407</v>
      </c>
      <c r="M634" s="104" t="s">
        <v>8433</v>
      </c>
      <c r="N634" s="103" t="s">
        <v>8434</v>
      </c>
      <c r="O634" s="103" t="s">
        <v>8438</v>
      </c>
      <c r="P634" s="103" t="s">
        <v>100</v>
      </c>
      <c r="Q634" s="103" t="s">
        <v>80</v>
      </c>
      <c r="R634" s="103"/>
      <c r="S634" s="103"/>
    </row>
    <row r="635" spans="1:19" x14ac:dyDescent="0.35">
      <c r="A635" s="99" t="s">
        <v>4268</v>
      </c>
      <c r="B635" s="100">
        <v>5</v>
      </c>
      <c r="C635" s="101" t="s">
        <v>4272</v>
      </c>
      <c r="D635" s="45" t="s">
        <v>6867</v>
      </c>
      <c r="E635" s="101"/>
      <c r="F635" s="101"/>
      <c r="G635" s="45" t="s">
        <v>5382</v>
      </c>
      <c r="H635" s="45" t="s">
        <v>5383</v>
      </c>
      <c r="I635" s="101"/>
      <c r="J635" s="101" t="s">
        <v>7427</v>
      </c>
      <c r="K635" s="101"/>
      <c r="L635" s="45" t="s">
        <v>7406</v>
      </c>
      <c r="M635" s="134">
        <v>0</v>
      </c>
      <c r="N635" s="45" t="s">
        <v>8434</v>
      </c>
      <c r="O635" s="45" t="s">
        <v>8439</v>
      </c>
      <c r="P635" s="101" t="s">
        <v>262</v>
      </c>
      <c r="Q635" s="101" t="s">
        <v>80</v>
      </c>
      <c r="R635" s="101"/>
      <c r="S635" s="101"/>
    </row>
    <row r="636" spans="1:19" x14ac:dyDescent="0.35">
      <c r="A636" s="99" t="s">
        <v>4268</v>
      </c>
      <c r="B636" s="100">
        <v>6</v>
      </c>
      <c r="C636" s="101" t="s">
        <v>4271</v>
      </c>
      <c r="D636" s="45" t="s">
        <v>6984</v>
      </c>
      <c r="E636" s="101"/>
      <c r="F636" s="101"/>
      <c r="G636" s="45" t="s">
        <v>5380</v>
      </c>
      <c r="H636" s="45" t="s">
        <v>5381</v>
      </c>
      <c r="I636" s="101"/>
      <c r="J636" s="101" t="s">
        <v>7427</v>
      </c>
      <c r="K636" s="101"/>
      <c r="L636" s="45" t="s">
        <v>7406</v>
      </c>
      <c r="M636" s="134">
        <v>0</v>
      </c>
      <c r="N636" s="45" t="s">
        <v>8434</v>
      </c>
      <c r="O636" s="45" t="s">
        <v>8439</v>
      </c>
      <c r="P636" s="101" t="s">
        <v>262</v>
      </c>
      <c r="Q636" s="101" t="s">
        <v>80</v>
      </c>
      <c r="R636" s="101"/>
      <c r="S636" s="101"/>
    </row>
    <row r="637" spans="1:19" x14ac:dyDescent="0.35">
      <c r="A637" s="99" t="s">
        <v>4268</v>
      </c>
      <c r="B637" s="100">
        <v>7</v>
      </c>
      <c r="C637" s="101" t="s">
        <v>4273</v>
      </c>
      <c r="D637" s="101" t="s">
        <v>6985</v>
      </c>
      <c r="E637" s="101"/>
      <c r="F637" s="101"/>
      <c r="G637" s="45" t="s">
        <v>5384</v>
      </c>
      <c r="H637" s="57" t="s">
        <v>5385</v>
      </c>
      <c r="I637" s="101"/>
      <c r="J637" s="101" t="s">
        <v>7427</v>
      </c>
      <c r="K637" s="101"/>
      <c r="L637" s="45" t="s">
        <v>7406</v>
      </c>
      <c r="M637" s="134">
        <v>0</v>
      </c>
      <c r="N637" s="45" t="s">
        <v>8434</v>
      </c>
      <c r="O637" s="45" t="s">
        <v>8439</v>
      </c>
      <c r="P637" s="101" t="s">
        <v>262</v>
      </c>
      <c r="Q637" s="101" t="s">
        <v>80</v>
      </c>
      <c r="R637" s="101"/>
      <c r="S637" s="101"/>
    </row>
    <row r="638" spans="1:19" x14ac:dyDescent="0.35">
      <c r="A638" s="99" t="s">
        <v>4268</v>
      </c>
      <c r="B638" s="100">
        <v>8</v>
      </c>
      <c r="C638" s="101" t="s">
        <v>4270</v>
      </c>
      <c r="D638" s="101" t="s">
        <v>6986</v>
      </c>
      <c r="E638" s="101"/>
      <c r="F638" s="101"/>
      <c r="G638" s="45" t="s">
        <v>5378</v>
      </c>
      <c r="H638" s="57" t="s">
        <v>5379</v>
      </c>
      <c r="I638" s="101"/>
      <c r="J638" s="101" t="s">
        <v>7427</v>
      </c>
      <c r="K638" s="101"/>
      <c r="L638" s="45" t="s">
        <v>7406</v>
      </c>
      <c r="M638" s="134">
        <v>0</v>
      </c>
      <c r="N638" s="45" t="s">
        <v>8434</v>
      </c>
      <c r="O638" s="45" t="s">
        <v>8439</v>
      </c>
      <c r="P638" s="101" t="s">
        <v>262</v>
      </c>
      <c r="Q638" s="101" t="s">
        <v>80</v>
      </c>
      <c r="R638" s="101"/>
      <c r="S638" s="101"/>
    </row>
    <row r="639" spans="1:19" x14ac:dyDescent="0.35">
      <c r="A639" s="99" t="s">
        <v>4268</v>
      </c>
      <c r="B639" s="100">
        <v>9</v>
      </c>
      <c r="C639" s="101" t="s">
        <v>4274</v>
      </c>
      <c r="D639" s="101" t="s">
        <v>6987</v>
      </c>
      <c r="E639" s="101"/>
      <c r="F639" s="101"/>
      <c r="G639" s="45" t="s">
        <v>5386</v>
      </c>
      <c r="H639" s="57" t="s">
        <v>5387</v>
      </c>
      <c r="I639" s="101"/>
      <c r="J639" s="101" t="s">
        <v>7427</v>
      </c>
      <c r="K639" s="101"/>
      <c r="L639" s="45" t="s">
        <v>7406</v>
      </c>
      <c r="M639" s="134">
        <v>0</v>
      </c>
      <c r="N639" s="45" t="s">
        <v>8434</v>
      </c>
      <c r="O639" s="45" t="s">
        <v>8439</v>
      </c>
      <c r="P639" s="101" t="s">
        <v>262</v>
      </c>
      <c r="Q639" s="101" t="s">
        <v>80</v>
      </c>
      <c r="R639" s="101"/>
      <c r="S639" s="101"/>
    </row>
    <row r="640" spans="1:19" x14ac:dyDescent="0.35">
      <c r="A640" s="99" t="s">
        <v>4268</v>
      </c>
      <c r="B640" s="100">
        <v>10</v>
      </c>
      <c r="C640" s="101" t="s">
        <v>4269</v>
      </c>
      <c r="D640" s="101" t="s">
        <v>6988</v>
      </c>
      <c r="E640" s="101"/>
      <c r="F640" s="101"/>
      <c r="G640" s="45" t="s">
        <v>5376</v>
      </c>
      <c r="H640" s="57" t="s">
        <v>5377</v>
      </c>
      <c r="I640" s="101"/>
      <c r="J640" s="101" t="s">
        <v>7427</v>
      </c>
      <c r="K640" s="101"/>
      <c r="L640" s="45" t="s">
        <v>7406</v>
      </c>
      <c r="M640" s="134">
        <v>0</v>
      </c>
      <c r="N640" s="45" t="s">
        <v>8434</v>
      </c>
      <c r="O640" s="45" t="s">
        <v>8439</v>
      </c>
      <c r="P640" s="101" t="s">
        <v>262</v>
      </c>
      <c r="Q640" s="101" t="s">
        <v>80</v>
      </c>
      <c r="R640" s="101"/>
      <c r="S640" s="101"/>
    </row>
    <row r="641" spans="1:19" x14ac:dyDescent="0.35">
      <c r="A641" s="99" t="s">
        <v>4268</v>
      </c>
      <c r="B641" s="100">
        <v>11</v>
      </c>
      <c r="C641" s="101" t="s">
        <v>4275</v>
      </c>
      <c r="D641" s="101" t="s">
        <v>6989</v>
      </c>
      <c r="E641" s="101"/>
      <c r="F641" s="101"/>
      <c r="G641" s="45" t="s">
        <v>5388</v>
      </c>
      <c r="H641" s="45" t="s">
        <v>5389</v>
      </c>
      <c r="I641" s="101"/>
      <c r="J641" s="101" t="s">
        <v>7427</v>
      </c>
      <c r="K641" s="101"/>
      <c r="L641" s="45" t="s">
        <v>7406</v>
      </c>
      <c r="M641" s="134">
        <v>0</v>
      </c>
      <c r="N641" s="45" t="s">
        <v>8434</v>
      </c>
      <c r="O641" s="45" t="s">
        <v>8439</v>
      </c>
      <c r="P641" s="101" t="s">
        <v>6313</v>
      </c>
      <c r="Q641" s="101" t="s">
        <v>80</v>
      </c>
      <c r="R641" s="101"/>
      <c r="S641" s="101"/>
    </row>
    <row r="642" spans="1:19" x14ac:dyDescent="0.35">
      <c r="A642" s="99" t="s">
        <v>4253</v>
      </c>
      <c r="B642" s="104">
        <v>-99</v>
      </c>
      <c r="C642" s="101" t="s">
        <v>4097</v>
      </c>
      <c r="D642" s="49"/>
      <c r="E642" s="101"/>
      <c r="F642" s="101"/>
      <c r="G642" s="45" t="s">
        <v>4097</v>
      </c>
      <c r="H642" s="48"/>
      <c r="I642" s="101"/>
      <c r="J642" s="101" t="s">
        <v>7427</v>
      </c>
      <c r="K642" s="101"/>
      <c r="L642" s="107" t="s">
        <v>91</v>
      </c>
      <c r="M642" s="124" t="s">
        <v>8433</v>
      </c>
      <c r="N642" s="107" t="s">
        <v>8435</v>
      </c>
      <c r="O642" s="107"/>
      <c r="P642" s="101"/>
      <c r="Q642" s="101" t="s">
        <v>80</v>
      </c>
      <c r="R642" s="101"/>
      <c r="S642" s="101"/>
    </row>
    <row r="643" spans="1:19" x14ac:dyDescent="0.35">
      <c r="A643" s="103" t="s">
        <v>4253</v>
      </c>
      <c r="B643" s="90">
        <v>1</v>
      </c>
      <c r="C643" s="91" t="s">
        <v>93</v>
      </c>
      <c r="D643" s="91" t="s">
        <v>1921</v>
      </c>
      <c r="E643" s="92"/>
      <c r="F643" s="91" t="s">
        <v>7582</v>
      </c>
      <c r="G643" s="91" t="s">
        <v>277</v>
      </c>
      <c r="H643" s="91" t="s">
        <v>278</v>
      </c>
      <c r="I643" s="91" t="s">
        <v>2301</v>
      </c>
      <c r="J643" s="93" t="s">
        <v>7427</v>
      </c>
      <c r="K643" s="93"/>
      <c r="L643" s="91" t="s">
        <v>91</v>
      </c>
      <c r="M643" s="135" t="s">
        <v>8433</v>
      </c>
      <c r="N643" s="93" t="s">
        <v>8435</v>
      </c>
      <c r="O643" s="93" t="s">
        <v>8438</v>
      </c>
      <c r="P643" s="103" t="s">
        <v>91</v>
      </c>
      <c r="Q643" s="103" t="s">
        <v>80</v>
      </c>
      <c r="R643" s="103"/>
      <c r="S643" s="103"/>
    </row>
    <row r="644" spans="1:19" x14ac:dyDescent="0.35">
      <c r="A644" s="99" t="s">
        <v>4253</v>
      </c>
      <c r="B644" s="100">
        <v>2</v>
      </c>
      <c r="C644" s="101" t="s">
        <v>4098</v>
      </c>
      <c r="D644" s="49" t="s">
        <v>7477</v>
      </c>
      <c r="E644" s="101"/>
      <c r="F644" s="101"/>
      <c r="G644" s="45" t="s">
        <v>465</v>
      </c>
      <c r="H644" s="45" t="s">
        <v>5037</v>
      </c>
      <c r="I644" s="101"/>
      <c r="J644" s="101" t="s">
        <v>7427</v>
      </c>
      <c r="K644" s="101"/>
      <c r="L644" s="89" t="s">
        <v>7407</v>
      </c>
      <c r="M644" s="141" t="s">
        <v>8433</v>
      </c>
      <c r="N644" s="89" t="s">
        <v>8435</v>
      </c>
      <c r="O644" s="89" t="s">
        <v>8438</v>
      </c>
      <c r="P644" s="101" t="s">
        <v>100</v>
      </c>
      <c r="Q644" s="101" t="s">
        <v>80</v>
      </c>
      <c r="R644" s="101"/>
      <c r="S644" s="101"/>
    </row>
    <row r="645" spans="1:19" x14ac:dyDescent="0.35">
      <c r="A645" s="103" t="s">
        <v>4253</v>
      </c>
      <c r="B645" s="90">
        <v>3</v>
      </c>
      <c r="C645" s="91" t="s">
        <v>116</v>
      </c>
      <c r="D645" s="91" t="s">
        <v>6599</v>
      </c>
      <c r="E645" s="92"/>
      <c r="F645" s="91"/>
      <c r="G645" s="91" t="s">
        <v>318</v>
      </c>
      <c r="H645" s="91"/>
      <c r="I645" s="91"/>
      <c r="J645" s="93" t="s">
        <v>7427</v>
      </c>
      <c r="K645" s="93"/>
      <c r="L645" s="50" t="s">
        <v>91</v>
      </c>
      <c r="M645" s="139" t="s">
        <v>8433</v>
      </c>
      <c r="N645" s="52" t="s">
        <v>8435</v>
      </c>
      <c r="O645" s="52" t="s">
        <v>8438</v>
      </c>
      <c r="P645" s="103" t="s">
        <v>100</v>
      </c>
      <c r="Q645" s="103" t="s">
        <v>80</v>
      </c>
      <c r="R645" s="101" t="s">
        <v>7411</v>
      </c>
      <c r="S645" s="101"/>
    </row>
    <row r="646" spans="1:19" x14ac:dyDescent="0.35">
      <c r="A646" s="103" t="s">
        <v>4253</v>
      </c>
      <c r="B646" s="90">
        <v>4</v>
      </c>
      <c r="C646" s="103" t="s">
        <v>2577</v>
      </c>
      <c r="D646" s="92" t="s">
        <v>7465</v>
      </c>
      <c r="E646" s="103"/>
      <c r="F646" s="103"/>
      <c r="G646" s="92" t="s">
        <v>3001</v>
      </c>
      <c r="H646" s="92" t="s">
        <v>2782</v>
      </c>
      <c r="I646" s="103"/>
      <c r="J646" s="103" t="s">
        <v>7427</v>
      </c>
      <c r="K646" s="103"/>
      <c r="L646" s="103" t="s">
        <v>7407</v>
      </c>
      <c r="M646" s="104" t="s">
        <v>8433</v>
      </c>
      <c r="N646" s="103" t="s">
        <v>8434</v>
      </c>
      <c r="O646" s="103" t="s">
        <v>8438</v>
      </c>
      <c r="P646" s="103" t="s">
        <v>100</v>
      </c>
      <c r="Q646" s="103" t="s">
        <v>80</v>
      </c>
      <c r="R646" s="103"/>
      <c r="S646" s="103"/>
    </row>
    <row r="647" spans="1:19" x14ac:dyDescent="0.35">
      <c r="A647" s="99" t="s">
        <v>4253</v>
      </c>
      <c r="B647" s="100">
        <v>5</v>
      </c>
      <c r="C647" s="101" t="s">
        <v>4254</v>
      </c>
      <c r="D647" s="101" t="s">
        <v>6990</v>
      </c>
      <c r="E647" s="101"/>
      <c r="F647" s="101"/>
      <c r="G647" s="45" t="s">
        <v>5349</v>
      </c>
      <c r="H647" s="45" t="s">
        <v>5350</v>
      </c>
      <c r="I647" s="101"/>
      <c r="J647" s="101" t="s">
        <v>7427</v>
      </c>
      <c r="K647" s="101"/>
      <c r="L647" s="45" t="s">
        <v>7406</v>
      </c>
      <c r="M647" s="134">
        <v>0</v>
      </c>
      <c r="N647" s="45" t="s">
        <v>8434</v>
      </c>
      <c r="O647" s="45" t="s">
        <v>8439</v>
      </c>
      <c r="P647" s="101" t="s">
        <v>165</v>
      </c>
      <c r="Q647" s="101" t="s">
        <v>80</v>
      </c>
      <c r="R647" s="101"/>
      <c r="S647" s="101"/>
    </row>
    <row r="648" spans="1:19" x14ac:dyDescent="0.35">
      <c r="A648" s="99" t="s">
        <v>4253</v>
      </c>
      <c r="B648" s="100">
        <v>6</v>
      </c>
      <c r="C648" s="101" t="s">
        <v>4255</v>
      </c>
      <c r="D648" s="101" t="s">
        <v>6992</v>
      </c>
      <c r="E648" s="101"/>
      <c r="F648" s="101"/>
      <c r="G648" s="45" t="s">
        <v>5351</v>
      </c>
      <c r="H648" s="45" t="s">
        <v>5352</v>
      </c>
      <c r="I648" s="101"/>
      <c r="J648" s="101" t="s">
        <v>7427</v>
      </c>
      <c r="K648" s="101"/>
      <c r="L648" s="45" t="s">
        <v>7406</v>
      </c>
      <c r="M648" s="134">
        <v>0</v>
      </c>
      <c r="N648" s="45" t="s">
        <v>8434</v>
      </c>
      <c r="O648" s="45" t="s">
        <v>8439</v>
      </c>
      <c r="P648" s="101" t="s">
        <v>165</v>
      </c>
      <c r="Q648" s="101" t="s">
        <v>80</v>
      </c>
      <c r="R648" s="101"/>
      <c r="S648" s="101"/>
    </row>
    <row r="649" spans="1:19" x14ac:dyDescent="0.35">
      <c r="A649" s="99" t="s">
        <v>4253</v>
      </c>
      <c r="B649" s="100">
        <v>7</v>
      </c>
      <c r="C649" s="107" t="s">
        <v>4256</v>
      </c>
      <c r="D649" s="101" t="s">
        <v>6980</v>
      </c>
      <c r="E649" s="101"/>
      <c r="F649" s="101"/>
      <c r="G649" s="45" t="s">
        <v>5353</v>
      </c>
      <c r="H649" s="45" t="s">
        <v>5354</v>
      </c>
      <c r="I649" s="101"/>
      <c r="J649" s="101" t="s">
        <v>7427</v>
      </c>
      <c r="K649" s="101"/>
      <c r="L649" s="45" t="s">
        <v>7406</v>
      </c>
      <c r="M649" s="134">
        <v>0</v>
      </c>
      <c r="N649" s="45" t="s">
        <v>8434</v>
      </c>
      <c r="O649" s="45" t="s">
        <v>8439</v>
      </c>
      <c r="P649" s="101" t="s">
        <v>165</v>
      </c>
      <c r="Q649" s="101" t="s">
        <v>80</v>
      </c>
      <c r="R649" s="101"/>
      <c r="S649" s="101"/>
    </row>
    <row r="650" spans="1:19" x14ac:dyDescent="0.35">
      <c r="A650" s="99" t="s">
        <v>4253</v>
      </c>
      <c r="B650" s="100">
        <v>8</v>
      </c>
      <c r="C650" s="101" t="s">
        <v>4257</v>
      </c>
      <c r="D650" s="101" t="s">
        <v>6993</v>
      </c>
      <c r="E650" s="101"/>
      <c r="F650" s="101"/>
      <c r="G650" s="45" t="s">
        <v>5355</v>
      </c>
      <c r="H650" s="45" t="s">
        <v>5356</v>
      </c>
      <c r="I650" s="101"/>
      <c r="J650" s="101" t="s">
        <v>7427</v>
      </c>
      <c r="K650" s="101"/>
      <c r="L650" s="45" t="s">
        <v>7406</v>
      </c>
      <c r="M650" s="134">
        <v>0</v>
      </c>
      <c r="N650" s="45" t="s">
        <v>8434</v>
      </c>
      <c r="O650" s="45" t="s">
        <v>8439</v>
      </c>
      <c r="P650" s="101" t="s">
        <v>165</v>
      </c>
      <c r="Q650" s="101" t="s">
        <v>80</v>
      </c>
      <c r="R650" s="101"/>
      <c r="S650" s="101"/>
    </row>
    <row r="651" spans="1:19" x14ac:dyDescent="0.35">
      <c r="A651" s="99" t="s">
        <v>4253</v>
      </c>
      <c r="B651" s="100">
        <v>9</v>
      </c>
      <c r="C651" s="101" t="s">
        <v>4258</v>
      </c>
      <c r="D651" s="101" t="s">
        <v>6981</v>
      </c>
      <c r="E651" s="101"/>
      <c r="F651" s="101"/>
      <c r="G651" s="45" t="s">
        <v>5357</v>
      </c>
      <c r="H651" s="45" t="s">
        <v>5358</v>
      </c>
      <c r="I651" s="101"/>
      <c r="J651" s="101" t="s">
        <v>7427</v>
      </c>
      <c r="K651" s="101"/>
      <c r="L651" s="45" t="s">
        <v>7406</v>
      </c>
      <c r="M651" s="134">
        <v>0</v>
      </c>
      <c r="N651" s="45" t="s">
        <v>8434</v>
      </c>
      <c r="O651" s="45" t="s">
        <v>8439</v>
      </c>
      <c r="P651" s="101" t="s">
        <v>165</v>
      </c>
      <c r="Q651" s="101" t="s">
        <v>80</v>
      </c>
      <c r="R651" s="101"/>
      <c r="S651" s="101"/>
    </row>
    <row r="652" spans="1:19" x14ac:dyDescent="0.35">
      <c r="A652" s="99" t="s">
        <v>4253</v>
      </c>
      <c r="B652" s="100">
        <v>10</v>
      </c>
      <c r="C652" s="101" t="s">
        <v>4259</v>
      </c>
      <c r="D652" s="101" t="s">
        <v>6994</v>
      </c>
      <c r="E652" s="101"/>
      <c r="F652" s="101"/>
      <c r="G652" s="45" t="s">
        <v>5359</v>
      </c>
      <c r="H652" s="45" t="s">
        <v>5360</v>
      </c>
      <c r="I652" s="101"/>
      <c r="J652" s="101" t="s">
        <v>7427</v>
      </c>
      <c r="K652" s="101"/>
      <c r="L652" s="45" t="s">
        <v>7406</v>
      </c>
      <c r="M652" s="134">
        <v>0</v>
      </c>
      <c r="N652" s="45" t="s">
        <v>8434</v>
      </c>
      <c r="O652" s="45" t="s">
        <v>8439</v>
      </c>
      <c r="P652" s="101" t="s">
        <v>165</v>
      </c>
      <c r="Q652" s="101" t="s">
        <v>80</v>
      </c>
      <c r="R652" s="101"/>
      <c r="S652" s="101"/>
    </row>
    <row r="653" spans="1:19" x14ac:dyDescent="0.35">
      <c r="A653" s="99" t="s">
        <v>4253</v>
      </c>
      <c r="B653" s="100">
        <v>11</v>
      </c>
      <c r="C653" s="101" t="s">
        <v>4260</v>
      </c>
      <c r="D653" s="101" t="s">
        <v>6982</v>
      </c>
      <c r="E653" s="101"/>
      <c r="F653" s="101"/>
      <c r="G653" s="45" t="s">
        <v>5361</v>
      </c>
      <c r="H653" s="45" t="s">
        <v>5362</v>
      </c>
      <c r="I653" s="101"/>
      <c r="J653" s="101" t="s">
        <v>7427</v>
      </c>
      <c r="K653" s="101"/>
      <c r="L653" s="45" t="s">
        <v>7406</v>
      </c>
      <c r="M653" s="134">
        <v>0</v>
      </c>
      <c r="N653" s="45" t="s">
        <v>8434</v>
      </c>
      <c r="O653" s="45" t="s">
        <v>8439</v>
      </c>
      <c r="P653" s="101" t="s">
        <v>165</v>
      </c>
      <c r="Q653" s="101" t="s">
        <v>80</v>
      </c>
      <c r="R653" s="101"/>
      <c r="S653" s="101"/>
    </row>
    <row r="654" spans="1:19" x14ac:dyDescent="0.35">
      <c r="A654" s="99" t="s">
        <v>4253</v>
      </c>
      <c r="B654" s="100">
        <v>12</v>
      </c>
      <c r="C654" s="101" t="s">
        <v>4261</v>
      </c>
      <c r="D654" s="101" t="s">
        <v>6995</v>
      </c>
      <c r="E654" s="101"/>
      <c r="F654" s="101"/>
      <c r="G654" s="45" t="s">
        <v>5363</v>
      </c>
      <c r="H654" s="45" t="s">
        <v>5364</v>
      </c>
      <c r="I654" s="101"/>
      <c r="J654" s="101" t="s">
        <v>7427</v>
      </c>
      <c r="K654" s="101"/>
      <c r="L654" s="45" t="s">
        <v>7406</v>
      </c>
      <c r="M654" s="134">
        <v>0</v>
      </c>
      <c r="N654" s="45" t="s">
        <v>8434</v>
      </c>
      <c r="O654" s="45" t="s">
        <v>8439</v>
      </c>
      <c r="P654" s="101" t="s">
        <v>165</v>
      </c>
      <c r="Q654" s="101" t="s">
        <v>80</v>
      </c>
      <c r="R654" s="101"/>
      <c r="S654" s="101"/>
    </row>
    <row r="655" spans="1:19" x14ac:dyDescent="0.35">
      <c r="A655" s="99" t="s">
        <v>4253</v>
      </c>
      <c r="B655" s="100">
        <v>13</v>
      </c>
      <c r="C655" s="101" t="s">
        <v>4262</v>
      </c>
      <c r="D655" s="101" t="s">
        <v>6996</v>
      </c>
      <c r="E655" s="101"/>
      <c r="F655" s="101"/>
      <c r="G655" s="45" t="s">
        <v>5365</v>
      </c>
      <c r="H655" s="45" t="s">
        <v>5366</v>
      </c>
      <c r="I655" s="101"/>
      <c r="J655" s="101" t="s">
        <v>7427</v>
      </c>
      <c r="K655" s="101"/>
      <c r="L655" s="45" t="s">
        <v>7406</v>
      </c>
      <c r="M655" s="134">
        <v>0</v>
      </c>
      <c r="N655" s="45" t="s">
        <v>8434</v>
      </c>
      <c r="O655" s="45" t="s">
        <v>8439</v>
      </c>
      <c r="P655" s="101" t="s">
        <v>165</v>
      </c>
      <c r="Q655" s="101" t="s">
        <v>80</v>
      </c>
      <c r="R655" s="101"/>
      <c r="S655" s="101"/>
    </row>
    <row r="656" spans="1:19" x14ac:dyDescent="0.35">
      <c r="A656" s="99" t="s">
        <v>4253</v>
      </c>
      <c r="B656" s="100">
        <v>14</v>
      </c>
      <c r="C656" s="101" t="s">
        <v>4263</v>
      </c>
      <c r="D656" s="45" t="s">
        <v>6999</v>
      </c>
      <c r="E656" s="101"/>
      <c r="F656" s="101"/>
      <c r="G656" s="45" t="s">
        <v>5367</v>
      </c>
      <c r="H656" s="45" t="s">
        <v>5368</v>
      </c>
      <c r="I656" s="101"/>
      <c r="J656" s="101" t="s">
        <v>7427</v>
      </c>
      <c r="K656" s="101"/>
      <c r="L656" s="45" t="s">
        <v>7406</v>
      </c>
      <c r="M656" s="134">
        <v>0</v>
      </c>
      <c r="N656" s="45" t="s">
        <v>8434</v>
      </c>
      <c r="O656" s="45" t="s">
        <v>8439</v>
      </c>
      <c r="P656" s="101" t="s">
        <v>6299</v>
      </c>
      <c r="Q656" s="101" t="s">
        <v>80</v>
      </c>
      <c r="R656" s="101"/>
      <c r="S656" s="101"/>
    </row>
    <row r="657" spans="1:19" x14ac:dyDescent="0.35">
      <c r="A657" s="99" t="s">
        <v>4253</v>
      </c>
      <c r="B657" s="100">
        <v>15</v>
      </c>
      <c r="C657" s="101" t="s">
        <v>4264</v>
      </c>
      <c r="D657" s="101" t="s">
        <v>6991</v>
      </c>
      <c r="E657" s="101"/>
      <c r="F657" s="101"/>
      <c r="G657" s="45" t="s">
        <v>5369</v>
      </c>
      <c r="H657" s="45" t="s">
        <v>5370</v>
      </c>
      <c r="I657" s="101"/>
      <c r="J657" s="101" t="s">
        <v>7427</v>
      </c>
      <c r="K657" s="101"/>
      <c r="L657" s="45" t="s">
        <v>7406</v>
      </c>
      <c r="M657" s="134">
        <v>0</v>
      </c>
      <c r="N657" s="45" t="s">
        <v>8434</v>
      </c>
      <c r="O657" s="45" t="s">
        <v>8439</v>
      </c>
      <c r="P657" s="101" t="s">
        <v>165</v>
      </c>
      <c r="Q657" s="101" t="s">
        <v>80</v>
      </c>
      <c r="R657" s="101"/>
      <c r="S657" s="101"/>
    </row>
    <row r="658" spans="1:19" x14ac:dyDescent="0.35">
      <c r="A658" s="99" t="s">
        <v>4253</v>
      </c>
      <c r="B658" s="100">
        <v>16</v>
      </c>
      <c r="C658" s="101" t="s">
        <v>4265</v>
      </c>
      <c r="D658" s="101" t="s">
        <v>6997</v>
      </c>
      <c r="E658" s="101"/>
      <c r="F658" s="101"/>
      <c r="G658" s="45" t="s">
        <v>5371</v>
      </c>
      <c r="H658" s="45" t="s">
        <v>5372</v>
      </c>
      <c r="I658" s="101"/>
      <c r="J658" s="101" t="s">
        <v>7427</v>
      </c>
      <c r="K658" s="101"/>
      <c r="L658" s="45" t="s">
        <v>7406</v>
      </c>
      <c r="M658" s="134">
        <v>0</v>
      </c>
      <c r="N658" s="45" t="s">
        <v>8434</v>
      </c>
      <c r="O658" s="45" t="s">
        <v>8439</v>
      </c>
      <c r="P658" s="101" t="s">
        <v>165</v>
      </c>
      <c r="Q658" s="101" t="s">
        <v>80</v>
      </c>
      <c r="R658" s="101"/>
      <c r="S658" s="101"/>
    </row>
    <row r="659" spans="1:19" x14ac:dyDescent="0.35">
      <c r="A659" s="99" t="s">
        <v>4253</v>
      </c>
      <c r="B659" s="100">
        <v>17</v>
      </c>
      <c r="C659" s="101" t="s">
        <v>4266</v>
      </c>
      <c r="D659" s="101" t="s">
        <v>6998</v>
      </c>
      <c r="E659" s="101"/>
      <c r="F659" s="101"/>
      <c r="G659" s="45" t="s">
        <v>5373</v>
      </c>
      <c r="H659" s="45" t="s">
        <v>5374</v>
      </c>
      <c r="I659" s="101"/>
      <c r="J659" s="101" t="s">
        <v>7427</v>
      </c>
      <c r="K659" s="101"/>
      <c r="L659" s="45" t="s">
        <v>7406</v>
      </c>
      <c r="M659" s="134">
        <v>0</v>
      </c>
      <c r="N659" s="45" t="s">
        <v>8434</v>
      </c>
      <c r="O659" s="45" t="s">
        <v>8439</v>
      </c>
      <c r="P659" s="101" t="s">
        <v>165</v>
      </c>
      <c r="Q659" s="101" t="s">
        <v>80</v>
      </c>
      <c r="R659" s="101"/>
      <c r="S659" s="101"/>
    </row>
    <row r="660" spans="1:19" x14ac:dyDescent="0.35">
      <c r="A660" s="99" t="s">
        <v>4253</v>
      </c>
      <c r="B660" s="100">
        <v>18</v>
      </c>
      <c r="C660" s="101" t="s">
        <v>4267</v>
      </c>
      <c r="D660" s="45" t="s">
        <v>6983</v>
      </c>
      <c r="E660" s="101"/>
      <c r="F660" s="101"/>
      <c r="G660" s="45" t="s">
        <v>5375</v>
      </c>
      <c r="H660" s="45" t="s">
        <v>2861</v>
      </c>
      <c r="I660" s="101"/>
      <c r="J660" s="101" t="s">
        <v>7427</v>
      </c>
      <c r="K660" s="101"/>
      <c r="L660" s="45" t="s">
        <v>7406</v>
      </c>
      <c r="M660" s="134">
        <v>0</v>
      </c>
      <c r="N660" s="45" t="s">
        <v>8434</v>
      </c>
      <c r="O660" s="45" t="s">
        <v>8439</v>
      </c>
      <c r="P660" s="101" t="s">
        <v>165</v>
      </c>
      <c r="Q660" s="101" t="s">
        <v>80</v>
      </c>
      <c r="R660" s="101"/>
      <c r="S660" s="101"/>
    </row>
    <row r="661" spans="1:19" x14ac:dyDescent="0.35">
      <c r="A661" s="121" t="s">
        <v>2776</v>
      </c>
      <c r="B661" s="72">
        <v>-99</v>
      </c>
      <c r="C661" s="45" t="s">
        <v>292</v>
      </c>
      <c r="D661" s="101"/>
      <c r="E661" s="45"/>
      <c r="F661" s="101"/>
      <c r="G661" s="45" t="s">
        <v>292</v>
      </c>
      <c r="H661" s="45" t="s">
        <v>292</v>
      </c>
      <c r="I661" s="101"/>
      <c r="J661" s="45" t="s">
        <v>7427</v>
      </c>
      <c r="K661" s="45"/>
      <c r="L661" s="48" t="s">
        <v>7407</v>
      </c>
      <c r="M661" s="102" t="s">
        <v>8433</v>
      </c>
      <c r="N661" s="101" t="s">
        <v>8435</v>
      </c>
      <c r="O661" s="101"/>
      <c r="P661" s="117"/>
      <c r="Q661" s="117" t="s">
        <v>54</v>
      </c>
      <c r="R661" s="48"/>
      <c r="S661" s="48"/>
    </row>
    <row r="662" spans="1:19" x14ac:dyDescent="0.35">
      <c r="A662" s="121" t="s">
        <v>2776</v>
      </c>
      <c r="B662" s="72">
        <v>-99</v>
      </c>
      <c r="C662" s="45" t="s">
        <v>6603</v>
      </c>
      <c r="D662" s="101"/>
      <c r="E662" s="45"/>
      <c r="F662" s="101"/>
      <c r="G662" s="45" t="s">
        <v>6672</v>
      </c>
      <c r="H662" s="45" t="s">
        <v>6673</v>
      </c>
      <c r="I662" s="101"/>
      <c r="J662" s="45" t="s">
        <v>7427</v>
      </c>
      <c r="K662" s="45"/>
      <c r="L662" s="45" t="s">
        <v>7407</v>
      </c>
      <c r="M662" s="134"/>
      <c r="N662" s="45"/>
      <c r="O662" s="45"/>
      <c r="P662" s="117" t="s">
        <v>2982</v>
      </c>
      <c r="Q662" s="117" t="s">
        <v>54</v>
      </c>
      <c r="R662" s="48"/>
      <c r="S662" s="48"/>
    </row>
    <row r="663" spans="1:19" x14ac:dyDescent="0.35">
      <c r="A663" s="121" t="s">
        <v>2776</v>
      </c>
      <c r="B663" s="72">
        <v>-99</v>
      </c>
      <c r="C663" s="45" t="s">
        <v>6602</v>
      </c>
      <c r="D663" s="101"/>
      <c r="E663" s="45"/>
      <c r="F663" s="101"/>
      <c r="G663" s="45" t="s">
        <v>6670</v>
      </c>
      <c r="H663" s="45" t="s">
        <v>6671</v>
      </c>
      <c r="I663" s="101"/>
      <c r="J663" s="45" t="s">
        <v>7427</v>
      </c>
      <c r="K663" s="45"/>
      <c r="L663" s="45" t="s">
        <v>7408</v>
      </c>
      <c r="M663" s="134"/>
      <c r="N663" s="45"/>
      <c r="O663" s="45"/>
      <c r="P663" s="117" t="s">
        <v>3936</v>
      </c>
      <c r="Q663" s="117" t="s">
        <v>54</v>
      </c>
      <c r="R663" s="48"/>
      <c r="S663" s="48"/>
    </row>
    <row r="664" spans="1:19" x14ac:dyDescent="0.35">
      <c r="A664" s="103" t="s">
        <v>2776</v>
      </c>
      <c r="B664" s="90">
        <v>1</v>
      </c>
      <c r="C664" s="91" t="s">
        <v>93</v>
      </c>
      <c r="D664" s="93" t="s">
        <v>1921</v>
      </c>
      <c r="E664" s="92" t="s">
        <v>2120</v>
      </c>
      <c r="F664" s="91" t="s">
        <v>7625</v>
      </c>
      <c r="G664" s="91" t="s">
        <v>277</v>
      </c>
      <c r="H664" s="91" t="s">
        <v>278</v>
      </c>
      <c r="I664" s="91" t="s">
        <v>2301</v>
      </c>
      <c r="J664" s="93" t="s">
        <v>7427</v>
      </c>
      <c r="K664" s="93"/>
      <c r="L664" s="91" t="s">
        <v>91</v>
      </c>
      <c r="M664" s="135" t="s">
        <v>8433</v>
      </c>
      <c r="N664" s="93" t="s">
        <v>8435</v>
      </c>
      <c r="O664" s="93" t="s">
        <v>8438</v>
      </c>
      <c r="P664" s="103" t="s">
        <v>91</v>
      </c>
      <c r="Q664" s="103" t="s">
        <v>54</v>
      </c>
      <c r="R664" s="103"/>
      <c r="S664" s="103"/>
    </row>
    <row r="665" spans="1:19" x14ac:dyDescent="0.35">
      <c r="A665" s="101" t="s">
        <v>2776</v>
      </c>
      <c r="B665" s="84">
        <v>2</v>
      </c>
      <c r="C665" s="54" t="s">
        <v>120</v>
      </c>
      <c r="D665" s="52" t="s">
        <v>1920</v>
      </c>
      <c r="E665" s="51" t="s">
        <v>8182</v>
      </c>
      <c r="F665" s="49" t="s">
        <v>2136</v>
      </c>
      <c r="G665" s="52"/>
      <c r="H665" s="52"/>
      <c r="I665" s="51"/>
      <c r="J665" s="51" t="s">
        <v>7427</v>
      </c>
      <c r="K665" s="51"/>
      <c r="L665" s="49" t="s">
        <v>7407</v>
      </c>
      <c r="M665" s="136" t="s">
        <v>8433</v>
      </c>
      <c r="N665" s="51" t="s">
        <v>8435</v>
      </c>
      <c r="O665" s="51" t="s">
        <v>8438</v>
      </c>
      <c r="P665" s="101" t="s">
        <v>100</v>
      </c>
      <c r="Q665" s="101" t="s">
        <v>54</v>
      </c>
      <c r="R665" s="101"/>
      <c r="S665" s="101"/>
    </row>
    <row r="666" spans="1:19" x14ac:dyDescent="0.35">
      <c r="A666" s="101" t="s">
        <v>2776</v>
      </c>
      <c r="B666" s="84">
        <v>3</v>
      </c>
      <c r="C666" s="78" t="s">
        <v>2619</v>
      </c>
      <c r="D666" s="45" t="s">
        <v>2822</v>
      </c>
      <c r="E666" s="51" t="s">
        <v>8179</v>
      </c>
      <c r="F666" s="63" t="s">
        <v>7770</v>
      </c>
      <c r="G666" s="51" t="s">
        <v>3042</v>
      </c>
      <c r="H666" s="45" t="s">
        <v>2822</v>
      </c>
      <c r="I666" s="51"/>
      <c r="J666" s="51" t="s">
        <v>7427</v>
      </c>
      <c r="K666" s="51"/>
      <c r="L666" s="45" t="s">
        <v>91</v>
      </c>
      <c r="M666" s="134" t="s">
        <v>8433</v>
      </c>
      <c r="N666" s="45" t="s">
        <v>8434</v>
      </c>
      <c r="O666" s="45" t="s">
        <v>8438</v>
      </c>
      <c r="P666" s="101" t="s">
        <v>91</v>
      </c>
      <c r="Q666" s="101" t="s">
        <v>54</v>
      </c>
      <c r="R666" s="101"/>
      <c r="S666" s="101"/>
    </row>
    <row r="667" spans="1:19" x14ac:dyDescent="0.35">
      <c r="A667" s="101" t="s">
        <v>2776</v>
      </c>
      <c r="B667" s="84">
        <v>4</v>
      </c>
      <c r="C667" s="51" t="s">
        <v>2618</v>
      </c>
      <c r="D667" s="45" t="s">
        <v>2053</v>
      </c>
      <c r="E667" s="51" t="s">
        <v>8180</v>
      </c>
      <c r="F667" s="64" t="s">
        <v>2163</v>
      </c>
      <c r="G667" s="51" t="s">
        <v>3041</v>
      </c>
      <c r="H667" s="45" t="s">
        <v>2821</v>
      </c>
      <c r="I667" s="51"/>
      <c r="J667" s="51" t="s">
        <v>7427</v>
      </c>
      <c r="K667" s="51"/>
      <c r="L667" s="45" t="s">
        <v>153</v>
      </c>
      <c r="M667" s="134" t="s">
        <v>8433</v>
      </c>
      <c r="N667" s="45" t="s">
        <v>8434</v>
      </c>
      <c r="O667" s="45" t="s">
        <v>8438</v>
      </c>
      <c r="P667" s="101" t="s">
        <v>153</v>
      </c>
      <c r="Q667" s="101" t="s">
        <v>54</v>
      </c>
      <c r="R667" s="101"/>
      <c r="S667" s="101"/>
    </row>
    <row r="668" spans="1:19" x14ac:dyDescent="0.35">
      <c r="A668" s="101" t="s">
        <v>2776</v>
      </c>
      <c r="B668" s="84">
        <v>5</v>
      </c>
      <c r="C668" s="51" t="s">
        <v>2620</v>
      </c>
      <c r="D668" s="57" t="s">
        <v>3319</v>
      </c>
      <c r="E668" s="51" t="s">
        <v>8183</v>
      </c>
      <c r="F668" s="64" t="s">
        <v>7771</v>
      </c>
      <c r="G668" s="51" t="s">
        <v>3043</v>
      </c>
      <c r="H668" s="45" t="s">
        <v>2823</v>
      </c>
      <c r="I668" s="51"/>
      <c r="J668" s="51" t="s">
        <v>7427</v>
      </c>
      <c r="K668" s="51"/>
      <c r="L668" s="45" t="s">
        <v>91</v>
      </c>
      <c r="M668" s="134">
        <v>0</v>
      </c>
      <c r="N668" s="45" t="s">
        <v>8434</v>
      </c>
      <c r="O668" s="45" t="s">
        <v>8439</v>
      </c>
      <c r="P668" s="101" t="s">
        <v>91</v>
      </c>
      <c r="Q668" s="101" t="s">
        <v>54</v>
      </c>
      <c r="R668" s="101"/>
      <c r="S668" s="101"/>
    </row>
    <row r="669" spans="1:19" x14ac:dyDescent="0.35">
      <c r="A669" s="101" t="s">
        <v>2776</v>
      </c>
      <c r="B669" s="84">
        <v>6</v>
      </c>
      <c r="C669" s="51" t="s">
        <v>218</v>
      </c>
      <c r="D669" s="45" t="s">
        <v>1967</v>
      </c>
      <c r="E669" s="51" t="s">
        <v>8193</v>
      </c>
      <c r="F669" s="64" t="s">
        <v>7772</v>
      </c>
      <c r="G669" s="51" t="s">
        <v>3053</v>
      </c>
      <c r="H669" s="45" t="s">
        <v>523</v>
      </c>
      <c r="I669" s="51"/>
      <c r="J669" s="51" t="s">
        <v>7427</v>
      </c>
      <c r="K669" s="51"/>
      <c r="L669" s="45" t="s">
        <v>7407</v>
      </c>
      <c r="M669" s="134">
        <v>0</v>
      </c>
      <c r="N669" s="45" t="s">
        <v>8434</v>
      </c>
      <c r="O669" s="45" t="s">
        <v>8439</v>
      </c>
      <c r="P669" s="101" t="s">
        <v>100</v>
      </c>
      <c r="Q669" s="101" t="s">
        <v>54</v>
      </c>
      <c r="R669" s="101"/>
      <c r="S669" s="101"/>
    </row>
    <row r="670" spans="1:19" x14ac:dyDescent="0.35">
      <c r="A670" s="101" t="s">
        <v>2776</v>
      </c>
      <c r="B670" s="84">
        <v>7</v>
      </c>
      <c r="C670" s="51" t="s">
        <v>217</v>
      </c>
      <c r="D670" s="45" t="s">
        <v>1898</v>
      </c>
      <c r="E670" s="51" t="s">
        <v>8184</v>
      </c>
      <c r="F670" s="64" t="s">
        <v>7773</v>
      </c>
      <c r="G670" s="51" t="s">
        <v>3052</v>
      </c>
      <c r="H670" s="45" t="s">
        <v>521</v>
      </c>
      <c r="I670" s="51"/>
      <c r="J670" s="51" t="s">
        <v>7427</v>
      </c>
      <c r="K670" s="51"/>
      <c r="L670" s="45" t="s">
        <v>7406</v>
      </c>
      <c r="M670" s="134">
        <v>0</v>
      </c>
      <c r="N670" s="45" t="s">
        <v>8434</v>
      </c>
      <c r="O670" s="45" t="s">
        <v>8439</v>
      </c>
      <c r="P670" s="101" t="s">
        <v>211</v>
      </c>
      <c r="Q670" s="101" t="s">
        <v>54</v>
      </c>
      <c r="R670" s="101"/>
      <c r="S670" s="101"/>
    </row>
    <row r="671" spans="1:19" x14ac:dyDescent="0.35">
      <c r="A671" s="101" t="s">
        <v>2776</v>
      </c>
      <c r="B671" s="84">
        <v>8</v>
      </c>
      <c r="C671" s="51" t="s">
        <v>2621</v>
      </c>
      <c r="D671" s="45" t="s">
        <v>6441</v>
      </c>
      <c r="E671" s="51" t="s">
        <v>8185</v>
      </c>
      <c r="F671" s="64" t="s">
        <v>7774</v>
      </c>
      <c r="G671" s="51" t="s">
        <v>3044</v>
      </c>
      <c r="H671" s="45" t="s">
        <v>3411</v>
      </c>
      <c r="I671" s="51"/>
      <c r="J671" s="51" t="s">
        <v>3412</v>
      </c>
      <c r="K671" s="51" t="s">
        <v>7426</v>
      </c>
      <c r="L671" s="45" t="s">
        <v>91</v>
      </c>
      <c r="M671" s="134">
        <v>0</v>
      </c>
      <c r="N671" s="45" t="s">
        <v>8434</v>
      </c>
      <c r="O671" s="45" t="s">
        <v>8439</v>
      </c>
      <c r="P671" s="101" t="s">
        <v>92</v>
      </c>
      <c r="Q671" s="101" t="s">
        <v>54</v>
      </c>
      <c r="R671" s="101"/>
      <c r="S671" s="101"/>
    </row>
    <row r="672" spans="1:19" x14ac:dyDescent="0.35">
      <c r="A672" s="101" t="s">
        <v>2776</v>
      </c>
      <c r="B672" s="84">
        <v>9</v>
      </c>
      <c r="C672" s="51" t="s">
        <v>2622</v>
      </c>
      <c r="D672" s="45" t="s">
        <v>6440</v>
      </c>
      <c r="E672" s="51" t="s">
        <v>8186</v>
      </c>
      <c r="F672" s="64" t="s">
        <v>7775</v>
      </c>
      <c r="G672" s="51" t="s">
        <v>3045</v>
      </c>
      <c r="H672" s="45" t="s">
        <v>2825</v>
      </c>
      <c r="I672" s="51"/>
      <c r="J672" s="51" t="s">
        <v>3413</v>
      </c>
      <c r="K672" s="51" t="s">
        <v>7426</v>
      </c>
      <c r="L672" s="45" t="s">
        <v>91</v>
      </c>
      <c r="M672" s="134">
        <v>0</v>
      </c>
      <c r="N672" s="45" t="s">
        <v>8434</v>
      </c>
      <c r="O672" s="45" t="s">
        <v>8439</v>
      </c>
      <c r="P672" s="101" t="s">
        <v>92</v>
      </c>
      <c r="Q672" s="101" t="s">
        <v>54</v>
      </c>
      <c r="R672" s="101"/>
      <c r="S672" s="101"/>
    </row>
    <row r="673" spans="1:19" x14ac:dyDescent="0.35">
      <c r="A673" s="101" t="s">
        <v>2776</v>
      </c>
      <c r="B673" s="84">
        <v>10</v>
      </c>
      <c r="C673" s="51" t="s">
        <v>2623</v>
      </c>
      <c r="D673" s="45" t="s">
        <v>6439</v>
      </c>
      <c r="E673" s="51" t="s">
        <v>8187</v>
      </c>
      <c r="F673" s="64" t="s">
        <v>7776</v>
      </c>
      <c r="G673" s="51" t="s">
        <v>3046</v>
      </c>
      <c r="H673" s="45" t="s">
        <v>2826</v>
      </c>
      <c r="I673" s="51"/>
      <c r="J673" s="51" t="s">
        <v>3414</v>
      </c>
      <c r="K673" s="51" t="s">
        <v>7426</v>
      </c>
      <c r="L673" s="45" t="s">
        <v>91</v>
      </c>
      <c r="M673" s="134">
        <v>0</v>
      </c>
      <c r="N673" s="45" t="s">
        <v>8434</v>
      </c>
      <c r="O673" s="45" t="s">
        <v>8439</v>
      </c>
      <c r="P673" s="101" t="s">
        <v>92</v>
      </c>
      <c r="Q673" s="101" t="s">
        <v>54</v>
      </c>
      <c r="R673" s="101"/>
      <c r="S673" s="101"/>
    </row>
    <row r="674" spans="1:19" x14ac:dyDescent="0.35">
      <c r="A674" s="101" t="s">
        <v>2776</v>
      </c>
      <c r="B674" s="84">
        <v>11</v>
      </c>
      <c r="C674" s="51" t="s">
        <v>2624</v>
      </c>
      <c r="D674" s="45" t="s">
        <v>6429</v>
      </c>
      <c r="E674" s="51" t="s">
        <v>8188</v>
      </c>
      <c r="F674" s="64" t="s">
        <v>7777</v>
      </c>
      <c r="G674" s="51" t="s">
        <v>3047</v>
      </c>
      <c r="H674" s="45" t="s">
        <v>2827</v>
      </c>
      <c r="I674" s="51"/>
      <c r="J674" s="51" t="s">
        <v>3415</v>
      </c>
      <c r="K674" s="51" t="s">
        <v>7426</v>
      </c>
      <c r="L674" s="45" t="s">
        <v>91</v>
      </c>
      <c r="M674" s="134">
        <v>0</v>
      </c>
      <c r="N674" s="45" t="s">
        <v>8434</v>
      </c>
      <c r="O674" s="45" t="s">
        <v>8439</v>
      </c>
      <c r="P674" s="101" t="s">
        <v>92</v>
      </c>
      <c r="Q674" s="101" t="s">
        <v>54</v>
      </c>
      <c r="R674" s="101"/>
      <c r="S674" s="101"/>
    </row>
    <row r="675" spans="1:19" x14ac:dyDescent="0.35">
      <c r="A675" s="101" t="s">
        <v>2776</v>
      </c>
      <c r="B675" s="84">
        <v>12</v>
      </c>
      <c r="C675" s="51" t="s">
        <v>2625</v>
      </c>
      <c r="D675" s="45" t="s">
        <v>6430</v>
      </c>
      <c r="E675" s="51" t="s">
        <v>8189</v>
      </c>
      <c r="F675" s="64" t="s">
        <v>7778</v>
      </c>
      <c r="G675" s="51" t="s">
        <v>3048</v>
      </c>
      <c r="H675" s="45" t="s">
        <v>2828</v>
      </c>
      <c r="I675" s="51"/>
      <c r="J675" s="51" t="s">
        <v>3416</v>
      </c>
      <c r="K675" s="51" t="s">
        <v>7426</v>
      </c>
      <c r="L675" s="45" t="s">
        <v>91</v>
      </c>
      <c r="M675" s="134">
        <v>0</v>
      </c>
      <c r="N675" s="45" t="s">
        <v>8434</v>
      </c>
      <c r="O675" s="45" t="s">
        <v>8439</v>
      </c>
      <c r="P675" s="101" t="s">
        <v>92</v>
      </c>
      <c r="Q675" s="101" t="s">
        <v>54</v>
      </c>
      <c r="R675" s="101"/>
      <c r="S675" s="101"/>
    </row>
    <row r="676" spans="1:19" x14ac:dyDescent="0.35">
      <c r="A676" s="101" t="s">
        <v>2776</v>
      </c>
      <c r="B676" s="84">
        <v>13</v>
      </c>
      <c r="C676" s="51" t="s">
        <v>2628</v>
      </c>
      <c r="D676" s="45" t="s">
        <v>6431</v>
      </c>
      <c r="E676" s="51" t="s">
        <v>8190</v>
      </c>
      <c r="F676" s="64" t="s">
        <v>7779</v>
      </c>
      <c r="G676" s="51" t="s">
        <v>3051</v>
      </c>
      <c r="H676" s="45" t="s">
        <v>2831</v>
      </c>
      <c r="I676" s="51"/>
      <c r="J676" s="51" t="s">
        <v>3417</v>
      </c>
      <c r="K676" s="51" t="s">
        <v>7426</v>
      </c>
      <c r="L676" s="45" t="s">
        <v>91</v>
      </c>
      <c r="M676" s="134">
        <v>0</v>
      </c>
      <c r="N676" s="45" t="s">
        <v>8434</v>
      </c>
      <c r="O676" s="45" t="s">
        <v>8439</v>
      </c>
      <c r="P676" s="101" t="s">
        <v>92</v>
      </c>
      <c r="Q676" s="101" t="s">
        <v>54</v>
      </c>
      <c r="R676" s="101"/>
      <c r="S676" s="101"/>
    </row>
    <row r="677" spans="1:19" x14ac:dyDescent="0.35">
      <c r="A677" s="101" t="s">
        <v>2776</v>
      </c>
      <c r="B677" s="84">
        <v>14</v>
      </c>
      <c r="C677" s="51" t="s">
        <v>2626</v>
      </c>
      <c r="D677" s="45" t="s">
        <v>6432</v>
      </c>
      <c r="E677" s="51" t="s">
        <v>8191</v>
      </c>
      <c r="F677" s="64" t="s">
        <v>7780</v>
      </c>
      <c r="G677" s="51" t="s">
        <v>3049</v>
      </c>
      <c r="H677" s="45" t="s">
        <v>2829</v>
      </c>
      <c r="I677" s="51"/>
      <c r="J677" s="51" t="s">
        <v>3418</v>
      </c>
      <c r="K677" s="51" t="s">
        <v>7426</v>
      </c>
      <c r="L677" s="45" t="s">
        <v>91</v>
      </c>
      <c r="M677" s="134">
        <v>0</v>
      </c>
      <c r="N677" s="45" t="s">
        <v>8434</v>
      </c>
      <c r="O677" s="45" t="s">
        <v>8439</v>
      </c>
      <c r="P677" s="101" t="s">
        <v>92</v>
      </c>
      <c r="Q677" s="101" t="s">
        <v>54</v>
      </c>
      <c r="R677" s="101"/>
      <c r="S677" s="101"/>
    </row>
    <row r="678" spans="1:19" x14ac:dyDescent="0.35">
      <c r="A678" s="101" t="s">
        <v>2776</v>
      </c>
      <c r="B678" s="84">
        <v>15</v>
      </c>
      <c r="C678" s="51" t="s">
        <v>2627</v>
      </c>
      <c r="D678" s="45" t="s">
        <v>6433</v>
      </c>
      <c r="E678" s="51" t="s">
        <v>8192</v>
      </c>
      <c r="F678" s="64" t="s">
        <v>7781</v>
      </c>
      <c r="G678" s="51" t="s">
        <v>3050</v>
      </c>
      <c r="H678" s="45" t="s">
        <v>2830</v>
      </c>
      <c r="I678" s="51"/>
      <c r="J678" s="51" t="s">
        <v>3419</v>
      </c>
      <c r="K678" s="51" t="s">
        <v>7426</v>
      </c>
      <c r="L678" s="45" t="s">
        <v>91</v>
      </c>
      <c r="M678" s="134">
        <v>0</v>
      </c>
      <c r="N678" s="45" t="s">
        <v>8434</v>
      </c>
      <c r="O678" s="45" t="s">
        <v>8439</v>
      </c>
      <c r="P678" s="101" t="s">
        <v>92</v>
      </c>
      <c r="Q678" s="101" t="s">
        <v>54</v>
      </c>
      <c r="R678" s="101"/>
      <c r="S678" s="101"/>
    </row>
    <row r="679" spans="1:19" x14ac:dyDescent="0.35">
      <c r="A679" s="103" t="s">
        <v>2776</v>
      </c>
      <c r="B679" s="90">
        <v>16</v>
      </c>
      <c r="C679" s="91" t="s">
        <v>7459</v>
      </c>
      <c r="D679" s="91" t="s">
        <v>1893</v>
      </c>
      <c r="E679" s="92" t="s">
        <v>8181</v>
      </c>
      <c r="F679" s="91" t="s">
        <v>2162</v>
      </c>
      <c r="G679" s="91"/>
      <c r="H679" s="91"/>
      <c r="I679" s="91"/>
      <c r="J679" s="93" t="s">
        <v>7427</v>
      </c>
      <c r="K679" s="93"/>
      <c r="L679" s="91" t="s">
        <v>91</v>
      </c>
      <c r="M679" s="135">
        <v>0</v>
      </c>
      <c r="N679" s="93" t="s">
        <v>8434</v>
      </c>
      <c r="O679" s="93" t="s">
        <v>8439</v>
      </c>
      <c r="P679" s="103" t="s">
        <v>91</v>
      </c>
      <c r="Q679" s="103" t="s">
        <v>54</v>
      </c>
      <c r="R679" s="103"/>
      <c r="S679" s="103"/>
    </row>
    <row r="680" spans="1:19" x14ac:dyDescent="0.35">
      <c r="A680" s="122" t="s">
        <v>2780</v>
      </c>
      <c r="B680" s="72">
        <v>-99</v>
      </c>
      <c r="C680" s="45" t="s">
        <v>292</v>
      </c>
      <c r="D680" s="101"/>
      <c r="E680" s="45"/>
      <c r="F680" s="101"/>
      <c r="G680" s="45" t="s">
        <v>292</v>
      </c>
      <c r="H680" s="45" t="s">
        <v>292</v>
      </c>
      <c r="I680" s="101"/>
      <c r="J680" s="45" t="s">
        <v>7427</v>
      </c>
      <c r="K680" s="45"/>
      <c r="L680" s="48" t="s">
        <v>7407</v>
      </c>
      <c r="M680" s="102" t="s">
        <v>8433</v>
      </c>
      <c r="N680" s="101" t="s">
        <v>8435</v>
      </c>
      <c r="O680" s="101"/>
      <c r="P680" s="117"/>
      <c r="Q680" s="117" t="s">
        <v>54</v>
      </c>
      <c r="R680" s="48"/>
      <c r="S680" s="48"/>
    </row>
    <row r="681" spans="1:19" x14ac:dyDescent="0.35">
      <c r="A681" s="103" t="s">
        <v>2780</v>
      </c>
      <c r="B681" s="90">
        <v>1</v>
      </c>
      <c r="C681" s="91" t="s">
        <v>93</v>
      </c>
      <c r="D681" s="93" t="s">
        <v>1921</v>
      </c>
      <c r="E681" s="92" t="s">
        <v>2120</v>
      </c>
      <c r="F681" s="91" t="s">
        <v>7625</v>
      </c>
      <c r="G681" s="91" t="s">
        <v>277</v>
      </c>
      <c r="H681" s="91" t="s">
        <v>278</v>
      </c>
      <c r="I681" s="91" t="s">
        <v>2301</v>
      </c>
      <c r="J681" s="93" t="s">
        <v>7427</v>
      </c>
      <c r="K681" s="93"/>
      <c r="L681" s="91" t="s">
        <v>91</v>
      </c>
      <c r="M681" s="135" t="s">
        <v>8433</v>
      </c>
      <c r="N681" s="93" t="s">
        <v>8435</v>
      </c>
      <c r="O681" s="93" t="s">
        <v>8438</v>
      </c>
      <c r="P681" s="103" t="s">
        <v>91</v>
      </c>
      <c r="Q681" s="103" t="s">
        <v>54</v>
      </c>
      <c r="R681" s="103"/>
      <c r="S681" s="103"/>
    </row>
    <row r="682" spans="1:19" x14ac:dyDescent="0.35">
      <c r="A682" s="101" t="s">
        <v>2780</v>
      </c>
      <c r="B682" s="84">
        <v>2</v>
      </c>
      <c r="C682" s="54" t="s">
        <v>120</v>
      </c>
      <c r="D682" s="49" t="s">
        <v>1948</v>
      </c>
      <c r="E682" s="49" t="s">
        <v>8182</v>
      </c>
      <c r="F682" s="63" t="s">
        <v>7583</v>
      </c>
      <c r="G682" s="52"/>
      <c r="H682" s="52"/>
      <c r="I682" s="51"/>
      <c r="J682" s="51" t="s">
        <v>7427</v>
      </c>
      <c r="K682" s="51"/>
      <c r="L682" s="49" t="s">
        <v>7407</v>
      </c>
      <c r="M682" s="136" t="s">
        <v>8433</v>
      </c>
      <c r="N682" s="51" t="s">
        <v>8435</v>
      </c>
      <c r="O682" s="51" t="s">
        <v>8438</v>
      </c>
      <c r="P682" s="101" t="s">
        <v>100</v>
      </c>
      <c r="Q682" s="101" t="s">
        <v>54</v>
      </c>
      <c r="R682" s="101"/>
      <c r="S682" s="101"/>
    </row>
    <row r="683" spans="1:19" x14ac:dyDescent="0.35">
      <c r="A683" s="101" t="s">
        <v>2780</v>
      </c>
      <c r="B683" s="84">
        <v>3</v>
      </c>
      <c r="C683" s="51" t="s">
        <v>2629</v>
      </c>
      <c r="D683" s="49" t="s">
        <v>1901</v>
      </c>
      <c r="E683" s="51" t="s">
        <v>8194</v>
      </c>
      <c r="F683" s="64" t="s">
        <v>2185</v>
      </c>
      <c r="G683" s="51" t="s">
        <v>3054</v>
      </c>
      <c r="H683" s="45" t="s">
        <v>2832</v>
      </c>
      <c r="I683" s="51"/>
      <c r="J683" s="51" t="s">
        <v>7427</v>
      </c>
      <c r="K683" s="51"/>
      <c r="L683" s="45" t="s">
        <v>7406</v>
      </c>
      <c r="M683" s="134" t="s">
        <v>8433</v>
      </c>
      <c r="N683" s="45" t="s">
        <v>8434</v>
      </c>
      <c r="O683" s="45" t="s">
        <v>8438</v>
      </c>
      <c r="P683" s="101" t="s">
        <v>156</v>
      </c>
      <c r="Q683" s="101" t="s">
        <v>54</v>
      </c>
      <c r="R683" s="101"/>
      <c r="S683" s="101"/>
    </row>
    <row r="684" spans="1:19" x14ac:dyDescent="0.35">
      <c r="A684" s="101" t="s">
        <v>2780</v>
      </c>
      <c r="B684" s="84">
        <v>4</v>
      </c>
      <c r="C684" s="51" t="s">
        <v>2630</v>
      </c>
      <c r="D684" s="49" t="s">
        <v>1902</v>
      </c>
      <c r="E684" s="51" t="s">
        <v>8195</v>
      </c>
      <c r="F684" s="64" t="s">
        <v>2186</v>
      </c>
      <c r="G684" s="51" t="s">
        <v>3055</v>
      </c>
      <c r="H684" s="45" t="s">
        <v>2833</v>
      </c>
      <c r="I684" s="51"/>
      <c r="J684" s="51" t="s">
        <v>7427</v>
      </c>
      <c r="K684" s="51"/>
      <c r="L684" s="45" t="s">
        <v>7406</v>
      </c>
      <c r="M684" s="134" t="s">
        <v>8433</v>
      </c>
      <c r="N684" s="45" t="s">
        <v>8434</v>
      </c>
      <c r="O684" s="45" t="s">
        <v>8438</v>
      </c>
      <c r="P684" s="101" t="s">
        <v>156</v>
      </c>
      <c r="Q684" s="101" t="s">
        <v>54</v>
      </c>
      <c r="R684" s="101"/>
      <c r="S684" s="101"/>
    </row>
    <row r="685" spans="1:19" x14ac:dyDescent="0.35">
      <c r="A685" s="101" t="s">
        <v>2780</v>
      </c>
      <c r="B685" s="84">
        <v>5</v>
      </c>
      <c r="C685" s="51" t="s">
        <v>2631</v>
      </c>
      <c r="D685" s="49" t="s">
        <v>3325</v>
      </c>
      <c r="E685" s="51" t="s">
        <v>8230</v>
      </c>
      <c r="F685" s="64" t="s">
        <v>8211</v>
      </c>
      <c r="G685" s="51" t="s">
        <v>3056</v>
      </c>
      <c r="H685" s="45" t="s">
        <v>2834</v>
      </c>
      <c r="I685" s="51"/>
      <c r="J685" s="51" t="s">
        <v>7427</v>
      </c>
      <c r="K685" s="51"/>
      <c r="L685" s="45" t="s">
        <v>7406</v>
      </c>
      <c r="M685" s="134">
        <v>0</v>
      </c>
      <c r="N685" s="45" t="s">
        <v>8434</v>
      </c>
      <c r="O685" s="45" t="s">
        <v>8439</v>
      </c>
      <c r="P685" s="101" t="s">
        <v>2983</v>
      </c>
      <c r="Q685" s="101" t="s">
        <v>54</v>
      </c>
      <c r="R685" s="101"/>
      <c r="S685" s="101"/>
    </row>
    <row r="686" spans="1:19" x14ac:dyDescent="0.35">
      <c r="A686" s="101" t="s">
        <v>2780</v>
      </c>
      <c r="B686" s="84">
        <v>6</v>
      </c>
      <c r="C686" s="51" t="s">
        <v>2644</v>
      </c>
      <c r="D686" s="51" t="s">
        <v>3356</v>
      </c>
      <c r="E686" s="51" t="s">
        <v>8210</v>
      </c>
      <c r="F686" s="64" t="s">
        <v>7782</v>
      </c>
      <c r="G686" s="51" t="s">
        <v>3069</v>
      </c>
      <c r="H686" s="45" t="s">
        <v>2847</v>
      </c>
      <c r="I686" s="51"/>
      <c r="J686" s="51" t="s">
        <v>7427</v>
      </c>
      <c r="K686" s="51"/>
      <c r="L686" s="45" t="s">
        <v>7406</v>
      </c>
      <c r="M686" s="134">
        <v>0</v>
      </c>
      <c r="N686" s="45" t="s">
        <v>8434</v>
      </c>
      <c r="O686" s="45" t="s">
        <v>8439</v>
      </c>
      <c r="P686" s="101" t="s">
        <v>100</v>
      </c>
      <c r="Q686" s="101" t="s">
        <v>54</v>
      </c>
      <c r="R686" s="101"/>
      <c r="S686" s="101"/>
    </row>
    <row r="687" spans="1:19" x14ac:dyDescent="0.35">
      <c r="A687" s="101" t="s">
        <v>2780</v>
      </c>
      <c r="B687" s="84">
        <v>7</v>
      </c>
      <c r="C687" s="51" t="s">
        <v>2635</v>
      </c>
      <c r="D687" s="51" t="s">
        <v>3327</v>
      </c>
      <c r="E687" s="51" t="s">
        <v>8209</v>
      </c>
      <c r="F687" s="64" t="s">
        <v>7783</v>
      </c>
      <c r="G687" s="51" t="s">
        <v>3060</v>
      </c>
      <c r="H687" s="45" t="s">
        <v>2838</v>
      </c>
      <c r="I687" s="51"/>
      <c r="J687" s="51" t="s">
        <v>7427</v>
      </c>
      <c r="K687" s="51"/>
      <c r="L687" s="45" t="s">
        <v>7406</v>
      </c>
      <c r="M687" s="134">
        <v>0</v>
      </c>
      <c r="N687" s="45" t="s">
        <v>8434</v>
      </c>
      <c r="O687" s="45" t="s">
        <v>8439</v>
      </c>
      <c r="P687" s="101" t="s">
        <v>100</v>
      </c>
      <c r="Q687" s="101" t="s">
        <v>54</v>
      </c>
      <c r="R687" s="101"/>
      <c r="S687" s="101"/>
    </row>
    <row r="688" spans="1:19" x14ac:dyDescent="0.35">
      <c r="A688" s="101" t="s">
        <v>2780</v>
      </c>
      <c r="B688" s="84">
        <v>8</v>
      </c>
      <c r="C688" s="51" t="s">
        <v>2636</v>
      </c>
      <c r="D688" s="51" t="s">
        <v>3328</v>
      </c>
      <c r="E688" s="51" t="s">
        <v>8208</v>
      </c>
      <c r="F688" s="64" t="s">
        <v>7784</v>
      </c>
      <c r="G688" s="51" t="s">
        <v>3061</v>
      </c>
      <c r="H688" s="45" t="s">
        <v>2839</v>
      </c>
      <c r="I688" s="51"/>
      <c r="J688" s="51" t="s">
        <v>7427</v>
      </c>
      <c r="K688" s="51"/>
      <c r="L688" s="45" t="s">
        <v>7406</v>
      </c>
      <c r="M688" s="134">
        <v>0</v>
      </c>
      <c r="N688" s="45" t="s">
        <v>8434</v>
      </c>
      <c r="O688" s="45" t="s">
        <v>8439</v>
      </c>
      <c r="P688" s="101" t="s">
        <v>100</v>
      </c>
      <c r="Q688" s="101" t="s">
        <v>54</v>
      </c>
      <c r="R688" s="101"/>
      <c r="S688" s="101"/>
    </row>
    <row r="689" spans="1:19" x14ac:dyDescent="0.35">
      <c r="A689" s="101" t="s">
        <v>2780</v>
      </c>
      <c r="B689" s="84">
        <v>9</v>
      </c>
      <c r="C689" s="51" t="s">
        <v>2632</v>
      </c>
      <c r="D689" s="51" t="s">
        <v>1972</v>
      </c>
      <c r="E689" s="51" t="s">
        <v>8207</v>
      </c>
      <c r="F689" s="64" t="s">
        <v>2274</v>
      </c>
      <c r="G689" s="51" t="s">
        <v>3057</v>
      </c>
      <c r="H689" s="45" t="s">
        <v>2835</v>
      </c>
      <c r="I689" s="51"/>
      <c r="J689" s="51" t="s">
        <v>7427</v>
      </c>
      <c r="K689" s="51"/>
      <c r="L689" s="45" t="s">
        <v>7406</v>
      </c>
      <c r="M689" s="134">
        <v>0</v>
      </c>
      <c r="N689" s="45" t="s">
        <v>8434</v>
      </c>
      <c r="O689" s="45" t="s">
        <v>8439</v>
      </c>
      <c r="P689" s="101" t="s">
        <v>195</v>
      </c>
      <c r="Q689" s="101" t="s">
        <v>54</v>
      </c>
      <c r="R689" s="101"/>
      <c r="S689" s="101"/>
    </row>
    <row r="690" spans="1:19" x14ac:dyDescent="0.35">
      <c r="A690" s="101" t="s">
        <v>2780</v>
      </c>
      <c r="B690" s="84">
        <v>10</v>
      </c>
      <c r="C690" s="51" t="s">
        <v>2633</v>
      </c>
      <c r="D690" s="51" t="s">
        <v>8203</v>
      </c>
      <c r="E690" s="51" t="s">
        <v>8205</v>
      </c>
      <c r="F690" s="64" t="s">
        <v>8204</v>
      </c>
      <c r="G690" s="51" t="s">
        <v>3058</v>
      </c>
      <c r="H690" s="45" t="s">
        <v>2836</v>
      </c>
      <c r="I690" s="51"/>
      <c r="J690" s="51" t="s">
        <v>7427</v>
      </c>
      <c r="K690" s="51"/>
      <c r="L690" s="45" t="s">
        <v>7406</v>
      </c>
      <c r="M690" s="134">
        <v>1</v>
      </c>
      <c r="N690" s="45" t="s">
        <v>8434</v>
      </c>
      <c r="O690" s="45" t="s">
        <v>8439</v>
      </c>
      <c r="P690" s="101" t="s">
        <v>195</v>
      </c>
      <c r="Q690" s="101" t="s">
        <v>54</v>
      </c>
      <c r="R690" s="101"/>
      <c r="S690" s="101"/>
    </row>
    <row r="691" spans="1:19" x14ac:dyDescent="0.35">
      <c r="A691" s="101" t="s">
        <v>2780</v>
      </c>
      <c r="B691" s="84">
        <v>11</v>
      </c>
      <c r="C691" s="51" t="s">
        <v>2634</v>
      </c>
      <c r="D691" s="51" t="s">
        <v>3326</v>
      </c>
      <c r="E691" s="51" t="s">
        <v>8206</v>
      </c>
      <c r="F691" s="64" t="s">
        <v>7785</v>
      </c>
      <c r="G691" s="51" t="s">
        <v>3059</v>
      </c>
      <c r="H691" s="45" t="s">
        <v>2837</v>
      </c>
      <c r="I691" s="51"/>
      <c r="J691" s="51" t="s">
        <v>7427</v>
      </c>
      <c r="K691" s="51"/>
      <c r="L691" s="45" t="s">
        <v>7406</v>
      </c>
      <c r="M691" s="134">
        <v>0</v>
      </c>
      <c r="N691" s="45" t="s">
        <v>8434</v>
      </c>
      <c r="O691" s="45" t="s">
        <v>8439</v>
      </c>
      <c r="P691" s="101" t="s">
        <v>195</v>
      </c>
      <c r="Q691" s="101" t="s">
        <v>54</v>
      </c>
      <c r="R691" s="101"/>
      <c r="S691" s="101"/>
    </row>
    <row r="692" spans="1:19" x14ac:dyDescent="0.35">
      <c r="A692" s="101" t="s">
        <v>2780</v>
      </c>
      <c r="B692" s="84">
        <v>12</v>
      </c>
      <c r="C692" s="51" t="s">
        <v>2637</v>
      </c>
      <c r="D692" s="51" t="s">
        <v>3346</v>
      </c>
      <c r="E692" s="51" t="s">
        <v>8196</v>
      </c>
      <c r="F692" s="64" t="s">
        <v>7786</v>
      </c>
      <c r="G692" s="51" t="s">
        <v>3062</v>
      </c>
      <c r="H692" s="45" t="s">
        <v>2840</v>
      </c>
      <c r="I692" s="51"/>
      <c r="J692" s="51" t="s">
        <v>7427</v>
      </c>
      <c r="K692" s="51"/>
      <c r="L692" s="45" t="s">
        <v>7406</v>
      </c>
      <c r="M692" s="134">
        <v>0</v>
      </c>
      <c r="N692" s="45" t="s">
        <v>8434</v>
      </c>
      <c r="O692" s="45" t="s">
        <v>8439</v>
      </c>
      <c r="P692" s="101" t="s">
        <v>2984</v>
      </c>
      <c r="Q692" s="101" t="s">
        <v>54</v>
      </c>
      <c r="R692" s="101"/>
      <c r="S692" s="101"/>
    </row>
    <row r="693" spans="1:19" x14ac:dyDescent="0.35">
      <c r="A693" s="101" t="s">
        <v>2780</v>
      </c>
      <c r="B693" s="84">
        <v>13</v>
      </c>
      <c r="C693" s="51" t="s">
        <v>2638</v>
      </c>
      <c r="D693" s="51" t="s">
        <v>3351</v>
      </c>
      <c r="E693" s="51" t="s">
        <v>8200</v>
      </c>
      <c r="F693" s="64" t="s">
        <v>7787</v>
      </c>
      <c r="G693" s="51" t="s">
        <v>3063</v>
      </c>
      <c r="H693" s="45" t="s">
        <v>2841</v>
      </c>
      <c r="I693" s="51"/>
      <c r="J693" s="51" t="s">
        <v>7427</v>
      </c>
      <c r="K693" s="51"/>
      <c r="L693" s="45" t="s">
        <v>7406</v>
      </c>
      <c r="M693" s="134">
        <v>0</v>
      </c>
      <c r="N693" s="45" t="s">
        <v>8434</v>
      </c>
      <c r="O693" s="45" t="s">
        <v>8439</v>
      </c>
      <c r="P693" s="101" t="s">
        <v>2985</v>
      </c>
      <c r="Q693" s="101" t="s">
        <v>54</v>
      </c>
      <c r="R693" s="101"/>
      <c r="S693" s="101"/>
    </row>
    <row r="694" spans="1:19" x14ac:dyDescent="0.35">
      <c r="A694" s="101" t="s">
        <v>2780</v>
      </c>
      <c r="B694" s="84">
        <v>14</v>
      </c>
      <c r="C694" s="51" t="s">
        <v>2639</v>
      </c>
      <c r="D694" s="51" t="s">
        <v>3349</v>
      </c>
      <c r="E694" s="51" t="s">
        <v>8201</v>
      </c>
      <c r="F694" s="64" t="s">
        <v>7788</v>
      </c>
      <c r="G694" s="51" t="s">
        <v>3064</v>
      </c>
      <c r="H694" s="45" t="s">
        <v>2842</v>
      </c>
      <c r="I694" s="51"/>
      <c r="J694" s="51" t="s">
        <v>7427</v>
      </c>
      <c r="K694" s="51"/>
      <c r="L694" s="45" t="s">
        <v>7406</v>
      </c>
      <c r="M694" s="134">
        <v>0</v>
      </c>
      <c r="N694" s="45" t="s">
        <v>8434</v>
      </c>
      <c r="O694" s="45" t="s">
        <v>8439</v>
      </c>
      <c r="P694" s="101" t="s">
        <v>2985</v>
      </c>
      <c r="Q694" s="101" t="s">
        <v>54</v>
      </c>
      <c r="R694" s="101"/>
      <c r="S694" s="101"/>
    </row>
    <row r="695" spans="1:19" x14ac:dyDescent="0.35">
      <c r="A695" s="101" t="s">
        <v>2780</v>
      </c>
      <c r="B695" s="84">
        <v>15</v>
      </c>
      <c r="C695" s="51" t="s">
        <v>2640</v>
      </c>
      <c r="D695" s="51" t="s">
        <v>3350</v>
      </c>
      <c r="E695" s="51" t="s">
        <v>8202</v>
      </c>
      <c r="F695" s="64" t="s">
        <v>7789</v>
      </c>
      <c r="G695" s="51" t="s">
        <v>3065</v>
      </c>
      <c r="H695" s="45" t="s">
        <v>2843</v>
      </c>
      <c r="I695" s="51"/>
      <c r="J695" s="51" t="s">
        <v>7427</v>
      </c>
      <c r="K695" s="51"/>
      <c r="L695" s="45" t="s">
        <v>7406</v>
      </c>
      <c r="M695" s="134">
        <v>0</v>
      </c>
      <c r="N695" s="45" t="s">
        <v>8434</v>
      </c>
      <c r="O695" s="45" t="s">
        <v>8439</v>
      </c>
      <c r="P695" s="101" t="s">
        <v>2985</v>
      </c>
      <c r="Q695" s="101" t="s">
        <v>54</v>
      </c>
      <c r="R695" s="101"/>
      <c r="S695" s="101"/>
    </row>
    <row r="696" spans="1:19" x14ac:dyDescent="0.35">
      <c r="A696" s="101" t="s">
        <v>2780</v>
      </c>
      <c r="B696" s="84">
        <v>16</v>
      </c>
      <c r="C696" s="51" t="s">
        <v>2643</v>
      </c>
      <c r="D696" s="51" t="s">
        <v>3347</v>
      </c>
      <c r="E696" s="51" t="s">
        <v>8197</v>
      </c>
      <c r="F696" s="64" t="s">
        <v>7790</v>
      </c>
      <c r="G696" s="51" t="s">
        <v>3068</v>
      </c>
      <c r="H696" s="45" t="s">
        <v>2846</v>
      </c>
      <c r="I696" s="51"/>
      <c r="J696" s="51" t="s">
        <v>7427</v>
      </c>
      <c r="K696" s="51"/>
      <c r="L696" s="45" t="s">
        <v>7406</v>
      </c>
      <c r="M696" s="134">
        <v>0</v>
      </c>
      <c r="N696" s="45" t="s">
        <v>8434</v>
      </c>
      <c r="O696" s="45" t="s">
        <v>8439</v>
      </c>
      <c r="P696" s="101" t="s">
        <v>2984</v>
      </c>
      <c r="Q696" s="101" t="s">
        <v>54</v>
      </c>
      <c r="R696" s="101"/>
      <c r="S696" s="101"/>
    </row>
    <row r="697" spans="1:19" x14ac:dyDescent="0.35">
      <c r="A697" s="101" t="s">
        <v>2780</v>
      </c>
      <c r="B697" s="84">
        <v>17</v>
      </c>
      <c r="C697" s="51" t="s">
        <v>2641</v>
      </c>
      <c r="D697" s="51" t="s">
        <v>3348</v>
      </c>
      <c r="E697" s="51" t="s">
        <v>8198</v>
      </c>
      <c r="F697" s="64" t="s">
        <v>7791</v>
      </c>
      <c r="G697" s="51" t="s">
        <v>3066</v>
      </c>
      <c r="H697" s="45" t="s">
        <v>2844</v>
      </c>
      <c r="I697" s="51"/>
      <c r="J697" s="51" t="s">
        <v>7427</v>
      </c>
      <c r="K697" s="51"/>
      <c r="L697" s="45" t="s">
        <v>7406</v>
      </c>
      <c r="M697" s="134">
        <v>0</v>
      </c>
      <c r="N697" s="45" t="s">
        <v>8434</v>
      </c>
      <c r="O697" s="45" t="s">
        <v>8439</v>
      </c>
      <c r="P697" s="101" t="s">
        <v>2984</v>
      </c>
      <c r="Q697" s="101" t="s">
        <v>54</v>
      </c>
      <c r="R697" s="101"/>
      <c r="S697" s="101"/>
    </row>
    <row r="698" spans="1:19" x14ac:dyDescent="0.35">
      <c r="A698" s="101" t="s">
        <v>2780</v>
      </c>
      <c r="B698" s="84">
        <v>18</v>
      </c>
      <c r="C698" s="51" t="s">
        <v>2642</v>
      </c>
      <c r="D698" s="51" t="s">
        <v>3352</v>
      </c>
      <c r="E698" s="51" t="s">
        <v>8199</v>
      </c>
      <c r="F698" s="64" t="s">
        <v>7792</v>
      </c>
      <c r="G698" s="51" t="s">
        <v>3067</v>
      </c>
      <c r="H698" s="45" t="s">
        <v>2845</v>
      </c>
      <c r="I698" s="51"/>
      <c r="J698" s="51" t="s">
        <v>7427</v>
      </c>
      <c r="K698" s="51"/>
      <c r="L698" s="45" t="s">
        <v>7406</v>
      </c>
      <c r="M698" s="134">
        <v>0</v>
      </c>
      <c r="N698" s="45" t="s">
        <v>8434</v>
      </c>
      <c r="O698" s="45" t="s">
        <v>8439</v>
      </c>
      <c r="P698" s="101" t="s">
        <v>2984</v>
      </c>
      <c r="Q698" s="101" t="s">
        <v>54</v>
      </c>
      <c r="R698" s="101"/>
      <c r="S698" s="101"/>
    </row>
    <row r="699" spans="1:19" x14ac:dyDescent="0.35">
      <c r="A699" s="103" t="s">
        <v>2780</v>
      </c>
      <c r="B699" s="90">
        <v>19</v>
      </c>
      <c r="C699" s="91" t="s">
        <v>7460</v>
      </c>
      <c r="D699" s="91" t="s">
        <v>1893</v>
      </c>
      <c r="E699" s="92" t="s">
        <v>8212</v>
      </c>
      <c r="F699" s="91" t="s">
        <v>2162</v>
      </c>
      <c r="G699" s="91"/>
      <c r="H699" s="91"/>
      <c r="I699" s="91"/>
      <c r="J699" s="93" t="s">
        <v>7427</v>
      </c>
      <c r="K699" s="93"/>
      <c r="L699" s="91" t="s">
        <v>91</v>
      </c>
      <c r="M699" s="135">
        <v>0</v>
      </c>
      <c r="N699" s="93" t="s">
        <v>8434</v>
      </c>
      <c r="O699" s="93" t="s">
        <v>8439</v>
      </c>
      <c r="P699" s="103" t="s">
        <v>91</v>
      </c>
      <c r="Q699" s="103" t="s">
        <v>54</v>
      </c>
      <c r="R699" s="103"/>
      <c r="S699" s="103"/>
    </row>
    <row r="700" spans="1:19" x14ac:dyDescent="0.35">
      <c r="A700" s="101" t="s">
        <v>67</v>
      </c>
      <c r="B700" s="100">
        <v>-99</v>
      </c>
      <c r="C700" s="101" t="s">
        <v>2593</v>
      </c>
      <c r="D700" s="52" t="s">
        <v>6513</v>
      </c>
      <c r="E700" s="101"/>
      <c r="F700" s="101" t="s">
        <v>7796</v>
      </c>
      <c r="G700" s="45" t="s">
        <v>3016</v>
      </c>
      <c r="H700" s="45" t="s">
        <v>4750</v>
      </c>
      <c r="I700" s="101"/>
      <c r="J700" s="51" t="s">
        <v>7427</v>
      </c>
      <c r="K700" s="51"/>
      <c r="L700" s="89" t="s">
        <v>7407</v>
      </c>
      <c r="M700" s="141" t="s">
        <v>8433</v>
      </c>
      <c r="N700" s="89" t="s">
        <v>8435</v>
      </c>
      <c r="O700" s="89"/>
      <c r="P700" s="101" t="s">
        <v>100</v>
      </c>
      <c r="Q700" s="101" t="s">
        <v>68</v>
      </c>
      <c r="R700" s="101"/>
      <c r="S700" s="101"/>
    </row>
    <row r="701" spans="1:19" x14ac:dyDescent="0.35">
      <c r="A701" s="101" t="s">
        <v>67</v>
      </c>
      <c r="B701" s="83">
        <v>1</v>
      </c>
      <c r="C701" s="49" t="s">
        <v>202</v>
      </c>
      <c r="D701" s="51" t="s">
        <v>1900</v>
      </c>
      <c r="E701" s="101" t="s">
        <v>8226</v>
      </c>
      <c r="F701" s="63" t="s">
        <v>7630</v>
      </c>
      <c r="G701" s="49" t="s">
        <v>492</v>
      </c>
      <c r="H701" s="49" t="s">
        <v>493</v>
      </c>
      <c r="I701" s="63" t="s">
        <v>2388</v>
      </c>
      <c r="J701" s="51" t="s">
        <v>7427</v>
      </c>
      <c r="K701" s="51"/>
      <c r="L701" s="49" t="s">
        <v>91</v>
      </c>
      <c r="M701" s="136" t="s">
        <v>8433</v>
      </c>
      <c r="N701" s="51" t="s">
        <v>8435</v>
      </c>
      <c r="O701" s="51" t="s">
        <v>8438</v>
      </c>
      <c r="P701" s="101" t="s">
        <v>91</v>
      </c>
      <c r="Q701" s="101" t="s">
        <v>68</v>
      </c>
      <c r="R701" s="101"/>
      <c r="S701" s="101"/>
    </row>
    <row r="702" spans="1:19" x14ac:dyDescent="0.35">
      <c r="A702" s="101" t="s">
        <v>67</v>
      </c>
      <c r="B702" s="100">
        <v>2</v>
      </c>
      <c r="C702" s="101" t="s">
        <v>3951</v>
      </c>
      <c r="D702" s="51" t="s">
        <v>6399</v>
      </c>
      <c r="E702" s="101" t="s">
        <v>8227</v>
      </c>
      <c r="F702" s="99" t="s">
        <v>7793</v>
      </c>
      <c r="G702" s="45" t="s">
        <v>4751</v>
      </c>
      <c r="H702" s="45" t="s">
        <v>4752</v>
      </c>
      <c r="I702" s="101"/>
      <c r="J702" s="51" t="s">
        <v>7427</v>
      </c>
      <c r="K702" s="51"/>
      <c r="L702" s="101" t="s">
        <v>91</v>
      </c>
      <c r="M702" s="102" t="s">
        <v>8433</v>
      </c>
      <c r="N702" s="101" t="s">
        <v>8435</v>
      </c>
      <c r="O702" s="101" t="s">
        <v>8438</v>
      </c>
      <c r="P702" s="101" t="s">
        <v>91</v>
      </c>
      <c r="Q702" s="101" t="s">
        <v>68</v>
      </c>
      <c r="R702" s="101"/>
      <c r="S702" s="101"/>
    </row>
    <row r="703" spans="1:19" x14ac:dyDescent="0.35">
      <c r="A703" s="101" t="s">
        <v>67</v>
      </c>
      <c r="B703" s="83">
        <v>3</v>
      </c>
      <c r="C703" s="49" t="s">
        <v>203</v>
      </c>
      <c r="D703" s="51" t="s">
        <v>1929</v>
      </c>
      <c r="E703" s="101" t="s">
        <v>8225</v>
      </c>
      <c r="F703" s="63" t="s">
        <v>2219</v>
      </c>
      <c r="G703" s="49" t="s">
        <v>494</v>
      </c>
      <c r="H703" s="49" t="s">
        <v>495</v>
      </c>
      <c r="I703" s="63" t="s">
        <v>2389</v>
      </c>
      <c r="J703" s="51" t="s">
        <v>7427</v>
      </c>
      <c r="K703" s="51"/>
      <c r="L703" s="49" t="s">
        <v>91</v>
      </c>
      <c r="M703" s="136" t="s">
        <v>8433</v>
      </c>
      <c r="N703" s="51" t="s">
        <v>8434</v>
      </c>
      <c r="O703" s="51" t="s">
        <v>8438</v>
      </c>
      <c r="P703" s="101" t="s">
        <v>91</v>
      </c>
      <c r="Q703" s="101" t="s">
        <v>68</v>
      </c>
      <c r="R703" s="101"/>
      <c r="S703" s="101"/>
    </row>
    <row r="704" spans="1:19" x14ac:dyDescent="0.35">
      <c r="A704" s="101" t="s">
        <v>67</v>
      </c>
      <c r="B704" s="100">
        <v>4</v>
      </c>
      <c r="C704" s="101" t="s">
        <v>3952</v>
      </c>
      <c r="D704" s="101" t="s">
        <v>1938</v>
      </c>
      <c r="E704" s="101" t="s">
        <v>8214</v>
      </c>
      <c r="F704" s="99" t="s">
        <v>2233</v>
      </c>
      <c r="G704" s="45" t="s">
        <v>4753</v>
      </c>
      <c r="H704" s="45" t="s">
        <v>4754</v>
      </c>
      <c r="I704" s="101"/>
      <c r="J704" s="51" t="s">
        <v>7427</v>
      </c>
      <c r="K704" s="51"/>
      <c r="L704" s="101" t="s">
        <v>91</v>
      </c>
      <c r="M704" s="102">
        <v>0</v>
      </c>
      <c r="N704" s="101" t="s">
        <v>8434</v>
      </c>
      <c r="O704" s="101" t="s">
        <v>8439</v>
      </c>
      <c r="P704" s="101" t="s">
        <v>91</v>
      </c>
      <c r="Q704" s="101" t="s">
        <v>68</v>
      </c>
      <c r="R704" s="101"/>
      <c r="S704" s="101"/>
    </row>
    <row r="705" spans="1:19" x14ac:dyDescent="0.35">
      <c r="A705" s="101" t="s">
        <v>67</v>
      </c>
      <c r="B705" s="83">
        <v>5</v>
      </c>
      <c r="C705" s="49" t="s">
        <v>204</v>
      </c>
      <c r="D705" s="51" t="s">
        <v>1930</v>
      </c>
      <c r="E705" s="45" t="s">
        <v>8213</v>
      </c>
      <c r="F705" s="63" t="s">
        <v>2152</v>
      </c>
      <c r="G705" s="49" t="s">
        <v>496</v>
      </c>
      <c r="H705" s="49" t="s">
        <v>497</v>
      </c>
      <c r="I705" s="63" t="s">
        <v>2390</v>
      </c>
      <c r="J705" s="51" t="s">
        <v>7427</v>
      </c>
      <c r="K705" s="51"/>
      <c r="L705" s="49" t="s">
        <v>91</v>
      </c>
      <c r="M705" s="136">
        <v>0</v>
      </c>
      <c r="N705" s="51" t="s">
        <v>8434</v>
      </c>
      <c r="O705" s="51" t="s">
        <v>8439</v>
      </c>
      <c r="P705" s="101" t="s">
        <v>91</v>
      </c>
      <c r="Q705" s="101" t="s">
        <v>68</v>
      </c>
      <c r="R705" s="101"/>
      <c r="S705" s="101"/>
    </row>
    <row r="706" spans="1:19" x14ac:dyDescent="0.35">
      <c r="A706" s="101" t="s">
        <v>67</v>
      </c>
      <c r="B706" s="83">
        <v>6</v>
      </c>
      <c r="C706" s="49" t="s">
        <v>205</v>
      </c>
      <c r="D706" s="51" t="s">
        <v>1931</v>
      </c>
      <c r="E706" s="45" t="s">
        <v>8216</v>
      </c>
      <c r="F706" s="63" t="s">
        <v>1931</v>
      </c>
      <c r="G706" s="49" t="s">
        <v>498</v>
      </c>
      <c r="H706" s="49" t="s">
        <v>499</v>
      </c>
      <c r="I706" s="63" t="s">
        <v>2391</v>
      </c>
      <c r="J706" s="51" t="s">
        <v>7427</v>
      </c>
      <c r="K706" s="51"/>
      <c r="L706" s="49" t="s">
        <v>91</v>
      </c>
      <c r="M706" s="136">
        <v>0</v>
      </c>
      <c r="N706" s="51" t="s">
        <v>8434</v>
      </c>
      <c r="O706" s="51" t="s">
        <v>8439</v>
      </c>
      <c r="P706" s="101" t="s">
        <v>91</v>
      </c>
      <c r="Q706" s="101" t="s">
        <v>68</v>
      </c>
      <c r="R706" s="101"/>
      <c r="S706" s="101"/>
    </row>
    <row r="707" spans="1:19" x14ac:dyDescent="0.35">
      <c r="A707" s="101" t="s">
        <v>67</v>
      </c>
      <c r="B707" s="83">
        <v>7</v>
      </c>
      <c r="C707" s="49" t="s">
        <v>206</v>
      </c>
      <c r="D707" s="52" t="s">
        <v>1932</v>
      </c>
      <c r="E707" s="45" t="s">
        <v>8217</v>
      </c>
      <c r="F707" s="63" t="s">
        <v>2153</v>
      </c>
      <c r="G707" s="49" t="s">
        <v>500</v>
      </c>
      <c r="H707" s="49" t="s">
        <v>501</v>
      </c>
      <c r="I707" s="63" t="s">
        <v>2392</v>
      </c>
      <c r="J707" s="51" t="s">
        <v>7427</v>
      </c>
      <c r="K707" s="51"/>
      <c r="L707" s="49" t="s">
        <v>91</v>
      </c>
      <c r="M707" s="136">
        <v>0</v>
      </c>
      <c r="N707" s="51" t="s">
        <v>8434</v>
      </c>
      <c r="O707" s="51" t="s">
        <v>8439</v>
      </c>
      <c r="P707" s="101" t="s">
        <v>91</v>
      </c>
      <c r="Q707" s="101" t="s">
        <v>68</v>
      </c>
      <c r="R707" s="101"/>
      <c r="S707" s="101"/>
    </row>
    <row r="708" spans="1:19" x14ac:dyDescent="0.35">
      <c r="A708" s="101" t="s">
        <v>67</v>
      </c>
      <c r="B708" s="83">
        <v>8</v>
      </c>
      <c r="C708" s="49" t="s">
        <v>207</v>
      </c>
      <c r="D708" s="51" t="s">
        <v>1933</v>
      </c>
      <c r="E708" s="51" t="s">
        <v>8218</v>
      </c>
      <c r="F708" s="63" t="s">
        <v>2154</v>
      </c>
      <c r="G708" s="49" t="s">
        <v>502</v>
      </c>
      <c r="H708" s="49" t="s">
        <v>503</v>
      </c>
      <c r="I708" s="63" t="s">
        <v>2393</v>
      </c>
      <c r="J708" s="51" t="s">
        <v>7427</v>
      </c>
      <c r="K708" s="51"/>
      <c r="L708" s="45" t="s">
        <v>7406</v>
      </c>
      <c r="M708" s="134">
        <v>1</v>
      </c>
      <c r="N708" s="45" t="s">
        <v>8434</v>
      </c>
      <c r="O708" s="45" t="s">
        <v>8439</v>
      </c>
      <c r="P708" s="101" t="s">
        <v>138</v>
      </c>
      <c r="Q708" s="101" t="s">
        <v>68</v>
      </c>
      <c r="R708" s="101"/>
      <c r="S708" s="101"/>
    </row>
    <row r="709" spans="1:19" x14ac:dyDescent="0.35">
      <c r="A709" s="101" t="s">
        <v>67</v>
      </c>
      <c r="B709" s="83">
        <v>9</v>
      </c>
      <c r="C709" s="49" t="s">
        <v>208</v>
      </c>
      <c r="D709" s="51" t="s">
        <v>1934</v>
      </c>
      <c r="E709" s="51" t="s">
        <v>8219</v>
      </c>
      <c r="F709" s="63" t="s">
        <v>2155</v>
      </c>
      <c r="G709" s="49" t="s">
        <v>504</v>
      </c>
      <c r="H709" s="49" t="s">
        <v>505</v>
      </c>
      <c r="I709" s="63" t="s">
        <v>2394</v>
      </c>
      <c r="J709" s="51" t="s">
        <v>7427</v>
      </c>
      <c r="K709" s="51"/>
      <c r="L709" s="45" t="s">
        <v>7406</v>
      </c>
      <c r="M709" s="134">
        <v>1</v>
      </c>
      <c r="N709" s="45" t="s">
        <v>8434</v>
      </c>
      <c r="O709" s="45" t="s">
        <v>8439</v>
      </c>
      <c r="P709" s="101" t="s">
        <v>138</v>
      </c>
      <c r="Q709" s="101" t="s">
        <v>68</v>
      </c>
      <c r="R709" s="101"/>
      <c r="S709" s="101"/>
    </row>
    <row r="710" spans="1:19" x14ac:dyDescent="0.35">
      <c r="A710" s="101" t="s">
        <v>67</v>
      </c>
      <c r="B710" s="83">
        <v>10</v>
      </c>
      <c r="C710" s="49" t="s">
        <v>209</v>
      </c>
      <c r="D710" s="51" t="s">
        <v>1935</v>
      </c>
      <c r="E710" s="51" t="s">
        <v>8220</v>
      </c>
      <c r="F710" s="63" t="s">
        <v>2156</v>
      </c>
      <c r="G710" s="49" t="s">
        <v>506</v>
      </c>
      <c r="H710" s="49" t="s">
        <v>507</v>
      </c>
      <c r="I710" s="63" t="s">
        <v>2395</v>
      </c>
      <c r="J710" s="51" t="s">
        <v>7427</v>
      </c>
      <c r="K710" s="51"/>
      <c r="L710" s="45" t="s">
        <v>7406</v>
      </c>
      <c r="M710" s="134">
        <v>1</v>
      </c>
      <c r="N710" s="45" t="s">
        <v>8434</v>
      </c>
      <c r="O710" s="45" t="s">
        <v>8439</v>
      </c>
      <c r="P710" s="101" t="s">
        <v>139</v>
      </c>
      <c r="Q710" s="101" t="s">
        <v>68</v>
      </c>
      <c r="R710" s="101"/>
      <c r="S710" s="101"/>
    </row>
    <row r="711" spans="1:19" x14ac:dyDescent="0.35">
      <c r="A711" s="101" t="s">
        <v>67</v>
      </c>
      <c r="B711" s="100">
        <v>11</v>
      </c>
      <c r="C711" s="101" t="s">
        <v>3953</v>
      </c>
      <c r="D711" s="51" t="s">
        <v>6427</v>
      </c>
      <c r="E711" s="101" t="s">
        <v>8223</v>
      </c>
      <c r="F711" s="99" t="s">
        <v>7794</v>
      </c>
      <c r="G711" s="45" t="s">
        <v>4755</v>
      </c>
      <c r="H711" s="45" t="s">
        <v>4756</v>
      </c>
      <c r="I711" s="101"/>
      <c r="J711" s="51" t="s">
        <v>7427</v>
      </c>
      <c r="K711" s="51"/>
      <c r="L711" s="101" t="s">
        <v>153</v>
      </c>
      <c r="M711" s="102">
        <v>0</v>
      </c>
      <c r="N711" s="101" t="s">
        <v>8434</v>
      </c>
      <c r="O711" s="101" t="s">
        <v>8439</v>
      </c>
      <c r="P711" s="101" t="s">
        <v>153</v>
      </c>
      <c r="Q711" s="101" t="s">
        <v>68</v>
      </c>
      <c r="R711" s="101"/>
      <c r="S711" s="101"/>
    </row>
    <row r="712" spans="1:19" x14ac:dyDescent="0.35">
      <c r="A712" s="101" t="s">
        <v>67</v>
      </c>
      <c r="B712" s="83">
        <v>12</v>
      </c>
      <c r="C712" s="49" t="s">
        <v>210</v>
      </c>
      <c r="D712" s="51" t="s">
        <v>1936</v>
      </c>
      <c r="E712" s="45" t="s">
        <v>8221</v>
      </c>
      <c r="F712" s="63" t="s">
        <v>2220</v>
      </c>
      <c r="G712" s="49" t="s">
        <v>508</v>
      </c>
      <c r="H712" s="49" t="s">
        <v>509</v>
      </c>
      <c r="I712" s="63" t="s">
        <v>2217</v>
      </c>
      <c r="J712" s="51" t="s">
        <v>7427</v>
      </c>
      <c r="K712" s="51"/>
      <c r="L712" s="45" t="s">
        <v>7406</v>
      </c>
      <c r="M712" s="134">
        <v>0</v>
      </c>
      <c r="N712" s="45" t="s">
        <v>8434</v>
      </c>
      <c r="O712" s="45" t="s">
        <v>8439</v>
      </c>
      <c r="P712" s="101" t="s">
        <v>156</v>
      </c>
      <c r="Q712" s="101" t="s">
        <v>68</v>
      </c>
      <c r="R712" s="101"/>
      <c r="S712" s="101"/>
    </row>
    <row r="713" spans="1:19" x14ac:dyDescent="0.35">
      <c r="A713" s="101" t="s">
        <v>67</v>
      </c>
      <c r="B713" s="100">
        <v>13</v>
      </c>
      <c r="C713" s="101" t="s">
        <v>3954</v>
      </c>
      <c r="D713" s="51" t="s">
        <v>1945</v>
      </c>
      <c r="E713" s="101" t="s">
        <v>8222</v>
      </c>
      <c r="F713" s="99" t="s">
        <v>2157</v>
      </c>
      <c r="G713" s="45" t="s">
        <v>4757</v>
      </c>
      <c r="H713" s="45" t="s">
        <v>4758</v>
      </c>
      <c r="I713" s="101"/>
      <c r="J713" s="51" t="s">
        <v>7427</v>
      </c>
      <c r="K713" s="51"/>
      <c r="L713" s="45" t="s">
        <v>7406</v>
      </c>
      <c r="M713" s="134">
        <v>1</v>
      </c>
      <c r="N713" s="45" t="s">
        <v>8434</v>
      </c>
      <c r="O713" s="45" t="s">
        <v>8439</v>
      </c>
      <c r="P713" s="101" t="s">
        <v>195</v>
      </c>
      <c r="Q713" s="101" t="s">
        <v>68</v>
      </c>
      <c r="R713" s="101"/>
      <c r="S713" s="101"/>
    </row>
    <row r="714" spans="1:19" x14ac:dyDescent="0.35">
      <c r="A714" s="101" t="s">
        <v>67</v>
      </c>
      <c r="B714" s="100">
        <v>14</v>
      </c>
      <c r="C714" s="101" t="s">
        <v>3955</v>
      </c>
      <c r="D714" s="51" t="s">
        <v>6428</v>
      </c>
      <c r="E714" s="101" t="s">
        <v>8224</v>
      </c>
      <c r="F714" s="63" t="s">
        <v>7795</v>
      </c>
      <c r="G714" s="48" t="s">
        <v>4759</v>
      </c>
      <c r="H714" s="48" t="s">
        <v>4760</v>
      </c>
      <c r="I714" s="101"/>
      <c r="J714" s="51" t="s">
        <v>7427</v>
      </c>
      <c r="K714" s="51"/>
      <c r="L714" s="101" t="s">
        <v>91</v>
      </c>
      <c r="M714" s="102">
        <v>1</v>
      </c>
      <c r="N714" s="101" t="s">
        <v>8434</v>
      </c>
      <c r="O714" s="101" t="s">
        <v>8439</v>
      </c>
      <c r="P714" s="101" t="s">
        <v>91</v>
      </c>
      <c r="Q714" s="101" t="s">
        <v>68</v>
      </c>
      <c r="R714" s="101"/>
      <c r="S714" s="101"/>
    </row>
    <row r="715" spans="1:19" x14ac:dyDescent="0.35">
      <c r="A715" s="101" t="s">
        <v>67</v>
      </c>
      <c r="B715" s="100">
        <v>15</v>
      </c>
      <c r="C715" s="101" t="s">
        <v>3956</v>
      </c>
      <c r="D715" s="51" t="s">
        <v>1893</v>
      </c>
      <c r="E715" s="101" t="s">
        <v>8215</v>
      </c>
      <c r="F715" s="99" t="s">
        <v>2162</v>
      </c>
      <c r="G715" s="45" t="s">
        <v>4761</v>
      </c>
      <c r="H715" s="45" t="s">
        <v>4762</v>
      </c>
      <c r="I715" s="101"/>
      <c r="J715" s="51" t="s">
        <v>7427</v>
      </c>
      <c r="K715" s="51"/>
      <c r="L715" s="101" t="s">
        <v>91</v>
      </c>
      <c r="M715" s="102">
        <v>0</v>
      </c>
      <c r="N715" s="101" t="s">
        <v>8434</v>
      </c>
      <c r="O715" s="101" t="s">
        <v>8439</v>
      </c>
      <c r="P715" s="101" t="s">
        <v>91</v>
      </c>
      <c r="Q715" s="101" t="s">
        <v>68</v>
      </c>
      <c r="R715" s="101"/>
      <c r="S715" s="101"/>
    </row>
    <row r="716" spans="1:19" x14ac:dyDescent="0.35">
      <c r="A716" s="101" t="s">
        <v>72</v>
      </c>
      <c r="B716" s="100">
        <v>1</v>
      </c>
      <c r="C716" s="101" t="s">
        <v>2593</v>
      </c>
      <c r="D716" s="107" t="s">
        <v>6400</v>
      </c>
      <c r="E716" s="101" t="s">
        <v>8228</v>
      </c>
      <c r="F716" s="63" t="s">
        <v>7815</v>
      </c>
      <c r="G716" s="45" t="s">
        <v>3016</v>
      </c>
      <c r="H716" s="45" t="s">
        <v>4791</v>
      </c>
      <c r="I716" s="101"/>
      <c r="J716" s="51" t="s">
        <v>7427</v>
      </c>
      <c r="K716" s="51"/>
      <c r="L716" s="89" t="s">
        <v>7407</v>
      </c>
      <c r="M716" s="141" t="s">
        <v>8433</v>
      </c>
      <c r="N716" s="89" t="s">
        <v>8435</v>
      </c>
      <c r="O716" s="89" t="s">
        <v>8438</v>
      </c>
      <c r="P716" s="101" t="s">
        <v>100</v>
      </c>
      <c r="Q716" s="101" t="s">
        <v>68</v>
      </c>
      <c r="R716" s="101"/>
      <c r="S716" s="101"/>
    </row>
    <row r="717" spans="1:19" x14ac:dyDescent="0.35">
      <c r="A717" s="101" t="s">
        <v>72</v>
      </c>
      <c r="B717" s="83">
        <v>2</v>
      </c>
      <c r="C717" s="49" t="s">
        <v>202</v>
      </c>
      <c r="D717" s="49" t="s">
        <v>1946</v>
      </c>
      <c r="E717" s="101" t="s">
        <v>8226</v>
      </c>
      <c r="F717" s="63" t="s">
        <v>7628</v>
      </c>
      <c r="G717" s="49" t="s">
        <v>492</v>
      </c>
      <c r="H717" s="49" t="s">
        <v>493</v>
      </c>
      <c r="I717" s="63" t="s">
        <v>2388</v>
      </c>
      <c r="J717" s="51" t="s">
        <v>7427</v>
      </c>
      <c r="K717" s="51"/>
      <c r="L717" s="49" t="s">
        <v>91</v>
      </c>
      <c r="M717" s="136" t="s">
        <v>8433</v>
      </c>
      <c r="N717" s="51" t="s">
        <v>8435</v>
      </c>
      <c r="O717" s="51" t="s">
        <v>8438</v>
      </c>
      <c r="P717" s="101" t="s">
        <v>91</v>
      </c>
      <c r="Q717" s="101" t="s">
        <v>68</v>
      </c>
      <c r="R717" s="101"/>
      <c r="S717" s="101"/>
    </row>
    <row r="718" spans="1:19" x14ac:dyDescent="0.35">
      <c r="A718" s="101" t="s">
        <v>72</v>
      </c>
      <c r="B718" s="100">
        <v>3</v>
      </c>
      <c r="C718" s="101" t="s">
        <v>3951</v>
      </c>
      <c r="D718" s="107" t="s">
        <v>6399</v>
      </c>
      <c r="E718" s="101" t="s">
        <v>8227</v>
      </c>
      <c r="F718" s="63" t="s">
        <v>7793</v>
      </c>
      <c r="G718" s="45" t="s">
        <v>4751</v>
      </c>
      <c r="H718" s="45" t="s">
        <v>4752</v>
      </c>
      <c r="I718" s="101"/>
      <c r="J718" s="51" t="s">
        <v>7427</v>
      </c>
      <c r="K718" s="51"/>
      <c r="L718" s="101" t="s">
        <v>91</v>
      </c>
      <c r="M718" s="102" t="s">
        <v>8433</v>
      </c>
      <c r="N718" s="101" t="s">
        <v>8435</v>
      </c>
      <c r="O718" s="101" t="s">
        <v>8438</v>
      </c>
      <c r="P718" s="101" t="s">
        <v>91</v>
      </c>
      <c r="Q718" s="101" t="s">
        <v>68</v>
      </c>
      <c r="R718" s="101"/>
      <c r="S718" s="101"/>
    </row>
    <row r="719" spans="1:19" x14ac:dyDescent="0.35">
      <c r="A719" s="101" t="s">
        <v>72</v>
      </c>
      <c r="B719" s="83">
        <v>4</v>
      </c>
      <c r="C719" s="49" t="s">
        <v>223</v>
      </c>
      <c r="D719" s="49" t="s">
        <v>6413</v>
      </c>
      <c r="E719" s="51" t="s">
        <v>8234</v>
      </c>
      <c r="F719" s="63" t="s">
        <v>2185</v>
      </c>
      <c r="G719" s="49" t="s">
        <v>528</v>
      </c>
      <c r="H719" s="49" t="s">
        <v>392</v>
      </c>
      <c r="I719" s="63" t="s">
        <v>2345</v>
      </c>
      <c r="J719" s="51" t="s">
        <v>7427</v>
      </c>
      <c r="K719" s="51"/>
      <c r="L719" s="45" t="s">
        <v>7406</v>
      </c>
      <c r="M719" s="134" t="s">
        <v>8433</v>
      </c>
      <c r="N719" s="45" t="s">
        <v>8434</v>
      </c>
      <c r="O719" s="45" t="s">
        <v>8438</v>
      </c>
      <c r="P719" s="101" t="s">
        <v>156</v>
      </c>
      <c r="Q719" s="101" t="s">
        <v>68</v>
      </c>
      <c r="R719" s="101"/>
      <c r="S719" s="101"/>
    </row>
    <row r="720" spans="1:19" x14ac:dyDescent="0.35">
      <c r="A720" s="101" t="s">
        <v>72</v>
      </c>
      <c r="B720" s="83">
        <v>5</v>
      </c>
      <c r="C720" s="49" t="s">
        <v>224</v>
      </c>
      <c r="D720" s="49" t="s">
        <v>6414</v>
      </c>
      <c r="E720" s="51" t="s">
        <v>8235</v>
      </c>
      <c r="F720" s="63" t="s">
        <v>2186</v>
      </c>
      <c r="G720" s="49" t="s">
        <v>529</v>
      </c>
      <c r="H720" s="49" t="s">
        <v>394</v>
      </c>
      <c r="I720" s="63" t="s">
        <v>2346</v>
      </c>
      <c r="J720" s="51" t="s">
        <v>7427</v>
      </c>
      <c r="K720" s="51"/>
      <c r="L720" s="45" t="s">
        <v>7406</v>
      </c>
      <c r="M720" s="134" t="s">
        <v>8433</v>
      </c>
      <c r="N720" s="45" t="s">
        <v>8434</v>
      </c>
      <c r="O720" s="45" t="s">
        <v>8438</v>
      </c>
      <c r="P720" s="101" t="s">
        <v>156</v>
      </c>
      <c r="Q720" s="101" t="s">
        <v>68</v>
      </c>
      <c r="R720" s="101"/>
      <c r="S720" s="101"/>
    </row>
    <row r="721" spans="1:19" x14ac:dyDescent="0.35">
      <c r="A721" s="101" t="s">
        <v>72</v>
      </c>
      <c r="B721" s="83">
        <v>6</v>
      </c>
      <c r="C721" s="49" t="s">
        <v>225</v>
      </c>
      <c r="D721" s="49" t="s">
        <v>1968</v>
      </c>
      <c r="E721" s="45" t="s">
        <v>8236</v>
      </c>
      <c r="F721" s="63" t="s">
        <v>7816</v>
      </c>
      <c r="G721" s="49" t="s">
        <v>530</v>
      </c>
      <c r="H721" s="49" t="s">
        <v>531</v>
      </c>
      <c r="I721" s="63" t="s">
        <v>2404</v>
      </c>
      <c r="J721" s="51" t="s">
        <v>3748</v>
      </c>
      <c r="K721" s="51" t="s">
        <v>7426</v>
      </c>
      <c r="L721" s="49" t="s">
        <v>91</v>
      </c>
      <c r="M721" s="136">
        <v>1</v>
      </c>
      <c r="N721" s="51" t="s">
        <v>8434</v>
      </c>
      <c r="O721" s="51" t="s">
        <v>8439</v>
      </c>
      <c r="P721" s="101" t="s">
        <v>92</v>
      </c>
      <c r="Q721" s="101" t="s">
        <v>68</v>
      </c>
      <c r="R721" s="101"/>
      <c r="S721" s="101"/>
    </row>
    <row r="722" spans="1:19" x14ac:dyDescent="0.35">
      <c r="A722" s="101" t="s">
        <v>72</v>
      </c>
      <c r="B722" s="100">
        <v>7</v>
      </c>
      <c r="C722" s="101" t="s">
        <v>3971</v>
      </c>
      <c r="D722" s="49" t="s">
        <v>6436</v>
      </c>
      <c r="E722" s="101" t="s">
        <v>8237</v>
      </c>
      <c r="F722" s="63" t="s">
        <v>7817</v>
      </c>
      <c r="G722" s="45" t="s">
        <v>4792</v>
      </c>
      <c r="H722" s="45" t="s">
        <v>4793</v>
      </c>
      <c r="I722" s="101"/>
      <c r="J722" s="51" t="s">
        <v>7427</v>
      </c>
      <c r="K722" s="51"/>
      <c r="L722" s="101" t="s">
        <v>91</v>
      </c>
      <c r="M722" s="102">
        <v>0</v>
      </c>
      <c r="N722" s="101" t="s">
        <v>8434</v>
      </c>
      <c r="O722" s="101" t="s">
        <v>8439</v>
      </c>
      <c r="P722" s="101" t="s">
        <v>92</v>
      </c>
      <c r="Q722" s="101" t="s">
        <v>68</v>
      </c>
      <c r="R722" s="101"/>
      <c r="S722" s="101"/>
    </row>
    <row r="723" spans="1:19" x14ac:dyDescent="0.35">
      <c r="A723" s="101" t="s">
        <v>72</v>
      </c>
      <c r="B723" s="100">
        <v>12</v>
      </c>
      <c r="C723" s="101" t="s">
        <v>3972</v>
      </c>
      <c r="D723" s="49" t="s">
        <v>6408</v>
      </c>
      <c r="E723" s="101" t="s">
        <v>8238</v>
      </c>
      <c r="F723" s="63" t="s">
        <v>7818</v>
      </c>
      <c r="G723" s="45" t="s">
        <v>4794</v>
      </c>
      <c r="H723" s="45" t="s">
        <v>4795</v>
      </c>
      <c r="I723" s="101"/>
      <c r="J723" s="51" t="s">
        <v>7427</v>
      </c>
      <c r="K723" s="51"/>
      <c r="L723" s="45" t="s">
        <v>7406</v>
      </c>
      <c r="M723" s="134">
        <v>0</v>
      </c>
      <c r="N723" s="45" t="s">
        <v>8434</v>
      </c>
      <c r="O723" s="45" t="s">
        <v>8439</v>
      </c>
      <c r="P723" s="101" t="s">
        <v>195</v>
      </c>
      <c r="Q723" s="101" t="s">
        <v>68</v>
      </c>
      <c r="R723" s="101"/>
      <c r="S723" s="101"/>
    </row>
    <row r="724" spans="1:19" x14ac:dyDescent="0.35">
      <c r="A724" s="101" t="s">
        <v>72</v>
      </c>
      <c r="B724" s="100">
        <v>12</v>
      </c>
      <c r="C724" s="101" t="s">
        <v>3975</v>
      </c>
      <c r="D724" s="49" t="s">
        <v>6409</v>
      </c>
      <c r="E724" s="101" t="s">
        <v>8239</v>
      </c>
      <c r="F724" s="63" t="s">
        <v>7819</v>
      </c>
      <c r="G724" s="45" t="s">
        <v>4801</v>
      </c>
      <c r="H724" s="45" t="s">
        <v>4802</v>
      </c>
      <c r="I724" s="101"/>
      <c r="J724" s="51" t="s">
        <v>7427</v>
      </c>
      <c r="K724" s="51"/>
      <c r="L724" s="45" t="s">
        <v>7406</v>
      </c>
      <c r="M724" s="134">
        <v>0</v>
      </c>
      <c r="N724" s="45" t="s">
        <v>8434</v>
      </c>
      <c r="O724" s="45" t="s">
        <v>8439</v>
      </c>
      <c r="P724" s="101" t="s">
        <v>2998</v>
      </c>
      <c r="Q724" s="101" t="s">
        <v>68</v>
      </c>
      <c r="R724" s="101"/>
      <c r="S724" s="101"/>
    </row>
    <row r="725" spans="1:19" x14ac:dyDescent="0.35">
      <c r="A725" s="101" t="s">
        <v>72</v>
      </c>
      <c r="B725" s="83">
        <v>12</v>
      </c>
      <c r="C725" s="49" t="s">
        <v>226</v>
      </c>
      <c r="D725" s="49" t="s">
        <v>6412</v>
      </c>
      <c r="E725" s="45" t="s">
        <v>8240</v>
      </c>
      <c r="F725" s="63" t="s">
        <v>7820</v>
      </c>
      <c r="G725" s="49" t="s">
        <v>532</v>
      </c>
      <c r="H725" s="49" t="s">
        <v>533</v>
      </c>
      <c r="I725" s="63" t="s">
        <v>2405</v>
      </c>
      <c r="J725" s="51" t="s">
        <v>7427</v>
      </c>
      <c r="K725" s="51"/>
      <c r="L725" s="45" t="s">
        <v>7406</v>
      </c>
      <c r="M725" s="134">
        <v>1</v>
      </c>
      <c r="N725" s="45" t="s">
        <v>8434</v>
      </c>
      <c r="O725" s="45" t="s">
        <v>8439</v>
      </c>
      <c r="P725" s="101" t="s">
        <v>195</v>
      </c>
      <c r="Q725" s="101" t="s">
        <v>68</v>
      </c>
      <c r="R725" s="101"/>
      <c r="S725" s="101"/>
    </row>
    <row r="726" spans="1:19" x14ac:dyDescent="0.35">
      <c r="A726" s="101" t="s">
        <v>72</v>
      </c>
      <c r="B726" s="100">
        <v>12</v>
      </c>
      <c r="C726" s="101" t="s">
        <v>3974</v>
      </c>
      <c r="D726" s="49" t="s">
        <v>6398</v>
      </c>
      <c r="E726" s="101" t="s">
        <v>8241</v>
      </c>
      <c r="F726" s="99" t="s">
        <v>7821</v>
      </c>
      <c r="G726" s="45" t="s">
        <v>4799</v>
      </c>
      <c r="H726" s="45" t="s">
        <v>4800</v>
      </c>
      <c r="I726" s="101"/>
      <c r="J726" s="51" t="s">
        <v>7427</v>
      </c>
      <c r="K726" s="51"/>
      <c r="L726" s="45" t="s">
        <v>7406</v>
      </c>
      <c r="M726" s="134">
        <v>1</v>
      </c>
      <c r="N726" s="45" t="s">
        <v>8434</v>
      </c>
      <c r="O726" s="45" t="s">
        <v>8439</v>
      </c>
      <c r="P726" s="101" t="s">
        <v>195</v>
      </c>
      <c r="Q726" s="101" t="s">
        <v>68</v>
      </c>
      <c r="R726" s="101"/>
      <c r="S726" s="101"/>
    </row>
    <row r="727" spans="1:19" x14ac:dyDescent="0.35">
      <c r="A727" s="101" t="s">
        <v>72</v>
      </c>
      <c r="B727" s="100">
        <v>12</v>
      </c>
      <c r="C727" s="101" t="s">
        <v>3978</v>
      </c>
      <c r="D727" s="49" t="s">
        <v>6405</v>
      </c>
      <c r="E727" s="101" t="s">
        <v>8242</v>
      </c>
      <c r="F727" s="99" t="s">
        <v>7822</v>
      </c>
      <c r="G727" s="45" t="s">
        <v>4807</v>
      </c>
      <c r="H727" s="45" t="s">
        <v>4808</v>
      </c>
      <c r="I727" s="101"/>
      <c r="J727" s="51" t="s">
        <v>7427</v>
      </c>
      <c r="K727" s="51"/>
      <c r="L727" s="45" t="s">
        <v>7406</v>
      </c>
      <c r="M727" s="134">
        <v>1</v>
      </c>
      <c r="N727" s="45" t="s">
        <v>8434</v>
      </c>
      <c r="O727" s="45" t="s">
        <v>8439</v>
      </c>
      <c r="P727" s="101" t="s">
        <v>2998</v>
      </c>
      <c r="Q727" s="101" t="s">
        <v>68</v>
      </c>
      <c r="R727" s="101"/>
      <c r="S727" s="101"/>
    </row>
    <row r="728" spans="1:19" x14ac:dyDescent="0.35">
      <c r="A728" s="101" t="s">
        <v>72</v>
      </c>
      <c r="B728" s="100">
        <v>12</v>
      </c>
      <c r="C728" s="101" t="s">
        <v>3973</v>
      </c>
      <c r="D728" s="49" t="s">
        <v>6406</v>
      </c>
      <c r="E728" s="101" t="s">
        <v>8243</v>
      </c>
      <c r="F728" s="99" t="s">
        <v>7823</v>
      </c>
      <c r="G728" s="45" t="s">
        <v>4796</v>
      </c>
      <c r="H728" s="45" t="s">
        <v>4797</v>
      </c>
      <c r="I728" s="101"/>
      <c r="J728" s="51" t="s">
        <v>7427</v>
      </c>
      <c r="K728" s="51"/>
      <c r="L728" s="45" t="s">
        <v>7406</v>
      </c>
      <c r="M728" s="134">
        <v>0</v>
      </c>
      <c r="N728" s="45" t="s">
        <v>8434</v>
      </c>
      <c r="O728" s="45" t="s">
        <v>8439</v>
      </c>
      <c r="P728" s="101" t="s">
        <v>195</v>
      </c>
      <c r="Q728" s="101" t="s">
        <v>68</v>
      </c>
      <c r="R728" s="101"/>
      <c r="S728" s="101"/>
    </row>
    <row r="729" spans="1:19" x14ac:dyDescent="0.35">
      <c r="A729" s="101" t="s">
        <v>72</v>
      </c>
      <c r="B729" s="100">
        <v>12</v>
      </c>
      <c r="C729" s="101" t="s">
        <v>3976</v>
      </c>
      <c r="D729" s="49" t="s">
        <v>6407</v>
      </c>
      <c r="E729" s="101" t="s">
        <v>8244</v>
      </c>
      <c r="F729" s="99" t="s">
        <v>7824</v>
      </c>
      <c r="G729" s="45" t="s">
        <v>4803</v>
      </c>
      <c r="H729" s="45" t="s">
        <v>4804</v>
      </c>
      <c r="I729" s="101"/>
      <c r="J729" s="51" t="s">
        <v>7427</v>
      </c>
      <c r="K729" s="51"/>
      <c r="L729" s="45" t="s">
        <v>7406</v>
      </c>
      <c r="M729" s="134">
        <v>0</v>
      </c>
      <c r="N729" s="45" t="s">
        <v>8434</v>
      </c>
      <c r="O729" s="45" t="s">
        <v>8439</v>
      </c>
      <c r="P729" s="101" t="s">
        <v>2998</v>
      </c>
      <c r="Q729" s="101" t="s">
        <v>68</v>
      </c>
      <c r="R729" s="101"/>
      <c r="S729" s="101"/>
    </row>
    <row r="730" spans="1:19" x14ac:dyDescent="0.35">
      <c r="A730" s="101" t="s">
        <v>72</v>
      </c>
      <c r="B730" s="100">
        <v>12</v>
      </c>
      <c r="C730" s="101" t="s">
        <v>2633</v>
      </c>
      <c r="D730" s="49" t="s">
        <v>6410</v>
      </c>
      <c r="E730" s="101" t="s">
        <v>8245</v>
      </c>
      <c r="F730" s="99" t="s">
        <v>7825</v>
      </c>
      <c r="G730" s="45" t="s">
        <v>4798</v>
      </c>
      <c r="H730" s="45" t="s">
        <v>2873</v>
      </c>
      <c r="I730" s="101"/>
      <c r="J730" s="51" t="s">
        <v>7427</v>
      </c>
      <c r="K730" s="51"/>
      <c r="L730" s="45" t="s">
        <v>7406</v>
      </c>
      <c r="M730" s="134">
        <v>1</v>
      </c>
      <c r="N730" s="45" t="s">
        <v>8434</v>
      </c>
      <c r="O730" s="45" t="s">
        <v>8439</v>
      </c>
      <c r="P730" s="101" t="s">
        <v>195</v>
      </c>
      <c r="Q730" s="101" t="s">
        <v>68</v>
      </c>
      <c r="R730" s="101"/>
      <c r="S730" s="101"/>
    </row>
    <row r="731" spans="1:19" x14ac:dyDescent="0.35">
      <c r="A731" s="101" t="s">
        <v>72</v>
      </c>
      <c r="B731" s="100">
        <v>12</v>
      </c>
      <c r="C731" s="101" t="s">
        <v>3977</v>
      </c>
      <c r="D731" s="49" t="s">
        <v>6411</v>
      </c>
      <c r="E731" s="101" t="s">
        <v>8246</v>
      </c>
      <c r="F731" s="99" t="s">
        <v>7826</v>
      </c>
      <c r="G731" s="45" t="s">
        <v>4805</v>
      </c>
      <c r="H731" s="45" t="s">
        <v>4806</v>
      </c>
      <c r="I731" s="101"/>
      <c r="J731" s="51" t="s">
        <v>7427</v>
      </c>
      <c r="K731" s="51"/>
      <c r="L731" s="45" t="s">
        <v>7406</v>
      </c>
      <c r="M731" s="134">
        <v>1</v>
      </c>
      <c r="N731" s="45" t="s">
        <v>8434</v>
      </c>
      <c r="O731" s="45" t="s">
        <v>8439</v>
      </c>
      <c r="P731" s="101" t="s">
        <v>2998</v>
      </c>
      <c r="Q731" s="101" t="s">
        <v>68</v>
      </c>
      <c r="R731" s="101"/>
      <c r="S731" s="101"/>
    </row>
    <row r="732" spans="1:19" x14ac:dyDescent="0.35">
      <c r="A732" s="101" t="s">
        <v>72</v>
      </c>
      <c r="B732" s="83">
        <v>13</v>
      </c>
      <c r="C732" s="49" t="s">
        <v>227</v>
      </c>
      <c r="D732" s="49" t="s">
        <v>6401</v>
      </c>
      <c r="E732" s="45" t="s">
        <v>8247</v>
      </c>
      <c r="F732" s="63" t="s">
        <v>7827</v>
      </c>
      <c r="G732" s="49" t="s">
        <v>534</v>
      </c>
      <c r="H732" s="49" t="s">
        <v>535</v>
      </c>
      <c r="I732" s="63" t="s">
        <v>2406</v>
      </c>
      <c r="J732" s="51" t="s">
        <v>7427</v>
      </c>
      <c r="K732" s="51"/>
      <c r="L732" s="45" t="s">
        <v>7406</v>
      </c>
      <c r="M732" s="134">
        <v>2</v>
      </c>
      <c r="N732" s="45" t="s">
        <v>8434</v>
      </c>
      <c r="O732" s="45" t="s">
        <v>8439</v>
      </c>
      <c r="P732" s="101" t="s">
        <v>195</v>
      </c>
      <c r="Q732" s="101" t="s">
        <v>68</v>
      </c>
      <c r="R732" s="101"/>
      <c r="S732" s="101"/>
    </row>
    <row r="733" spans="1:19" x14ac:dyDescent="0.35">
      <c r="A733" s="101" t="s">
        <v>72</v>
      </c>
      <c r="B733" s="100">
        <v>14</v>
      </c>
      <c r="C733" s="101" t="s">
        <v>228</v>
      </c>
      <c r="D733" s="49" t="s">
        <v>6402</v>
      </c>
      <c r="E733" s="45" t="s">
        <v>8248</v>
      </c>
      <c r="F733" s="99" t="s">
        <v>7828</v>
      </c>
      <c r="G733" s="48" t="s">
        <v>536</v>
      </c>
      <c r="H733" s="45" t="s">
        <v>537</v>
      </c>
      <c r="I733" s="101"/>
      <c r="J733" s="51" t="s">
        <v>7427</v>
      </c>
      <c r="K733" s="51"/>
      <c r="L733" s="45" t="s">
        <v>7406</v>
      </c>
      <c r="M733" s="134">
        <v>0</v>
      </c>
      <c r="N733" s="45" t="s">
        <v>8434</v>
      </c>
      <c r="O733" s="45" t="s">
        <v>8439</v>
      </c>
      <c r="P733" s="101" t="s">
        <v>195</v>
      </c>
      <c r="Q733" s="101" t="s">
        <v>68</v>
      </c>
      <c r="R733" s="101"/>
      <c r="S733" s="101"/>
    </row>
    <row r="734" spans="1:19" x14ac:dyDescent="0.35">
      <c r="A734" s="101" t="s">
        <v>72</v>
      </c>
      <c r="B734" s="83">
        <v>15</v>
      </c>
      <c r="C734" s="49" t="s">
        <v>229</v>
      </c>
      <c r="D734" s="49" t="s">
        <v>6403</v>
      </c>
      <c r="E734" s="45" t="s">
        <v>8249</v>
      </c>
      <c r="F734" s="63" t="s">
        <v>7829</v>
      </c>
      <c r="G734" s="49" t="s">
        <v>538</v>
      </c>
      <c r="H734" s="49" t="s">
        <v>539</v>
      </c>
      <c r="I734" s="63" t="s">
        <v>2408</v>
      </c>
      <c r="J734" s="51" t="s">
        <v>7427</v>
      </c>
      <c r="K734" s="51"/>
      <c r="L734" s="45" t="s">
        <v>7406</v>
      </c>
      <c r="M734" s="134">
        <v>1</v>
      </c>
      <c r="N734" s="45" t="s">
        <v>8434</v>
      </c>
      <c r="O734" s="45" t="s">
        <v>8439</v>
      </c>
      <c r="P734" s="101" t="s">
        <v>195</v>
      </c>
      <c r="Q734" s="101" t="s">
        <v>68</v>
      </c>
      <c r="R734" s="101"/>
      <c r="S734" s="101"/>
    </row>
    <row r="735" spans="1:19" x14ac:dyDescent="0.35">
      <c r="A735" s="101" t="s">
        <v>72</v>
      </c>
      <c r="B735" s="83">
        <v>16</v>
      </c>
      <c r="C735" s="49" t="s">
        <v>230</v>
      </c>
      <c r="D735" s="49" t="s">
        <v>6404</v>
      </c>
      <c r="E735" s="45" t="s">
        <v>8250</v>
      </c>
      <c r="F735" s="63" t="s">
        <v>8229</v>
      </c>
      <c r="G735" s="49" t="s">
        <v>540</v>
      </c>
      <c r="H735" s="49" t="s">
        <v>541</v>
      </c>
      <c r="I735" s="63" t="s">
        <v>2409</v>
      </c>
      <c r="J735" s="51" t="s">
        <v>7427</v>
      </c>
      <c r="K735" s="51"/>
      <c r="L735" s="45" t="s">
        <v>7406</v>
      </c>
      <c r="M735" s="134">
        <v>2</v>
      </c>
      <c r="N735" s="45" t="s">
        <v>8434</v>
      </c>
      <c r="O735" s="45" t="s">
        <v>8439</v>
      </c>
      <c r="P735" s="101" t="s">
        <v>195</v>
      </c>
      <c r="Q735" s="101" t="s">
        <v>68</v>
      </c>
      <c r="R735" s="101"/>
      <c r="S735" s="101"/>
    </row>
    <row r="736" spans="1:19" x14ac:dyDescent="0.35">
      <c r="A736" s="101" t="s">
        <v>72</v>
      </c>
      <c r="B736" s="100">
        <v>17</v>
      </c>
      <c r="C736" s="101" t="s">
        <v>3980</v>
      </c>
      <c r="D736" s="49" t="s">
        <v>6442</v>
      </c>
      <c r="E736" s="101" t="s">
        <v>8251</v>
      </c>
      <c r="F736" s="99" t="s">
        <v>7830</v>
      </c>
      <c r="G736" s="45" t="s">
        <v>4811</v>
      </c>
      <c r="H736" s="45" t="s">
        <v>4812</v>
      </c>
      <c r="I736" s="101"/>
      <c r="J736" s="51" t="s">
        <v>7427</v>
      </c>
      <c r="K736" s="51"/>
      <c r="L736" s="45" t="s">
        <v>7406</v>
      </c>
      <c r="M736" s="134">
        <v>0</v>
      </c>
      <c r="N736" s="45" t="s">
        <v>8434</v>
      </c>
      <c r="O736" s="45" t="s">
        <v>8439</v>
      </c>
      <c r="P736" s="101" t="s">
        <v>100</v>
      </c>
      <c r="Q736" s="101" t="s">
        <v>68</v>
      </c>
      <c r="R736" s="101"/>
      <c r="S736" s="101"/>
    </row>
    <row r="737" spans="1:19" x14ac:dyDescent="0.35">
      <c r="A737" s="101" t="s">
        <v>72</v>
      </c>
      <c r="B737" s="100">
        <v>18</v>
      </c>
      <c r="C737" s="101" t="s">
        <v>3981</v>
      </c>
      <c r="D737" s="49" t="s">
        <v>6443</v>
      </c>
      <c r="E737" s="101" t="s">
        <v>8252</v>
      </c>
      <c r="F737" s="99" t="s">
        <v>7831</v>
      </c>
      <c r="G737" s="45" t="s">
        <v>4813</v>
      </c>
      <c r="H737" s="45" t="s">
        <v>4814</v>
      </c>
      <c r="I737" s="101"/>
      <c r="J737" s="51" t="s">
        <v>7427</v>
      </c>
      <c r="K737" s="51"/>
      <c r="L737" s="45" t="s">
        <v>7406</v>
      </c>
      <c r="M737" s="134">
        <v>2</v>
      </c>
      <c r="N737" s="45" t="s">
        <v>8434</v>
      </c>
      <c r="O737" s="45" t="s">
        <v>8439</v>
      </c>
      <c r="P737" s="101" t="s">
        <v>100</v>
      </c>
      <c r="Q737" s="101" t="s">
        <v>68</v>
      </c>
      <c r="R737" s="101"/>
      <c r="S737" s="101"/>
    </row>
    <row r="738" spans="1:19" x14ac:dyDescent="0.35">
      <c r="A738" s="101" t="s">
        <v>72</v>
      </c>
      <c r="B738" s="100">
        <v>19</v>
      </c>
      <c r="C738" s="101" t="s">
        <v>3983</v>
      </c>
      <c r="D738" s="49" t="s">
        <v>6390</v>
      </c>
      <c r="E738" s="51" t="s">
        <v>8253</v>
      </c>
      <c r="F738" s="99" t="s">
        <v>8231</v>
      </c>
      <c r="G738" s="45" t="s">
        <v>4817</v>
      </c>
      <c r="H738" s="45" t="s">
        <v>4818</v>
      </c>
      <c r="I738" s="101"/>
      <c r="J738" s="51" t="s">
        <v>7427</v>
      </c>
      <c r="K738" s="51"/>
      <c r="L738" s="45" t="s">
        <v>7406</v>
      </c>
      <c r="M738" s="134">
        <v>2</v>
      </c>
      <c r="N738" s="45" t="s">
        <v>8434</v>
      </c>
      <c r="O738" s="45" t="s">
        <v>8439</v>
      </c>
      <c r="P738" s="101" t="s">
        <v>2983</v>
      </c>
      <c r="Q738" s="101" t="s">
        <v>68</v>
      </c>
      <c r="R738" s="101"/>
      <c r="S738" s="101"/>
    </row>
    <row r="739" spans="1:19" x14ac:dyDescent="0.35">
      <c r="A739" s="101" t="s">
        <v>72</v>
      </c>
      <c r="B739" s="100">
        <v>19</v>
      </c>
      <c r="C739" s="101" t="s">
        <v>3982</v>
      </c>
      <c r="D739" s="49" t="s">
        <v>6415</v>
      </c>
      <c r="E739" s="101" t="s">
        <v>8254</v>
      </c>
      <c r="F739" s="99" t="s">
        <v>8233</v>
      </c>
      <c r="G739" s="45" t="s">
        <v>4815</v>
      </c>
      <c r="H739" s="45" t="s">
        <v>4816</v>
      </c>
      <c r="I739" s="101"/>
      <c r="J739" s="51" t="s">
        <v>7427</v>
      </c>
      <c r="K739" s="51"/>
      <c r="L739" s="45" t="s">
        <v>7406</v>
      </c>
      <c r="M739" s="134">
        <v>0</v>
      </c>
      <c r="N739" s="45" t="s">
        <v>8434</v>
      </c>
      <c r="O739" s="45" t="s">
        <v>8439</v>
      </c>
      <c r="P739" s="101" t="s">
        <v>221</v>
      </c>
      <c r="Q739" s="101" t="s">
        <v>68</v>
      </c>
      <c r="R739" s="101"/>
      <c r="S739" s="101"/>
    </row>
    <row r="740" spans="1:19" x14ac:dyDescent="0.35">
      <c r="A740" s="101" t="s">
        <v>72</v>
      </c>
      <c r="B740" s="100">
        <v>22</v>
      </c>
      <c r="C740" s="101" t="s">
        <v>3994</v>
      </c>
      <c r="D740" s="49" t="s">
        <v>6416</v>
      </c>
      <c r="E740" s="101" t="s">
        <v>8255</v>
      </c>
      <c r="F740" s="99" t="s">
        <v>7832</v>
      </c>
      <c r="G740" s="45" t="s">
        <v>4838</v>
      </c>
      <c r="H740" s="45" t="s">
        <v>4839</v>
      </c>
      <c r="I740" s="101"/>
      <c r="J740" s="51" t="s">
        <v>7427</v>
      </c>
      <c r="K740" s="51"/>
      <c r="L740" s="45" t="s">
        <v>7406</v>
      </c>
      <c r="M740" s="134">
        <v>2</v>
      </c>
      <c r="N740" s="45" t="s">
        <v>8434</v>
      </c>
      <c r="O740" s="45" t="s">
        <v>8439</v>
      </c>
      <c r="P740" s="101" t="s">
        <v>221</v>
      </c>
      <c r="Q740" s="101" t="s">
        <v>68</v>
      </c>
      <c r="R740" s="101"/>
      <c r="S740" s="101"/>
    </row>
    <row r="741" spans="1:19" x14ac:dyDescent="0.35">
      <c r="A741" s="101" t="s">
        <v>72</v>
      </c>
      <c r="B741" s="83">
        <v>22</v>
      </c>
      <c r="C741" s="49" t="s">
        <v>231</v>
      </c>
      <c r="D741" s="49" t="s">
        <v>6417</v>
      </c>
      <c r="E741" s="101" t="s">
        <v>8256</v>
      </c>
      <c r="F741" s="63" t="s">
        <v>7833</v>
      </c>
      <c r="G741" s="49" t="s">
        <v>542</v>
      </c>
      <c r="H741" s="49" t="s">
        <v>543</v>
      </c>
      <c r="I741" s="63" t="s">
        <v>2410</v>
      </c>
      <c r="J741" s="51" t="s">
        <v>7427</v>
      </c>
      <c r="K741" s="51"/>
      <c r="L741" s="45" t="s">
        <v>7406</v>
      </c>
      <c r="M741" s="134">
        <v>2</v>
      </c>
      <c r="N741" s="45" t="s">
        <v>8434</v>
      </c>
      <c r="O741" s="45" t="s">
        <v>8439</v>
      </c>
      <c r="P741" s="101" t="s">
        <v>221</v>
      </c>
      <c r="Q741" s="101" t="s">
        <v>68</v>
      </c>
      <c r="R741" s="101"/>
      <c r="S741" s="101"/>
    </row>
    <row r="742" spans="1:19" x14ac:dyDescent="0.35">
      <c r="A742" s="101" t="s">
        <v>72</v>
      </c>
      <c r="B742" s="100">
        <v>23</v>
      </c>
      <c r="C742" s="101" t="s">
        <v>3984</v>
      </c>
      <c r="D742" s="45" t="s">
        <v>6418</v>
      </c>
      <c r="E742" s="101" t="s">
        <v>8257</v>
      </c>
      <c r="F742" s="99" t="s">
        <v>7834</v>
      </c>
      <c r="G742" s="45" t="s">
        <v>4819</v>
      </c>
      <c r="H742" s="45" t="s">
        <v>4820</v>
      </c>
      <c r="I742" s="101"/>
      <c r="J742" s="51" t="s">
        <v>7427</v>
      </c>
      <c r="K742" s="51"/>
      <c r="L742" s="45" t="s">
        <v>7406</v>
      </c>
      <c r="M742" s="134">
        <v>1</v>
      </c>
      <c r="N742" s="45" t="s">
        <v>8434</v>
      </c>
      <c r="O742" s="45" t="s">
        <v>8439</v>
      </c>
      <c r="P742" s="101" t="s">
        <v>221</v>
      </c>
      <c r="Q742" s="101" t="s">
        <v>68</v>
      </c>
      <c r="R742" s="101"/>
      <c r="S742" s="101"/>
    </row>
    <row r="743" spans="1:19" x14ac:dyDescent="0.35">
      <c r="A743" s="101" t="s">
        <v>72</v>
      </c>
      <c r="B743" s="100">
        <v>24</v>
      </c>
      <c r="C743" s="101" t="s">
        <v>3985</v>
      </c>
      <c r="D743" s="49" t="s">
        <v>6419</v>
      </c>
      <c r="E743" s="101" t="s">
        <v>8258</v>
      </c>
      <c r="F743" s="99" t="s">
        <v>7835</v>
      </c>
      <c r="G743" s="45" t="s">
        <v>4821</v>
      </c>
      <c r="H743" s="45" t="s">
        <v>4822</v>
      </c>
      <c r="I743" s="101"/>
      <c r="J743" s="51" t="s">
        <v>7427</v>
      </c>
      <c r="K743" s="51"/>
      <c r="L743" s="45" t="s">
        <v>7406</v>
      </c>
      <c r="M743" s="134">
        <v>1</v>
      </c>
      <c r="N743" s="45" t="s">
        <v>8434</v>
      </c>
      <c r="O743" s="45" t="s">
        <v>8439</v>
      </c>
      <c r="P743" s="101" t="s">
        <v>221</v>
      </c>
      <c r="Q743" s="101" t="s">
        <v>68</v>
      </c>
      <c r="R743" s="101"/>
      <c r="S743" s="101"/>
    </row>
    <row r="744" spans="1:19" x14ac:dyDescent="0.35">
      <c r="A744" s="101" t="s">
        <v>72</v>
      </c>
      <c r="B744" s="100">
        <v>25</v>
      </c>
      <c r="C744" s="101" t="s">
        <v>3986</v>
      </c>
      <c r="D744" s="49" t="s">
        <v>6420</v>
      </c>
      <c r="E744" s="101" t="s">
        <v>8259</v>
      </c>
      <c r="F744" s="99" t="s">
        <v>7836</v>
      </c>
      <c r="G744" s="45" t="s">
        <v>4823</v>
      </c>
      <c r="H744" s="45" t="s">
        <v>4824</v>
      </c>
      <c r="I744" s="101"/>
      <c r="J744" s="51" t="s">
        <v>7427</v>
      </c>
      <c r="K744" s="51"/>
      <c r="L744" s="45" t="s">
        <v>7406</v>
      </c>
      <c r="M744" s="134">
        <v>1</v>
      </c>
      <c r="N744" s="45" t="s">
        <v>8434</v>
      </c>
      <c r="O744" s="45" t="s">
        <v>8439</v>
      </c>
      <c r="P744" s="101" t="s">
        <v>221</v>
      </c>
      <c r="Q744" s="101" t="s">
        <v>68</v>
      </c>
      <c r="R744" s="101"/>
      <c r="S744" s="101"/>
    </row>
    <row r="745" spans="1:19" x14ac:dyDescent="0.35">
      <c r="A745" s="101" t="s">
        <v>72</v>
      </c>
      <c r="B745" s="83">
        <v>26</v>
      </c>
      <c r="C745" s="49" t="s">
        <v>232</v>
      </c>
      <c r="D745" s="49" t="s">
        <v>6421</v>
      </c>
      <c r="E745" s="101" t="s">
        <v>8260</v>
      </c>
      <c r="F745" s="63" t="s">
        <v>7837</v>
      </c>
      <c r="G745" s="49" t="s">
        <v>544</v>
      </c>
      <c r="H745" s="49" t="s">
        <v>545</v>
      </c>
      <c r="I745" s="63" t="s">
        <v>2411</v>
      </c>
      <c r="J745" s="51" t="s">
        <v>7427</v>
      </c>
      <c r="K745" s="51"/>
      <c r="L745" s="45" t="s">
        <v>7406</v>
      </c>
      <c r="M745" s="134">
        <v>2</v>
      </c>
      <c r="N745" s="45" t="s">
        <v>8434</v>
      </c>
      <c r="O745" s="45" t="s">
        <v>8439</v>
      </c>
      <c r="P745" s="101" t="s">
        <v>221</v>
      </c>
      <c r="Q745" s="101" t="s">
        <v>68</v>
      </c>
      <c r="R745" s="101"/>
      <c r="S745" s="101"/>
    </row>
    <row r="746" spans="1:19" x14ac:dyDescent="0.35">
      <c r="A746" s="101" t="s">
        <v>72</v>
      </c>
      <c r="B746" s="83">
        <v>27</v>
      </c>
      <c r="C746" s="49" t="s">
        <v>233</v>
      </c>
      <c r="D746" s="49" t="s">
        <v>6422</v>
      </c>
      <c r="E746" s="45" t="s">
        <v>8261</v>
      </c>
      <c r="F746" s="63" t="s">
        <v>7838</v>
      </c>
      <c r="G746" s="49" t="s">
        <v>546</v>
      </c>
      <c r="H746" s="49" t="s">
        <v>547</v>
      </c>
      <c r="I746" s="63" t="s">
        <v>2412</v>
      </c>
      <c r="J746" s="51" t="s">
        <v>7427</v>
      </c>
      <c r="K746" s="51"/>
      <c r="L746" s="45" t="s">
        <v>7406</v>
      </c>
      <c r="M746" s="134">
        <v>2</v>
      </c>
      <c r="N746" s="45" t="s">
        <v>8434</v>
      </c>
      <c r="O746" s="45" t="s">
        <v>8439</v>
      </c>
      <c r="P746" s="101" t="s">
        <v>221</v>
      </c>
      <c r="Q746" s="101" t="s">
        <v>68</v>
      </c>
      <c r="R746" s="101"/>
      <c r="S746" s="101"/>
    </row>
    <row r="747" spans="1:19" x14ac:dyDescent="0.35">
      <c r="A747" s="101" t="s">
        <v>72</v>
      </c>
      <c r="B747" s="83">
        <v>28</v>
      </c>
      <c r="C747" s="49" t="s">
        <v>234</v>
      </c>
      <c r="D747" s="49" t="s">
        <v>1973</v>
      </c>
      <c r="E747" s="45" t="s">
        <v>8262</v>
      </c>
      <c r="F747" s="63" t="s">
        <v>7839</v>
      </c>
      <c r="G747" s="49" t="s">
        <v>548</v>
      </c>
      <c r="H747" s="49" t="s">
        <v>549</v>
      </c>
      <c r="I747" s="63" t="s">
        <v>2237</v>
      </c>
      <c r="J747" s="51" t="s">
        <v>7427</v>
      </c>
      <c r="K747" s="51"/>
      <c r="L747" s="45" t="s">
        <v>7406</v>
      </c>
      <c r="M747" s="134">
        <v>1</v>
      </c>
      <c r="N747" s="45" t="s">
        <v>8434</v>
      </c>
      <c r="O747" s="45" t="s">
        <v>8439</v>
      </c>
      <c r="P747" s="101" t="s">
        <v>222</v>
      </c>
      <c r="Q747" s="101" t="s">
        <v>68</v>
      </c>
      <c r="R747" s="101"/>
      <c r="S747" s="101"/>
    </row>
    <row r="748" spans="1:19" x14ac:dyDescent="0.35">
      <c r="A748" s="101" t="s">
        <v>72</v>
      </c>
      <c r="B748" s="100">
        <v>29</v>
      </c>
      <c r="C748" s="101" t="s">
        <v>3987</v>
      </c>
      <c r="D748" s="49" t="s">
        <v>6391</v>
      </c>
      <c r="E748" s="101" t="s">
        <v>8263</v>
      </c>
      <c r="F748" s="99" t="s">
        <v>7840</v>
      </c>
      <c r="G748" s="45" t="s">
        <v>4825</v>
      </c>
      <c r="H748" s="45" t="s">
        <v>4826</v>
      </c>
      <c r="I748" s="101"/>
      <c r="J748" s="51" t="s">
        <v>7427</v>
      </c>
      <c r="K748" s="51"/>
      <c r="L748" s="45" t="s">
        <v>7406</v>
      </c>
      <c r="M748" s="134">
        <v>0</v>
      </c>
      <c r="N748" s="45" t="s">
        <v>8434</v>
      </c>
      <c r="O748" s="45" t="s">
        <v>8439</v>
      </c>
      <c r="P748" s="101" t="s">
        <v>211</v>
      </c>
      <c r="Q748" s="101" t="s">
        <v>68</v>
      </c>
      <c r="R748" s="101"/>
      <c r="S748" s="101"/>
    </row>
    <row r="749" spans="1:19" x14ac:dyDescent="0.35">
      <c r="A749" s="101" t="s">
        <v>72</v>
      </c>
      <c r="B749" s="100">
        <v>30</v>
      </c>
      <c r="C749" s="101" t="s">
        <v>3988</v>
      </c>
      <c r="D749" s="45" t="s">
        <v>6392</v>
      </c>
      <c r="E749" s="101" t="s">
        <v>8264</v>
      </c>
      <c r="F749" s="99" t="s">
        <v>7841</v>
      </c>
      <c r="G749" s="45" t="s">
        <v>4827</v>
      </c>
      <c r="H749" s="45" t="s">
        <v>4828</v>
      </c>
      <c r="I749" s="101"/>
      <c r="J749" s="51" t="s">
        <v>7427</v>
      </c>
      <c r="K749" s="51"/>
      <c r="L749" s="45" t="s">
        <v>7406</v>
      </c>
      <c r="M749" s="134">
        <v>0</v>
      </c>
      <c r="N749" s="45" t="s">
        <v>8434</v>
      </c>
      <c r="O749" s="45" t="s">
        <v>8439</v>
      </c>
      <c r="P749" s="101" t="s">
        <v>6286</v>
      </c>
      <c r="Q749" s="101" t="s">
        <v>68</v>
      </c>
      <c r="R749" s="101"/>
      <c r="S749" s="101"/>
    </row>
    <row r="750" spans="1:19" x14ac:dyDescent="0.35">
      <c r="A750" s="101" t="s">
        <v>72</v>
      </c>
      <c r="B750" s="100">
        <v>30</v>
      </c>
      <c r="C750" s="101" t="s">
        <v>3989</v>
      </c>
      <c r="D750" s="45" t="s">
        <v>4830</v>
      </c>
      <c r="E750" s="101" t="s">
        <v>8265</v>
      </c>
      <c r="F750" s="99" t="s">
        <v>7842</v>
      </c>
      <c r="G750" s="45" t="s">
        <v>4829</v>
      </c>
      <c r="H750" s="45" t="s">
        <v>4830</v>
      </c>
      <c r="I750" s="101"/>
      <c r="J750" s="51" t="s">
        <v>7427</v>
      </c>
      <c r="K750" s="51"/>
      <c r="L750" s="101" t="s">
        <v>7406</v>
      </c>
      <c r="M750" s="102">
        <v>0</v>
      </c>
      <c r="N750" s="101" t="s">
        <v>8434</v>
      </c>
      <c r="O750" s="101" t="s">
        <v>8439</v>
      </c>
      <c r="P750" s="101"/>
      <c r="Q750" s="101" t="s">
        <v>68</v>
      </c>
      <c r="R750" s="101"/>
      <c r="S750" s="101"/>
    </row>
    <row r="751" spans="1:19" x14ac:dyDescent="0.35">
      <c r="A751" s="101" t="s">
        <v>72</v>
      </c>
      <c r="B751" s="100">
        <v>32</v>
      </c>
      <c r="C751" s="101" t="s">
        <v>3990</v>
      </c>
      <c r="D751" s="45" t="s">
        <v>6393</v>
      </c>
      <c r="E751" s="101" t="s">
        <v>8266</v>
      </c>
      <c r="F751" s="99" t="s">
        <v>7843</v>
      </c>
      <c r="G751" s="45" t="s">
        <v>4831</v>
      </c>
      <c r="H751" s="45" t="s">
        <v>4832</v>
      </c>
      <c r="I751" s="101"/>
      <c r="J751" s="51" t="s">
        <v>7427</v>
      </c>
      <c r="K751" s="51"/>
      <c r="L751" s="45" t="s">
        <v>7406</v>
      </c>
      <c r="M751" s="134">
        <v>1</v>
      </c>
      <c r="N751" s="45" t="s">
        <v>8434</v>
      </c>
      <c r="O751" s="45" t="s">
        <v>8439</v>
      </c>
      <c r="P751" s="101" t="s">
        <v>2985</v>
      </c>
      <c r="Q751" s="101" t="s">
        <v>68</v>
      </c>
      <c r="R751" s="101"/>
      <c r="S751" s="101"/>
    </row>
    <row r="752" spans="1:19" x14ac:dyDescent="0.35">
      <c r="A752" s="101" t="s">
        <v>72</v>
      </c>
      <c r="B752" s="100">
        <v>33</v>
      </c>
      <c r="C752" s="101" t="s">
        <v>3992</v>
      </c>
      <c r="D752" s="45" t="s">
        <v>7797</v>
      </c>
      <c r="E752" s="45" t="s">
        <v>8267</v>
      </c>
      <c r="F752" s="99" t="s">
        <v>7844</v>
      </c>
      <c r="G752" s="45" t="s">
        <v>4834</v>
      </c>
      <c r="H752" s="45" t="s">
        <v>4835</v>
      </c>
      <c r="I752" s="101"/>
      <c r="J752" s="51" t="s">
        <v>7427</v>
      </c>
      <c r="K752" s="51"/>
      <c r="L752" s="45" t="s">
        <v>7406</v>
      </c>
      <c r="M752" s="134">
        <v>1</v>
      </c>
      <c r="N752" s="45" t="s">
        <v>8434</v>
      </c>
      <c r="O752" s="45" t="s">
        <v>8439</v>
      </c>
      <c r="P752" s="101" t="s">
        <v>195</v>
      </c>
      <c r="Q752" s="101" t="s">
        <v>68</v>
      </c>
      <c r="R752" s="101"/>
      <c r="S752" s="101"/>
    </row>
    <row r="753" spans="1:19" x14ac:dyDescent="0.35">
      <c r="A753" s="101" t="s">
        <v>72</v>
      </c>
      <c r="B753" s="100">
        <v>36</v>
      </c>
      <c r="C753" s="101" t="s">
        <v>3993</v>
      </c>
      <c r="D753" s="45" t="s">
        <v>6394</v>
      </c>
      <c r="E753" s="101" t="s">
        <v>8268</v>
      </c>
      <c r="F753" s="99" t="s">
        <v>7845</v>
      </c>
      <c r="G753" s="45" t="s">
        <v>4836</v>
      </c>
      <c r="H753" s="45" t="s">
        <v>4837</v>
      </c>
      <c r="I753" s="101"/>
      <c r="J753" s="51" t="s">
        <v>7427</v>
      </c>
      <c r="K753" s="51"/>
      <c r="L753" s="45" t="s">
        <v>7406</v>
      </c>
      <c r="M753" s="134">
        <v>0</v>
      </c>
      <c r="N753" s="45" t="s">
        <v>8434</v>
      </c>
      <c r="O753" s="45" t="s">
        <v>8439</v>
      </c>
      <c r="P753" s="101" t="s">
        <v>6287</v>
      </c>
      <c r="Q753" s="101" t="s">
        <v>68</v>
      </c>
      <c r="R753" s="101"/>
      <c r="S753" s="101"/>
    </row>
    <row r="754" spans="1:19" x14ac:dyDescent="0.35">
      <c r="A754" s="101" t="s">
        <v>72</v>
      </c>
      <c r="B754" s="100">
        <v>37</v>
      </c>
      <c r="C754" s="101" t="s">
        <v>3995</v>
      </c>
      <c r="D754" s="45" t="s">
        <v>6395</v>
      </c>
      <c r="E754" s="101" t="s">
        <v>8269</v>
      </c>
      <c r="F754" s="99" t="s">
        <v>7846</v>
      </c>
      <c r="G754" s="45" t="s">
        <v>4840</v>
      </c>
      <c r="H754" s="45" t="s">
        <v>4841</v>
      </c>
      <c r="I754" s="101"/>
      <c r="J754" s="51" t="s">
        <v>7427</v>
      </c>
      <c r="K754" s="51"/>
      <c r="L754" s="45" t="s">
        <v>7406</v>
      </c>
      <c r="M754" s="134">
        <v>1</v>
      </c>
      <c r="N754" s="45" t="s">
        <v>8434</v>
      </c>
      <c r="O754" s="45" t="s">
        <v>8439</v>
      </c>
      <c r="P754" s="101" t="s">
        <v>100</v>
      </c>
      <c r="Q754" s="101" t="s">
        <v>68</v>
      </c>
      <c r="R754" s="101"/>
      <c r="S754" s="101"/>
    </row>
    <row r="755" spans="1:19" x14ac:dyDescent="0.35">
      <c r="A755" s="101" t="s">
        <v>72</v>
      </c>
      <c r="B755" s="100">
        <v>37</v>
      </c>
      <c r="C755" s="107" t="s">
        <v>3996</v>
      </c>
      <c r="D755" s="57" t="s">
        <v>6396</v>
      </c>
      <c r="E755" s="101" t="s">
        <v>8270</v>
      </c>
      <c r="F755" s="99" t="s">
        <v>7847</v>
      </c>
      <c r="G755" s="45" t="s">
        <v>4842</v>
      </c>
      <c r="H755" s="45" t="s">
        <v>4843</v>
      </c>
      <c r="I755" s="101"/>
      <c r="J755" s="51" t="s">
        <v>7427</v>
      </c>
      <c r="K755" s="51"/>
      <c r="L755" s="45" t="s">
        <v>7406</v>
      </c>
      <c r="M755" s="134">
        <v>0</v>
      </c>
      <c r="N755" s="45" t="s">
        <v>8434</v>
      </c>
      <c r="O755" s="45" t="s">
        <v>8439</v>
      </c>
      <c r="P755" s="101" t="s">
        <v>100</v>
      </c>
      <c r="Q755" s="101" t="s">
        <v>68</v>
      </c>
      <c r="R755" s="101"/>
      <c r="S755" s="101"/>
    </row>
    <row r="756" spans="1:19" x14ac:dyDescent="0.35">
      <c r="A756" s="101" t="s">
        <v>72</v>
      </c>
      <c r="B756" s="100">
        <v>38</v>
      </c>
      <c r="C756" s="101" t="s">
        <v>2644</v>
      </c>
      <c r="D756" s="45" t="s">
        <v>6397</v>
      </c>
      <c r="E756" s="101" t="s">
        <v>8271</v>
      </c>
      <c r="F756" s="99" t="s">
        <v>7848</v>
      </c>
      <c r="G756" s="45" t="s">
        <v>4844</v>
      </c>
      <c r="H756" s="45" t="s">
        <v>2847</v>
      </c>
      <c r="I756" s="101"/>
      <c r="J756" s="51" t="s">
        <v>7427</v>
      </c>
      <c r="K756" s="51"/>
      <c r="L756" s="45" t="s">
        <v>7406</v>
      </c>
      <c r="M756" s="134">
        <v>0</v>
      </c>
      <c r="N756" s="45" t="s">
        <v>8434</v>
      </c>
      <c r="O756" s="45" t="s">
        <v>8439</v>
      </c>
      <c r="P756" s="101" t="s">
        <v>100</v>
      </c>
      <c r="Q756" s="101" t="s">
        <v>68</v>
      </c>
      <c r="R756" s="101"/>
      <c r="S756" s="101"/>
    </row>
    <row r="757" spans="1:19" x14ac:dyDescent="0.35">
      <c r="A757" s="101" t="s">
        <v>72</v>
      </c>
      <c r="B757" s="100">
        <v>42</v>
      </c>
      <c r="C757" s="101" t="s">
        <v>3997</v>
      </c>
      <c r="D757" s="45" t="s">
        <v>7798</v>
      </c>
      <c r="E757" s="101" t="s">
        <v>8272</v>
      </c>
      <c r="F757" s="99" t="s">
        <v>7849</v>
      </c>
      <c r="G757" s="45" t="s">
        <v>4845</v>
      </c>
      <c r="H757" s="45" t="s">
        <v>4846</v>
      </c>
      <c r="I757" s="101"/>
      <c r="J757" s="51" t="s">
        <v>7427</v>
      </c>
      <c r="K757" s="51"/>
      <c r="L757" s="45" t="s">
        <v>7406</v>
      </c>
      <c r="M757" s="134">
        <v>0</v>
      </c>
      <c r="N757" s="45" t="s">
        <v>8434</v>
      </c>
      <c r="O757" s="45" t="s">
        <v>8439</v>
      </c>
      <c r="P757" s="101" t="s">
        <v>6288</v>
      </c>
      <c r="Q757" s="101" t="s">
        <v>68</v>
      </c>
      <c r="R757" s="101"/>
      <c r="S757" s="101"/>
    </row>
    <row r="758" spans="1:19" x14ac:dyDescent="0.35">
      <c r="A758" s="101" t="s">
        <v>72</v>
      </c>
      <c r="B758" s="100">
        <v>43</v>
      </c>
      <c r="C758" s="101" t="s">
        <v>3998</v>
      </c>
      <c r="D758" s="45" t="s">
        <v>7799</v>
      </c>
      <c r="E758" s="101" t="s">
        <v>8273</v>
      </c>
      <c r="F758" s="99" t="s">
        <v>7850</v>
      </c>
      <c r="G758" s="45" t="s">
        <v>4847</v>
      </c>
      <c r="H758" s="45" t="s">
        <v>4848</v>
      </c>
      <c r="I758" s="101"/>
      <c r="J758" s="51" t="s">
        <v>7427</v>
      </c>
      <c r="K758" s="51"/>
      <c r="L758" s="45" t="s">
        <v>7406</v>
      </c>
      <c r="M758" s="134">
        <v>0</v>
      </c>
      <c r="N758" s="45" t="s">
        <v>8434</v>
      </c>
      <c r="O758" s="45" t="s">
        <v>8439</v>
      </c>
      <c r="P758" s="101" t="s">
        <v>6288</v>
      </c>
      <c r="Q758" s="101" t="s">
        <v>68</v>
      </c>
      <c r="R758" s="101"/>
      <c r="S758" s="101"/>
    </row>
    <row r="759" spans="1:19" x14ac:dyDescent="0.35">
      <c r="A759" s="101" t="s">
        <v>72</v>
      </c>
      <c r="B759" s="100">
        <v>44</v>
      </c>
      <c r="C759" s="101" t="s">
        <v>2637</v>
      </c>
      <c r="D759" s="45" t="s">
        <v>7800</v>
      </c>
      <c r="E759" s="101" t="s">
        <v>8274</v>
      </c>
      <c r="F759" s="99" t="s">
        <v>7851</v>
      </c>
      <c r="G759" s="45" t="s">
        <v>4849</v>
      </c>
      <c r="H759" s="45" t="s">
        <v>2840</v>
      </c>
      <c r="I759" s="101"/>
      <c r="J759" s="51" t="s">
        <v>7427</v>
      </c>
      <c r="K759" s="51"/>
      <c r="L759" s="45" t="s">
        <v>7406</v>
      </c>
      <c r="M759" s="134">
        <v>0</v>
      </c>
      <c r="N759" s="45" t="s">
        <v>8434</v>
      </c>
      <c r="O759" s="45" t="s">
        <v>8439</v>
      </c>
      <c r="P759" s="101" t="s">
        <v>2984</v>
      </c>
      <c r="Q759" s="101" t="s">
        <v>68</v>
      </c>
      <c r="R759" s="101"/>
      <c r="S759" s="101"/>
    </row>
    <row r="760" spans="1:19" x14ac:dyDescent="0.35">
      <c r="A760" s="101" t="s">
        <v>72</v>
      </c>
      <c r="B760" s="100">
        <v>45</v>
      </c>
      <c r="C760" s="101" t="s">
        <v>3999</v>
      </c>
      <c r="D760" s="45" t="s">
        <v>7801</v>
      </c>
      <c r="E760" s="101" t="s">
        <v>8275</v>
      </c>
      <c r="F760" s="99" t="s">
        <v>7852</v>
      </c>
      <c r="G760" s="45" t="s">
        <v>4850</v>
      </c>
      <c r="H760" s="45" t="s">
        <v>4851</v>
      </c>
      <c r="I760" s="101"/>
      <c r="J760" s="51" t="s">
        <v>7427</v>
      </c>
      <c r="K760" s="51"/>
      <c r="L760" s="45" t="s">
        <v>7406</v>
      </c>
      <c r="M760" s="134">
        <v>0</v>
      </c>
      <c r="N760" s="45" t="s">
        <v>8434</v>
      </c>
      <c r="O760" s="45" t="s">
        <v>8439</v>
      </c>
      <c r="P760" s="101" t="s">
        <v>2984</v>
      </c>
      <c r="Q760" s="101" t="s">
        <v>68</v>
      </c>
      <c r="R760" s="101"/>
      <c r="S760" s="101"/>
    </row>
    <row r="761" spans="1:19" x14ac:dyDescent="0.35">
      <c r="A761" s="101" t="s">
        <v>72</v>
      </c>
      <c r="B761" s="100">
        <v>46</v>
      </c>
      <c r="C761" s="101" t="s">
        <v>4000</v>
      </c>
      <c r="D761" s="45" t="s">
        <v>7802</v>
      </c>
      <c r="E761" s="101" t="s">
        <v>8276</v>
      </c>
      <c r="F761" s="99" t="s">
        <v>7853</v>
      </c>
      <c r="G761" s="45" t="s">
        <v>4852</v>
      </c>
      <c r="H761" s="45" t="s">
        <v>4853</v>
      </c>
      <c r="I761" s="101"/>
      <c r="J761" s="51" t="s">
        <v>7427</v>
      </c>
      <c r="K761" s="51"/>
      <c r="L761" s="45" t="s">
        <v>7406</v>
      </c>
      <c r="M761" s="134">
        <v>0</v>
      </c>
      <c r="N761" s="45" t="s">
        <v>8434</v>
      </c>
      <c r="O761" s="45" t="s">
        <v>8439</v>
      </c>
      <c r="P761" s="101" t="s">
        <v>2984</v>
      </c>
      <c r="Q761" s="101" t="s">
        <v>68</v>
      </c>
      <c r="R761" s="101"/>
      <c r="S761" s="101"/>
    </row>
    <row r="762" spans="1:19" x14ac:dyDescent="0.35">
      <c r="A762" s="101" t="s">
        <v>72</v>
      </c>
      <c r="B762" s="100">
        <v>47</v>
      </c>
      <c r="C762" s="101" t="s">
        <v>4001</v>
      </c>
      <c r="D762" s="45" t="s">
        <v>7803</v>
      </c>
      <c r="E762" s="101" t="s">
        <v>8277</v>
      </c>
      <c r="F762" s="99" t="s">
        <v>7854</v>
      </c>
      <c r="G762" s="45" t="s">
        <v>4854</v>
      </c>
      <c r="H762" s="45" t="s">
        <v>4855</v>
      </c>
      <c r="I762" s="101"/>
      <c r="J762" s="51" t="s">
        <v>7427</v>
      </c>
      <c r="K762" s="51"/>
      <c r="L762" s="45" t="s">
        <v>7406</v>
      </c>
      <c r="M762" s="134">
        <v>0</v>
      </c>
      <c r="N762" s="45" t="s">
        <v>8434</v>
      </c>
      <c r="O762" s="45" t="s">
        <v>8439</v>
      </c>
      <c r="P762" s="101" t="s">
        <v>6289</v>
      </c>
      <c r="Q762" s="101" t="s">
        <v>68</v>
      </c>
      <c r="R762" s="101"/>
      <c r="S762" s="101"/>
    </row>
    <row r="763" spans="1:19" x14ac:dyDescent="0.35">
      <c r="A763" s="101" t="s">
        <v>72</v>
      </c>
      <c r="B763" s="100">
        <v>48</v>
      </c>
      <c r="C763" s="101" t="s">
        <v>4002</v>
      </c>
      <c r="D763" s="101" t="s">
        <v>7804</v>
      </c>
      <c r="E763" s="101" t="s">
        <v>8278</v>
      </c>
      <c r="F763" s="99" t="s">
        <v>7855</v>
      </c>
      <c r="G763" s="45" t="s">
        <v>4856</v>
      </c>
      <c r="H763" s="45" t="s">
        <v>4857</v>
      </c>
      <c r="I763" s="101"/>
      <c r="J763" s="51" t="s">
        <v>7427</v>
      </c>
      <c r="K763" s="51"/>
      <c r="L763" s="45" t="s">
        <v>7406</v>
      </c>
      <c r="M763" s="134">
        <v>0</v>
      </c>
      <c r="N763" s="45" t="s">
        <v>8434</v>
      </c>
      <c r="O763" s="45" t="s">
        <v>8439</v>
      </c>
      <c r="P763" s="101" t="s">
        <v>6290</v>
      </c>
      <c r="Q763" s="101" t="s">
        <v>68</v>
      </c>
      <c r="R763" s="101"/>
      <c r="S763" s="101"/>
    </row>
    <row r="764" spans="1:19" x14ac:dyDescent="0.35">
      <c r="A764" s="101" t="s">
        <v>72</v>
      </c>
      <c r="B764" s="100">
        <v>49</v>
      </c>
      <c r="C764" s="101" t="s">
        <v>2638</v>
      </c>
      <c r="D764" s="45" t="s">
        <v>7805</v>
      </c>
      <c r="E764" s="101" t="s">
        <v>8279</v>
      </c>
      <c r="F764" s="99" t="s">
        <v>8232</v>
      </c>
      <c r="G764" s="45" t="s">
        <v>4858</v>
      </c>
      <c r="H764" s="45" t="s">
        <v>2841</v>
      </c>
      <c r="I764" s="101"/>
      <c r="J764" s="51" t="s">
        <v>7427</v>
      </c>
      <c r="K764" s="51"/>
      <c r="L764" s="45" t="s">
        <v>7406</v>
      </c>
      <c r="M764" s="134">
        <v>0</v>
      </c>
      <c r="N764" s="45" t="s">
        <v>8434</v>
      </c>
      <c r="O764" s="45" t="s">
        <v>8439</v>
      </c>
      <c r="P764" s="101" t="s">
        <v>2985</v>
      </c>
      <c r="Q764" s="101" t="s">
        <v>68</v>
      </c>
      <c r="R764" s="101"/>
      <c r="S764" s="101"/>
    </row>
    <row r="765" spans="1:19" x14ac:dyDescent="0.35">
      <c r="A765" s="101" t="s">
        <v>72</v>
      </c>
      <c r="B765" s="100">
        <v>50</v>
      </c>
      <c r="C765" s="101" t="s">
        <v>4003</v>
      </c>
      <c r="D765" s="45" t="s">
        <v>7806</v>
      </c>
      <c r="E765" s="101" t="s">
        <v>8280</v>
      </c>
      <c r="F765" s="99" t="s">
        <v>7856</v>
      </c>
      <c r="G765" s="45" t="s">
        <v>4859</v>
      </c>
      <c r="H765" s="45" t="s">
        <v>4860</v>
      </c>
      <c r="I765" s="101"/>
      <c r="J765" s="51" t="s">
        <v>7427</v>
      </c>
      <c r="K765" s="51"/>
      <c r="L765" s="45" t="s">
        <v>7406</v>
      </c>
      <c r="M765" s="134">
        <v>0</v>
      </c>
      <c r="N765" s="45" t="s">
        <v>8434</v>
      </c>
      <c r="O765" s="45" t="s">
        <v>8439</v>
      </c>
      <c r="P765" s="101" t="s">
        <v>6291</v>
      </c>
      <c r="Q765" s="101" t="s">
        <v>68</v>
      </c>
      <c r="R765" s="101"/>
      <c r="S765" s="101"/>
    </row>
    <row r="766" spans="1:19" x14ac:dyDescent="0.35">
      <c r="A766" s="101" t="s">
        <v>72</v>
      </c>
      <c r="B766" s="100">
        <v>51</v>
      </c>
      <c r="C766" s="101" t="s">
        <v>4004</v>
      </c>
      <c r="D766" s="45" t="s">
        <v>7807</v>
      </c>
      <c r="E766" s="101" t="s">
        <v>8281</v>
      </c>
      <c r="F766" s="99" t="s">
        <v>7857</v>
      </c>
      <c r="G766" s="45" t="s">
        <v>4861</v>
      </c>
      <c r="H766" s="45" t="s">
        <v>4862</v>
      </c>
      <c r="I766" s="101"/>
      <c r="J766" s="51" t="s">
        <v>7427</v>
      </c>
      <c r="K766" s="51"/>
      <c r="L766" s="45" t="s">
        <v>7406</v>
      </c>
      <c r="M766" s="134">
        <v>0</v>
      </c>
      <c r="N766" s="45" t="s">
        <v>8434</v>
      </c>
      <c r="O766" s="45" t="s">
        <v>8439</v>
      </c>
      <c r="P766" s="101" t="s">
        <v>2985</v>
      </c>
      <c r="Q766" s="101" t="s">
        <v>68</v>
      </c>
      <c r="R766" s="101"/>
      <c r="S766" s="101"/>
    </row>
    <row r="767" spans="1:19" x14ac:dyDescent="0.35">
      <c r="A767" s="101" t="s">
        <v>72</v>
      </c>
      <c r="B767" s="100">
        <v>52</v>
      </c>
      <c r="C767" s="101" t="s">
        <v>4005</v>
      </c>
      <c r="D767" s="45" t="s">
        <v>7808</v>
      </c>
      <c r="E767" s="101" t="s">
        <v>8282</v>
      </c>
      <c r="F767" s="99" t="s">
        <v>7858</v>
      </c>
      <c r="G767" s="45" t="s">
        <v>4863</v>
      </c>
      <c r="H767" s="45" t="s">
        <v>4864</v>
      </c>
      <c r="I767" s="101"/>
      <c r="J767" s="51" t="s">
        <v>7427</v>
      </c>
      <c r="K767" s="51"/>
      <c r="L767" s="45" t="s">
        <v>7406</v>
      </c>
      <c r="M767" s="134">
        <v>0</v>
      </c>
      <c r="N767" s="45" t="s">
        <v>8434</v>
      </c>
      <c r="O767" s="45" t="s">
        <v>8439</v>
      </c>
      <c r="P767" s="101" t="s">
        <v>2988</v>
      </c>
      <c r="Q767" s="101" t="s">
        <v>68</v>
      </c>
      <c r="R767" s="101"/>
      <c r="S767" s="101"/>
    </row>
    <row r="768" spans="1:19" x14ac:dyDescent="0.35">
      <c r="A768" s="101" t="s">
        <v>72</v>
      </c>
      <c r="B768" s="100">
        <v>53</v>
      </c>
      <c r="C768" s="101" t="s">
        <v>4006</v>
      </c>
      <c r="D768" s="45" t="s">
        <v>7809</v>
      </c>
      <c r="E768" s="101" t="s">
        <v>8283</v>
      </c>
      <c r="F768" s="99" t="s">
        <v>7859</v>
      </c>
      <c r="G768" s="45" t="s">
        <v>4865</v>
      </c>
      <c r="H768" s="45" t="s">
        <v>4866</v>
      </c>
      <c r="I768" s="101"/>
      <c r="J768" s="51" t="s">
        <v>7427</v>
      </c>
      <c r="K768" s="51"/>
      <c r="L768" s="45" t="s">
        <v>7406</v>
      </c>
      <c r="M768" s="134">
        <v>0</v>
      </c>
      <c r="N768" s="45" t="s">
        <v>8434</v>
      </c>
      <c r="O768" s="45" t="s">
        <v>8439</v>
      </c>
      <c r="P768" s="101" t="s">
        <v>2988</v>
      </c>
      <c r="Q768" s="101" t="s">
        <v>68</v>
      </c>
      <c r="R768" s="101"/>
      <c r="S768" s="101"/>
    </row>
    <row r="769" spans="1:19" x14ac:dyDescent="0.35">
      <c r="A769" s="101" t="s">
        <v>72</v>
      </c>
      <c r="B769" s="100">
        <v>54</v>
      </c>
      <c r="C769" s="101" t="s">
        <v>4007</v>
      </c>
      <c r="D769" s="45" t="s">
        <v>7810</v>
      </c>
      <c r="E769" s="101" t="s">
        <v>8284</v>
      </c>
      <c r="F769" s="99" t="s">
        <v>7860</v>
      </c>
      <c r="G769" s="45" t="s">
        <v>4867</v>
      </c>
      <c r="H769" s="45" t="s">
        <v>3668</v>
      </c>
      <c r="I769" s="101"/>
      <c r="J769" s="51" t="s">
        <v>7427</v>
      </c>
      <c r="K769" s="51"/>
      <c r="L769" s="45" t="s">
        <v>7406</v>
      </c>
      <c r="M769" s="134">
        <v>0</v>
      </c>
      <c r="N769" s="45" t="s">
        <v>8434</v>
      </c>
      <c r="O769" s="45" t="s">
        <v>8439</v>
      </c>
      <c r="P769" s="101" t="s">
        <v>2985</v>
      </c>
      <c r="Q769" s="101" t="s">
        <v>68</v>
      </c>
      <c r="R769" s="101"/>
      <c r="S769" s="101"/>
    </row>
    <row r="770" spans="1:19" x14ac:dyDescent="0.35">
      <c r="A770" s="101" t="s">
        <v>72</v>
      </c>
      <c r="B770" s="100">
        <v>55</v>
      </c>
      <c r="C770" s="101" t="s">
        <v>4008</v>
      </c>
      <c r="D770" s="45" t="s">
        <v>7811</v>
      </c>
      <c r="E770" s="101" t="s">
        <v>8285</v>
      </c>
      <c r="F770" s="99" t="s">
        <v>7861</v>
      </c>
      <c r="G770" s="45" t="s">
        <v>4868</v>
      </c>
      <c r="H770" s="45" t="s">
        <v>3669</v>
      </c>
      <c r="I770" s="101"/>
      <c r="J770" s="51" t="s">
        <v>7427</v>
      </c>
      <c r="K770" s="51"/>
      <c r="L770" s="45" t="s">
        <v>7406</v>
      </c>
      <c r="M770" s="134">
        <v>0</v>
      </c>
      <c r="N770" s="45" t="s">
        <v>8434</v>
      </c>
      <c r="O770" s="45" t="s">
        <v>8439</v>
      </c>
      <c r="P770" s="101" t="s">
        <v>6292</v>
      </c>
      <c r="Q770" s="101" t="s">
        <v>68</v>
      </c>
      <c r="R770" s="101"/>
      <c r="S770" s="101"/>
    </row>
    <row r="771" spans="1:19" x14ac:dyDescent="0.35">
      <c r="A771" s="101" t="s">
        <v>72</v>
      </c>
      <c r="B771" s="100">
        <v>56</v>
      </c>
      <c r="C771" s="101" t="s">
        <v>4009</v>
      </c>
      <c r="D771" s="45" t="s">
        <v>7812</v>
      </c>
      <c r="E771" s="101" t="s">
        <v>8286</v>
      </c>
      <c r="F771" s="99" t="s">
        <v>7862</v>
      </c>
      <c r="G771" s="45" t="s">
        <v>4869</v>
      </c>
      <c r="H771" s="45" t="s">
        <v>4870</v>
      </c>
      <c r="I771" s="101"/>
      <c r="J771" s="51" t="s">
        <v>7427</v>
      </c>
      <c r="K771" s="51"/>
      <c r="L771" s="45" t="s">
        <v>7406</v>
      </c>
      <c r="M771" s="134">
        <v>0</v>
      </c>
      <c r="N771" s="45" t="s">
        <v>8434</v>
      </c>
      <c r="O771" s="45" t="s">
        <v>8439</v>
      </c>
      <c r="P771" s="101" t="s">
        <v>2985</v>
      </c>
      <c r="Q771" s="101" t="s">
        <v>68</v>
      </c>
      <c r="R771" s="101"/>
      <c r="S771" s="101"/>
    </row>
    <row r="772" spans="1:19" x14ac:dyDescent="0.35">
      <c r="A772" s="101" t="s">
        <v>72</v>
      </c>
      <c r="B772" s="100">
        <v>57</v>
      </c>
      <c r="C772" s="101" t="s">
        <v>4010</v>
      </c>
      <c r="D772" s="45" t="s">
        <v>7813</v>
      </c>
      <c r="E772" s="101" t="s">
        <v>8287</v>
      </c>
      <c r="F772" s="99" t="s">
        <v>7863</v>
      </c>
      <c r="G772" s="45" t="s">
        <v>4871</v>
      </c>
      <c r="H772" s="45" t="s">
        <v>4872</v>
      </c>
      <c r="I772" s="101"/>
      <c r="J772" s="51" t="s">
        <v>7427</v>
      </c>
      <c r="K772" s="51"/>
      <c r="L772" s="45" t="s">
        <v>7406</v>
      </c>
      <c r="M772" s="134">
        <v>0</v>
      </c>
      <c r="N772" s="45" t="s">
        <v>8434</v>
      </c>
      <c r="O772" s="45" t="s">
        <v>8439</v>
      </c>
      <c r="P772" s="101" t="s">
        <v>2988</v>
      </c>
      <c r="Q772" s="101" t="s">
        <v>68</v>
      </c>
      <c r="R772" s="101"/>
      <c r="S772" s="101"/>
    </row>
    <row r="773" spans="1:19" x14ac:dyDescent="0.35">
      <c r="A773" s="101" t="s">
        <v>72</v>
      </c>
      <c r="B773" s="100">
        <v>62</v>
      </c>
      <c r="C773" s="101" t="s">
        <v>4011</v>
      </c>
      <c r="D773" s="45" t="s">
        <v>6423</v>
      </c>
      <c r="E773" s="101" t="s">
        <v>8289</v>
      </c>
      <c r="F773" s="99" t="s">
        <v>7864</v>
      </c>
      <c r="G773" s="45" t="s">
        <v>4873</v>
      </c>
      <c r="H773" s="45" t="s">
        <v>4874</v>
      </c>
      <c r="I773" s="101"/>
      <c r="J773" s="51" t="s">
        <v>7427</v>
      </c>
      <c r="K773" s="51"/>
      <c r="L773" s="45" t="s">
        <v>7406</v>
      </c>
      <c r="M773" s="134">
        <v>0</v>
      </c>
      <c r="N773" s="45" t="s">
        <v>8434</v>
      </c>
      <c r="O773" s="45" t="s">
        <v>8439</v>
      </c>
      <c r="P773" s="101" t="s">
        <v>2985</v>
      </c>
      <c r="Q773" s="101" t="s">
        <v>68</v>
      </c>
      <c r="R773" s="101"/>
      <c r="S773" s="101"/>
    </row>
    <row r="774" spans="1:19" x14ac:dyDescent="0.35">
      <c r="A774" s="101" t="s">
        <v>72</v>
      </c>
      <c r="B774" s="100">
        <v>63</v>
      </c>
      <c r="C774" s="101" t="s">
        <v>4012</v>
      </c>
      <c r="D774" s="57" t="s">
        <v>6424</v>
      </c>
      <c r="E774" s="101" t="s">
        <v>8288</v>
      </c>
      <c r="F774" s="99" t="s">
        <v>7865</v>
      </c>
      <c r="G774" s="45" t="s">
        <v>4875</v>
      </c>
      <c r="H774" s="45" t="s">
        <v>4876</v>
      </c>
      <c r="I774" s="101"/>
      <c r="J774" s="51" t="s">
        <v>7427</v>
      </c>
      <c r="K774" s="51"/>
      <c r="L774" s="45" t="s">
        <v>7406</v>
      </c>
      <c r="M774" s="134">
        <v>0</v>
      </c>
      <c r="N774" s="45" t="s">
        <v>8434</v>
      </c>
      <c r="O774" s="45" t="s">
        <v>8439</v>
      </c>
      <c r="P774" s="101" t="s">
        <v>6293</v>
      </c>
      <c r="Q774" s="101" t="s">
        <v>68</v>
      </c>
      <c r="R774" s="101"/>
      <c r="S774" s="101"/>
    </row>
    <row r="775" spans="1:19" x14ac:dyDescent="0.35">
      <c r="A775" s="101" t="s">
        <v>72</v>
      </c>
      <c r="B775" s="100">
        <v>64</v>
      </c>
      <c r="C775" s="101" t="s">
        <v>4013</v>
      </c>
      <c r="D775" s="57" t="s">
        <v>6425</v>
      </c>
      <c r="E775" s="101" t="s">
        <v>8290</v>
      </c>
      <c r="F775" s="99" t="s">
        <v>7866</v>
      </c>
      <c r="G775" s="45" t="s">
        <v>4877</v>
      </c>
      <c r="H775" s="45" t="s">
        <v>4878</v>
      </c>
      <c r="I775" s="101"/>
      <c r="J775" s="51" t="s">
        <v>7427</v>
      </c>
      <c r="K775" s="51"/>
      <c r="L775" s="45" t="s">
        <v>7406</v>
      </c>
      <c r="M775" s="134">
        <v>0</v>
      </c>
      <c r="N775" s="45" t="s">
        <v>8434</v>
      </c>
      <c r="O775" s="45" t="s">
        <v>8439</v>
      </c>
      <c r="P775" s="101" t="s">
        <v>100</v>
      </c>
      <c r="Q775" s="101" t="s">
        <v>68</v>
      </c>
      <c r="R775" s="101"/>
      <c r="S775" s="101"/>
    </row>
    <row r="776" spans="1:19" x14ac:dyDescent="0.35">
      <c r="A776" s="101" t="s">
        <v>72</v>
      </c>
      <c r="B776" s="100">
        <v>65</v>
      </c>
      <c r="C776" s="107" t="s">
        <v>3991</v>
      </c>
      <c r="D776" s="45" t="s">
        <v>7814</v>
      </c>
      <c r="E776" s="101" t="s">
        <v>8291</v>
      </c>
      <c r="F776" s="99" t="s">
        <v>7867</v>
      </c>
      <c r="G776" s="45" t="s">
        <v>4833</v>
      </c>
      <c r="H776" s="45"/>
      <c r="I776" s="101"/>
      <c r="J776" s="51" t="s">
        <v>7427</v>
      </c>
      <c r="K776" s="51"/>
      <c r="L776" s="101" t="s">
        <v>7406</v>
      </c>
      <c r="M776" s="102">
        <v>0</v>
      </c>
      <c r="N776" s="101" t="s">
        <v>8434</v>
      </c>
      <c r="O776" s="101" t="s">
        <v>8439</v>
      </c>
      <c r="P776" s="101"/>
      <c r="Q776" s="101" t="s">
        <v>68</v>
      </c>
      <c r="R776" s="101"/>
      <c r="S776" s="101"/>
    </row>
    <row r="777" spans="1:19" x14ac:dyDescent="0.35">
      <c r="A777" s="101" t="s">
        <v>72</v>
      </c>
      <c r="B777" s="100">
        <v>66</v>
      </c>
      <c r="C777" s="101" t="s">
        <v>3979</v>
      </c>
      <c r="D777" s="45" t="s">
        <v>6426</v>
      </c>
      <c r="E777" s="101" t="s">
        <v>8292</v>
      </c>
      <c r="F777" s="99" t="s">
        <v>8293</v>
      </c>
      <c r="G777" s="45" t="s">
        <v>4809</v>
      </c>
      <c r="H777" s="45" t="s">
        <v>4810</v>
      </c>
      <c r="I777" s="101"/>
      <c r="J777" s="51" t="s">
        <v>7427</v>
      </c>
      <c r="K777" s="51"/>
      <c r="L777" s="45" t="s">
        <v>7406</v>
      </c>
      <c r="M777" s="134">
        <v>0</v>
      </c>
      <c r="N777" s="45" t="s">
        <v>8434</v>
      </c>
      <c r="O777" s="45" t="s">
        <v>8439</v>
      </c>
      <c r="P777" s="101" t="s">
        <v>6285</v>
      </c>
      <c r="Q777" s="101" t="s">
        <v>68</v>
      </c>
      <c r="R777" s="101"/>
      <c r="S777" s="101"/>
    </row>
    <row r="778" spans="1:19" x14ac:dyDescent="0.35">
      <c r="A778" s="101" t="s">
        <v>69</v>
      </c>
      <c r="B778" s="100">
        <v>1</v>
      </c>
      <c r="C778" s="101" t="s">
        <v>2593</v>
      </c>
      <c r="D778" s="45" t="s">
        <v>1920</v>
      </c>
      <c r="E778" s="101" t="s">
        <v>8228</v>
      </c>
      <c r="F778" s="101" t="s">
        <v>2136</v>
      </c>
      <c r="G778" s="45" t="s">
        <v>3016</v>
      </c>
      <c r="H778" s="45" t="s">
        <v>4750</v>
      </c>
      <c r="I778" s="101"/>
      <c r="J778" s="51" t="s">
        <v>7427</v>
      </c>
      <c r="K778" s="51"/>
      <c r="L778" s="89" t="s">
        <v>7407</v>
      </c>
      <c r="M778" s="141" t="s">
        <v>8433</v>
      </c>
      <c r="N778" s="89" t="s">
        <v>8435</v>
      </c>
      <c r="O778" s="89" t="s">
        <v>8438</v>
      </c>
      <c r="P778" s="101" t="s">
        <v>100</v>
      </c>
      <c r="Q778" s="101" t="s">
        <v>68</v>
      </c>
      <c r="R778" s="101"/>
      <c r="S778" s="101"/>
    </row>
    <row r="779" spans="1:19" x14ac:dyDescent="0.35">
      <c r="A779" s="101" t="s">
        <v>69</v>
      </c>
      <c r="B779" s="83">
        <v>2</v>
      </c>
      <c r="C779" s="49" t="s">
        <v>202</v>
      </c>
      <c r="D779" s="49" t="s">
        <v>1946</v>
      </c>
      <c r="E779" s="101" t="s">
        <v>8226</v>
      </c>
      <c r="F779" s="63" t="s">
        <v>7628</v>
      </c>
      <c r="G779" s="49" t="s">
        <v>492</v>
      </c>
      <c r="H779" s="49" t="s">
        <v>493</v>
      </c>
      <c r="I779" s="63" t="s">
        <v>2388</v>
      </c>
      <c r="J779" s="51" t="s">
        <v>7427</v>
      </c>
      <c r="K779" s="51"/>
      <c r="L779" s="49" t="s">
        <v>91</v>
      </c>
      <c r="M779" s="136" t="s">
        <v>8433</v>
      </c>
      <c r="N779" s="51" t="s">
        <v>8435</v>
      </c>
      <c r="O779" s="51" t="s">
        <v>8438</v>
      </c>
      <c r="P779" s="101" t="s">
        <v>91</v>
      </c>
      <c r="Q779" s="101" t="s">
        <v>68</v>
      </c>
      <c r="R779" s="101"/>
      <c r="S779" s="101"/>
    </row>
    <row r="780" spans="1:19" x14ac:dyDescent="0.35">
      <c r="A780" s="101" t="s">
        <v>69</v>
      </c>
      <c r="B780" s="83">
        <v>3</v>
      </c>
      <c r="C780" s="49" t="s">
        <v>212</v>
      </c>
      <c r="D780" s="49" t="s">
        <v>1966</v>
      </c>
      <c r="E780" s="45" t="s">
        <v>8294</v>
      </c>
      <c r="F780" s="63" t="s">
        <v>7868</v>
      </c>
      <c r="G780" s="49" t="s">
        <v>510</v>
      </c>
      <c r="H780" s="49" t="s">
        <v>511</v>
      </c>
      <c r="I780" s="63" t="s">
        <v>2396</v>
      </c>
      <c r="J780" s="51" t="s">
        <v>7427</v>
      </c>
      <c r="K780" s="51"/>
      <c r="L780" s="49" t="s">
        <v>91</v>
      </c>
      <c r="M780" s="136">
        <v>1</v>
      </c>
      <c r="N780" s="51" t="s">
        <v>8434</v>
      </c>
      <c r="O780" s="51" t="s">
        <v>8439</v>
      </c>
      <c r="P780" s="101" t="s">
        <v>91</v>
      </c>
      <c r="Q780" s="101" t="s">
        <v>68</v>
      </c>
      <c r="R780" s="101"/>
      <c r="S780" s="101"/>
    </row>
    <row r="781" spans="1:19" x14ac:dyDescent="0.35">
      <c r="A781" s="101" t="s">
        <v>69</v>
      </c>
      <c r="B781" s="83">
        <v>4</v>
      </c>
      <c r="C781" s="49" t="s">
        <v>213</v>
      </c>
      <c r="D781" s="49" t="s">
        <v>513</v>
      </c>
      <c r="E781" s="45" t="s">
        <v>8295</v>
      </c>
      <c r="F781" s="63" t="s">
        <v>7533</v>
      </c>
      <c r="G781" s="49" t="s">
        <v>512</v>
      </c>
      <c r="H781" s="49" t="s">
        <v>513</v>
      </c>
      <c r="I781" s="63" t="s">
        <v>2397</v>
      </c>
      <c r="J781" s="51" t="s">
        <v>7427</v>
      </c>
      <c r="K781" s="51"/>
      <c r="L781" s="49" t="s">
        <v>91</v>
      </c>
      <c r="M781" s="136">
        <v>1</v>
      </c>
      <c r="N781" s="51" t="s">
        <v>8434</v>
      </c>
      <c r="O781" s="51" t="s">
        <v>8439</v>
      </c>
      <c r="P781" s="101" t="s">
        <v>91</v>
      </c>
      <c r="Q781" s="101" t="s">
        <v>68</v>
      </c>
      <c r="R781" s="101"/>
      <c r="S781" s="101"/>
    </row>
    <row r="782" spans="1:19" x14ac:dyDescent="0.35">
      <c r="A782" s="101" t="s">
        <v>69</v>
      </c>
      <c r="B782" s="83">
        <v>5</v>
      </c>
      <c r="C782" s="49" t="s">
        <v>214</v>
      </c>
      <c r="D782" s="49" t="s">
        <v>6449</v>
      </c>
      <c r="E782" s="45" t="s">
        <v>8299</v>
      </c>
      <c r="F782" s="63" t="s">
        <v>7869</v>
      </c>
      <c r="G782" s="49" t="s">
        <v>514</v>
      </c>
      <c r="H782" s="49" t="s">
        <v>515</v>
      </c>
      <c r="I782" s="63" t="s">
        <v>2398</v>
      </c>
      <c r="J782" s="51" t="s">
        <v>3553</v>
      </c>
      <c r="K782" s="51" t="s">
        <v>7426</v>
      </c>
      <c r="L782" s="49" t="s">
        <v>91</v>
      </c>
      <c r="M782" s="136">
        <v>0</v>
      </c>
      <c r="N782" s="51" t="s">
        <v>8434</v>
      </c>
      <c r="O782" s="51" t="s">
        <v>8439</v>
      </c>
      <c r="P782" s="101" t="s">
        <v>92</v>
      </c>
      <c r="Q782" s="101" t="s">
        <v>68</v>
      </c>
      <c r="R782" s="101"/>
      <c r="S782" s="101"/>
    </row>
    <row r="783" spans="1:19" x14ac:dyDescent="0.35">
      <c r="A783" s="101" t="s">
        <v>69</v>
      </c>
      <c r="B783" s="83">
        <v>12</v>
      </c>
      <c r="C783" s="49" t="s">
        <v>215</v>
      </c>
      <c r="D783" s="49" t="s">
        <v>6447</v>
      </c>
      <c r="E783" s="45" t="s">
        <v>8296</v>
      </c>
      <c r="F783" s="63" t="s">
        <v>6447</v>
      </c>
      <c r="G783" s="49" t="s">
        <v>516</v>
      </c>
      <c r="H783" s="49" t="s">
        <v>517</v>
      </c>
      <c r="I783" s="63" t="s">
        <v>2399</v>
      </c>
      <c r="J783" s="51" t="s">
        <v>7427</v>
      </c>
      <c r="K783" s="51"/>
      <c r="L783" s="45" t="s">
        <v>7406</v>
      </c>
      <c r="M783" s="134">
        <v>0</v>
      </c>
      <c r="N783" s="45" t="s">
        <v>8434</v>
      </c>
      <c r="O783" s="45" t="s">
        <v>8439</v>
      </c>
      <c r="P783" s="101" t="s">
        <v>157</v>
      </c>
      <c r="Q783" s="101" t="s">
        <v>68</v>
      </c>
      <c r="R783" s="101"/>
      <c r="S783" s="101"/>
    </row>
    <row r="784" spans="1:19" x14ac:dyDescent="0.35">
      <c r="A784" s="101" t="s">
        <v>69</v>
      </c>
      <c r="B784" s="100">
        <v>13</v>
      </c>
      <c r="C784" s="101" t="s">
        <v>3957</v>
      </c>
      <c r="D784" s="45" t="s">
        <v>6445</v>
      </c>
      <c r="E784" s="45" t="s">
        <v>8300</v>
      </c>
      <c r="F784" s="99" t="s">
        <v>7870</v>
      </c>
      <c r="G784" s="45" t="s">
        <v>4763</v>
      </c>
      <c r="H784" s="45" t="s">
        <v>4764</v>
      </c>
      <c r="I784" s="101"/>
      <c r="J784" s="51" t="s">
        <v>7427</v>
      </c>
      <c r="K784" s="51"/>
      <c r="L784" s="45" t="s">
        <v>7406</v>
      </c>
      <c r="M784" s="134">
        <v>2</v>
      </c>
      <c r="N784" s="45" t="s">
        <v>8434</v>
      </c>
      <c r="O784" s="45" t="s">
        <v>8439</v>
      </c>
      <c r="P784" s="101" t="s">
        <v>157</v>
      </c>
      <c r="Q784" s="101" t="s">
        <v>68</v>
      </c>
      <c r="R784" s="101"/>
      <c r="S784" s="101"/>
    </row>
    <row r="785" spans="1:19" x14ac:dyDescent="0.35">
      <c r="A785" s="101" t="s">
        <v>69</v>
      </c>
      <c r="B785" s="83">
        <v>14</v>
      </c>
      <c r="C785" s="49" t="s">
        <v>216</v>
      </c>
      <c r="D785" s="49" t="s">
        <v>6448</v>
      </c>
      <c r="E785" s="45" t="s">
        <v>8301</v>
      </c>
      <c r="F785" s="63" t="s">
        <v>7871</v>
      </c>
      <c r="G785" s="49" t="s">
        <v>518</v>
      </c>
      <c r="H785" s="49" t="s">
        <v>519</v>
      </c>
      <c r="I785" s="63" t="s">
        <v>2400</v>
      </c>
      <c r="J785" s="51" t="s">
        <v>7427</v>
      </c>
      <c r="K785" s="51"/>
      <c r="L785" s="45" t="s">
        <v>7406</v>
      </c>
      <c r="M785" s="134">
        <v>0</v>
      </c>
      <c r="N785" s="45" t="s">
        <v>8434</v>
      </c>
      <c r="O785" s="45" t="s">
        <v>8439</v>
      </c>
      <c r="P785" s="101" t="s">
        <v>165</v>
      </c>
      <c r="Q785" s="101" t="s">
        <v>68</v>
      </c>
      <c r="R785" s="101"/>
      <c r="S785" s="101"/>
    </row>
    <row r="786" spans="1:19" x14ac:dyDescent="0.35">
      <c r="A786" s="101" t="s">
        <v>69</v>
      </c>
      <c r="B786" s="83">
        <v>15</v>
      </c>
      <c r="C786" s="49" t="s">
        <v>217</v>
      </c>
      <c r="D786" s="49" t="s">
        <v>1898</v>
      </c>
      <c r="E786" s="45" t="s">
        <v>8302</v>
      </c>
      <c r="F786" s="63" t="s">
        <v>7773</v>
      </c>
      <c r="G786" s="49" t="s">
        <v>520</v>
      </c>
      <c r="H786" s="49" t="s">
        <v>521</v>
      </c>
      <c r="I786" s="63" t="s">
        <v>2401</v>
      </c>
      <c r="J786" s="51" t="s">
        <v>7427</v>
      </c>
      <c r="K786" s="51"/>
      <c r="L786" s="45" t="s">
        <v>7406</v>
      </c>
      <c r="M786" s="134">
        <v>0</v>
      </c>
      <c r="N786" s="45" t="s">
        <v>8434</v>
      </c>
      <c r="O786" s="45" t="s">
        <v>8439</v>
      </c>
      <c r="P786" s="101" t="s">
        <v>211</v>
      </c>
      <c r="Q786" s="101" t="s">
        <v>68</v>
      </c>
      <c r="R786" s="101"/>
      <c r="S786" s="101"/>
    </row>
    <row r="787" spans="1:19" x14ac:dyDescent="0.35">
      <c r="A787" s="101" t="s">
        <v>69</v>
      </c>
      <c r="B787" s="83">
        <v>16</v>
      </c>
      <c r="C787" s="49" t="s">
        <v>218</v>
      </c>
      <c r="D787" s="50" t="s">
        <v>1967</v>
      </c>
      <c r="E787" s="45" t="s">
        <v>8303</v>
      </c>
      <c r="F787" s="63" t="s">
        <v>7772</v>
      </c>
      <c r="G787" s="49" t="s">
        <v>522</v>
      </c>
      <c r="H787" s="49" t="s">
        <v>523</v>
      </c>
      <c r="I787" s="63" t="s">
        <v>2402</v>
      </c>
      <c r="J787" s="51" t="s">
        <v>7427</v>
      </c>
      <c r="K787" s="51"/>
      <c r="L787" s="49" t="s">
        <v>7407</v>
      </c>
      <c r="M787" s="136">
        <v>2</v>
      </c>
      <c r="N787" s="51" t="s">
        <v>8434</v>
      </c>
      <c r="O787" s="51" t="s">
        <v>8439</v>
      </c>
      <c r="P787" s="101" t="s">
        <v>100</v>
      </c>
      <c r="Q787" s="101" t="s">
        <v>68</v>
      </c>
      <c r="R787" s="101"/>
      <c r="S787" s="101"/>
    </row>
    <row r="788" spans="1:19" x14ac:dyDescent="0.35">
      <c r="A788" s="101" t="s">
        <v>69</v>
      </c>
      <c r="B788" s="100">
        <v>17</v>
      </c>
      <c r="C788" s="101" t="s">
        <v>3961</v>
      </c>
      <c r="D788" s="45" t="s">
        <v>6435</v>
      </c>
      <c r="E788" s="45" t="s">
        <v>8304</v>
      </c>
      <c r="F788" s="99" t="s">
        <v>7872</v>
      </c>
      <c r="G788" s="45" t="s">
        <v>4771</v>
      </c>
      <c r="H788" s="45" t="s">
        <v>4772</v>
      </c>
      <c r="I788" s="101"/>
      <c r="J788" s="51" t="s">
        <v>7427</v>
      </c>
      <c r="K788" s="51"/>
      <c r="L788" s="101" t="s">
        <v>91</v>
      </c>
      <c r="M788" s="102">
        <v>1</v>
      </c>
      <c r="N788" s="101" t="s">
        <v>8434</v>
      </c>
      <c r="O788" s="101" t="s">
        <v>8439</v>
      </c>
      <c r="P788" s="101" t="s">
        <v>92</v>
      </c>
      <c r="Q788" s="101" t="s">
        <v>68</v>
      </c>
      <c r="R788" s="101"/>
      <c r="S788" s="101"/>
    </row>
    <row r="789" spans="1:19" x14ac:dyDescent="0.35">
      <c r="A789" s="101" t="s">
        <v>69</v>
      </c>
      <c r="B789" s="100">
        <v>18</v>
      </c>
      <c r="C789" s="101" t="s">
        <v>3962</v>
      </c>
      <c r="D789" s="45" t="s">
        <v>6434</v>
      </c>
      <c r="E789" s="45" t="s">
        <v>8305</v>
      </c>
      <c r="F789" s="99" t="s">
        <v>7873</v>
      </c>
      <c r="G789" s="45" t="s">
        <v>4773</v>
      </c>
      <c r="H789" s="45" t="s">
        <v>4774</v>
      </c>
      <c r="I789" s="101"/>
      <c r="J789" s="51" t="s">
        <v>7427</v>
      </c>
      <c r="K789" s="51"/>
      <c r="L789" s="45" t="s">
        <v>7406</v>
      </c>
      <c r="M789" s="134">
        <v>0</v>
      </c>
      <c r="N789" s="45" t="s">
        <v>8434</v>
      </c>
      <c r="O789" s="45" t="s">
        <v>8439</v>
      </c>
      <c r="P789" s="101" t="s">
        <v>266</v>
      </c>
      <c r="Q789" s="101" t="s">
        <v>68</v>
      </c>
      <c r="R789" s="101"/>
      <c r="S789" s="101"/>
    </row>
    <row r="790" spans="1:19" x14ac:dyDescent="0.35">
      <c r="A790" s="101" t="s">
        <v>69</v>
      </c>
      <c r="B790" s="83">
        <v>19</v>
      </c>
      <c r="C790" s="49" t="s">
        <v>219</v>
      </c>
      <c r="D790" s="49" t="s">
        <v>1899</v>
      </c>
      <c r="E790" s="45" t="s">
        <v>8297</v>
      </c>
      <c r="F790" s="63" t="s">
        <v>2223</v>
      </c>
      <c r="G790" s="49" t="s">
        <v>524</v>
      </c>
      <c r="H790" s="49" t="s">
        <v>525</v>
      </c>
      <c r="I790" s="63" t="s">
        <v>2403</v>
      </c>
      <c r="J790" s="51" t="s">
        <v>7427</v>
      </c>
      <c r="K790" s="51"/>
      <c r="L790" s="45" t="s">
        <v>7406</v>
      </c>
      <c r="M790" s="134">
        <v>0</v>
      </c>
      <c r="N790" s="45" t="s">
        <v>8434</v>
      </c>
      <c r="O790" s="45" t="s">
        <v>8439</v>
      </c>
      <c r="P790" s="101" t="s">
        <v>100</v>
      </c>
      <c r="Q790" s="101" t="s">
        <v>68</v>
      </c>
      <c r="R790" s="101"/>
      <c r="S790" s="101"/>
    </row>
    <row r="791" spans="1:19" x14ac:dyDescent="0.35">
      <c r="A791" s="101" t="s">
        <v>69</v>
      </c>
      <c r="B791" s="100">
        <v>20</v>
      </c>
      <c r="C791" s="101" t="s">
        <v>3963</v>
      </c>
      <c r="D791" s="45" t="s">
        <v>6441</v>
      </c>
      <c r="E791" s="45" t="s">
        <v>8306</v>
      </c>
      <c r="F791" s="99" t="s">
        <v>7774</v>
      </c>
      <c r="G791" s="45" t="s">
        <v>4775</v>
      </c>
      <c r="H791" s="45" t="s">
        <v>4776</v>
      </c>
      <c r="I791" s="101"/>
      <c r="J791" s="51" t="s">
        <v>3412</v>
      </c>
      <c r="K791" s="51" t="s">
        <v>7426</v>
      </c>
      <c r="L791" s="101" t="s">
        <v>91</v>
      </c>
      <c r="M791" s="102">
        <v>0</v>
      </c>
      <c r="N791" s="101" t="s">
        <v>8434</v>
      </c>
      <c r="O791" s="101" t="s">
        <v>8439</v>
      </c>
      <c r="P791" s="101" t="s">
        <v>92</v>
      </c>
      <c r="Q791" s="101" t="s">
        <v>68</v>
      </c>
      <c r="R791" s="101"/>
      <c r="S791" s="101"/>
    </row>
    <row r="792" spans="1:19" x14ac:dyDescent="0.35">
      <c r="A792" s="101" t="s">
        <v>69</v>
      </c>
      <c r="B792" s="100">
        <v>21</v>
      </c>
      <c r="C792" s="101" t="s">
        <v>3964</v>
      </c>
      <c r="D792" s="45" t="s">
        <v>6438</v>
      </c>
      <c r="E792" s="45" t="s">
        <v>8307</v>
      </c>
      <c r="F792" s="99" t="s">
        <v>7874</v>
      </c>
      <c r="G792" s="45" t="s">
        <v>4777</v>
      </c>
      <c r="H792" s="45" t="s">
        <v>4778</v>
      </c>
      <c r="I792" s="101"/>
      <c r="J792" s="51" t="s">
        <v>3413</v>
      </c>
      <c r="K792" s="51" t="s">
        <v>7426</v>
      </c>
      <c r="L792" s="101" t="s">
        <v>91</v>
      </c>
      <c r="M792" s="102">
        <v>0</v>
      </c>
      <c r="N792" s="101" t="s">
        <v>8434</v>
      </c>
      <c r="O792" s="101" t="s">
        <v>8439</v>
      </c>
      <c r="P792" s="101" t="s">
        <v>92</v>
      </c>
      <c r="Q792" s="101" t="s">
        <v>68</v>
      </c>
      <c r="R792" s="101"/>
      <c r="S792" s="101"/>
    </row>
    <row r="793" spans="1:19" x14ac:dyDescent="0.35">
      <c r="A793" s="101" t="s">
        <v>69</v>
      </c>
      <c r="B793" s="100">
        <v>22</v>
      </c>
      <c r="C793" s="101" t="s">
        <v>3965</v>
      </c>
      <c r="D793" s="45" t="s">
        <v>6437</v>
      </c>
      <c r="E793" s="45" t="s">
        <v>8308</v>
      </c>
      <c r="F793" s="99" t="s">
        <v>7875</v>
      </c>
      <c r="G793" s="45" t="s">
        <v>4779</v>
      </c>
      <c r="H793" s="45" t="s">
        <v>4780</v>
      </c>
      <c r="I793" s="101"/>
      <c r="J793" s="51" t="s">
        <v>3414</v>
      </c>
      <c r="K793" s="51" t="s">
        <v>7426</v>
      </c>
      <c r="L793" s="101" t="s">
        <v>91</v>
      </c>
      <c r="M793" s="102">
        <v>0</v>
      </c>
      <c r="N793" s="101" t="s">
        <v>8434</v>
      </c>
      <c r="O793" s="101" t="s">
        <v>8439</v>
      </c>
      <c r="P793" s="101" t="s">
        <v>92</v>
      </c>
      <c r="Q793" s="101" t="s">
        <v>68</v>
      </c>
      <c r="R793" s="101"/>
      <c r="S793" s="101"/>
    </row>
    <row r="794" spans="1:19" x14ac:dyDescent="0.35">
      <c r="A794" s="101" t="s">
        <v>69</v>
      </c>
      <c r="B794" s="100">
        <v>44</v>
      </c>
      <c r="C794" s="101" t="s">
        <v>3958</v>
      </c>
      <c r="D794" s="45" t="s">
        <v>6444</v>
      </c>
      <c r="E794" s="45" t="s">
        <v>8309</v>
      </c>
      <c r="F794" s="99" t="s">
        <v>7876</v>
      </c>
      <c r="G794" s="45" t="s">
        <v>4765</v>
      </c>
      <c r="H794" s="45" t="s">
        <v>4766</v>
      </c>
      <c r="I794" s="101"/>
      <c r="J794" s="51" t="s">
        <v>7427</v>
      </c>
      <c r="K794" s="51"/>
      <c r="L794" s="45" t="s">
        <v>7406</v>
      </c>
      <c r="M794" s="134">
        <v>0</v>
      </c>
      <c r="N794" s="45" t="s">
        <v>8434</v>
      </c>
      <c r="O794" s="45" t="s">
        <v>8439</v>
      </c>
      <c r="P794" s="101" t="s">
        <v>156</v>
      </c>
      <c r="Q794" s="101" t="s">
        <v>68</v>
      </c>
      <c r="R794" s="101"/>
      <c r="S794" s="101"/>
    </row>
    <row r="795" spans="1:19" x14ac:dyDescent="0.35">
      <c r="A795" s="101" t="s">
        <v>69</v>
      </c>
      <c r="B795" s="83">
        <v>44</v>
      </c>
      <c r="C795" s="49" t="s">
        <v>220</v>
      </c>
      <c r="D795" s="49" t="s">
        <v>6450</v>
      </c>
      <c r="E795" s="45" t="s">
        <v>8310</v>
      </c>
      <c r="F795" s="63" t="s">
        <v>7877</v>
      </c>
      <c r="G795" s="49" t="s">
        <v>526</v>
      </c>
      <c r="H795" s="49" t="s">
        <v>527</v>
      </c>
      <c r="I795" s="63" t="s">
        <v>2151</v>
      </c>
      <c r="J795" s="51" t="s">
        <v>3404</v>
      </c>
      <c r="K795" s="51" t="s">
        <v>7426</v>
      </c>
      <c r="L795" s="49" t="s">
        <v>91</v>
      </c>
      <c r="M795" s="136">
        <v>0</v>
      </c>
      <c r="N795" s="51" t="s">
        <v>8434</v>
      </c>
      <c r="O795" s="51" t="s">
        <v>8439</v>
      </c>
      <c r="P795" s="101" t="s">
        <v>92</v>
      </c>
      <c r="Q795" s="101" t="s">
        <v>68</v>
      </c>
      <c r="R795" s="101"/>
      <c r="S795" s="101"/>
    </row>
    <row r="796" spans="1:19" x14ac:dyDescent="0.35">
      <c r="A796" s="101" t="s">
        <v>69</v>
      </c>
      <c r="B796" s="100">
        <v>45</v>
      </c>
      <c r="C796" s="101" t="s">
        <v>3966</v>
      </c>
      <c r="D796" s="45" t="s">
        <v>6446</v>
      </c>
      <c r="E796" s="45" t="s">
        <v>8298</v>
      </c>
      <c r="F796" s="99" t="s">
        <v>7878</v>
      </c>
      <c r="G796" s="45" t="s">
        <v>4781</v>
      </c>
      <c r="H796" s="45" t="s">
        <v>4782</v>
      </c>
      <c r="I796" s="101"/>
      <c r="J796" s="51" t="s">
        <v>7427</v>
      </c>
      <c r="K796" s="51"/>
      <c r="L796" s="45" t="s">
        <v>7406</v>
      </c>
      <c r="M796" s="134">
        <v>0</v>
      </c>
      <c r="N796" s="45" t="s">
        <v>8434</v>
      </c>
      <c r="O796" s="45" t="s">
        <v>8439</v>
      </c>
      <c r="P796" s="101" t="s">
        <v>100</v>
      </c>
      <c r="Q796" s="101" t="s">
        <v>68</v>
      </c>
      <c r="R796" s="101"/>
      <c r="S796" s="101"/>
    </row>
    <row r="797" spans="1:19" x14ac:dyDescent="0.35">
      <c r="A797" s="101" t="s">
        <v>69</v>
      </c>
      <c r="B797" s="100">
        <v>46</v>
      </c>
      <c r="C797" s="101" t="s">
        <v>3968</v>
      </c>
      <c r="D797" s="45" t="s">
        <v>6452</v>
      </c>
      <c r="E797" s="45" t="s">
        <v>8311</v>
      </c>
      <c r="F797" s="99" t="s">
        <v>7879</v>
      </c>
      <c r="G797" s="45" t="s">
        <v>4785</v>
      </c>
      <c r="H797" s="45" t="s">
        <v>4786</v>
      </c>
      <c r="I797" s="101"/>
      <c r="J797" s="51" t="s">
        <v>7427</v>
      </c>
      <c r="K797" s="51"/>
      <c r="L797" s="45" t="s">
        <v>7406</v>
      </c>
      <c r="M797" s="134">
        <v>0</v>
      </c>
      <c r="N797" s="45" t="s">
        <v>8434</v>
      </c>
      <c r="O797" s="45" t="s">
        <v>8439</v>
      </c>
      <c r="P797" s="101" t="s">
        <v>100</v>
      </c>
      <c r="Q797" s="101" t="s">
        <v>68</v>
      </c>
      <c r="R797" s="101"/>
      <c r="S797" s="101"/>
    </row>
    <row r="798" spans="1:19" x14ac:dyDescent="0.35">
      <c r="A798" s="101" t="s">
        <v>69</v>
      </c>
      <c r="B798" s="100">
        <v>46</v>
      </c>
      <c r="C798" s="101" t="s">
        <v>3967</v>
      </c>
      <c r="D798" s="45" t="s">
        <v>6451</v>
      </c>
      <c r="E798" s="45" t="s">
        <v>8312</v>
      </c>
      <c r="F798" s="99" t="s">
        <v>7880</v>
      </c>
      <c r="G798" s="45" t="s">
        <v>4783</v>
      </c>
      <c r="H798" s="45" t="s">
        <v>4784</v>
      </c>
      <c r="I798" s="101"/>
      <c r="J798" s="51" t="s">
        <v>7427</v>
      </c>
      <c r="K798" s="51"/>
      <c r="L798" s="45" t="s">
        <v>7406</v>
      </c>
      <c r="M798" s="134">
        <v>0</v>
      </c>
      <c r="N798" s="45" t="s">
        <v>8434</v>
      </c>
      <c r="O798" s="45" t="s">
        <v>8439</v>
      </c>
      <c r="P798" s="101" t="s">
        <v>100</v>
      </c>
      <c r="Q798" s="101" t="s">
        <v>68</v>
      </c>
      <c r="R798" s="101"/>
      <c r="S798" s="101"/>
    </row>
    <row r="799" spans="1:19" x14ac:dyDescent="0.35">
      <c r="A799" s="101" t="s">
        <v>69</v>
      </c>
      <c r="B799" s="100">
        <v>47</v>
      </c>
      <c r="C799" s="101" t="s">
        <v>3969</v>
      </c>
      <c r="D799" s="45" t="s">
        <v>4788</v>
      </c>
      <c r="E799" s="45" t="s">
        <v>8313</v>
      </c>
      <c r="F799" s="99" t="s">
        <v>7881</v>
      </c>
      <c r="G799" s="45" t="s">
        <v>4787</v>
      </c>
      <c r="H799" s="45" t="s">
        <v>4788</v>
      </c>
      <c r="I799" s="101"/>
      <c r="J799" s="51" t="s">
        <v>7427</v>
      </c>
      <c r="K799" s="51"/>
      <c r="L799" s="45" t="s">
        <v>7406</v>
      </c>
      <c r="M799" s="134">
        <v>0</v>
      </c>
      <c r="N799" s="45" t="s">
        <v>8434</v>
      </c>
      <c r="O799" s="45" t="s">
        <v>8439</v>
      </c>
      <c r="P799" s="101" t="s">
        <v>100</v>
      </c>
      <c r="Q799" s="101" t="s">
        <v>68</v>
      </c>
      <c r="R799" s="101"/>
      <c r="S799" s="101"/>
    </row>
    <row r="800" spans="1:19" x14ac:dyDescent="0.35">
      <c r="A800" s="101" t="s">
        <v>69</v>
      </c>
      <c r="B800" s="100">
        <v>47</v>
      </c>
      <c r="C800" s="101" t="s">
        <v>3959</v>
      </c>
      <c r="D800" s="45" t="s">
        <v>6453</v>
      </c>
      <c r="E800" s="45" t="s">
        <v>8314</v>
      </c>
      <c r="F800" s="99" t="s">
        <v>7882</v>
      </c>
      <c r="G800" s="45" t="s">
        <v>4767</v>
      </c>
      <c r="H800" s="45" t="s">
        <v>4768</v>
      </c>
      <c r="I800" s="101"/>
      <c r="J800" s="51" t="s">
        <v>7427</v>
      </c>
      <c r="K800" s="51"/>
      <c r="L800" s="45" t="s">
        <v>7406</v>
      </c>
      <c r="M800" s="134">
        <v>0</v>
      </c>
      <c r="N800" s="45" t="s">
        <v>8434</v>
      </c>
      <c r="O800" s="45" t="s">
        <v>8439</v>
      </c>
      <c r="P800" s="101" t="s">
        <v>165</v>
      </c>
      <c r="Q800" s="101" t="s">
        <v>68</v>
      </c>
      <c r="R800" s="101"/>
      <c r="S800" s="101"/>
    </row>
    <row r="801" spans="1:19" x14ac:dyDescent="0.35">
      <c r="A801" s="101" t="s">
        <v>69</v>
      </c>
      <c r="B801" s="100">
        <v>47</v>
      </c>
      <c r="C801" s="101" t="s">
        <v>3960</v>
      </c>
      <c r="D801" s="45" t="s">
        <v>6454</v>
      </c>
      <c r="E801" s="45" t="s">
        <v>8315</v>
      </c>
      <c r="F801" s="99" t="s">
        <v>7883</v>
      </c>
      <c r="G801" s="45" t="s">
        <v>4769</v>
      </c>
      <c r="H801" s="45" t="s">
        <v>4770</v>
      </c>
      <c r="I801" s="101"/>
      <c r="J801" s="51" t="s">
        <v>7427</v>
      </c>
      <c r="K801" s="51"/>
      <c r="L801" s="45" t="s">
        <v>7406</v>
      </c>
      <c r="M801" s="134">
        <v>0</v>
      </c>
      <c r="N801" s="45" t="s">
        <v>8434</v>
      </c>
      <c r="O801" s="45" t="s">
        <v>8439</v>
      </c>
      <c r="P801" s="101" t="s">
        <v>165</v>
      </c>
      <c r="Q801" s="101" t="s">
        <v>68</v>
      </c>
      <c r="R801" s="101"/>
      <c r="S801" s="101"/>
    </row>
    <row r="802" spans="1:19" x14ac:dyDescent="0.35">
      <c r="A802" s="101" t="s">
        <v>69</v>
      </c>
      <c r="B802" s="100">
        <v>48</v>
      </c>
      <c r="C802" s="101" t="s">
        <v>3970</v>
      </c>
      <c r="D802" s="45" t="s">
        <v>4790</v>
      </c>
      <c r="E802" s="45" t="s">
        <v>8316</v>
      </c>
      <c r="F802" s="99" t="s">
        <v>7884</v>
      </c>
      <c r="G802" s="45" t="s">
        <v>4789</v>
      </c>
      <c r="H802" s="45" t="s">
        <v>4790</v>
      </c>
      <c r="I802" s="101"/>
      <c r="J802" s="51" t="s">
        <v>7427</v>
      </c>
      <c r="K802" s="51"/>
      <c r="L802" s="45" t="s">
        <v>7406</v>
      </c>
      <c r="M802" s="134">
        <v>0</v>
      </c>
      <c r="N802" s="45" t="s">
        <v>8434</v>
      </c>
      <c r="O802" s="45" t="s">
        <v>8439</v>
      </c>
      <c r="P802" s="101" t="s">
        <v>100</v>
      </c>
      <c r="Q802" s="101" t="s">
        <v>68</v>
      </c>
      <c r="R802" s="101"/>
      <c r="S802" s="101"/>
    </row>
    <row r="803" spans="1:19" x14ac:dyDescent="0.35">
      <c r="A803" s="99" t="s">
        <v>3937</v>
      </c>
      <c r="B803" s="100">
        <v>-99</v>
      </c>
      <c r="C803" s="101" t="s">
        <v>3950</v>
      </c>
      <c r="D803" s="45"/>
      <c r="E803" s="101"/>
      <c r="F803" s="101"/>
      <c r="G803" s="45" t="s">
        <v>4749</v>
      </c>
      <c r="H803" s="45" t="s">
        <v>3935</v>
      </c>
      <c r="I803" s="101"/>
      <c r="J803" s="51" t="s">
        <v>7427</v>
      </c>
      <c r="K803" s="51"/>
      <c r="L803" s="101" t="s">
        <v>91</v>
      </c>
      <c r="M803" s="102">
        <v>0</v>
      </c>
      <c r="N803" s="101" t="s">
        <v>8434</v>
      </c>
      <c r="O803" s="101"/>
      <c r="P803" s="101" t="s">
        <v>91</v>
      </c>
      <c r="Q803" s="101" t="s">
        <v>68</v>
      </c>
      <c r="R803" s="101"/>
      <c r="S803" s="101"/>
    </row>
    <row r="804" spans="1:19" x14ac:dyDescent="0.35">
      <c r="A804" s="99" t="s">
        <v>3937</v>
      </c>
      <c r="B804" s="100">
        <v>-99</v>
      </c>
      <c r="C804" s="101" t="s">
        <v>3777</v>
      </c>
      <c r="D804" s="45"/>
      <c r="E804" s="101"/>
      <c r="F804" s="101"/>
      <c r="G804" s="45" t="s">
        <v>4729</v>
      </c>
      <c r="H804" s="45" t="s">
        <v>4730</v>
      </c>
      <c r="I804" s="101"/>
      <c r="J804" s="51" t="s">
        <v>7427</v>
      </c>
      <c r="K804" s="51"/>
      <c r="L804" s="101" t="s">
        <v>91</v>
      </c>
      <c r="M804" s="102">
        <v>0</v>
      </c>
      <c r="N804" s="101" t="s">
        <v>8434</v>
      </c>
      <c r="O804" s="101"/>
      <c r="P804" s="101" t="s">
        <v>91</v>
      </c>
      <c r="Q804" s="101" t="s">
        <v>68</v>
      </c>
      <c r="R804" s="101"/>
      <c r="S804" s="101"/>
    </row>
    <row r="805" spans="1:19" x14ac:dyDescent="0.35">
      <c r="A805" s="99" t="s">
        <v>3937</v>
      </c>
      <c r="B805" s="100">
        <v>-99</v>
      </c>
      <c r="C805" s="101" t="s">
        <v>3948</v>
      </c>
      <c r="D805" s="101"/>
      <c r="E805" s="101"/>
      <c r="F805" s="101"/>
      <c r="G805" s="45" t="s">
        <v>4747</v>
      </c>
      <c r="H805" s="45" t="s">
        <v>292</v>
      </c>
      <c r="I805" s="101"/>
      <c r="J805" s="51" t="s">
        <v>7427</v>
      </c>
      <c r="K805" s="51"/>
      <c r="L805" s="49" t="s">
        <v>7407</v>
      </c>
      <c r="M805" s="136" t="s">
        <v>8433</v>
      </c>
      <c r="N805" s="51" t="s">
        <v>8434</v>
      </c>
      <c r="O805" s="51"/>
      <c r="P805" s="101" t="s">
        <v>100</v>
      </c>
      <c r="Q805" s="101" t="s">
        <v>68</v>
      </c>
      <c r="R805" s="101"/>
      <c r="S805" s="101"/>
    </row>
    <row r="806" spans="1:19" x14ac:dyDescent="0.35">
      <c r="A806" s="99" t="s">
        <v>3937</v>
      </c>
      <c r="B806" s="100">
        <v>-99</v>
      </c>
      <c r="C806" s="107" t="s">
        <v>3949</v>
      </c>
      <c r="D806" s="45"/>
      <c r="E806" s="101"/>
      <c r="F806" s="101"/>
      <c r="G806" s="45" t="s">
        <v>4748</v>
      </c>
      <c r="H806" s="45" t="s">
        <v>310</v>
      </c>
      <c r="I806" s="101"/>
      <c r="J806" s="51" t="s">
        <v>7427</v>
      </c>
      <c r="K806" s="51"/>
      <c r="L806" s="101" t="s">
        <v>91</v>
      </c>
      <c r="M806" s="102">
        <v>0</v>
      </c>
      <c r="N806" s="101" t="s">
        <v>8434</v>
      </c>
      <c r="O806" s="101"/>
      <c r="P806" s="101" t="s">
        <v>91</v>
      </c>
      <c r="Q806" s="101" t="s">
        <v>68</v>
      </c>
      <c r="R806" s="101"/>
      <c r="S806" s="101"/>
    </row>
    <row r="807" spans="1:19" x14ac:dyDescent="0.35">
      <c r="A807" s="99" t="s">
        <v>3937</v>
      </c>
      <c r="B807" s="100">
        <v>-99</v>
      </c>
      <c r="C807" s="101" t="s">
        <v>3799</v>
      </c>
      <c r="D807" s="45"/>
      <c r="E807" s="101"/>
      <c r="F807" s="101"/>
      <c r="G807" s="45" t="s">
        <v>4744</v>
      </c>
      <c r="H807" s="45" t="s">
        <v>3900</v>
      </c>
      <c r="I807" s="101"/>
      <c r="J807" s="51" t="s">
        <v>7427</v>
      </c>
      <c r="K807" s="51"/>
      <c r="L807" s="101" t="s">
        <v>91</v>
      </c>
      <c r="M807" s="102">
        <v>0</v>
      </c>
      <c r="N807" s="101" t="s">
        <v>8434</v>
      </c>
      <c r="O807" s="101"/>
      <c r="P807" s="101" t="s">
        <v>91</v>
      </c>
      <c r="Q807" s="101" t="s">
        <v>68</v>
      </c>
      <c r="R807" s="101"/>
      <c r="S807" s="101"/>
    </row>
    <row r="808" spans="1:19" x14ac:dyDescent="0.35">
      <c r="A808" s="99" t="s">
        <v>3937</v>
      </c>
      <c r="B808" s="100">
        <v>-99</v>
      </c>
      <c r="C808" s="101" t="s">
        <v>3940</v>
      </c>
      <c r="D808" s="45"/>
      <c r="E808" s="101"/>
      <c r="F808" s="101"/>
      <c r="G808" s="45" t="s">
        <v>4731</v>
      </c>
      <c r="H808" s="45" t="s">
        <v>3862</v>
      </c>
      <c r="I808" s="101"/>
      <c r="J808" s="51" t="s">
        <v>7427</v>
      </c>
      <c r="K808" s="51"/>
      <c r="L808" s="101" t="s">
        <v>91</v>
      </c>
      <c r="M808" s="102">
        <v>0</v>
      </c>
      <c r="N808" s="101" t="s">
        <v>8434</v>
      </c>
      <c r="O808" s="101"/>
      <c r="P808" s="101" t="s">
        <v>91</v>
      </c>
      <c r="Q808" s="101" t="s">
        <v>68</v>
      </c>
      <c r="R808" s="101"/>
      <c r="S808" s="101"/>
    </row>
    <row r="809" spans="1:19" x14ac:dyDescent="0.35">
      <c r="A809" s="99" t="s">
        <v>3937</v>
      </c>
      <c r="B809" s="100">
        <v>-99</v>
      </c>
      <c r="C809" s="101" t="s">
        <v>106</v>
      </c>
      <c r="D809" s="101"/>
      <c r="E809" s="101"/>
      <c r="F809" s="101"/>
      <c r="G809" s="45" t="s">
        <v>301</v>
      </c>
      <c r="H809" s="45" t="s">
        <v>292</v>
      </c>
      <c r="I809" s="101"/>
      <c r="J809" s="51" t="s">
        <v>7427</v>
      </c>
      <c r="K809" s="51"/>
      <c r="L809" s="49" t="s">
        <v>7407</v>
      </c>
      <c r="M809" s="136" t="s">
        <v>8433</v>
      </c>
      <c r="N809" s="51" t="s">
        <v>8435</v>
      </c>
      <c r="O809" s="51"/>
      <c r="P809" s="101" t="s">
        <v>100</v>
      </c>
      <c r="Q809" s="101" t="s">
        <v>68</v>
      </c>
      <c r="R809" s="101"/>
      <c r="S809" s="101"/>
    </row>
    <row r="810" spans="1:19" x14ac:dyDescent="0.35">
      <c r="A810" s="99" t="s">
        <v>3937</v>
      </c>
      <c r="B810" s="100">
        <v>-99</v>
      </c>
      <c r="C810" s="101" t="s">
        <v>3947</v>
      </c>
      <c r="D810" s="45"/>
      <c r="E810" s="101"/>
      <c r="F810" s="101"/>
      <c r="G810" s="45" t="s">
        <v>4742</v>
      </c>
      <c r="H810" s="45" t="s">
        <v>4743</v>
      </c>
      <c r="I810" s="101"/>
      <c r="J810" s="51" t="s">
        <v>7427</v>
      </c>
      <c r="K810" s="51"/>
      <c r="L810" s="49" t="s">
        <v>7407</v>
      </c>
      <c r="M810" s="136">
        <v>0</v>
      </c>
      <c r="N810" s="51" t="s">
        <v>8434</v>
      </c>
      <c r="O810" s="51"/>
      <c r="P810" s="101" t="s">
        <v>100</v>
      </c>
      <c r="Q810" s="101" t="s">
        <v>68</v>
      </c>
      <c r="R810" s="101"/>
      <c r="S810" s="101"/>
    </row>
    <row r="811" spans="1:19" x14ac:dyDescent="0.35">
      <c r="A811" s="99" t="s">
        <v>3937</v>
      </c>
      <c r="B811" s="100">
        <v>-99</v>
      </c>
      <c r="C811" s="101" t="s">
        <v>107</v>
      </c>
      <c r="D811" s="45"/>
      <c r="E811" s="101"/>
      <c r="F811" s="101"/>
      <c r="G811" s="45" t="s">
        <v>4745</v>
      </c>
      <c r="H811" s="45" t="s">
        <v>4746</v>
      </c>
      <c r="I811" s="101"/>
      <c r="J811" s="51" t="s">
        <v>7427</v>
      </c>
      <c r="K811" s="51"/>
      <c r="L811" s="101" t="s">
        <v>91</v>
      </c>
      <c r="M811" s="102">
        <v>0</v>
      </c>
      <c r="N811" s="101" t="s">
        <v>8434</v>
      </c>
      <c r="O811" s="101"/>
      <c r="P811" s="101" t="s">
        <v>91</v>
      </c>
      <c r="Q811" s="101" t="s">
        <v>68</v>
      </c>
      <c r="R811" s="101"/>
      <c r="S811" s="101"/>
    </row>
    <row r="812" spans="1:19" x14ac:dyDescent="0.35">
      <c r="A812" s="99" t="s">
        <v>3937</v>
      </c>
      <c r="B812" s="100">
        <v>-99</v>
      </c>
      <c r="C812" s="101" t="s">
        <v>109</v>
      </c>
      <c r="D812" s="45"/>
      <c r="E812" s="101"/>
      <c r="F812" s="101"/>
      <c r="G812" s="45" t="s">
        <v>306</v>
      </c>
      <c r="H812" s="45" t="s">
        <v>307</v>
      </c>
      <c r="I812" s="101"/>
      <c r="J812" s="51" t="s">
        <v>7427</v>
      </c>
      <c r="K812" s="51"/>
      <c r="L812" s="101" t="s">
        <v>91</v>
      </c>
      <c r="M812" s="102">
        <v>0</v>
      </c>
      <c r="N812" s="101" t="s">
        <v>8434</v>
      </c>
      <c r="O812" s="101"/>
      <c r="P812" s="101" t="s">
        <v>92</v>
      </c>
      <c r="Q812" s="101" t="s">
        <v>68</v>
      </c>
      <c r="R812" s="101"/>
      <c r="S812" s="101"/>
    </row>
    <row r="813" spans="1:19" x14ac:dyDescent="0.35">
      <c r="A813" s="99" t="s">
        <v>3937</v>
      </c>
      <c r="B813" s="100">
        <v>-99</v>
      </c>
      <c r="C813" s="101" t="s">
        <v>108</v>
      </c>
      <c r="D813" s="45"/>
      <c r="E813" s="101"/>
      <c r="F813" s="101"/>
      <c r="G813" s="45" t="s">
        <v>304</v>
      </c>
      <c r="H813" s="45" t="s">
        <v>305</v>
      </c>
      <c r="I813" s="101"/>
      <c r="J813" s="51" t="s">
        <v>7427</v>
      </c>
      <c r="K813" s="51"/>
      <c r="L813" s="101" t="s">
        <v>91</v>
      </c>
      <c r="M813" s="102">
        <v>0</v>
      </c>
      <c r="N813" s="101" t="s">
        <v>8434</v>
      </c>
      <c r="O813" s="101"/>
      <c r="P813" s="101" t="s">
        <v>92</v>
      </c>
      <c r="Q813" s="101" t="s">
        <v>68</v>
      </c>
      <c r="R813" s="101"/>
      <c r="S813" s="101"/>
    </row>
    <row r="814" spans="1:19" x14ac:dyDescent="0.35">
      <c r="A814" s="99" t="s">
        <v>3937</v>
      </c>
      <c r="B814" s="100">
        <v>-99</v>
      </c>
      <c r="C814" s="101" t="s">
        <v>3946</v>
      </c>
      <c r="D814" s="101"/>
      <c r="E814" s="101"/>
      <c r="F814" s="101"/>
      <c r="G814" s="45" t="s">
        <v>291</v>
      </c>
      <c r="H814" s="45" t="s">
        <v>292</v>
      </c>
      <c r="I814" s="101"/>
      <c r="J814" s="51" t="s">
        <v>7427</v>
      </c>
      <c r="K814" s="51"/>
      <c r="L814" s="49" t="s">
        <v>7407</v>
      </c>
      <c r="M814" s="136" t="s">
        <v>8433</v>
      </c>
      <c r="N814" s="51" t="s">
        <v>8435</v>
      </c>
      <c r="O814" s="51"/>
      <c r="P814" s="101" t="s">
        <v>100</v>
      </c>
      <c r="Q814" s="101" t="s">
        <v>68</v>
      </c>
      <c r="R814" s="101"/>
      <c r="S814" s="101"/>
    </row>
    <row r="815" spans="1:19" x14ac:dyDescent="0.35">
      <c r="A815" s="99" t="s">
        <v>3937</v>
      </c>
      <c r="B815" s="100">
        <v>-99</v>
      </c>
      <c r="C815" s="101" t="s">
        <v>3797</v>
      </c>
      <c r="D815" s="45"/>
      <c r="E815" s="101"/>
      <c r="F815" s="101"/>
      <c r="G815" s="45" t="s">
        <v>4741</v>
      </c>
      <c r="H815" s="45" t="s">
        <v>3895</v>
      </c>
      <c r="I815" s="101"/>
      <c r="J815" s="51" t="s">
        <v>7427</v>
      </c>
      <c r="K815" s="51"/>
      <c r="L815" s="101" t="s">
        <v>91</v>
      </c>
      <c r="M815" s="102">
        <v>0</v>
      </c>
      <c r="N815" s="101" t="s">
        <v>8434</v>
      </c>
      <c r="O815" s="101"/>
      <c r="P815" s="101" t="s">
        <v>91</v>
      </c>
      <c r="Q815" s="101" t="s">
        <v>68</v>
      </c>
      <c r="R815" s="101"/>
      <c r="S815" s="101"/>
    </row>
    <row r="816" spans="1:19" x14ac:dyDescent="0.35">
      <c r="A816" s="99" t="s">
        <v>3937</v>
      </c>
      <c r="B816" s="100">
        <v>-99</v>
      </c>
      <c r="C816" s="101" t="s">
        <v>103</v>
      </c>
      <c r="D816" s="45"/>
      <c r="E816" s="101"/>
      <c r="F816" s="101"/>
      <c r="G816" s="45" t="s">
        <v>295</v>
      </c>
      <c r="H816" s="45" t="s">
        <v>296</v>
      </c>
      <c r="I816" s="101"/>
      <c r="J816" s="51" t="s">
        <v>7427</v>
      </c>
      <c r="K816" s="51"/>
      <c r="L816" s="101" t="s">
        <v>91</v>
      </c>
      <c r="M816" s="102">
        <v>0</v>
      </c>
      <c r="N816" s="101" t="s">
        <v>8434</v>
      </c>
      <c r="O816" s="101"/>
      <c r="P816" s="101" t="s">
        <v>91</v>
      </c>
      <c r="Q816" s="101" t="s">
        <v>68</v>
      </c>
      <c r="R816" s="101"/>
      <c r="S816" s="101"/>
    </row>
    <row r="817" spans="1:19" x14ac:dyDescent="0.35">
      <c r="A817" s="99" t="s">
        <v>3937</v>
      </c>
      <c r="B817" s="100">
        <v>-99</v>
      </c>
      <c r="C817" s="101" t="s">
        <v>102</v>
      </c>
      <c r="D817" s="45"/>
      <c r="E817" s="101"/>
      <c r="F817" s="101"/>
      <c r="G817" s="45" t="s">
        <v>293</v>
      </c>
      <c r="H817" s="45" t="s">
        <v>294</v>
      </c>
      <c r="I817" s="101"/>
      <c r="J817" s="51" t="s">
        <v>7427</v>
      </c>
      <c r="K817" s="51"/>
      <c r="L817" s="101" t="s">
        <v>91</v>
      </c>
      <c r="M817" s="102">
        <v>0</v>
      </c>
      <c r="N817" s="101" t="s">
        <v>8434</v>
      </c>
      <c r="O817" s="101"/>
      <c r="P817" s="101" t="s">
        <v>91</v>
      </c>
      <c r="Q817" s="101" t="s">
        <v>68</v>
      </c>
      <c r="R817" s="101"/>
      <c r="S817" s="101"/>
    </row>
    <row r="818" spans="1:19" x14ac:dyDescent="0.35">
      <c r="A818" s="99" t="s">
        <v>3937</v>
      </c>
      <c r="B818" s="100">
        <v>-99</v>
      </c>
      <c r="C818" s="101" t="s">
        <v>104</v>
      </c>
      <c r="D818" s="45"/>
      <c r="E818" s="101"/>
      <c r="F818" s="101"/>
      <c r="G818" s="45" t="s">
        <v>297</v>
      </c>
      <c r="H818" s="45" t="s">
        <v>298</v>
      </c>
      <c r="I818" s="101"/>
      <c r="J818" s="51" t="s">
        <v>7427</v>
      </c>
      <c r="K818" s="51"/>
      <c r="L818" s="101" t="s">
        <v>91</v>
      </c>
      <c r="M818" s="102">
        <v>0</v>
      </c>
      <c r="N818" s="101" t="s">
        <v>8434</v>
      </c>
      <c r="O818" s="101"/>
      <c r="P818" s="101" t="s">
        <v>91</v>
      </c>
      <c r="Q818" s="101" t="s">
        <v>68</v>
      </c>
      <c r="R818" s="101"/>
      <c r="S818" s="101"/>
    </row>
    <row r="819" spans="1:19" x14ac:dyDescent="0.35">
      <c r="A819" s="99" t="s">
        <v>3937</v>
      </c>
      <c r="B819" s="100">
        <v>-99</v>
      </c>
      <c r="C819" s="101" t="s">
        <v>105</v>
      </c>
      <c r="D819" s="45"/>
      <c r="E819" s="101"/>
      <c r="F819" s="101"/>
      <c r="G819" s="45" t="s">
        <v>299</v>
      </c>
      <c r="H819" s="45" t="s">
        <v>4740</v>
      </c>
      <c r="I819" s="101"/>
      <c r="J819" s="51" t="s">
        <v>7427</v>
      </c>
      <c r="K819" s="51"/>
      <c r="L819" s="101" t="s">
        <v>91</v>
      </c>
      <c r="M819" s="102">
        <v>0</v>
      </c>
      <c r="N819" s="101" t="s">
        <v>8434</v>
      </c>
      <c r="O819" s="101"/>
      <c r="P819" s="101" t="s">
        <v>92</v>
      </c>
      <c r="Q819" s="101" t="s">
        <v>68</v>
      </c>
      <c r="R819" s="101"/>
      <c r="S819" s="101"/>
    </row>
    <row r="820" spans="1:19" x14ac:dyDescent="0.35">
      <c r="A820" s="99" t="s">
        <v>3937</v>
      </c>
      <c r="B820" s="100">
        <v>-99</v>
      </c>
      <c r="C820" s="101" t="s">
        <v>3941</v>
      </c>
      <c r="D820" s="45"/>
      <c r="E820" s="101"/>
      <c r="F820" s="101"/>
      <c r="G820" s="45" t="s">
        <v>4732</v>
      </c>
      <c r="H820" s="45" t="s">
        <v>3864</v>
      </c>
      <c r="I820" s="101"/>
      <c r="J820" s="51" t="s">
        <v>7427</v>
      </c>
      <c r="K820" s="51"/>
      <c r="L820" s="101" t="s">
        <v>153</v>
      </c>
      <c r="M820" s="102">
        <v>0</v>
      </c>
      <c r="N820" s="101" t="s">
        <v>8434</v>
      </c>
      <c r="O820" s="101"/>
      <c r="P820" s="101" t="s">
        <v>153</v>
      </c>
      <c r="Q820" s="101" t="s">
        <v>68</v>
      </c>
      <c r="R820" s="101"/>
      <c r="S820" s="101"/>
    </row>
    <row r="821" spans="1:19" x14ac:dyDescent="0.35">
      <c r="A821" s="99" t="s">
        <v>3937</v>
      </c>
      <c r="B821" s="100">
        <v>-99</v>
      </c>
      <c r="C821" s="101" t="s">
        <v>3942</v>
      </c>
      <c r="D821" s="45"/>
      <c r="E821" s="101"/>
      <c r="F821" s="101"/>
      <c r="G821" s="45" t="s">
        <v>4733</v>
      </c>
      <c r="H821" s="45" t="s">
        <v>4734</v>
      </c>
      <c r="I821" s="101"/>
      <c r="J821" s="51" t="s">
        <v>7427</v>
      </c>
      <c r="K821" s="51"/>
      <c r="L821" s="101" t="s">
        <v>153</v>
      </c>
      <c r="M821" s="102">
        <v>0</v>
      </c>
      <c r="N821" s="101" t="s">
        <v>8434</v>
      </c>
      <c r="O821" s="101"/>
      <c r="P821" s="101" t="s">
        <v>153</v>
      </c>
      <c r="Q821" s="101" t="s">
        <v>68</v>
      </c>
      <c r="R821" s="101"/>
      <c r="S821" s="101"/>
    </row>
    <row r="822" spans="1:19" x14ac:dyDescent="0.35">
      <c r="A822" s="99" t="s">
        <v>3937</v>
      </c>
      <c r="B822" s="100">
        <v>-99</v>
      </c>
      <c r="C822" s="101" t="s">
        <v>3943</v>
      </c>
      <c r="D822" s="45"/>
      <c r="E822" s="101"/>
      <c r="F822" s="101"/>
      <c r="G822" s="45" t="s">
        <v>4735</v>
      </c>
      <c r="H822" s="48" t="s">
        <v>3868</v>
      </c>
      <c r="I822" s="101"/>
      <c r="J822" s="51" t="s">
        <v>7427</v>
      </c>
      <c r="K822" s="51"/>
      <c r="L822" s="101" t="s">
        <v>91</v>
      </c>
      <c r="M822" s="102">
        <v>0</v>
      </c>
      <c r="N822" s="101" t="s">
        <v>8434</v>
      </c>
      <c r="O822" s="101"/>
      <c r="P822" s="101" t="s">
        <v>91</v>
      </c>
      <c r="Q822" s="101" t="s">
        <v>68</v>
      </c>
      <c r="R822" s="101"/>
      <c r="S822" s="101"/>
    </row>
    <row r="823" spans="1:19" x14ac:dyDescent="0.35">
      <c r="A823" s="99" t="s">
        <v>3937</v>
      </c>
      <c r="B823" s="100">
        <v>-99</v>
      </c>
      <c r="C823" s="101" t="s">
        <v>3944</v>
      </c>
      <c r="D823" s="45"/>
      <c r="E823" s="101"/>
      <c r="F823" s="101"/>
      <c r="G823" s="48" t="s">
        <v>4736</v>
      </c>
      <c r="H823" s="48" t="s">
        <v>4737</v>
      </c>
      <c r="I823" s="101"/>
      <c r="J823" s="51" t="s">
        <v>7427</v>
      </c>
      <c r="K823" s="51"/>
      <c r="L823" s="101" t="s">
        <v>91</v>
      </c>
      <c r="M823" s="102">
        <v>0</v>
      </c>
      <c r="N823" s="101" t="s">
        <v>8434</v>
      </c>
      <c r="O823" s="101"/>
      <c r="P823" s="101" t="s">
        <v>91</v>
      </c>
      <c r="Q823" s="101" t="s">
        <v>68</v>
      </c>
      <c r="R823" s="101"/>
      <c r="S823" s="101"/>
    </row>
    <row r="824" spans="1:19" x14ac:dyDescent="0.35">
      <c r="A824" s="99" t="s">
        <v>3937</v>
      </c>
      <c r="B824" s="100">
        <v>-99</v>
      </c>
      <c r="C824" s="101" t="s">
        <v>3945</v>
      </c>
      <c r="D824" s="45"/>
      <c r="E824" s="101"/>
      <c r="F824" s="101"/>
      <c r="G824" s="48" t="s">
        <v>4738</v>
      </c>
      <c r="H824" s="48" t="s">
        <v>4739</v>
      </c>
      <c r="I824" s="101"/>
      <c r="J824" s="51" t="s">
        <v>7427</v>
      </c>
      <c r="K824" s="51"/>
      <c r="L824" s="101" t="s">
        <v>91</v>
      </c>
      <c r="M824" s="102">
        <v>0</v>
      </c>
      <c r="N824" s="101" t="s">
        <v>8434</v>
      </c>
      <c r="O824" s="101"/>
      <c r="P824" s="101" t="s">
        <v>91</v>
      </c>
      <c r="Q824" s="101" t="s">
        <v>68</v>
      </c>
      <c r="R824" s="101"/>
      <c r="S824" s="101"/>
    </row>
    <row r="825" spans="1:19" x14ac:dyDescent="0.35">
      <c r="A825" s="99" t="s">
        <v>3937</v>
      </c>
      <c r="B825" s="100">
        <v>-99</v>
      </c>
      <c r="C825" s="101" t="s">
        <v>3939</v>
      </c>
      <c r="D825" s="45"/>
      <c r="E825" s="101"/>
      <c r="F825" s="101"/>
      <c r="G825" s="45" t="s">
        <v>4727</v>
      </c>
      <c r="H825" s="48" t="s">
        <v>4728</v>
      </c>
      <c r="I825" s="101"/>
      <c r="J825" s="51" t="s">
        <v>7427</v>
      </c>
      <c r="K825" s="51"/>
      <c r="L825" s="101" t="s">
        <v>91</v>
      </c>
      <c r="M825" s="102">
        <v>0</v>
      </c>
      <c r="N825" s="101" t="s">
        <v>8434</v>
      </c>
      <c r="O825" s="101"/>
      <c r="P825" s="101" t="s">
        <v>91</v>
      </c>
      <c r="Q825" s="101" t="s">
        <v>68</v>
      </c>
      <c r="R825" s="101"/>
      <c r="S825" s="101"/>
    </row>
    <row r="826" spans="1:19" x14ac:dyDescent="0.35">
      <c r="A826" s="99" t="s">
        <v>3937</v>
      </c>
      <c r="B826" s="100">
        <v>-99</v>
      </c>
      <c r="C826" s="101" t="s">
        <v>3938</v>
      </c>
      <c r="D826" s="45"/>
      <c r="E826" s="101"/>
      <c r="F826" s="101"/>
      <c r="G826" s="45" t="s">
        <v>3555</v>
      </c>
      <c r="H826" s="45" t="s">
        <v>4726</v>
      </c>
      <c r="I826" s="101"/>
      <c r="J826" s="51" t="s">
        <v>7427</v>
      </c>
      <c r="K826" s="51"/>
      <c r="L826" s="101" t="s">
        <v>91</v>
      </c>
      <c r="M826" s="102">
        <v>0</v>
      </c>
      <c r="N826" s="101" t="s">
        <v>8434</v>
      </c>
      <c r="O826" s="101"/>
      <c r="P826" s="101" t="s">
        <v>91</v>
      </c>
      <c r="Q826" s="101" t="s">
        <v>68</v>
      </c>
      <c r="R826" s="101"/>
      <c r="S826" s="101"/>
    </row>
    <row r="827" spans="1:19" x14ac:dyDescent="0.35">
      <c r="A827" s="99" t="s">
        <v>3808</v>
      </c>
      <c r="B827" s="100">
        <v>1</v>
      </c>
      <c r="C827" s="101" t="s">
        <v>3818</v>
      </c>
      <c r="D827" s="45"/>
      <c r="E827" s="101"/>
      <c r="F827" s="101"/>
      <c r="G827" s="101" t="s">
        <v>3818</v>
      </c>
      <c r="H827" s="101" t="s">
        <v>3892</v>
      </c>
      <c r="I827" s="101"/>
      <c r="J827" s="51" t="s">
        <v>7427</v>
      </c>
      <c r="K827" s="51"/>
      <c r="L827" s="101" t="s">
        <v>91</v>
      </c>
      <c r="M827" s="102">
        <v>0</v>
      </c>
      <c r="N827" s="101" t="s">
        <v>8434</v>
      </c>
      <c r="O827" s="101" t="s">
        <v>8439</v>
      </c>
      <c r="P827" s="101" t="s">
        <v>91</v>
      </c>
      <c r="Q827" s="101" t="s">
        <v>45</v>
      </c>
      <c r="R827" s="101"/>
      <c r="S827" s="101"/>
    </row>
    <row r="828" spans="1:19" x14ac:dyDescent="0.35">
      <c r="A828" s="99" t="s">
        <v>3808</v>
      </c>
      <c r="B828" s="100">
        <v>2</v>
      </c>
      <c r="C828" s="101" t="s">
        <v>3809</v>
      </c>
      <c r="D828" s="45"/>
      <c r="E828" s="101"/>
      <c r="F828" s="101"/>
      <c r="G828" s="101" t="s">
        <v>3915</v>
      </c>
      <c r="H828" s="101" t="s">
        <v>3916</v>
      </c>
      <c r="I828" s="101"/>
      <c r="J828" s="51" t="s">
        <v>7427</v>
      </c>
      <c r="K828" s="51"/>
      <c r="L828" s="101" t="s">
        <v>91</v>
      </c>
      <c r="M828" s="102" t="s">
        <v>8433</v>
      </c>
      <c r="N828" s="101" t="s">
        <v>8435</v>
      </c>
      <c r="O828" s="101" t="s">
        <v>8438</v>
      </c>
      <c r="P828" s="101" t="s">
        <v>91</v>
      </c>
      <c r="Q828" s="101" t="s">
        <v>45</v>
      </c>
      <c r="R828" s="101"/>
      <c r="S828" s="101"/>
    </row>
    <row r="829" spans="1:19" x14ac:dyDescent="0.35">
      <c r="A829" s="99" t="s">
        <v>3808</v>
      </c>
      <c r="B829" s="100">
        <v>3</v>
      </c>
      <c r="C829" s="101" t="s">
        <v>3819</v>
      </c>
      <c r="D829" s="45"/>
      <c r="E829" s="101"/>
      <c r="F829" s="101"/>
      <c r="G829" s="101" t="s">
        <v>3819</v>
      </c>
      <c r="H829" s="101" t="s">
        <v>3893</v>
      </c>
      <c r="I829" s="101"/>
      <c r="J829" s="51" t="s">
        <v>7427</v>
      </c>
      <c r="K829" s="51"/>
      <c r="L829" s="101" t="s">
        <v>91</v>
      </c>
      <c r="M829" s="102">
        <v>0</v>
      </c>
      <c r="N829" s="101" t="s">
        <v>8434</v>
      </c>
      <c r="O829" s="101" t="s">
        <v>8439</v>
      </c>
      <c r="P829" s="101" t="s">
        <v>91</v>
      </c>
      <c r="Q829" s="101" t="s">
        <v>45</v>
      </c>
      <c r="R829" s="101"/>
      <c r="S829" s="101"/>
    </row>
    <row r="830" spans="1:19" x14ac:dyDescent="0.35">
      <c r="A830" s="99" t="s">
        <v>3808</v>
      </c>
      <c r="B830" s="100">
        <v>4</v>
      </c>
      <c r="C830" s="101" t="s">
        <v>3810</v>
      </c>
      <c r="D830" s="45"/>
      <c r="E830" s="101"/>
      <c r="F830" s="101"/>
      <c r="G830" s="101" t="s">
        <v>3917</v>
      </c>
      <c r="H830" s="101" t="s">
        <v>3918</v>
      </c>
      <c r="I830" s="101"/>
      <c r="J830" s="51" t="s">
        <v>7427</v>
      </c>
      <c r="K830" s="51"/>
      <c r="L830" s="101" t="s">
        <v>91</v>
      </c>
      <c r="M830" s="102">
        <v>0</v>
      </c>
      <c r="N830" s="101" t="s">
        <v>8434</v>
      </c>
      <c r="O830" s="101" t="s">
        <v>8439</v>
      </c>
      <c r="P830" s="101" t="s">
        <v>91</v>
      </c>
      <c r="Q830" s="101" t="s">
        <v>45</v>
      </c>
      <c r="R830" s="101"/>
      <c r="S830" s="101"/>
    </row>
    <row r="831" spans="1:19" x14ac:dyDescent="0.35">
      <c r="A831" s="99" t="s">
        <v>3808</v>
      </c>
      <c r="B831" s="100">
        <v>5</v>
      </c>
      <c r="C831" s="101" t="s">
        <v>3826</v>
      </c>
      <c r="D831" s="45"/>
      <c r="E831" s="101"/>
      <c r="F831" s="101"/>
      <c r="G831" s="101" t="s">
        <v>3933</v>
      </c>
      <c r="H831" s="101" t="s">
        <v>310</v>
      </c>
      <c r="I831" s="101"/>
      <c r="J831" s="51" t="s">
        <v>7427</v>
      </c>
      <c r="K831" s="51"/>
      <c r="L831" s="101" t="s">
        <v>91</v>
      </c>
      <c r="M831" s="102">
        <v>0</v>
      </c>
      <c r="N831" s="101" t="s">
        <v>8434</v>
      </c>
      <c r="O831" s="101" t="s">
        <v>8439</v>
      </c>
      <c r="P831" s="101" t="s">
        <v>91</v>
      </c>
      <c r="Q831" s="101" t="s">
        <v>45</v>
      </c>
      <c r="R831" s="101"/>
      <c r="S831" s="101"/>
    </row>
    <row r="832" spans="1:19" x14ac:dyDescent="0.35">
      <c r="A832" s="99" t="s">
        <v>3808</v>
      </c>
      <c r="B832" s="100">
        <v>6</v>
      </c>
      <c r="C832" s="101" t="s">
        <v>3825</v>
      </c>
      <c r="D832" s="45"/>
      <c r="E832" s="101"/>
      <c r="F832" s="101"/>
      <c r="G832" s="101" t="s">
        <v>3932</v>
      </c>
      <c r="H832" s="101" t="s">
        <v>303</v>
      </c>
      <c r="I832" s="101"/>
      <c r="J832" s="51" t="s">
        <v>7427</v>
      </c>
      <c r="K832" s="51"/>
      <c r="L832" s="101" t="s">
        <v>91</v>
      </c>
      <c r="M832" s="102">
        <v>1</v>
      </c>
      <c r="N832" s="101" t="s">
        <v>8434</v>
      </c>
      <c r="O832" s="101" t="s">
        <v>8439</v>
      </c>
      <c r="P832" s="101" t="s">
        <v>91</v>
      </c>
      <c r="Q832" s="101" t="s">
        <v>45</v>
      </c>
      <c r="R832" s="101"/>
      <c r="S832" s="101"/>
    </row>
    <row r="833" spans="1:19" x14ac:dyDescent="0.35">
      <c r="A833" s="99" t="s">
        <v>3808</v>
      </c>
      <c r="B833" s="100">
        <v>7</v>
      </c>
      <c r="C833" s="101" t="s">
        <v>3827</v>
      </c>
      <c r="D833" s="45"/>
      <c r="E833" s="101"/>
      <c r="F833" s="101"/>
      <c r="G833" s="101" t="s">
        <v>3934</v>
      </c>
      <c r="H833" s="101" t="s">
        <v>3935</v>
      </c>
      <c r="I833" s="101"/>
      <c r="J833" s="51" t="s">
        <v>7427</v>
      </c>
      <c r="K833" s="51"/>
      <c r="L833" s="101" t="s">
        <v>91</v>
      </c>
      <c r="M833" s="102">
        <v>0</v>
      </c>
      <c r="N833" s="101" t="s">
        <v>8434</v>
      </c>
      <c r="O833" s="101" t="s">
        <v>8439</v>
      </c>
      <c r="P833" s="101" t="s">
        <v>91</v>
      </c>
      <c r="Q833" s="101" t="s">
        <v>45</v>
      </c>
      <c r="R833" s="101"/>
      <c r="S833" s="101"/>
    </row>
    <row r="834" spans="1:19" x14ac:dyDescent="0.35">
      <c r="A834" s="99" t="s">
        <v>3808</v>
      </c>
      <c r="B834" s="100">
        <v>8</v>
      </c>
      <c r="C834" s="101" t="s">
        <v>3816</v>
      </c>
      <c r="D834" s="45"/>
      <c r="E834" s="101"/>
      <c r="F834" s="101"/>
      <c r="G834" s="101" t="s">
        <v>3816</v>
      </c>
      <c r="H834" s="101" t="s">
        <v>3924</v>
      </c>
      <c r="I834" s="101"/>
      <c r="J834" s="51" t="s">
        <v>7427</v>
      </c>
      <c r="K834" s="51"/>
      <c r="L834" s="101" t="s">
        <v>91</v>
      </c>
      <c r="M834" s="102">
        <v>0</v>
      </c>
      <c r="N834" s="101" t="s">
        <v>8434</v>
      </c>
      <c r="O834" s="101" t="s">
        <v>8439</v>
      </c>
      <c r="P834" s="101" t="s">
        <v>91</v>
      </c>
      <c r="Q834" s="101" t="s">
        <v>45</v>
      </c>
      <c r="R834" s="101"/>
      <c r="S834" s="101"/>
    </row>
    <row r="835" spans="1:19" x14ac:dyDescent="0.35">
      <c r="A835" s="99" t="s">
        <v>3808</v>
      </c>
      <c r="B835" s="100">
        <v>9</v>
      </c>
      <c r="C835" s="101" t="s">
        <v>3820</v>
      </c>
      <c r="D835" s="45"/>
      <c r="E835" s="101"/>
      <c r="F835" s="101"/>
      <c r="G835" s="101" t="s">
        <v>3926</v>
      </c>
      <c r="H835" s="101" t="s">
        <v>3927</v>
      </c>
      <c r="I835" s="101"/>
      <c r="J835" s="51" t="s">
        <v>7427</v>
      </c>
      <c r="K835" s="51"/>
      <c r="L835" s="101" t="s">
        <v>91</v>
      </c>
      <c r="M835" s="102">
        <v>0</v>
      </c>
      <c r="N835" s="101" t="s">
        <v>8434</v>
      </c>
      <c r="O835" s="101" t="s">
        <v>8439</v>
      </c>
      <c r="P835" s="101" t="s">
        <v>91</v>
      </c>
      <c r="Q835" s="101" t="s">
        <v>45</v>
      </c>
      <c r="R835" s="101"/>
      <c r="S835" s="101"/>
    </row>
    <row r="836" spans="1:19" x14ac:dyDescent="0.35">
      <c r="A836" s="99" t="s">
        <v>3808</v>
      </c>
      <c r="B836" s="100">
        <v>10</v>
      </c>
      <c r="C836" s="101" t="s">
        <v>3817</v>
      </c>
      <c r="D836" s="45"/>
      <c r="E836" s="101"/>
      <c r="F836" s="101"/>
      <c r="G836" s="101" t="s">
        <v>3925</v>
      </c>
      <c r="H836" s="101" t="s">
        <v>3876</v>
      </c>
      <c r="I836" s="101"/>
      <c r="J836" s="51" t="s">
        <v>7427</v>
      </c>
      <c r="K836" s="51"/>
      <c r="L836" s="101" t="s">
        <v>91</v>
      </c>
      <c r="M836" s="102">
        <v>0</v>
      </c>
      <c r="N836" s="101" t="s">
        <v>8434</v>
      </c>
      <c r="O836" s="101" t="s">
        <v>8439</v>
      </c>
      <c r="P836" s="101" t="s">
        <v>92</v>
      </c>
      <c r="Q836" s="101" t="s">
        <v>45</v>
      </c>
      <c r="R836" s="101"/>
      <c r="S836" s="101"/>
    </row>
    <row r="837" spans="1:19" x14ac:dyDescent="0.35">
      <c r="A837" s="99" t="s">
        <v>3808</v>
      </c>
      <c r="B837" s="100">
        <v>11</v>
      </c>
      <c r="C837" s="101" t="s">
        <v>3821</v>
      </c>
      <c r="D837" s="45"/>
      <c r="E837" s="101"/>
      <c r="F837" s="101"/>
      <c r="G837" s="101" t="s">
        <v>3928</v>
      </c>
      <c r="H837" s="101" t="s">
        <v>3895</v>
      </c>
      <c r="I837" s="101"/>
      <c r="J837" s="51" t="s">
        <v>7427</v>
      </c>
      <c r="K837" s="51"/>
      <c r="L837" s="101" t="s">
        <v>91</v>
      </c>
      <c r="M837" s="102">
        <v>0</v>
      </c>
      <c r="N837" s="101" t="s">
        <v>8434</v>
      </c>
      <c r="O837" s="101" t="s">
        <v>8439</v>
      </c>
      <c r="P837" s="101" t="s">
        <v>91</v>
      </c>
      <c r="Q837" s="101" t="s">
        <v>45</v>
      </c>
      <c r="R837" s="101"/>
      <c r="S837" s="101"/>
    </row>
    <row r="838" spans="1:19" x14ac:dyDescent="0.35">
      <c r="A838" s="99" t="s">
        <v>3808</v>
      </c>
      <c r="B838" s="100">
        <v>12</v>
      </c>
      <c r="C838" s="101" t="s">
        <v>3811</v>
      </c>
      <c r="D838" s="45"/>
      <c r="E838" s="101"/>
      <c r="F838" s="101"/>
      <c r="G838" s="101" t="s">
        <v>3919</v>
      </c>
      <c r="H838" s="101" t="s">
        <v>3829</v>
      </c>
      <c r="I838" s="101"/>
      <c r="J838" s="51" t="s">
        <v>7427</v>
      </c>
      <c r="K838" s="51"/>
      <c r="L838" s="101" t="s">
        <v>91</v>
      </c>
      <c r="M838" s="102">
        <v>0</v>
      </c>
      <c r="N838" s="101" t="s">
        <v>8434</v>
      </c>
      <c r="O838" s="101" t="s">
        <v>8439</v>
      </c>
      <c r="P838" s="101" t="s">
        <v>91</v>
      </c>
      <c r="Q838" s="101" t="s">
        <v>45</v>
      </c>
      <c r="R838" s="101"/>
      <c r="S838" s="101"/>
    </row>
    <row r="839" spans="1:19" x14ac:dyDescent="0.35">
      <c r="A839" s="99" t="s">
        <v>3808</v>
      </c>
      <c r="B839" s="100">
        <v>13</v>
      </c>
      <c r="C839" s="101" t="s">
        <v>3812</v>
      </c>
      <c r="D839" s="45"/>
      <c r="E839" s="101"/>
      <c r="F839" s="101"/>
      <c r="G839" s="101" t="s">
        <v>3920</v>
      </c>
      <c r="H839" s="101" t="s">
        <v>3833</v>
      </c>
      <c r="I839" s="101"/>
      <c r="J839" s="51" t="s">
        <v>7427</v>
      </c>
      <c r="K839" s="51"/>
      <c r="L839" s="101" t="s">
        <v>91</v>
      </c>
      <c r="M839" s="102">
        <v>0</v>
      </c>
      <c r="N839" s="101" t="s">
        <v>8434</v>
      </c>
      <c r="O839" s="101" t="s">
        <v>8439</v>
      </c>
      <c r="P839" s="101" t="s">
        <v>91</v>
      </c>
      <c r="Q839" s="101" t="s">
        <v>45</v>
      </c>
      <c r="R839" s="101"/>
      <c r="S839" s="101"/>
    </row>
    <row r="840" spans="1:19" x14ac:dyDescent="0.35">
      <c r="A840" s="99" t="s">
        <v>3808</v>
      </c>
      <c r="B840" s="100">
        <v>14</v>
      </c>
      <c r="C840" s="101" t="s">
        <v>3823</v>
      </c>
      <c r="D840" s="45"/>
      <c r="E840" s="101"/>
      <c r="F840" s="101"/>
      <c r="G840" s="101" t="s">
        <v>3930</v>
      </c>
      <c r="H840" s="101" t="s">
        <v>3900</v>
      </c>
      <c r="I840" s="101"/>
      <c r="J840" s="51" t="s">
        <v>7427</v>
      </c>
      <c r="K840" s="51"/>
      <c r="L840" s="101" t="s">
        <v>91</v>
      </c>
      <c r="M840" s="102">
        <v>0</v>
      </c>
      <c r="N840" s="101" t="s">
        <v>8434</v>
      </c>
      <c r="O840" s="101" t="s">
        <v>8439</v>
      </c>
      <c r="P840" s="101" t="s">
        <v>91</v>
      </c>
      <c r="Q840" s="101" t="s">
        <v>45</v>
      </c>
      <c r="R840" s="101"/>
      <c r="S840" s="101"/>
    </row>
    <row r="841" spans="1:19" x14ac:dyDescent="0.35">
      <c r="A841" s="99" t="s">
        <v>3808</v>
      </c>
      <c r="B841" s="100">
        <v>15</v>
      </c>
      <c r="C841" s="101" t="s">
        <v>3813</v>
      </c>
      <c r="D841" s="45"/>
      <c r="E841" s="101"/>
      <c r="F841" s="101"/>
      <c r="G841" s="101" t="s">
        <v>3921</v>
      </c>
      <c r="H841" s="101" t="s">
        <v>3835</v>
      </c>
      <c r="I841" s="101"/>
      <c r="J841" s="51" t="s">
        <v>7427</v>
      </c>
      <c r="K841" s="51"/>
      <c r="L841" s="101" t="s">
        <v>91</v>
      </c>
      <c r="M841" s="102">
        <v>0</v>
      </c>
      <c r="N841" s="101" t="s">
        <v>8434</v>
      </c>
      <c r="O841" s="101" t="s">
        <v>8439</v>
      </c>
      <c r="P841" s="101" t="s">
        <v>91</v>
      </c>
      <c r="Q841" s="101" t="s">
        <v>45</v>
      </c>
      <c r="R841" s="101"/>
      <c r="S841" s="101"/>
    </row>
    <row r="842" spans="1:19" x14ac:dyDescent="0.35">
      <c r="A842" s="99" t="s">
        <v>3808</v>
      </c>
      <c r="B842" s="100">
        <v>16</v>
      </c>
      <c r="C842" s="101" t="s">
        <v>3824</v>
      </c>
      <c r="D842" s="45"/>
      <c r="E842" s="101"/>
      <c r="F842" s="101"/>
      <c r="G842" s="101" t="s">
        <v>3824</v>
      </c>
      <c r="H842" s="101" t="s">
        <v>3931</v>
      </c>
      <c r="I842" s="101"/>
      <c r="J842" s="51" t="s">
        <v>7427</v>
      </c>
      <c r="K842" s="51"/>
      <c r="L842" s="101" t="s">
        <v>91</v>
      </c>
      <c r="M842" s="102">
        <v>0</v>
      </c>
      <c r="N842" s="101" t="s">
        <v>8434</v>
      </c>
      <c r="O842" s="101" t="s">
        <v>8439</v>
      </c>
      <c r="P842" s="101" t="s">
        <v>91</v>
      </c>
      <c r="Q842" s="101" t="s">
        <v>45</v>
      </c>
      <c r="R842" s="101"/>
      <c r="S842" s="101"/>
    </row>
    <row r="843" spans="1:19" x14ac:dyDescent="0.35">
      <c r="A843" s="99" t="s">
        <v>3808</v>
      </c>
      <c r="B843" s="100">
        <v>17</v>
      </c>
      <c r="C843" s="101" t="s">
        <v>3822</v>
      </c>
      <c r="D843" s="45"/>
      <c r="E843" s="101"/>
      <c r="F843" s="101"/>
      <c r="G843" s="101" t="s">
        <v>3929</v>
      </c>
      <c r="H843" s="101" t="s">
        <v>3898</v>
      </c>
      <c r="I843" s="101"/>
      <c r="J843" s="51" t="s">
        <v>7427</v>
      </c>
      <c r="K843" s="51"/>
      <c r="L843" s="101" t="s">
        <v>91</v>
      </c>
      <c r="M843" s="102">
        <v>1</v>
      </c>
      <c r="N843" s="101" t="s">
        <v>8434</v>
      </c>
      <c r="O843" s="101" t="s">
        <v>8439</v>
      </c>
      <c r="P843" s="101" t="s">
        <v>91</v>
      </c>
      <c r="Q843" s="101" t="s">
        <v>45</v>
      </c>
      <c r="R843" s="101"/>
      <c r="S843" s="101"/>
    </row>
    <row r="844" spans="1:19" x14ac:dyDescent="0.35">
      <c r="A844" s="99" t="s">
        <v>3808</v>
      </c>
      <c r="B844" s="100">
        <v>18</v>
      </c>
      <c r="C844" s="101" t="s">
        <v>3814</v>
      </c>
      <c r="D844" s="45"/>
      <c r="E844" s="101"/>
      <c r="F844" s="101"/>
      <c r="G844" s="101" t="s">
        <v>3922</v>
      </c>
      <c r="H844" s="101" t="s">
        <v>286</v>
      </c>
      <c r="I844" s="101"/>
      <c r="J844" s="51" t="s">
        <v>7427</v>
      </c>
      <c r="K844" s="51"/>
      <c r="L844" s="101" t="s">
        <v>91</v>
      </c>
      <c r="M844" s="102">
        <v>0</v>
      </c>
      <c r="N844" s="101" t="s">
        <v>8434</v>
      </c>
      <c r="O844" s="101" t="s">
        <v>8439</v>
      </c>
      <c r="P844" s="101" t="s">
        <v>92</v>
      </c>
      <c r="Q844" s="101" t="s">
        <v>45</v>
      </c>
      <c r="R844" s="101"/>
      <c r="S844" s="101"/>
    </row>
    <row r="845" spans="1:19" x14ac:dyDescent="0.35">
      <c r="A845" s="99" t="s">
        <v>3808</v>
      </c>
      <c r="B845" s="100">
        <v>19</v>
      </c>
      <c r="C845" s="101" t="s">
        <v>3815</v>
      </c>
      <c r="D845" s="45"/>
      <c r="E845" s="101"/>
      <c r="F845" s="101"/>
      <c r="G845" s="101" t="s">
        <v>3923</v>
      </c>
      <c r="H845" s="101" t="s">
        <v>3859</v>
      </c>
      <c r="I845" s="101"/>
      <c r="J845" s="51" t="s">
        <v>7427</v>
      </c>
      <c r="K845" s="51"/>
      <c r="L845" s="101" t="s">
        <v>91</v>
      </c>
      <c r="M845" s="102">
        <v>0</v>
      </c>
      <c r="N845" s="101" t="s">
        <v>8434</v>
      </c>
      <c r="O845" s="101" t="s">
        <v>8439</v>
      </c>
      <c r="P845" s="101" t="s">
        <v>91</v>
      </c>
      <c r="Q845" s="101" t="s">
        <v>45</v>
      </c>
      <c r="R845" s="101"/>
      <c r="S845" s="101"/>
    </row>
    <row r="846" spans="1:19" x14ac:dyDescent="0.35">
      <c r="A846" s="121" t="s">
        <v>448</v>
      </c>
      <c r="B846" s="72">
        <v>-99</v>
      </c>
      <c r="C846" s="45" t="s">
        <v>292</v>
      </c>
      <c r="D846" s="101"/>
      <c r="E846" s="45"/>
      <c r="F846" s="101"/>
      <c r="G846" s="45" t="s">
        <v>292</v>
      </c>
      <c r="H846" s="45" t="s">
        <v>292</v>
      </c>
      <c r="I846" s="101"/>
      <c r="J846" s="45" t="s">
        <v>7427</v>
      </c>
      <c r="K846" s="45"/>
      <c r="L846" s="48" t="s">
        <v>7407</v>
      </c>
      <c r="M846" s="102" t="s">
        <v>8433</v>
      </c>
      <c r="N846" s="101" t="s">
        <v>8435</v>
      </c>
      <c r="O846" s="101"/>
      <c r="P846" s="117"/>
      <c r="Q846" s="117" t="s">
        <v>54</v>
      </c>
      <c r="R846" s="48"/>
      <c r="S846" s="48"/>
    </row>
    <row r="847" spans="1:19" x14ac:dyDescent="0.35">
      <c r="A847" s="103" t="s">
        <v>448</v>
      </c>
      <c r="B847" s="90">
        <v>1</v>
      </c>
      <c r="C847" s="91" t="s">
        <v>93</v>
      </c>
      <c r="D847" s="93" t="s">
        <v>1921</v>
      </c>
      <c r="E847" s="92" t="s">
        <v>2120</v>
      </c>
      <c r="F847" s="91" t="s">
        <v>7625</v>
      </c>
      <c r="G847" s="91" t="s">
        <v>277</v>
      </c>
      <c r="H847" s="91" t="s">
        <v>278</v>
      </c>
      <c r="I847" s="91" t="s">
        <v>2301</v>
      </c>
      <c r="J847" s="93" t="s">
        <v>7427</v>
      </c>
      <c r="K847" s="93"/>
      <c r="L847" s="91" t="s">
        <v>91</v>
      </c>
      <c r="M847" s="135" t="s">
        <v>8433</v>
      </c>
      <c r="N847" s="93" t="s">
        <v>8435</v>
      </c>
      <c r="O847" s="93" t="s">
        <v>8438</v>
      </c>
      <c r="P847" s="103" t="s">
        <v>91</v>
      </c>
      <c r="Q847" s="103" t="s">
        <v>54</v>
      </c>
      <c r="R847" s="103"/>
      <c r="S847" s="103"/>
    </row>
    <row r="848" spans="1:19" x14ac:dyDescent="0.35">
      <c r="A848" s="101" t="s">
        <v>448</v>
      </c>
      <c r="B848" s="84">
        <v>2</v>
      </c>
      <c r="C848" s="49" t="s">
        <v>127</v>
      </c>
      <c r="D848" s="51" t="s">
        <v>1920</v>
      </c>
      <c r="E848" s="49" t="s">
        <v>8320</v>
      </c>
      <c r="F848" s="49" t="s">
        <v>2136</v>
      </c>
      <c r="G848" s="49" t="s">
        <v>340</v>
      </c>
      <c r="H848" s="49" t="s">
        <v>341</v>
      </c>
      <c r="I848" s="63" t="s">
        <v>2326</v>
      </c>
      <c r="J848" s="51" t="s">
        <v>7427</v>
      </c>
      <c r="K848" s="51"/>
      <c r="L848" s="89" t="s">
        <v>7407</v>
      </c>
      <c r="M848" s="141" t="s">
        <v>8433</v>
      </c>
      <c r="N848" s="89" t="s">
        <v>8435</v>
      </c>
      <c r="O848" s="89" t="s">
        <v>8438</v>
      </c>
      <c r="P848" s="101" t="s">
        <v>100</v>
      </c>
      <c r="Q848" s="101" t="s">
        <v>54</v>
      </c>
      <c r="R848" s="101"/>
      <c r="S848" s="101"/>
    </row>
    <row r="849" spans="1:19" x14ac:dyDescent="0.35">
      <c r="A849" s="101" t="s">
        <v>448</v>
      </c>
      <c r="B849" s="84">
        <v>3</v>
      </c>
      <c r="C849" s="77" t="s">
        <v>1974</v>
      </c>
      <c r="D849" s="51" t="s">
        <v>6375</v>
      </c>
      <c r="E849" s="49" t="s">
        <v>8321</v>
      </c>
      <c r="F849" s="49" t="s">
        <v>7887</v>
      </c>
      <c r="G849" s="49" t="s">
        <v>2065</v>
      </c>
      <c r="H849" s="49" t="s">
        <v>2068</v>
      </c>
      <c r="I849" s="63" t="s">
        <v>2432</v>
      </c>
      <c r="J849" s="51" t="s">
        <v>7427</v>
      </c>
      <c r="K849" s="51"/>
      <c r="L849" s="49" t="s">
        <v>91</v>
      </c>
      <c r="M849" s="136" t="s">
        <v>8433</v>
      </c>
      <c r="N849" s="51" t="s">
        <v>8434</v>
      </c>
      <c r="O849" s="51" t="s">
        <v>8438</v>
      </c>
      <c r="P849" s="101" t="s">
        <v>91</v>
      </c>
      <c r="Q849" s="101" t="s">
        <v>54</v>
      </c>
      <c r="R849" s="101"/>
      <c r="S849" s="101"/>
    </row>
    <row r="850" spans="1:19" x14ac:dyDescent="0.35">
      <c r="A850" s="101" t="s">
        <v>448</v>
      </c>
      <c r="B850" s="84">
        <v>4</v>
      </c>
      <c r="C850" s="51" t="s">
        <v>2742</v>
      </c>
      <c r="D850" s="51" t="s">
        <v>3753</v>
      </c>
      <c r="E850" s="51" t="s">
        <v>8322</v>
      </c>
      <c r="F850" s="51" t="s">
        <v>7885</v>
      </c>
      <c r="G850" s="51" t="s">
        <v>3174</v>
      </c>
      <c r="H850" s="45" t="s">
        <v>2946</v>
      </c>
      <c r="I850" s="51"/>
      <c r="J850" s="51" t="s">
        <v>7427</v>
      </c>
      <c r="K850" s="51"/>
      <c r="L850" s="45" t="s">
        <v>7407</v>
      </c>
      <c r="M850" s="134">
        <v>0</v>
      </c>
      <c r="N850" s="45" t="s">
        <v>8434</v>
      </c>
      <c r="O850" s="45" t="s">
        <v>8439</v>
      </c>
      <c r="P850" s="101" t="s">
        <v>100</v>
      </c>
      <c r="Q850" s="101" t="s">
        <v>54</v>
      </c>
      <c r="R850" s="101"/>
      <c r="S850" s="101"/>
    </row>
    <row r="851" spans="1:19" x14ac:dyDescent="0.35">
      <c r="A851" s="101" t="s">
        <v>448</v>
      </c>
      <c r="B851" s="84">
        <v>5</v>
      </c>
      <c r="C851" s="49" t="s">
        <v>1980</v>
      </c>
      <c r="D851" s="52" t="s">
        <v>2051</v>
      </c>
      <c r="E851" s="49" t="s">
        <v>2431</v>
      </c>
      <c r="F851" s="49" t="s">
        <v>7886</v>
      </c>
      <c r="G851" s="49" t="s">
        <v>2067</v>
      </c>
      <c r="H851" s="49" t="s">
        <v>1979</v>
      </c>
      <c r="I851" s="63" t="s">
        <v>2431</v>
      </c>
      <c r="J851" s="51" t="s">
        <v>7427</v>
      </c>
      <c r="K851" s="51"/>
      <c r="L851" s="49" t="s">
        <v>91</v>
      </c>
      <c r="M851" s="136">
        <v>0</v>
      </c>
      <c r="N851" s="51" t="s">
        <v>8434</v>
      </c>
      <c r="O851" s="51" t="s">
        <v>8439</v>
      </c>
      <c r="P851" s="101" t="s">
        <v>92</v>
      </c>
      <c r="Q851" s="101" t="s">
        <v>54</v>
      </c>
      <c r="R851" s="101"/>
      <c r="S851" s="101"/>
    </row>
    <row r="852" spans="1:19" x14ac:dyDescent="0.35">
      <c r="A852" s="101" t="s">
        <v>448</v>
      </c>
      <c r="B852" s="84">
        <v>6</v>
      </c>
      <c r="C852" s="49" t="s">
        <v>1978</v>
      </c>
      <c r="D852" s="51" t="s">
        <v>1893</v>
      </c>
      <c r="E852" s="49" t="s">
        <v>8324</v>
      </c>
      <c r="F852" s="49" t="s">
        <v>2162</v>
      </c>
      <c r="G852" s="49" t="s">
        <v>2066</v>
      </c>
      <c r="H852" s="49" t="s">
        <v>2069</v>
      </c>
      <c r="I852" s="63" t="s">
        <v>2433</v>
      </c>
      <c r="J852" s="51" t="s">
        <v>7427</v>
      </c>
      <c r="K852" s="51"/>
      <c r="L852" s="49" t="s">
        <v>91</v>
      </c>
      <c r="M852" s="136">
        <v>0</v>
      </c>
      <c r="N852" s="51" t="s">
        <v>8434</v>
      </c>
      <c r="O852" s="51" t="s">
        <v>8439</v>
      </c>
      <c r="P852" s="101" t="s">
        <v>91</v>
      </c>
      <c r="Q852" s="101" t="s">
        <v>54</v>
      </c>
      <c r="R852" s="101"/>
      <c r="S852" s="101"/>
    </row>
    <row r="853" spans="1:19" x14ac:dyDescent="0.35">
      <c r="A853" s="122" t="s">
        <v>449</v>
      </c>
      <c r="B853" s="72">
        <v>-99</v>
      </c>
      <c r="C853" s="45" t="s">
        <v>292</v>
      </c>
      <c r="D853" s="101"/>
      <c r="E853" s="45"/>
      <c r="F853" s="101"/>
      <c r="G853" s="45" t="s">
        <v>292</v>
      </c>
      <c r="H853" s="45" t="s">
        <v>292</v>
      </c>
      <c r="I853" s="101"/>
      <c r="J853" s="45" t="s">
        <v>7427</v>
      </c>
      <c r="K853" s="45"/>
      <c r="L853" s="48" t="s">
        <v>7407</v>
      </c>
      <c r="M853" s="102" t="s">
        <v>8433</v>
      </c>
      <c r="N853" s="101" t="s">
        <v>8435</v>
      </c>
      <c r="O853" s="101"/>
      <c r="P853" s="117"/>
      <c r="Q853" s="117" t="s">
        <v>54</v>
      </c>
      <c r="R853" s="48"/>
      <c r="S853" s="48"/>
    </row>
    <row r="854" spans="1:19" x14ac:dyDescent="0.35">
      <c r="A854" s="101" t="s">
        <v>449</v>
      </c>
      <c r="B854" s="84">
        <v>-99</v>
      </c>
      <c r="C854" s="51" t="s">
        <v>2744</v>
      </c>
      <c r="D854" s="51" t="s">
        <v>3332</v>
      </c>
      <c r="E854" s="51"/>
      <c r="F854" s="51"/>
      <c r="G854" s="51" t="s">
        <v>3176</v>
      </c>
      <c r="H854" s="45" t="s">
        <v>2948</v>
      </c>
      <c r="I854" s="51"/>
      <c r="J854" s="51" t="s">
        <v>7427</v>
      </c>
      <c r="K854" s="51"/>
      <c r="L854" s="45" t="s">
        <v>7407</v>
      </c>
      <c r="M854" s="134">
        <v>0</v>
      </c>
      <c r="N854" s="45" t="s">
        <v>8434</v>
      </c>
      <c r="O854" s="45"/>
      <c r="P854" s="101" t="s">
        <v>100</v>
      </c>
      <c r="Q854" s="101" t="s">
        <v>54</v>
      </c>
      <c r="R854" s="101"/>
      <c r="S854" s="101"/>
    </row>
    <row r="855" spans="1:19" x14ac:dyDescent="0.35">
      <c r="A855" s="101" t="s">
        <v>449</v>
      </c>
      <c r="B855" s="84">
        <v>-99</v>
      </c>
      <c r="C855" s="51" t="s">
        <v>2743</v>
      </c>
      <c r="D855" s="51" t="s">
        <v>3331</v>
      </c>
      <c r="E855" s="51"/>
      <c r="F855" s="51"/>
      <c r="G855" s="51" t="s">
        <v>3175</v>
      </c>
      <c r="H855" s="45" t="s">
        <v>2947</v>
      </c>
      <c r="I855" s="51"/>
      <c r="J855" s="51" t="s">
        <v>7427</v>
      </c>
      <c r="K855" s="51"/>
      <c r="L855" s="45" t="s">
        <v>7408</v>
      </c>
      <c r="M855" s="134">
        <v>0</v>
      </c>
      <c r="N855" s="45" t="s">
        <v>8434</v>
      </c>
      <c r="O855" s="45"/>
      <c r="P855" s="101" t="s">
        <v>3936</v>
      </c>
      <c r="Q855" s="101" t="s">
        <v>54</v>
      </c>
      <c r="R855" s="101"/>
      <c r="S855" s="101"/>
    </row>
    <row r="856" spans="1:19" x14ac:dyDescent="0.35">
      <c r="A856" s="103" t="s">
        <v>449</v>
      </c>
      <c r="B856" s="90">
        <v>1</v>
      </c>
      <c r="C856" s="91" t="s">
        <v>93</v>
      </c>
      <c r="D856" s="91" t="s">
        <v>1921</v>
      </c>
      <c r="E856" s="92" t="s">
        <v>2120</v>
      </c>
      <c r="F856" s="91" t="s">
        <v>7625</v>
      </c>
      <c r="G856" s="91" t="s">
        <v>277</v>
      </c>
      <c r="H856" s="91" t="s">
        <v>278</v>
      </c>
      <c r="I856" s="91" t="s">
        <v>2301</v>
      </c>
      <c r="J856" s="93" t="s">
        <v>7427</v>
      </c>
      <c r="K856" s="93"/>
      <c r="L856" s="91" t="s">
        <v>91</v>
      </c>
      <c r="M856" s="135" t="s">
        <v>8433</v>
      </c>
      <c r="N856" s="93" t="s">
        <v>8435</v>
      </c>
      <c r="O856" s="93" t="s">
        <v>8438</v>
      </c>
      <c r="P856" s="103" t="s">
        <v>91</v>
      </c>
      <c r="Q856" s="103" t="s">
        <v>54</v>
      </c>
      <c r="R856" s="103"/>
      <c r="S856" s="103"/>
    </row>
    <row r="857" spans="1:19" x14ac:dyDescent="0.35">
      <c r="A857" s="101" t="s">
        <v>449</v>
      </c>
      <c r="B857" s="84">
        <v>2</v>
      </c>
      <c r="C857" s="49" t="s">
        <v>127</v>
      </c>
      <c r="D857" s="49" t="s">
        <v>1948</v>
      </c>
      <c r="E857" s="49" t="s">
        <v>8320</v>
      </c>
      <c r="F857" s="49" t="s">
        <v>7583</v>
      </c>
      <c r="G857" s="49" t="s">
        <v>340</v>
      </c>
      <c r="H857" s="49" t="s">
        <v>341</v>
      </c>
      <c r="I857" s="63" t="s">
        <v>2326</v>
      </c>
      <c r="J857" s="51" t="s">
        <v>7427</v>
      </c>
      <c r="K857" s="51"/>
      <c r="L857" s="89" t="s">
        <v>7407</v>
      </c>
      <c r="M857" s="141" t="s">
        <v>8433</v>
      </c>
      <c r="N857" s="89" t="s">
        <v>8435</v>
      </c>
      <c r="O857" s="89" t="s">
        <v>8438</v>
      </c>
      <c r="P857" s="101" t="s">
        <v>100</v>
      </c>
      <c r="Q857" s="101" t="s">
        <v>54</v>
      </c>
      <c r="R857" s="101"/>
      <c r="S857" s="101"/>
    </row>
    <row r="858" spans="1:19" x14ac:dyDescent="0.35">
      <c r="A858" s="101" t="s">
        <v>449</v>
      </c>
      <c r="B858" s="84">
        <v>3</v>
      </c>
      <c r="C858" s="49" t="s">
        <v>1983</v>
      </c>
      <c r="D858" s="49" t="s">
        <v>2053</v>
      </c>
      <c r="E858" s="49" t="s">
        <v>8329</v>
      </c>
      <c r="F858" s="49" t="s">
        <v>7512</v>
      </c>
      <c r="G858" s="49" t="s">
        <v>2070</v>
      </c>
      <c r="H858" s="49" t="s">
        <v>1982</v>
      </c>
      <c r="I858" s="63" t="s">
        <v>2434</v>
      </c>
      <c r="J858" s="51" t="s">
        <v>7427</v>
      </c>
      <c r="K858" s="51"/>
      <c r="L858" s="49" t="s">
        <v>153</v>
      </c>
      <c r="M858" s="136" t="s">
        <v>8433</v>
      </c>
      <c r="N858" s="51" t="s">
        <v>8434</v>
      </c>
      <c r="O858" s="51" t="s">
        <v>8438</v>
      </c>
      <c r="P858" s="101" t="s">
        <v>153</v>
      </c>
      <c r="Q858" s="101" t="s">
        <v>54</v>
      </c>
      <c r="R858" s="101"/>
      <c r="S858" s="101"/>
    </row>
    <row r="859" spans="1:19" x14ac:dyDescent="0.35">
      <c r="A859" s="101" t="s">
        <v>449</v>
      </c>
      <c r="B859" s="84">
        <v>5</v>
      </c>
      <c r="C859" s="77" t="s">
        <v>1984</v>
      </c>
      <c r="D859" s="49" t="s">
        <v>1985</v>
      </c>
      <c r="E859" s="49" t="s">
        <v>8325</v>
      </c>
      <c r="F859" s="63" t="s">
        <v>7888</v>
      </c>
      <c r="G859" s="49" t="s">
        <v>2072</v>
      </c>
      <c r="H859" s="49" t="s">
        <v>2071</v>
      </c>
      <c r="I859" s="63" t="s">
        <v>2435</v>
      </c>
      <c r="J859" s="51" t="s">
        <v>7427</v>
      </c>
      <c r="K859" s="51"/>
      <c r="L859" s="49" t="s">
        <v>91</v>
      </c>
      <c r="M859" s="136" t="s">
        <v>8433</v>
      </c>
      <c r="N859" s="51" t="s">
        <v>8434</v>
      </c>
      <c r="O859" s="51" t="s">
        <v>8438</v>
      </c>
      <c r="P859" s="101" t="s">
        <v>91</v>
      </c>
      <c r="Q859" s="101" t="s">
        <v>54</v>
      </c>
      <c r="R859" s="101"/>
      <c r="S859" s="101"/>
    </row>
    <row r="860" spans="1:19" x14ac:dyDescent="0.35">
      <c r="A860" s="101" t="s">
        <v>449</v>
      </c>
      <c r="B860" s="84">
        <v>6</v>
      </c>
      <c r="C860" s="51" t="s">
        <v>2745</v>
      </c>
      <c r="D860" s="45" t="s">
        <v>3359</v>
      </c>
      <c r="E860" s="51" t="s">
        <v>8330</v>
      </c>
      <c r="F860" s="64" t="s">
        <v>7889</v>
      </c>
      <c r="G860" s="51" t="s">
        <v>3177</v>
      </c>
      <c r="H860" s="45" t="s">
        <v>2949</v>
      </c>
      <c r="I860" s="51"/>
      <c r="J860" s="51" t="s">
        <v>7427</v>
      </c>
      <c r="K860" s="51"/>
      <c r="L860" s="45" t="s">
        <v>7407</v>
      </c>
      <c r="M860" s="134">
        <v>0</v>
      </c>
      <c r="N860" s="45" t="s">
        <v>8434</v>
      </c>
      <c r="O860" s="45" t="s">
        <v>8439</v>
      </c>
      <c r="P860" s="101" t="s">
        <v>100</v>
      </c>
      <c r="Q860" s="101" t="s">
        <v>54</v>
      </c>
      <c r="R860" s="101"/>
      <c r="S860" s="101"/>
    </row>
    <row r="861" spans="1:19" x14ac:dyDescent="0.35">
      <c r="A861" s="101" t="s">
        <v>449</v>
      </c>
      <c r="B861" s="84">
        <v>7</v>
      </c>
      <c r="C861" s="49" t="s">
        <v>1975</v>
      </c>
      <c r="D861" s="49" t="s">
        <v>1981</v>
      </c>
      <c r="E861" s="49" t="s">
        <v>8326</v>
      </c>
      <c r="F861" s="63" t="s">
        <v>7890</v>
      </c>
      <c r="G861" s="49" t="s">
        <v>2073</v>
      </c>
      <c r="H861" s="49" t="s">
        <v>2074</v>
      </c>
      <c r="I861" s="63" t="s">
        <v>2250</v>
      </c>
      <c r="J861" s="51" t="s">
        <v>3420</v>
      </c>
      <c r="K861" s="51" t="s">
        <v>7426</v>
      </c>
      <c r="L861" s="49" t="s">
        <v>91</v>
      </c>
      <c r="M861" s="136">
        <v>0</v>
      </c>
      <c r="N861" s="51" t="s">
        <v>8434</v>
      </c>
      <c r="O861" s="51" t="s">
        <v>8439</v>
      </c>
      <c r="P861" s="101" t="s">
        <v>92</v>
      </c>
      <c r="Q861" s="101" t="s">
        <v>54</v>
      </c>
      <c r="R861" s="101"/>
      <c r="S861" s="101"/>
    </row>
    <row r="862" spans="1:19" x14ac:dyDescent="0.35">
      <c r="A862" s="101" t="s">
        <v>449</v>
      </c>
      <c r="B862" s="84">
        <v>8</v>
      </c>
      <c r="C862" s="49" t="s">
        <v>1976</v>
      </c>
      <c r="D862" s="49" t="s">
        <v>1977</v>
      </c>
      <c r="E862" s="49" t="s">
        <v>8327</v>
      </c>
      <c r="F862" s="63" t="s">
        <v>2251</v>
      </c>
      <c r="G862" s="49" t="s">
        <v>2075</v>
      </c>
      <c r="H862" s="49" t="s">
        <v>2076</v>
      </c>
      <c r="I862" s="63" t="s">
        <v>2436</v>
      </c>
      <c r="J862" s="51" t="s">
        <v>7427</v>
      </c>
      <c r="K862" s="51"/>
      <c r="L862" s="45" t="s">
        <v>7406</v>
      </c>
      <c r="M862" s="134">
        <v>0</v>
      </c>
      <c r="N862" s="45" t="s">
        <v>8434</v>
      </c>
      <c r="O862" s="45" t="s">
        <v>8439</v>
      </c>
      <c r="P862" s="101" t="s">
        <v>156</v>
      </c>
      <c r="Q862" s="101" t="s">
        <v>54</v>
      </c>
      <c r="R862" s="101"/>
      <c r="S862" s="101"/>
    </row>
    <row r="863" spans="1:19" x14ac:dyDescent="0.35">
      <c r="A863" s="101" t="s">
        <v>449</v>
      </c>
      <c r="B863" s="84">
        <v>9</v>
      </c>
      <c r="C863" s="51" t="s">
        <v>2747</v>
      </c>
      <c r="D863" s="51" t="s">
        <v>3333</v>
      </c>
      <c r="E863" s="51" t="s">
        <v>8328</v>
      </c>
      <c r="F863" s="64" t="s">
        <v>7891</v>
      </c>
      <c r="G863" s="51" t="s">
        <v>3179</v>
      </c>
      <c r="H863" s="45" t="s">
        <v>2951</v>
      </c>
      <c r="I863" s="51"/>
      <c r="J863" s="51" t="s">
        <v>7427</v>
      </c>
      <c r="K863" s="51"/>
      <c r="L863" s="45" t="s">
        <v>7406</v>
      </c>
      <c r="M863" s="134">
        <v>0</v>
      </c>
      <c r="N863" s="45" t="s">
        <v>8434</v>
      </c>
      <c r="O863" s="45" t="s">
        <v>8439</v>
      </c>
      <c r="P863" s="101" t="s">
        <v>2998</v>
      </c>
      <c r="Q863" s="101" t="s">
        <v>54</v>
      </c>
      <c r="R863" s="101"/>
      <c r="S863" s="101"/>
    </row>
    <row r="864" spans="1:19" x14ac:dyDescent="0.35">
      <c r="A864" s="101" t="s">
        <v>449</v>
      </c>
      <c r="B864" s="84">
        <v>10</v>
      </c>
      <c r="C864" s="51" t="s">
        <v>2746</v>
      </c>
      <c r="D864" s="51" t="s">
        <v>3334</v>
      </c>
      <c r="E864" s="49" t="s">
        <v>8331</v>
      </c>
      <c r="F864" s="64" t="s">
        <v>7892</v>
      </c>
      <c r="G864" s="51" t="s">
        <v>3178</v>
      </c>
      <c r="H864" s="45" t="s">
        <v>2950</v>
      </c>
      <c r="I864" s="51"/>
      <c r="J864" s="51" t="s">
        <v>7427</v>
      </c>
      <c r="K864" s="51"/>
      <c r="L864" s="45" t="s">
        <v>7406</v>
      </c>
      <c r="M864" s="134">
        <v>0</v>
      </c>
      <c r="N864" s="45" t="s">
        <v>8434</v>
      </c>
      <c r="O864" s="45" t="s">
        <v>8439</v>
      </c>
      <c r="P864" s="101" t="s">
        <v>195</v>
      </c>
      <c r="Q864" s="101" t="s">
        <v>54</v>
      </c>
      <c r="R864" s="101"/>
      <c r="S864" s="101"/>
    </row>
    <row r="865" spans="1:19" x14ac:dyDescent="0.35">
      <c r="A865" s="103" t="s">
        <v>449</v>
      </c>
      <c r="B865" s="90">
        <v>11</v>
      </c>
      <c r="C865" s="91" t="s">
        <v>7450</v>
      </c>
      <c r="D865" s="91" t="s">
        <v>1893</v>
      </c>
      <c r="E865" s="49" t="s">
        <v>8323</v>
      </c>
      <c r="F865" s="91"/>
      <c r="G865" s="91"/>
      <c r="H865" s="91"/>
      <c r="I865" s="91"/>
      <c r="J865" s="93" t="s">
        <v>7427</v>
      </c>
      <c r="K865" s="93"/>
      <c r="L865" s="91" t="s">
        <v>91</v>
      </c>
      <c r="M865" s="135">
        <v>0</v>
      </c>
      <c r="N865" s="93" t="s">
        <v>8434</v>
      </c>
      <c r="O865" s="93" t="s">
        <v>8439</v>
      </c>
      <c r="P865" s="103" t="s">
        <v>91</v>
      </c>
      <c r="Q865" s="103" t="s">
        <v>54</v>
      </c>
      <c r="R865" s="103"/>
      <c r="S865" s="103"/>
    </row>
    <row r="866" spans="1:19" x14ac:dyDescent="0.35">
      <c r="A866" s="101" t="s">
        <v>479</v>
      </c>
      <c r="B866" s="83">
        <v>-99</v>
      </c>
      <c r="C866" s="49" t="s">
        <v>267</v>
      </c>
      <c r="D866" s="49" t="s">
        <v>1921</v>
      </c>
      <c r="E866" s="62"/>
      <c r="F866" s="61" t="s">
        <v>7582</v>
      </c>
      <c r="G866" s="49" t="s">
        <v>480</v>
      </c>
      <c r="H866" s="49" t="s">
        <v>481</v>
      </c>
      <c r="I866" s="63" t="s">
        <v>2213</v>
      </c>
      <c r="J866" s="51" t="s">
        <v>7427</v>
      </c>
      <c r="K866" s="51"/>
      <c r="L866" s="49" t="s">
        <v>153</v>
      </c>
      <c r="M866" s="136">
        <v>0</v>
      </c>
      <c r="N866" s="51" t="s">
        <v>8434</v>
      </c>
      <c r="O866" s="51"/>
      <c r="P866" s="101" t="s">
        <v>153</v>
      </c>
      <c r="Q866" s="101" t="s">
        <v>80</v>
      </c>
      <c r="R866" s="101"/>
      <c r="S866" s="101"/>
    </row>
    <row r="867" spans="1:19" x14ac:dyDescent="0.35">
      <c r="A867" s="101" t="s">
        <v>479</v>
      </c>
      <c r="B867" s="83">
        <v>-99</v>
      </c>
      <c r="C867" s="49" t="s">
        <v>258</v>
      </c>
      <c r="D867" s="49" t="s">
        <v>2045</v>
      </c>
      <c r="E867" s="65"/>
      <c r="F867" s="49" t="s">
        <v>2208</v>
      </c>
      <c r="G867" s="49" t="s">
        <v>465</v>
      </c>
      <c r="H867" s="49" t="s">
        <v>466</v>
      </c>
      <c r="I867" s="63" t="s">
        <v>2382</v>
      </c>
      <c r="J867" s="51" t="s">
        <v>7427</v>
      </c>
      <c r="K867" s="51"/>
      <c r="L867" s="50" t="s">
        <v>91</v>
      </c>
      <c r="M867" s="139">
        <v>0</v>
      </c>
      <c r="N867" s="52" t="s">
        <v>8434</v>
      </c>
      <c r="O867" s="52"/>
      <c r="P867" s="101" t="s">
        <v>100</v>
      </c>
      <c r="Q867" s="101" t="s">
        <v>80</v>
      </c>
      <c r="R867" s="101" t="s">
        <v>7411</v>
      </c>
      <c r="S867" s="101"/>
    </row>
    <row r="868" spans="1:19" x14ac:dyDescent="0.35">
      <c r="A868" s="121" t="s">
        <v>53</v>
      </c>
      <c r="B868" s="72">
        <v>-99</v>
      </c>
      <c r="C868" s="45" t="s">
        <v>126</v>
      </c>
      <c r="D868" s="101"/>
      <c r="E868" s="45"/>
      <c r="F868" s="101"/>
      <c r="G868" s="45" t="s">
        <v>6659</v>
      </c>
      <c r="H868" s="45" t="s">
        <v>6660</v>
      </c>
      <c r="I868" s="101"/>
      <c r="J868" s="45" t="s">
        <v>7427</v>
      </c>
      <c r="K868" s="45"/>
      <c r="L868" s="50" t="s">
        <v>91</v>
      </c>
      <c r="M868" s="139"/>
      <c r="N868" s="52"/>
      <c r="O868" s="52"/>
      <c r="P868" s="117" t="s">
        <v>100</v>
      </c>
      <c r="Q868" s="117" t="s">
        <v>54</v>
      </c>
      <c r="R868" s="101" t="s">
        <v>7411</v>
      </c>
      <c r="S868" s="101"/>
    </row>
    <row r="869" spans="1:19" x14ac:dyDescent="0.35">
      <c r="A869" s="121" t="s">
        <v>53</v>
      </c>
      <c r="B869" s="72">
        <v>-99</v>
      </c>
      <c r="C869" s="45" t="s">
        <v>128</v>
      </c>
      <c r="D869" s="101"/>
      <c r="E869" s="45"/>
      <c r="F869" s="101"/>
      <c r="G869" s="45" t="s">
        <v>6662</v>
      </c>
      <c r="H869" s="45" t="s">
        <v>6663</v>
      </c>
      <c r="I869" s="101"/>
      <c r="J869" s="45" t="s">
        <v>7427</v>
      </c>
      <c r="K869" s="45"/>
      <c r="L869" s="50" t="s">
        <v>91</v>
      </c>
      <c r="M869" s="139"/>
      <c r="N869" s="52"/>
      <c r="O869" s="52"/>
      <c r="P869" s="117" t="s">
        <v>100</v>
      </c>
      <c r="Q869" s="117" t="s">
        <v>54</v>
      </c>
      <c r="R869" s="101" t="s">
        <v>7411</v>
      </c>
      <c r="S869" s="101"/>
    </row>
    <row r="870" spans="1:19" x14ac:dyDescent="0.35">
      <c r="A870" s="101" t="s">
        <v>53</v>
      </c>
      <c r="B870" s="71">
        <v>-99</v>
      </c>
      <c r="C870" s="49" t="s">
        <v>6600</v>
      </c>
      <c r="D870" s="49" t="s">
        <v>1921</v>
      </c>
      <c r="E870" s="45"/>
      <c r="F870" s="49" t="s">
        <v>7582</v>
      </c>
      <c r="G870" s="49" t="s">
        <v>277</v>
      </c>
      <c r="H870" s="49" t="s">
        <v>292</v>
      </c>
      <c r="I870" s="49" t="s">
        <v>2301</v>
      </c>
      <c r="J870" s="51" t="s">
        <v>7427</v>
      </c>
      <c r="K870" s="51"/>
      <c r="L870" s="101" t="s">
        <v>7407</v>
      </c>
      <c r="M870" s="102" t="s">
        <v>8433</v>
      </c>
      <c r="N870" s="101" t="s">
        <v>8435</v>
      </c>
      <c r="O870" s="101"/>
      <c r="P870" s="101" t="s">
        <v>100</v>
      </c>
      <c r="Q870" s="101" t="s">
        <v>54</v>
      </c>
      <c r="R870" s="101" t="s">
        <v>8442</v>
      </c>
      <c r="S870" s="101"/>
    </row>
    <row r="871" spans="1:19" x14ac:dyDescent="0.35">
      <c r="A871" s="121" t="s">
        <v>53</v>
      </c>
      <c r="B871" s="72">
        <v>-99</v>
      </c>
      <c r="C871" s="45" t="s">
        <v>124</v>
      </c>
      <c r="D871" s="101"/>
      <c r="E871" s="45"/>
      <c r="F871" s="101"/>
      <c r="G871" s="45" t="s">
        <v>6655</v>
      </c>
      <c r="H871" s="45" t="s">
        <v>6656</v>
      </c>
      <c r="I871" s="101"/>
      <c r="J871" s="45" t="s">
        <v>7427</v>
      </c>
      <c r="K871" s="45"/>
      <c r="L871" s="50" t="s">
        <v>91</v>
      </c>
      <c r="M871" s="139"/>
      <c r="N871" s="52"/>
      <c r="O871" s="52"/>
      <c r="P871" s="117" t="s">
        <v>100</v>
      </c>
      <c r="Q871" s="117" t="s">
        <v>54</v>
      </c>
      <c r="R871" s="101" t="s">
        <v>7411</v>
      </c>
      <c r="S871" s="101"/>
    </row>
    <row r="872" spans="1:19" x14ac:dyDescent="0.35">
      <c r="A872" s="121" t="s">
        <v>53</v>
      </c>
      <c r="B872" s="72">
        <v>-99</v>
      </c>
      <c r="C872" s="45" t="s">
        <v>119</v>
      </c>
      <c r="D872" s="101"/>
      <c r="E872" s="45"/>
      <c r="F872" s="101"/>
      <c r="G872" s="45" t="s">
        <v>6645</v>
      </c>
      <c r="H872" s="45" t="s">
        <v>6646</v>
      </c>
      <c r="I872" s="101"/>
      <c r="J872" s="45" t="s">
        <v>7427</v>
      </c>
      <c r="K872" s="45"/>
      <c r="L872" s="50" t="s">
        <v>91</v>
      </c>
      <c r="M872" s="139"/>
      <c r="N872" s="52"/>
      <c r="O872" s="52"/>
      <c r="P872" s="117" t="s">
        <v>100</v>
      </c>
      <c r="Q872" s="117" t="s">
        <v>54</v>
      </c>
      <c r="R872" s="101" t="s">
        <v>7411</v>
      </c>
      <c r="S872" s="101"/>
    </row>
    <row r="873" spans="1:19" x14ac:dyDescent="0.35">
      <c r="A873" s="121" t="s">
        <v>53</v>
      </c>
      <c r="B873" s="72">
        <v>-99</v>
      </c>
      <c r="C873" s="45" t="s">
        <v>6601</v>
      </c>
      <c r="D873" s="101"/>
      <c r="E873" s="45"/>
      <c r="F873" s="101"/>
      <c r="G873" s="45" t="s">
        <v>6643</v>
      </c>
      <c r="H873" s="45" t="s">
        <v>6644</v>
      </c>
      <c r="I873" s="101"/>
      <c r="J873" s="45" t="s">
        <v>7427</v>
      </c>
      <c r="K873" s="45"/>
      <c r="L873" s="50" t="s">
        <v>91</v>
      </c>
      <c r="M873" s="139" t="s">
        <v>8433</v>
      </c>
      <c r="N873" s="52" t="s">
        <v>8435</v>
      </c>
      <c r="O873" s="52"/>
      <c r="P873" s="117" t="s">
        <v>100</v>
      </c>
      <c r="Q873" s="117" t="s">
        <v>54</v>
      </c>
      <c r="R873" s="101" t="s">
        <v>7411</v>
      </c>
      <c r="S873" s="101"/>
    </row>
    <row r="874" spans="1:19" x14ac:dyDescent="0.35">
      <c r="A874" s="121" t="s">
        <v>53</v>
      </c>
      <c r="B874" s="72">
        <v>-99</v>
      </c>
      <c r="C874" s="45" t="s">
        <v>129</v>
      </c>
      <c r="D874" s="101"/>
      <c r="E874" s="45"/>
      <c r="F874" s="101"/>
      <c r="G874" s="45" t="s">
        <v>6664</v>
      </c>
      <c r="H874" s="45" t="s">
        <v>6665</v>
      </c>
      <c r="I874" s="101"/>
      <c r="J874" s="45" t="s">
        <v>7427</v>
      </c>
      <c r="K874" s="45"/>
      <c r="L874" s="50" t="s">
        <v>91</v>
      </c>
      <c r="M874" s="139"/>
      <c r="N874" s="52"/>
      <c r="O874" s="52"/>
      <c r="P874" s="117" t="s">
        <v>100</v>
      </c>
      <c r="Q874" s="117" t="s">
        <v>54</v>
      </c>
      <c r="R874" s="101" t="s">
        <v>7411</v>
      </c>
      <c r="S874" s="101"/>
    </row>
    <row r="875" spans="1:19" x14ac:dyDescent="0.35">
      <c r="A875" s="121" t="s">
        <v>53</v>
      </c>
      <c r="B875" s="72">
        <v>-99</v>
      </c>
      <c r="C875" s="45" t="s">
        <v>121</v>
      </c>
      <c r="D875" s="101"/>
      <c r="E875" s="45"/>
      <c r="F875" s="101"/>
      <c r="G875" s="45" t="s">
        <v>6649</v>
      </c>
      <c r="H875" s="45" t="s">
        <v>6650</v>
      </c>
      <c r="I875" s="101"/>
      <c r="J875" s="45" t="s">
        <v>7427</v>
      </c>
      <c r="K875" s="45"/>
      <c r="L875" s="50" t="s">
        <v>91</v>
      </c>
      <c r="M875" s="139"/>
      <c r="N875" s="52"/>
      <c r="O875" s="52"/>
      <c r="P875" s="117" t="s">
        <v>100</v>
      </c>
      <c r="Q875" s="117" t="s">
        <v>54</v>
      </c>
      <c r="R875" s="101" t="s">
        <v>7411</v>
      </c>
      <c r="S875" s="101"/>
    </row>
    <row r="876" spans="1:19" x14ac:dyDescent="0.35">
      <c r="A876" s="121" t="s">
        <v>53</v>
      </c>
      <c r="B876" s="72">
        <v>-99</v>
      </c>
      <c r="C876" s="45" t="s">
        <v>123</v>
      </c>
      <c r="D876" s="101"/>
      <c r="E876" s="45"/>
      <c r="F876" s="101"/>
      <c r="G876" s="45" t="s">
        <v>6653</v>
      </c>
      <c r="H876" s="45" t="s">
        <v>6654</v>
      </c>
      <c r="I876" s="101"/>
      <c r="J876" s="45" t="s">
        <v>7427</v>
      </c>
      <c r="K876" s="45"/>
      <c r="L876" s="50" t="s">
        <v>91</v>
      </c>
      <c r="M876" s="139"/>
      <c r="N876" s="52"/>
      <c r="O876" s="52"/>
      <c r="P876" s="117" t="s">
        <v>100</v>
      </c>
      <c r="Q876" s="117" t="s">
        <v>54</v>
      </c>
      <c r="R876" s="101" t="s">
        <v>7411</v>
      </c>
      <c r="S876" s="101"/>
    </row>
    <row r="877" spans="1:19" x14ac:dyDescent="0.35">
      <c r="A877" s="121" t="s">
        <v>53</v>
      </c>
      <c r="B877" s="72">
        <v>-99</v>
      </c>
      <c r="C877" s="45" t="s">
        <v>130</v>
      </c>
      <c r="D877" s="101"/>
      <c r="E877" s="45"/>
      <c r="F877" s="101"/>
      <c r="G877" s="45" t="s">
        <v>6668</v>
      </c>
      <c r="H877" s="45" t="s">
        <v>6669</v>
      </c>
      <c r="I877" s="101"/>
      <c r="J877" s="45" t="s">
        <v>7427</v>
      </c>
      <c r="K877" s="45"/>
      <c r="L877" s="50" t="s">
        <v>91</v>
      </c>
      <c r="M877" s="139"/>
      <c r="N877" s="52"/>
      <c r="O877" s="52"/>
      <c r="P877" s="117" t="s">
        <v>100</v>
      </c>
      <c r="Q877" s="117" t="s">
        <v>54</v>
      </c>
      <c r="R877" s="101" t="s">
        <v>7411</v>
      </c>
      <c r="S877" s="101"/>
    </row>
    <row r="878" spans="1:19" x14ac:dyDescent="0.35">
      <c r="A878" s="121" t="s">
        <v>53</v>
      </c>
      <c r="B878" s="72">
        <v>-99</v>
      </c>
      <c r="C878" s="45" t="s">
        <v>125</v>
      </c>
      <c r="D878" s="101"/>
      <c r="E878" s="45"/>
      <c r="F878" s="101"/>
      <c r="G878" s="45" t="s">
        <v>6657</v>
      </c>
      <c r="H878" s="45" t="s">
        <v>6658</v>
      </c>
      <c r="I878" s="101"/>
      <c r="J878" s="45" t="s">
        <v>7427</v>
      </c>
      <c r="K878" s="45"/>
      <c r="L878" s="50" t="s">
        <v>91</v>
      </c>
      <c r="M878" s="139"/>
      <c r="N878" s="52"/>
      <c r="O878" s="52"/>
      <c r="P878" s="117" t="s">
        <v>100</v>
      </c>
      <c r="Q878" s="117" t="s">
        <v>54</v>
      </c>
      <c r="R878" s="101" t="s">
        <v>7411</v>
      </c>
      <c r="S878" s="101"/>
    </row>
    <row r="879" spans="1:19" x14ac:dyDescent="0.35">
      <c r="A879" s="121" t="s">
        <v>53</v>
      </c>
      <c r="B879" s="72">
        <v>-99</v>
      </c>
      <c r="C879" s="45" t="s">
        <v>122</v>
      </c>
      <c r="D879" s="101"/>
      <c r="E879" s="45"/>
      <c r="F879" s="101"/>
      <c r="G879" s="45" t="s">
        <v>6651</v>
      </c>
      <c r="H879" s="45" t="s">
        <v>6652</v>
      </c>
      <c r="I879" s="101"/>
      <c r="J879" s="45" t="s">
        <v>7427</v>
      </c>
      <c r="K879" s="45"/>
      <c r="L879" s="50" t="s">
        <v>91</v>
      </c>
      <c r="M879" s="139"/>
      <c r="N879" s="52"/>
      <c r="O879" s="52"/>
      <c r="P879" s="117" t="s">
        <v>100</v>
      </c>
      <c r="Q879" s="117" t="s">
        <v>54</v>
      </c>
      <c r="R879" s="101" t="s">
        <v>7411</v>
      </c>
      <c r="S879" s="101"/>
    </row>
    <row r="880" spans="1:19" x14ac:dyDescent="0.35">
      <c r="A880" s="121" t="s">
        <v>53</v>
      </c>
      <c r="B880" s="72">
        <v>-99</v>
      </c>
      <c r="C880" s="45" t="s">
        <v>131</v>
      </c>
      <c r="D880" s="101"/>
      <c r="E880" s="45"/>
      <c r="F880" s="101"/>
      <c r="G880" s="45" t="s">
        <v>6666</v>
      </c>
      <c r="H880" s="45" t="s">
        <v>6667</v>
      </c>
      <c r="I880" s="101"/>
      <c r="J880" s="45" t="s">
        <v>7427</v>
      </c>
      <c r="K880" s="45"/>
      <c r="L880" s="50" t="s">
        <v>91</v>
      </c>
      <c r="M880" s="139"/>
      <c r="N880" s="52"/>
      <c r="O880" s="52"/>
      <c r="P880" s="117" t="s">
        <v>100</v>
      </c>
      <c r="Q880" s="117" t="s">
        <v>54</v>
      </c>
      <c r="R880" s="101" t="s">
        <v>7411</v>
      </c>
      <c r="S880" s="101"/>
    </row>
    <row r="881" spans="1:19" x14ac:dyDescent="0.35">
      <c r="A881" s="121" t="s">
        <v>53</v>
      </c>
      <c r="B881" s="72">
        <v>-99</v>
      </c>
      <c r="C881" s="45" t="s">
        <v>120</v>
      </c>
      <c r="D881" s="101"/>
      <c r="E881" s="45"/>
      <c r="F881" s="101"/>
      <c r="G881" s="45" t="s">
        <v>6647</v>
      </c>
      <c r="H881" s="45" t="s">
        <v>6648</v>
      </c>
      <c r="I881" s="101"/>
      <c r="J881" s="45" t="s">
        <v>7427</v>
      </c>
      <c r="K881" s="45"/>
      <c r="L881" s="50" t="s">
        <v>91</v>
      </c>
      <c r="M881" s="139"/>
      <c r="N881" s="52"/>
      <c r="O881" s="52"/>
      <c r="P881" s="117" t="s">
        <v>100</v>
      </c>
      <c r="Q881" s="117" t="s">
        <v>54</v>
      </c>
      <c r="R881" s="101" t="s">
        <v>7411</v>
      </c>
      <c r="S881" s="101"/>
    </row>
    <row r="882" spans="1:19" x14ac:dyDescent="0.35">
      <c r="A882" s="121" t="s">
        <v>53</v>
      </c>
      <c r="B882" s="72">
        <v>-99</v>
      </c>
      <c r="C882" s="45" t="s">
        <v>127</v>
      </c>
      <c r="D882" s="101"/>
      <c r="E882" s="45"/>
      <c r="F882" s="101"/>
      <c r="G882" s="45" t="s">
        <v>6661</v>
      </c>
      <c r="H882" s="45" t="s">
        <v>341</v>
      </c>
      <c r="I882" s="101"/>
      <c r="J882" s="45" t="s">
        <v>7427</v>
      </c>
      <c r="K882" s="45"/>
      <c r="L882" s="50" t="s">
        <v>91</v>
      </c>
      <c r="M882" s="139"/>
      <c r="N882" s="52"/>
      <c r="O882" s="52"/>
      <c r="P882" s="117" t="s">
        <v>100</v>
      </c>
      <c r="Q882" s="117" t="s">
        <v>54</v>
      </c>
      <c r="R882" s="101" t="s">
        <v>7411</v>
      </c>
      <c r="S882" s="101"/>
    </row>
    <row r="883" spans="1:19" x14ac:dyDescent="0.35">
      <c r="A883" s="101" t="s">
        <v>53</v>
      </c>
      <c r="B883" s="85">
        <v>-99</v>
      </c>
      <c r="C883" s="51" t="s">
        <v>2576</v>
      </c>
      <c r="D883" s="51" t="s">
        <v>3340</v>
      </c>
      <c r="E883" s="51"/>
      <c r="F883" s="51"/>
      <c r="G883" s="51" t="s">
        <v>3000</v>
      </c>
      <c r="H883" s="45" t="s">
        <v>2781</v>
      </c>
      <c r="I883" s="51"/>
      <c r="J883" s="51" t="s">
        <v>7427</v>
      </c>
      <c r="K883" s="51"/>
      <c r="L883" s="50" t="s">
        <v>91</v>
      </c>
      <c r="M883" s="139">
        <v>0</v>
      </c>
      <c r="N883" s="52" t="s">
        <v>8434</v>
      </c>
      <c r="O883" s="52"/>
      <c r="P883" s="101" t="s">
        <v>100</v>
      </c>
      <c r="Q883" s="101" t="s">
        <v>54</v>
      </c>
      <c r="R883" s="101" t="s">
        <v>7893</v>
      </c>
      <c r="S883" s="101"/>
    </row>
    <row r="884" spans="1:19" x14ac:dyDescent="0.35">
      <c r="A884" s="107" t="s">
        <v>53</v>
      </c>
      <c r="B884" s="73">
        <v>1</v>
      </c>
      <c r="C884" s="98" t="s">
        <v>93</v>
      </c>
      <c r="D884" s="50" t="s">
        <v>1921</v>
      </c>
      <c r="E884" s="57" t="s">
        <v>2120</v>
      </c>
      <c r="F884" s="50" t="s">
        <v>7625</v>
      </c>
      <c r="G884" s="98" t="s">
        <v>6641</v>
      </c>
      <c r="H884" s="45" t="s">
        <v>6642</v>
      </c>
      <c r="I884" s="50" t="s">
        <v>2301</v>
      </c>
      <c r="J884" s="52" t="s">
        <v>7427</v>
      </c>
      <c r="K884" s="52"/>
      <c r="L884" s="50" t="s">
        <v>91</v>
      </c>
      <c r="M884" s="139" t="s">
        <v>8433</v>
      </c>
      <c r="N884" s="52" t="s">
        <v>8435</v>
      </c>
      <c r="O884" s="52" t="s">
        <v>8438</v>
      </c>
      <c r="P884" s="107" t="s">
        <v>91</v>
      </c>
      <c r="Q884" s="107" t="s">
        <v>54</v>
      </c>
      <c r="R884" s="107"/>
      <c r="S884" s="107"/>
    </row>
    <row r="885" spans="1:19" x14ac:dyDescent="0.35">
      <c r="A885" s="101" t="s">
        <v>53</v>
      </c>
      <c r="B885" s="84">
        <v>4</v>
      </c>
      <c r="C885" s="49" t="s">
        <v>116</v>
      </c>
      <c r="D885" s="49" t="s">
        <v>1920</v>
      </c>
      <c r="E885" s="49" t="s">
        <v>8334</v>
      </c>
      <c r="F885" s="49" t="s">
        <v>2136</v>
      </c>
      <c r="G885" s="49" t="s">
        <v>318</v>
      </c>
      <c r="H885" s="49" t="s">
        <v>319</v>
      </c>
      <c r="I885" s="49" t="s">
        <v>2204</v>
      </c>
      <c r="J885" s="51" t="s">
        <v>7427</v>
      </c>
      <c r="K885" s="51"/>
      <c r="L885" s="89" t="s">
        <v>7407</v>
      </c>
      <c r="M885" s="141">
        <v>0</v>
      </c>
      <c r="N885" s="89" t="s">
        <v>8434</v>
      </c>
      <c r="O885" s="89" t="s">
        <v>8439</v>
      </c>
      <c r="P885" s="101" t="s">
        <v>100</v>
      </c>
      <c r="Q885" s="101" t="s">
        <v>54</v>
      </c>
      <c r="R885" s="101"/>
      <c r="S885" s="101"/>
    </row>
    <row r="886" spans="1:19" x14ac:dyDescent="0.35">
      <c r="A886" s="101" t="s">
        <v>53</v>
      </c>
      <c r="B886" s="84">
        <v>5</v>
      </c>
      <c r="C886" s="51" t="s">
        <v>2577</v>
      </c>
      <c r="D886" s="51" t="s">
        <v>2782</v>
      </c>
      <c r="E886" s="49" t="s">
        <v>8334</v>
      </c>
      <c r="F886" s="51" t="s">
        <v>7894</v>
      </c>
      <c r="G886" s="51" t="s">
        <v>3001</v>
      </c>
      <c r="H886" s="45" t="s">
        <v>2782</v>
      </c>
      <c r="I886" s="51"/>
      <c r="J886" s="51" t="s">
        <v>7427</v>
      </c>
      <c r="K886" s="51"/>
      <c r="L886" s="45" t="s">
        <v>7407</v>
      </c>
      <c r="M886" s="134">
        <v>0</v>
      </c>
      <c r="N886" s="45" t="s">
        <v>8434</v>
      </c>
      <c r="O886" s="45" t="s">
        <v>8439</v>
      </c>
      <c r="P886" s="101" t="s">
        <v>100</v>
      </c>
      <c r="Q886" s="101" t="s">
        <v>54</v>
      </c>
      <c r="R886" s="101"/>
      <c r="S886" s="101"/>
    </row>
    <row r="887" spans="1:19" x14ac:dyDescent="0.35">
      <c r="A887" s="101" t="s">
        <v>53</v>
      </c>
      <c r="B887" s="84">
        <v>6</v>
      </c>
      <c r="C887" s="51" t="s">
        <v>2578</v>
      </c>
      <c r="D887" s="52" t="s">
        <v>2783</v>
      </c>
      <c r="E887" s="51" t="s">
        <v>7895</v>
      </c>
      <c r="F887" s="51" t="s">
        <v>7895</v>
      </c>
      <c r="G887" s="51" t="s">
        <v>3002</v>
      </c>
      <c r="H887" s="45" t="s">
        <v>2783</v>
      </c>
      <c r="I887" s="51"/>
      <c r="J887" s="51" t="s">
        <v>7427</v>
      </c>
      <c r="K887" s="51"/>
      <c r="L887" s="45" t="s">
        <v>7407</v>
      </c>
      <c r="M887" s="134">
        <v>0</v>
      </c>
      <c r="N887" s="45" t="s">
        <v>8434</v>
      </c>
      <c r="O887" s="45" t="s">
        <v>8439</v>
      </c>
      <c r="P887" s="101" t="s">
        <v>100</v>
      </c>
      <c r="Q887" s="101" t="s">
        <v>54</v>
      </c>
      <c r="R887" s="101"/>
      <c r="S887" s="101"/>
    </row>
    <row r="888" spans="1:19" x14ac:dyDescent="0.35">
      <c r="A888" s="101" t="s">
        <v>53</v>
      </c>
      <c r="B888" s="84">
        <v>7</v>
      </c>
      <c r="C888" s="51" t="s">
        <v>2579</v>
      </c>
      <c r="D888" s="52" t="s">
        <v>5038</v>
      </c>
      <c r="E888" s="51" t="s">
        <v>8332</v>
      </c>
      <c r="F888" s="51" t="s">
        <v>7896</v>
      </c>
      <c r="G888" s="51" t="s">
        <v>3003</v>
      </c>
      <c r="H888" s="45" t="s">
        <v>2784</v>
      </c>
      <c r="I888" s="51"/>
      <c r="J888" s="51" t="s">
        <v>7427</v>
      </c>
      <c r="K888" s="51"/>
      <c r="L888" s="45" t="s">
        <v>7407</v>
      </c>
      <c r="M888" s="134">
        <v>0</v>
      </c>
      <c r="N888" s="45" t="s">
        <v>8434</v>
      </c>
      <c r="O888" s="45" t="s">
        <v>8439</v>
      </c>
      <c r="P888" s="101" t="s">
        <v>100</v>
      </c>
      <c r="Q888" s="101" t="s">
        <v>54</v>
      </c>
      <c r="R888" s="101"/>
      <c r="S888" s="101"/>
    </row>
    <row r="889" spans="1:19" x14ac:dyDescent="0.35">
      <c r="A889" s="101" t="s">
        <v>53</v>
      </c>
      <c r="B889" s="84">
        <v>8</v>
      </c>
      <c r="C889" s="51" t="s">
        <v>2580</v>
      </c>
      <c r="D889" s="52" t="s">
        <v>2785</v>
      </c>
      <c r="E889" s="51" t="s">
        <v>8333</v>
      </c>
      <c r="F889" s="51" t="s">
        <v>7897</v>
      </c>
      <c r="G889" s="51" t="s">
        <v>634</v>
      </c>
      <c r="H889" s="45" t="s">
        <v>2785</v>
      </c>
      <c r="I889" s="51"/>
      <c r="J889" s="51" t="s">
        <v>7427</v>
      </c>
      <c r="K889" s="51"/>
      <c r="L889" s="45" t="s">
        <v>7407</v>
      </c>
      <c r="M889" s="134">
        <v>0</v>
      </c>
      <c r="N889" s="45" t="s">
        <v>8434</v>
      </c>
      <c r="O889" s="45" t="s">
        <v>8439</v>
      </c>
      <c r="P889" s="101" t="s">
        <v>100</v>
      </c>
      <c r="Q889" s="101" t="s">
        <v>54</v>
      </c>
      <c r="R889" s="101"/>
      <c r="S889" s="101"/>
    </row>
    <row r="890" spans="1:19" x14ac:dyDescent="0.35">
      <c r="A890" s="101" t="s">
        <v>53</v>
      </c>
      <c r="B890" s="84">
        <v>9</v>
      </c>
      <c r="C890" s="77" t="s">
        <v>117</v>
      </c>
      <c r="D890" s="49" t="s">
        <v>321</v>
      </c>
      <c r="E890" s="49" t="s">
        <v>2140</v>
      </c>
      <c r="F890" s="49" t="s">
        <v>2140</v>
      </c>
      <c r="G890" s="49" t="s">
        <v>320</v>
      </c>
      <c r="H890" s="49" t="s">
        <v>321</v>
      </c>
      <c r="I890" s="49" t="s">
        <v>2140</v>
      </c>
      <c r="J890" s="51" t="s">
        <v>7427</v>
      </c>
      <c r="K890" s="51"/>
      <c r="L890" s="49" t="s">
        <v>91</v>
      </c>
      <c r="M890" s="136" t="s">
        <v>8433</v>
      </c>
      <c r="N890" s="51" t="s">
        <v>8435</v>
      </c>
      <c r="O890" s="51" t="s">
        <v>8438</v>
      </c>
      <c r="P890" s="101" t="s">
        <v>91</v>
      </c>
      <c r="Q890" s="101" t="s">
        <v>54</v>
      </c>
      <c r="R890" s="101"/>
      <c r="S890" s="101"/>
    </row>
    <row r="891" spans="1:19" x14ac:dyDescent="0.35">
      <c r="A891" s="101" t="s">
        <v>53</v>
      </c>
      <c r="B891" s="84">
        <v>10</v>
      </c>
      <c r="C891" s="49" t="s">
        <v>118</v>
      </c>
      <c r="D891" s="49" t="s">
        <v>1953</v>
      </c>
      <c r="E891" s="45" t="s">
        <v>8009</v>
      </c>
      <c r="F891" s="49" t="s">
        <v>7599</v>
      </c>
      <c r="G891" s="49" t="s">
        <v>322</v>
      </c>
      <c r="H891" s="49" t="s">
        <v>323</v>
      </c>
      <c r="I891" s="49" t="s">
        <v>2485</v>
      </c>
      <c r="J891" s="51" t="s">
        <v>7427</v>
      </c>
      <c r="K891" s="51"/>
      <c r="L891" s="50" t="s">
        <v>91</v>
      </c>
      <c r="M891" s="139" t="s">
        <v>8433</v>
      </c>
      <c r="N891" s="52" t="s">
        <v>8435</v>
      </c>
      <c r="O891" s="52" t="s">
        <v>8438</v>
      </c>
      <c r="P891" s="101" t="s">
        <v>100</v>
      </c>
      <c r="Q891" s="101" t="s">
        <v>54</v>
      </c>
      <c r="R891" s="101" t="s">
        <v>7411</v>
      </c>
      <c r="S891" s="101"/>
    </row>
    <row r="892" spans="1:19" x14ac:dyDescent="0.35">
      <c r="A892" s="101" t="s">
        <v>53</v>
      </c>
      <c r="B892" s="84">
        <v>12</v>
      </c>
      <c r="C892" s="49" t="s">
        <v>119</v>
      </c>
      <c r="D892" s="49" t="s">
        <v>1954</v>
      </c>
      <c r="E892" s="45" t="s">
        <v>8336</v>
      </c>
      <c r="F892" s="49" t="s">
        <v>7600</v>
      </c>
      <c r="G892" s="49" t="s">
        <v>324</v>
      </c>
      <c r="H892" s="49" t="s">
        <v>325</v>
      </c>
      <c r="I892" s="49" t="s">
        <v>2484</v>
      </c>
      <c r="J892" s="51" t="s">
        <v>7427</v>
      </c>
      <c r="K892" s="51"/>
      <c r="L892" s="50" t="s">
        <v>91</v>
      </c>
      <c r="M892" s="139" t="s">
        <v>8433</v>
      </c>
      <c r="N892" s="52" t="s">
        <v>8435</v>
      </c>
      <c r="O892" s="52" t="s">
        <v>8438</v>
      </c>
      <c r="P892" s="101" t="s">
        <v>100</v>
      </c>
      <c r="Q892" s="101" t="s">
        <v>54</v>
      </c>
      <c r="R892" s="101" t="s">
        <v>7411</v>
      </c>
      <c r="S892" s="101"/>
    </row>
    <row r="893" spans="1:19" x14ac:dyDescent="0.35">
      <c r="A893" s="101" t="s">
        <v>53</v>
      </c>
      <c r="B893" s="84">
        <v>14</v>
      </c>
      <c r="C893" s="49" t="s">
        <v>120</v>
      </c>
      <c r="D893" s="49" t="s">
        <v>1955</v>
      </c>
      <c r="E893" s="45" t="s">
        <v>8182</v>
      </c>
      <c r="F893" s="49" t="s">
        <v>7601</v>
      </c>
      <c r="G893" s="49" t="s">
        <v>326</v>
      </c>
      <c r="H893" s="49" t="s">
        <v>327</v>
      </c>
      <c r="I893" s="49" t="s">
        <v>2483</v>
      </c>
      <c r="J893" s="51" t="s">
        <v>7427</v>
      </c>
      <c r="K893" s="51"/>
      <c r="L893" s="50" t="s">
        <v>91</v>
      </c>
      <c r="M893" s="139" t="s">
        <v>8433</v>
      </c>
      <c r="N893" s="52" t="s">
        <v>8435</v>
      </c>
      <c r="O893" s="52" t="s">
        <v>8438</v>
      </c>
      <c r="P893" s="101" t="s">
        <v>100</v>
      </c>
      <c r="Q893" s="101" t="s">
        <v>54</v>
      </c>
      <c r="R893" s="101" t="s">
        <v>7411</v>
      </c>
      <c r="S893" s="101"/>
    </row>
    <row r="894" spans="1:19" x14ac:dyDescent="0.35">
      <c r="A894" s="101" t="s">
        <v>53</v>
      </c>
      <c r="B894" s="84">
        <v>16</v>
      </c>
      <c r="C894" s="49" t="s">
        <v>121</v>
      </c>
      <c r="D894" s="49" t="s">
        <v>1956</v>
      </c>
      <c r="E894" s="51" t="s">
        <v>8035</v>
      </c>
      <c r="F894" s="49" t="s">
        <v>7602</v>
      </c>
      <c r="G894" s="49" t="s">
        <v>328</v>
      </c>
      <c r="H894" s="49" t="s">
        <v>329</v>
      </c>
      <c r="I894" s="49" t="s">
        <v>2482</v>
      </c>
      <c r="J894" s="51" t="s">
        <v>7427</v>
      </c>
      <c r="K894" s="51"/>
      <c r="L894" s="50" t="s">
        <v>91</v>
      </c>
      <c r="M894" s="139" t="s">
        <v>8433</v>
      </c>
      <c r="N894" s="52" t="s">
        <v>8435</v>
      </c>
      <c r="O894" s="52" t="s">
        <v>8438</v>
      </c>
      <c r="P894" s="101" t="s">
        <v>100</v>
      </c>
      <c r="Q894" s="101" t="s">
        <v>54</v>
      </c>
      <c r="R894" s="101" t="s">
        <v>7411</v>
      </c>
      <c r="S894" s="101"/>
    </row>
    <row r="895" spans="1:19" x14ac:dyDescent="0.35">
      <c r="A895" s="101" t="s">
        <v>53</v>
      </c>
      <c r="B895" s="84">
        <v>18</v>
      </c>
      <c r="C895" s="49" t="s">
        <v>122</v>
      </c>
      <c r="D895" s="49" t="s">
        <v>1957</v>
      </c>
      <c r="E895" s="45" t="s">
        <v>8167</v>
      </c>
      <c r="F895" s="50" t="s">
        <v>8337</v>
      </c>
      <c r="G895" s="49" t="s">
        <v>330</v>
      </c>
      <c r="H895" s="49" t="s">
        <v>331</v>
      </c>
      <c r="I895" s="49" t="s">
        <v>2481</v>
      </c>
      <c r="J895" s="51" t="s">
        <v>7427</v>
      </c>
      <c r="K895" s="51"/>
      <c r="L895" s="50" t="s">
        <v>91</v>
      </c>
      <c r="M895" s="139" t="s">
        <v>8433</v>
      </c>
      <c r="N895" s="52" t="s">
        <v>8435</v>
      </c>
      <c r="O895" s="52" t="s">
        <v>8438</v>
      </c>
      <c r="P895" s="101" t="s">
        <v>100</v>
      </c>
      <c r="Q895" s="101" t="s">
        <v>54</v>
      </c>
      <c r="R895" s="101" t="s">
        <v>7411</v>
      </c>
      <c r="S895" s="101"/>
    </row>
    <row r="896" spans="1:19" x14ac:dyDescent="0.35">
      <c r="A896" s="101" t="s">
        <v>53</v>
      </c>
      <c r="B896" s="84">
        <v>20</v>
      </c>
      <c r="C896" s="49" t="s">
        <v>123</v>
      </c>
      <c r="D896" s="49" t="s">
        <v>1958</v>
      </c>
      <c r="E896" s="45" t="s">
        <v>8085</v>
      </c>
      <c r="F896" s="49" t="s">
        <v>7603</v>
      </c>
      <c r="G896" s="49" t="s">
        <v>332</v>
      </c>
      <c r="H896" s="49" t="s">
        <v>333</v>
      </c>
      <c r="I896" s="49" t="s">
        <v>2322</v>
      </c>
      <c r="J896" s="51" t="s">
        <v>7427</v>
      </c>
      <c r="K896" s="51"/>
      <c r="L896" s="50" t="s">
        <v>91</v>
      </c>
      <c r="M896" s="139" t="s">
        <v>8433</v>
      </c>
      <c r="N896" s="52" t="s">
        <v>8435</v>
      </c>
      <c r="O896" s="52" t="s">
        <v>8438</v>
      </c>
      <c r="P896" s="101" t="s">
        <v>100</v>
      </c>
      <c r="Q896" s="101" t="s">
        <v>54</v>
      </c>
      <c r="R896" s="101" t="s">
        <v>7411</v>
      </c>
      <c r="S896" s="101"/>
    </row>
    <row r="897" spans="1:19" x14ac:dyDescent="0.35">
      <c r="A897" s="101" t="s">
        <v>53</v>
      </c>
      <c r="B897" s="84">
        <v>22</v>
      </c>
      <c r="C897" s="49" t="s">
        <v>124</v>
      </c>
      <c r="D897" s="49" t="s">
        <v>1959</v>
      </c>
      <c r="E897" s="45" t="s">
        <v>8338</v>
      </c>
      <c r="F897" s="49" t="s">
        <v>7604</v>
      </c>
      <c r="G897" s="49" t="s">
        <v>334</v>
      </c>
      <c r="H897" s="49" t="s">
        <v>335</v>
      </c>
      <c r="I897" s="49" t="s">
        <v>2323</v>
      </c>
      <c r="J897" s="51" t="s">
        <v>7427</v>
      </c>
      <c r="K897" s="51"/>
      <c r="L897" s="50" t="s">
        <v>91</v>
      </c>
      <c r="M897" s="139" t="s">
        <v>8433</v>
      </c>
      <c r="N897" s="52" t="s">
        <v>8435</v>
      </c>
      <c r="O897" s="52" t="s">
        <v>8438</v>
      </c>
      <c r="P897" s="101" t="s">
        <v>100</v>
      </c>
      <c r="Q897" s="101" t="s">
        <v>54</v>
      </c>
      <c r="R897" s="101" t="s">
        <v>7411</v>
      </c>
      <c r="S897" s="101"/>
    </row>
    <row r="898" spans="1:19" x14ac:dyDescent="0.35">
      <c r="A898" s="101" t="s">
        <v>53</v>
      </c>
      <c r="B898" s="84">
        <v>24</v>
      </c>
      <c r="C898" s="49" t="s">
        <v>125</v>
      </c>
      <c r="D898" s="49" t="s">
        <v>1960</v>
      </c>
      <c r="E898" s="45" t="s">
        <v>8127</v>
      </c>
      <c r="F898" s="49" t="s">
        <v>7605</v>
      </c>
      <c r="G898" s="49" t="s">
        <v>336</v>
      </c>
      <c r="H898" s="49" t="s">
        <v>337</v>
      </c>
      <c r="I898" s="49" t="s">
        <v>2474</v>
      </c>
      <c r="J898" s="51" t="s">
        <v>7427</v>
      </c>
      <c r="K898" s="51"/>
      <c r="L898" s="50" t="s">
        <v>91</v>
      </c>
      <c r="M898" s="139" t="s">
        <v>8433</v>
      </c>
      <c r="N898" s="52" t="s">
        <v>8435</v>
      </c>
      <c r="O898" s="52" t="s">
        <v>8438</v>
      </c>
      <c r="P898" s="101" t="s">
        <v>100</v>
      </c>
      <c r="Q898" s="101" t="s">
        <v>54</v>
      </c>
      <c r="R898" s="101" t="s">
        <v>7411</v>
      </c>
      <c r="S898" s="101"/>
    </row>
    <row r="899" spans="1:19" x14ac:dyDescent="0.35">
      <c r="A899" s="101" t="s">
        <v>53</v>
      </c>
      <c r="B899" s="84">
        <v>26</v>
      </c>
      <c r="C899" s="49" t="s">
        <v>126</v>
      </c>
      <c r="D899" s="49" t="s">
        <v>1961</v>
      </c>
      <c r="E899" s="49" t="s">
        <v>7521</v>
      </c>
      <c r="F899" s="50" t="s">
        <v>7606</v>
      </c>
      <c r="G899" s="49" t="s">
        <v>338</v>
      </c>
      <c r="H899" s="49" t="s">
        <v>339</v>
      </c>
      <c r="I899" s="49" t="s">
        <v>2475</v>
      </c>
      <c r="J899" s="51" t="s">
        <v>7427</v>
      </c>
      <c r="K899" s="51"/>
      <c r="L899" s="50" t="s">
        <v>91</v>
      </c>
      <c r="M899" s="139" t="s">
        <v>8433</v>
      </c>
      <c r="N899" s="52" t="s">
        <v>8435</v>
      </c>
      <c r="O899" s="52" t="s">
        <v>8438</v>
      </c>
      <c r="P899" s="101" t="s">
        <v>100</v>
      </c>
      <c r="Q899" s="101" t="s">
        <v>54</v>
      </c>
      <c r="R899" s="101" t="s">
        <v>7411</v>
      </c>
      <c r="S899" s="101"/>
    </row>
    <row r="900" spans="1:19" x14ac:dyDescent="0.35">
      <c r="A900" s="101" t="s">
        <v>53</v>
      </c>
      <c r="B900" s="84">
        <v>28</v>
      </c>
      <c r="C900" s="49" t="s">
        <v>127</v>
      </c>
      <c r="D900" s="49" t="s">
        <v>1962</v>
      </c>
      <c r="E900" s="45" t="s">
        <v>8320</v>
      </c>
      <c r="F900" s="49" t="s">
        <v>7607</v>
      </c>
      <c r="G900" s="49" t="s">
        <v>340</v>
      </c>
      <c r="H900" s="49" t="s">
        <v>341</v>
      </c>
      <c r="I900" s="49" t="s">
        <v>2476</v>
      </c>
      <c r="J900" s="51" t="s">
        <v>7427</v>
      </c>
      <c r="K900" s="51"/>
      <c r="L900" s="50" t="s">
        <v>91</v>
      </c>
      <c r="M900" s="139" t="s">
        <v>8433</v>
      </c>
      <c r="N900" s="52" t="s">
        <v>8435</v>
      </c>
      <c r="O900" s="52" t="s">
        <v>8438</v>
      </c>
      <c r="P900" s="101" t="s">
        <v>100</v>
      </c>
      <c r="Q900" s="101" t="s">
        <v>54</v>
      </c>
      <c r="R900" s="101" t="s">
        <v>7411</v>
      </c>
      <c r="S900" s="101"/>
    </row>
    <row r="901" spans="1:19" x14ac:dyDescent="0.35">
      <c r="A901" s="101" t="s">
        <v>53</v>
      </c>
      <c r="B901" s="84">
        <v>30</v>
      </c>
      <c r="C901" s="49" t="s">
        <v>128</v>
      </c>
      <c r="D901" s="49" t="s">
        <v>1963</v>
      </c>
      <c r="E901" s="49" t="s">
        <v>3386</v>
      </c>
      <c r="F901" s="49" t="s">
        <v>7608</v>
      </c>
      <c r="G901" s="49" t="s">
        <v>342</v>
      </c>
      <c r="H901" s="49" t="s">
        <v>343</v>
      </c>
      <c r="I901" s="49" t="s">
        <v>2477</v>
      </c>
      <c r="J901" s="51" t="s">
        <v>7427</v>
      </c>
      <c r="K901" s="51"/>
      <c r="L901" s="50" t="s">
        <v>91</v>
      </c>
      <c r="M901" s="139" t="s">
        <v>8433</v>
      </c>
      <c r="N901" s="52" t="s">
        <v>8435</v>
      </c>
      <c r="O901" s="52" t="s">
        <v>8438</v>
      </c>
      <c r="P901" s="101" t="s">
        <v>100</v>
      </c>
      <c r="Q901" s="101" t="s">
        <v>54</v>
      </c>
      <c r="R901" s="101" t="s">
        <v>7411</v>
      </c>
      <c r="S901" s="101"/>
    </row>
    <row r="902" spans="1:19" x14ac:dyDescent="0.35">
      <c r="A902" s="101" t="s">
        <v>53</v>
      </c>
      <c r="B902" s="84">
        <v>32</v>
      </c>
      <c r="C902" s="49" t="s">
        <v>129</v>
      </c>
      <c r="D902" s="49" t="s">
        <v>1964</v>
      </c>
      <c r="E902" s="45" t="s">
        <v>8031</v>
      </c>
      <c r="F902" s="49" t="s">
        <v>7609</v>
      </c>
      <c r="G902" s="49" t="s">
        <v>344</v>
      </c>
      <c r="H902" s="49" t="s">
        <v>345</v>
      </c>
      <c r="I902" s="49" t="s">
        <v>2478</v>
      </c>
      <c r="J902" s="51" t="s">
        <v>7427</v>
      </c>
      <c r="K902" s="51"/>
      <c r="L902" s="50" t="s">
        <v>91</v>
      </c>
      <c r="M902" s="139" t="s">
        <v>8433</v>
      </c>
      <c r="N902" s="52" t="s">
        <v>8435</v>
      </c>
      <c r="O902" s="52" t="s">
        <v>8438</v>
      </c>
      <c r="P902" s="101" t="s">
        <v>100</v>
      </c>
      <c r="Q902" s="101" t="s">
        <v>54</v>
      </c>
      <c r="R902" s="101" t="s">
        <v>7411</v>
      </c>
      <c r="S902" s="101"/>
    </row>
    <row r="903" spans="1:19" x14ac:dyDescent="0.35">
      <c r="A903" s="101" t="s">
        <v>53</v>
      </c>
      <c r="B903" s="84">
        <v>34</v>
      </c>
      <c r="C903" s="49" t="s">
        <v>130</v>
      </c>
      <c r="D903" s="49" t="s">
        <v>2058</v>
      </c>
      <c r="E903" s="45" t="s">
        <v>8110</v>
      </c>
      <c r="F903" s="49" t="s">
        <v>7610</v>
      </c>
      <c r="G903" s="49" t="s">
        <v>346</v>
      </c>
      <c r="H903" s="49" t="s">
        <v>347</v>
      </c>
      <c r="I903" s="49" t="s">
        <v>2479</v>
      </c>
      <c r="J903" s="51" t="s">
        <v>7427</v>
      </c>
      <c r="K903" s="51"/>
      <c r="L903" s="50" t="s">
        <v>91</v>
      </c>
      <c r="M903" s="139" t="s">
        <v>8433</v>
      </c>
      <c r="N903" s="52" t="s">
        <v>8435</v>
      </c>
      <c r="O903" s="52" t="s">
        <v>8438</v>
      </c>
      <c r="P903" s="101" t="s">
        <v>100</v>
      </c>
      <c r="Q903" s="101" t="s">
        <v>54</v>
      </c>
      <c r="R903" s="101" t="s">
        <v>7411</v>
      </c>
      <c r="S903" s="101"/>
    </row>
    <row r="904" spans="1:19" x14ac:dyDescent="0.35">
      <c r="A904" s="101" t="s">
        <v>53</v>
      </c>
      <c r="B904" s="84">
        <v>36</v>
      </c>
      <c r="C904" s="49" t="s">
        <v>131</v>
      </c>
      <c r="D904" s="49" t="s">
        <v>2059</v>
      </c>
      <c r="E904" s="45" t="s">
        <v>8335</v>
      </c>
      <c r="F904" s="49" t="s">
        <v>7611</v>
      </c>
      <c r="G904" s="49" t="s">
        <v>348</v>
      </c>
      <c r="H904" s="49" t="s">
        <v>349</v>
      </c>
      <c r="I904" s="49" t="s">
        <v>2480</v>
      </c>
      <c r="J904" s="51" t="s">
        <v>7427</v>
      </c>
      <c r="K904" s="51"/>
      <c r="L904" s="50" t="s">
        <v>91</v>
      </c>
      <c r="M904" s="139" t="s">
        <v>8433</v>
      </c>
      <c r="N904" s="52" t="s">
        <v>8435</v>
      </c>
      <c r="O904" s="52" t="s">
        <v>8438</v>
      </c>
      <c r="P904" s="101" t="s">
        <v>100</v>
      </c>
      <c r="Q904" s="101" t="s">
        <v>54</v>
      </c>
      <c r="R904" s="101" t="s">
        <v>7411</v>
      </c>
      <c r="S904" s="101"/>
    </row>
    <row r="905" spans="1:19" x14ac:dyDescent="0.35">
      <c r="A905" s="101" t="s">
        <v>53</v>
      </c>
      <c r="B905" s="84">
        <v>38</v>
      </c>
      <c r="C905" s="51" t="s">
        <v>2581</v>
      </c>
      <c r="D905" s="51" t="s">
        <v>1893</v>
      </c>
      <c r="E905" s="51" t="s">
        <v>8359</v>
      </c>
      <c r="F905" s="51" t="s">
        <v>2162</v>
      </c>
      <c r="G905" s="51" t="s">
        <v>3004</v>
      </c>
      <c r="H905" s="45" t="s">
        <v>2786</v>
      </c>
      <c r="I905" s="51"/>
      <c r="J905" s="51" t="s">
        <v>7427</v>
      </c>
      <c r="K905" s="51"/>
      <c r="L905" s="45" t="s">
        <v>91</v>
      </c>
      <c r="M905" s="134">
        <v>0</v>
      </c>
      <c r="N905" s="45" t="s">
        <v>8434</v>
      </c>
      <c r="O905" s="45" t="s">
        <v>8439</v>
      </c>
      <c r="P905" s="101" t="s">
        <v>91</v>
      </c>
      <c r="Q905" s="101" t="s">
        <v>54</v>
      </c>
      <c r="R905" s="101"/>
      <c r="S905" s="101"/>
    </row>
    <row r="906" spans="1:19" x14ac:dyDescent="0.35">
      <c r="A906" s="99" t="s">
        <v>4282</v>
      </c>
      <c r="B906" s="102">
        <v>-99</v>
      </c>
      <c r="C906" s="46" t="s">
        <v>6759</v>
      </c>
      <c r="D906" s="57" t="s">
        <v>6761</v>
      </c>
      <c r="E906" s="45"/>
      <c r="F906" s="48"/>
      <c r="G906" s="45" t="s">
        <v>6760</v>
      </c>
      <c r="H906" s="45" t="s">
        <v>6761</v>
      </c>
      <c r="I906" s="101"/>
      <c r="J906" s="45" t="s">
        <v>7427</v>
      </c>
      <c r="K906" s="45"/>
      <c r="L906" s="45" t="s">
        <v>7407</v>
      </c>
      <c r="M906" s="134"/>
      <c r="N906" s="45"/>
      <c r="O906" s="45"/>
      <c r="P906" s="97" t="s">
        <v>7410</v>
      </c>
      <c r="Q906" s="97" t="s">
        <v>80</v>
      </c>
      <c r="R906" s="101"/>
      <c r="S906" s="101"/>
    </row>
    <row r="907" spans="1:19" x14ac:dyDescent="0.35">
      <c r="A907" s="99" t="s">
        <v>4282</v>
      </c>
      <c r="B907" s="102">
        <v>-99</v>
      </c>
      <c r="C907" s="46" t="s">
        <v>6762</v>
      </c>
      <c r="D907" s="57" t="s">
        <v>6764</v>
      </c>
      <c r="E907" s="45"/>
      <c r="F907" s="48"/>
      <c r="G907" s="45" t="s">
        <v>6763</v>
      </c>
      <c r="H907" s="45" t="s">
        <v>6764</v>
      </c>
      <c r="I907" s="101"/>
      <c r="J907" s="45" t="s">
        <v>7427</v>
      </c>
      <c r="K907" s="45"/>
      <c r="L907" s="45" t="s">
        <v>7407</v>
      </c>
      <c r="M907" s="134"/>
      <c r="N907" s="45"/>
      <c r="O907" s="45"/>
      <c r="P907" s="97" t="s">
        <v>7410</v>
      </c>
      <c r="Q907" s="97" t="s">
        <v>80</v>
      </c>
      <c r="R907" s="101"/>
      <c r="S907" s="101"/>
    </row>
    <row r="908" spans="1:19" x14ac:dyDescent="0.35">
      <c r="A908" s="99" t="s">
        <v>4649</v>
      </c>
      <c r="B908" s="104">
        <v>-99</v>
      </c>
      <c r="C908" s="101" t="s">
        <v>4097</v>
      </c>
      <c r="D908" s="49"/>
      <c r="E908" s="101"/>
      <c r="F908" s="101"/>
      <c r="G908" s="45" t="s">
        <v>4097</v>
      </c>
      <c r="H908" s="48"/>
      <c r="I908" s="101"/>
      <c r="J908" s="101" t="s">
        <v>7427</v>
      </c>
      <c r="K908" s="101"/>
      <c r="L908" s="107" t="s">
        <v>91</v>
      </c>
      <c r="M908" s="124" t="s">
        <v>8433</v>
      </c>
      <c r="N908" s="107" t="s">
        <v>8435</v>
      </c>
      <c r="O908" s="107"/>
      <c r="P908" s="101"/>
      <c r="Q908" s="101" t="s">
        <v>80</v>
      </c>
      <c r="R908" s="101"/>
      <c r="S908" s="101"/>
    </row>
    <row r="909" spans="1:19" x14ac:dyDescent="0.35">
      <c r="A909" s="103" t="s">
        <v>4649</v>
      </c>
      <c r="B909" s="90">
        <v>1</v>
      </c>
      <c r="C909" s="91" t="s">
        <v>93</v>
      </c>
      <c r="D909" s="91" t="s">
        <v>1921</v>
      </c>
      <c r="E909" s="92"/>
      <c r="F909" s="91" t="s">
        <v>7582</v>
      </c>
      <c r="G909" s="91" t="s">
        <v>277</v>
      </c>
      <c r="H909" s="91" t="s">
        <v>278</v>
      </c>
      <c r="I909" s="91" t="s">
        <v>2301</v>
      </c>
      <c r="J909" s="93" t="s">
        <v>7427</v>
      </c>
      <c r="K909" s="93"/>
      <c r="L909" s="91" t="s">
        <v>91</v>
      </c>
      <c r="M909" s="135" t="s">
        <v>8433</v>
      </c>
      <c r="N909" s="93" t="s">
        <v>8435</v>
      </c>
      <c r="O909" s="93" t="s">
        <v>8438</v>
      </c>
      <c r="P909" s="103" t="s">
        <v>91</v>
      </c>
      <c r="Q909" s="103" t="s">
        <v>80</v>
      </c>
      <c r="R909" s="103"/>
      <c r="S909" s="103"/>
    </row>
    <row r="910" spans="1:19" x14ac:dyDescent="0.35">
      <c r="A910" s="99" t="s">
        <v>4649</v>
      </c>
      <c r="B910" s="100">
        <v>2</v>
      </c>
      <c r="C910" s="101" t="s">
        <v>4098</v>
      </c>
      <c r="D910" s="49" t="s">
        <v>7477</v>
      </c>
      <c r="E910" s="101"/>
      <c r="F910" s="101"/>
      <c r="G910" s="45" t="s">
        <v>465</v>
      </c>
      <c r="H910" s="45" t="s">
        <v>5037</v>
      </c>
      <c r="I910" s="101"/>
      <c r="J910" s="101" t="s">
        <v>7427</v>
      </c>
      <c r="K910" s="101"/>
      <c r="L910" s="89" t="s">
        <v>7407</v>
      </c>
      <c r="M910" s="141" t="s">
        <v>8433</v>
      </c>
      <c r="N910" s="89" t="s">
        <v>8435</v>
      </c>
      <c r="O910" s="89" t="s">
        <v>8438</v>
      </c>
      <c r="P910" s="101" t="s">
        <v>100</v>
      </c>
      <c r="Q910" s="101" t="s">
        <v>80</v>
      </c>
      <c r="R910" s="101"/>
      <c r="S910" s="101"/>
    </row>
    <row r="911" spans="1:19" x14ac:dyDescent="0.35">
      <c r="A911" s="103" t="s">
        <v>4649</v>
      </c>
      <c r="B911" s="90">
        <v>3</v>
      </c>
      <c r="C911" s="91" t="s">
        <v>116</v>
      </c>
      <c r="D911" s="91" t="s">
        <v>6599</v>
      </c>
      <c r="E911" s="92"/>
      <c r="F911" s="91"/>
      <c r="G911" s="91" t="s">
        <v>318</v>
      </c>
      <c r="H911" s="91"/>
      <c r="I911" s="91"/>
      <c r="J911" s="93" t="s">
        <v>7427</v>
      </c>
      <c r="K911" s="93"/>
      <c r="L911" s="50" t="s">
        <v>91</v>
      </c>
      <c r="M911" s="139" t="s">
        <v>8433</v>
      </c>
      <c r="N911" s="52" t="s">
        <v>8435</v>
      </c>
      <c r="O911" s="52" t="s">
        <v>8438</v>
      </c>
      <c r="P911" s="103" t="s">
        <v>100</v>
      </c>
      <c r="Q911" s="103" t="s">
        <v>80</v>
      </c>
      <c r="R911" s="101" t="s">
        <v>7411</v>
      </c>
      <c r="S911" s="101"/>
    </row>
    <row r="912" spans="1:19" x14ac:dyDescent="0.35">
      <c r="A912" s="103" t="s">
        <v>4649</v>
      </c>
      <c r="B912" s="90">
        <v>4</v>
      </c>
      <c r="C912" s="103" t="s">
        <v>2577</v>
      </c>
      <c r="D912" s="92" t="s">
        <v>7465</v>
      </c>
      <c r="E912" s="103"/>
      <c r="F912" s="103"/>
      <c r="G912" s="92" t="s">
        <v>3001</v>
      </c>
      <c r="H912" s="92" t="s">
        <v>2782</v>
      </c>
      <c r="I912" s="103"/>
      <c r="J912" s="103" t="s">
        <v>7427</v>
      </c>
      <c r="K912" s="103"/>
      <c r="L912" s="103" t="s">
        <v>7407</v>
      </c>
      <c r="M912" s="104" t="s">
        <v>8433</v>
      </c>
      <c r="N912" s="103" t="s">
        <v>8434</v>
      </c>
      <c r="O912" s="103" t="s">
        <v>8438</v>
      </c>
      <c r="P912" s="103" t="s">
        <v>100</v>
      </c>
      <c r="Q912" s="103" t="s">
        <v>80</v>
      </c>
      <c r="R912" s="103"/>
      <c r="S912" s="103"/>
    </row>
    <row r="913" spans="1:19" x14ac:dyDescent="0.35">
      <c r="A913" s="103" t="s">
        <v>4649</v>
      </c>
      <c r="B913" s="90">
        <v>5</v>
      </c>
      <c r="C913" s="91" t="s">
        <v>267</v>
      </c>
      <c r="D913" s="91" t="s">
        <v>6389</v>
      </c>
      <c r="E913" s="92"/>
      <c r="F913" s="91" t="s">
        <v>7516</v>
      </c>
      <c r="G913" s="91" t="s">
        <v>480</v>
      </c>
      <c r="H913" s="91" t="s">
        <v>481</v>
      </c>
      <c r="I913" s="91" t="s">
        <v>2213</v>
      </c>
      <c r="J913" s="93" t="s">
        <v>7427</v>
      </c>
      <c r="K913" s="93"/>
      <c r="L913" s="91" t="s">
        <v>153</v>
      </c>
      <c r="M913" s="135" t="s">
        <v>8433</v>
      </c>
      <c r="N913" s="93" t="s">
        <v>8434</v>
      </c>
      <c r="O913" s="93" t="s">
        <v>8438</v>
      </c>
      <c r="P913" s="103" t="s">
        <v>153</v>
      </c>
      <c r="Q913" s="103" t="s">
        <v>80</v>
      </c>
      <c r="R913" s="103"/>
      <c r="S913" s="103"/>
    </row>
    <row r="914" spans="1:19" x14ac:dyDescent="0.35">
      <c r="A914" s="99" t="s">
        <v>4649</v>
      </c>
      <c r="B914" s="100"/>
      <c r="C914" s="101" t="s">
        <v>4658</v>
      </c>
      <c r="D914" s="45" t="s">
        <v>7433</v>
      </c>
      <c r="E914" s="101"/>
      <c r="F914" s="101"/>
      <c r="G914" s="45" t="s">
        <v>6157</v>
      </c>
      <c r="H914" s="45" t="s">
        <v>6158</v>
      </c>
      <c r="I914" s="101"/>
      <c r="J914" s="93" t="s">
        <v>7427</v>
      </c>
      <c r="K914" s="93"/>
      <c r="L914" s="45" t="s">
        <v>7406</v>
      </c>
      <c r="M914" s="134">
        <v>0</v>
      </c>
      <c r="N914" s="45" t="s">
        <v>8434</v>
      </c>
      <c r="O914" s="45" t="s">
        <v>8439</v>
      </c>
      <c r="P914" s="101" t="s">
        <v>235</v>
      </c>
      <c r="Q914" s="101" t="s">
        <v>80</v>
      </c>
      <c r="R914" s="101"/>
      <c r="S914" s="101"/>
    </row>
    <row r="915" spans="1:19" x14ac:dyDescent="0.35">
      <c r="A915" s="99" t="s">
        <v>4649</v>
      </c>
      <c r="B915" s="100"/>
      <c r="C915" s="101" t="s">
        <v>4652</v>
      </c>
      <c r="D915" s="45" t="s">
        <v>7001</v>
      </c>
      <c r="E915" s="101"/>
      <c r="F915" s="101"/>
      <c r="G915" s="45" t="s">
        <v>6145</v>
      </c>
      <c r="H915" s="45" t="s">
        <v>6146</v>
      </c>
      <c r="I915" s="101"/>
      <c r="J915" s="93" t="s">
        <v>7427</v>
      </c>
      <c r="K915" s="93"/>
      <c r="L915" s="45" t="s">
        <v>7406</v>
      </c>
      <c r="M915" s="134">
        <v>0</v>
      </c>
      <c r="N915" s="45" t="s">
        <v>8434</v>
      </c>
      <c r="O915" s="45" t="s">
        <v>8439</v>
      </c>
      <c r="P915" s="101" t="s">
        <v>6340</v>
      </c>
      <c r="Q915" s="101" t="s">
        <v>80</v>
      </c>
      <c r="R915" s="101"/>
      <c r="S915" s="101"/>
    </row>
    <row r="916" spans="1:19" x14ac:dyDescent="0.35">
      <c r="A916" s="99" t="s">
        <v>4649</v>
      </c>
      <c r="B916" s="100"/>
      <c r="C916" s="101" t="s">
        <v>4650</v>
      </c>
      <c r="D916" s="45" t="s">
        <v>7002</v>
      </c>
      <c r="E916" s="101"/>
      <c r="F916" s="101"/>
      <c r="G916" s="45" t="s">
        <v>6141</v>
      </c>
      <c r="H916" s="45" t="s">
        <v>6142</v>
      </c>
      <c r="I916" s="101"/>
      <c r="J916" s="93" t="s">
        <v>7427</v>
      </c>
      <c r="K916" s="93"/>
      <c r="L916" s="45" t="s">
        <v>7406</v>
      </c>
      <c r="M916" s="134">
        <v>0</v>
      </c>
      <c r="N916" s="45" t="s">
        <v>8434</v>
      </c>
      <c r="O916" s="45" t="s">
        <v>8439</v>
      </c>
      <c r="P916" s="101" t="s">
        <v>6340</v>
      </c>
      <c r="Q916" s="101" t="s">
        <v>80</v>
      </c>
      <c r="R916" s="101"/>
      <c r="S916" s="101"/>
    </row>
    <row r="917" spans="1:19" x14ac:dyDescent="0.35">
      <c r="A917" s="99" t="s">
        <v>4649</v>
      </c>
      <c r="B917" s="100"/>
      <c r="C917" s="101" t="s">
        <v>4651</v>
      </c>
      <c r="D917" s="45" t="s">
        <v>7003</v>
      </c>
      <c r="E917" s="101"/>
      <c r="F917" s="101"/>
      <c r="G917" s="45" t="s">
        <v>6143</v>
      </c>
      <c r="H917" s="45" t="s">
        <v>6144</v>
      </c>
      <c r="I917" s="101"/>
      <c r="J917" s="93" t="s">
        <v>7427</v>
      </c>
      <c r="K917" s="93"/>
      <c r="L917" s="45" t="s">
        <v>7406</v>
      </c>
      <c r="M917" s="134">
        <v>0</v>
      </c>
      <c r="N917" s="45" t="s">
        <v>8434</v>
      </c>
      <c r="O917" s="45" t="s">
        <v>8439</v>
      </c>
      <c r="P917" s="101" t="s">
        <v>6340</v>
      </c>
      <c r="Q917" s="101" t="s">
        <v>80</v>
      </c>
      <c r="R917" s="101"/>
      <c r="S917" s="101"/>
    </row>
    <row r="918" spans="1:19" x14ac:dyDescent="0.35">
      <c r="A918" s="99" t="s">
        <v>4649</v>
      </c>
      <c r="B918" s="100"/>
      <c r="C918" s="101" t="s">
        <v>4653</v>
      </c>
      <c r="D918" s="45" t="s">
        <v>7004</v>
      </c>
      <c r="E918" s="101"/>
      <c r="F918" s="101"/>
      <c r="G918" s="45" t="s">
        <v>6147</v>
      </c>
      <c r="H918" s="45" t="s">
        <v>6148</v>
      </c>
      <c r="I918" s="101"/>
      <c r="J918" s="93" t="s">
        <v>7427</v>
      </c>
      <c r="K918" s="93"/>
      <c r="L918" s="45" t="s">
        <v>7406</v>
      </c>
      <c r="M918" s="134">
        <v>0</v>
      </c>
      <c r="N918" s="45" t="s">
        <v>8434</v>
      </c>
      <c r="O918" s="45" t="s">
        <v>8439</v>
      </c>
      <c r="P918" s="101" t="s">
        <v>6340</v>
      </c>
      <c r="Q918" s="101" t="s">
        <v>80</v>
      </c>
      <c r="R918" s="101"/>
      <c r="S918" s="101"/>
    </row>
    <row r="919" spans="1:19" x14ac:dyDescent="0.35">
      <c r="A919" s="99" t="s">
        <v>4649</v>
      </c>
      <c r="B919" s="100"/>
      <c r="C919" s="101" t="s">
        <v>4654</v>
      </c>
      <c r="D919" s="45" t="s">
        <v>7005</v>
      </c>
      <c r="E919" s="101"/>
      <c r="F919" s="101"/>
      <c r="G919" s="45" t="s">
        <v>6149</v>
      </c>
      <c r="H919" s="45" t="s">
        <v>6150</v>
      </c>
      <c r="I919" s="101"/>
      <c r="J919" s="93" t="s">
        <v>7427</v>
      </c>
      <c r="K919" s="93"/>
      <c r="L919" s="45" t="s">
        <v>7406</v>
      </c>
      <c r="M919" s="134">
        <v>0</v>
      </c>
      <c r="N919" s="45" t="s">
        <v>8434</v>
      </c>
      <c r="O919" s="45" t="s">
        <v>8439</v>
      </c>
      <c r="P919" s="101" t="s">
        <v>6340</v>
      </c>
      <c r="Q919" s="101" t="s">
        <v>80</v>
      </c>
      <c r="R919" s="101"/>
      <c r="S919" s="101"/>
    </row>
    <row r="920" spans="1:19" x14ac:dyDescent="0.35">
      <c r="A920" s="99" t="s">
        <v>4649</v>
      </c>
      <c r="B920" s="100"/>
      <c r="C920" s="101" t="s">
        <v>4656</v>
      </c>
      <c r="D920" s="45" t="s">
        <v>6868</v>
      </c>
      <c r="E920" s="101"/>
      <c r="F920" s="101"/>
      <c r="G920" s="45" t="s">
        <v>6153</v>
      </c>
      <c r="H920" s="45" t="s">
        <v>6154</v>
      </c>
      <c r="I920" s="101"/>
      <c r="J920" s="93" t="s">
        <v>7427</v>
      </c>
      <c r="K920" s="93"/>
      <c r="L920" s="45" t="s">
        <v>7406</v>
      </c>
      <c r="M920" s="134">
        <v>0</v>
      </c>
      <c r="N920" s="45" t="s">
        <v>8434</v>
      </c>
      <c r="O920" s="45" t="s">
        <v>8439</v>
      </c>
      <c r="P920" s="101" t="s">
        <v>195</v>
      </c>
      <c r="Q920" s="101" t="s">
        <v>80</v>
      </c>
      <c r="R920" s="101"/>
      <c r="S920" s="101"/>
    </row>
    <row r="921" spans="1:19" x14ac:dyDescent="0.35">
      <c r="A921" s="99" t="s">
        <v>4649</v>
      </c>
      <c r="B921" s="100"/>
      <c r="C921" s="101" t="s">
        <v>4657</v>
      </c>
      <c r="D921" s="45" t="s">
        <v>7006</v>
      </c>
      <c r="E921" s="101"/>
      <c r="F921" s="101"/>
      <c r="G921" s="45" t="s">
        <v>6155</v>
      </c>
      <c r="H921" s="45" t="s">
        <v>6156</v>
      </c>
      <c r="I921" s="101"/>
      <c r="J921" s="93" t="s">
        <v>7427</v>
      </c>
      <c r="K921" s="93"/>
      <c r="L921" s="45" t="s">
        <v>7406</v>
      </c>
      <c r="M921" s="134">
        <v>0</v>
      </c>
      <c r="N921" s="45" t="s">
        <v>8434</v>
      </c>
      <c r="O921" s="45" t="s">
        <v>8439</v>
      </c>
      <c r="P921" s="101" t="s">
        <v>195</v>
      </c>
      <c r="Q921" s="101" t="s">
        <v>80</v>
      </c>
      <c r="R921" s="101"/>
      <c r="S921" s="101"/>
    </row>
    <row r="922" spans="1:19" x14ac:dyDescent="0.35">
      <c r="A922" s="99" t="s">
        <v>4649</v>
      </c>
      <c r="B922" s="100"/>
      <c r="C922" s="101" t="s">
        <v>4655</v>
      </c>
      <c r="D922" s="45" t="s">
        <v>6869</v>
      </c>
      <c r="E922" s="101"/>
      <c r="F922" s="101"/>
      <c r="G922" s="45" t="s">
        <v>6151</v>
      </c>
      <c r="H922" s="45" t="s">
        <v>6152</v>
      </c>
      <c r="I922" s="101"/>
      <c r="J922" s="93" t="s">
        <v>7427</v>
      </c>
      <c r="K922" s="93"/>
      <c r="L922" s="45" t="s">
        <v>7406</v>
      </c>
      <c r="M922" s="134">
        <v>0</v>
      </c>
      <c r="N922" s="45" t="s">
        <v>8434</v>
      </c>
      <c r="O922" s="45" t="s">
        <v>8439</v>
      </c>
      <c r="P922" s="101" t="s">
        <v>195</v>
      </c>
      <c r="Q922" s="101" t="s">
        <v>80</v>
      </c>
      <c r="R922" s="101"/>
      <c r="S922" s="101"/>
    </row>
    <row r="923" spans="1:19" x14ac:dyDescent="0.35">
      <c r="A923" s="99" t="s">
        <v>4649</v>
      </c>
      <c r="B923" s="100"/>
      <c r="C923" s="101" t="s">
        <v>4661</v>
      </c>
      <c r="D923" s="45" t="s">
        <v>7007</v>
      </c>
      <c r="E923" s="101"/>
      <c r="F923" s="101"/>
      <c r="G923" s="45" t="s">
        <v>6163</v>
      </c>
      <c r="H923" s="45" t="s">
        <v>6164</v>
      </c>
      <c r="I923" s="101"/>
      <c r="J923" s="93" t="s">
        <v>7427</v>
      </c>
      <c r="K923" s="93"/>
      <c r="L923" s="45" t="s">
        <v>7406</v>
      </c>
      <c r="M923" s="134">
        <v>0</v>
      </c>
      <c r="N923" s="45" t="s">
        <v>8434</v>
      </c>
      <c r="O923" s="45" t="s">
        <v>8439</v>
      </c>
      <c r="P923" s="101" t="s">
        <v>6341</v>
      </c>
      <c r="Q923" s="101" t="s">
        <v>80</v>
      </c>
      <c r="R923" s="101"/>
      <c r="S923" s="101"/>
    </row>
    <row r="924" spans="1:19" x14ac:dyDescent="0.35">
      <c r="A924" s="99" t="s">
        <v>4649</v>
      </c>
      <c r="B924" s="100"/>
      <c r="C924" s="101" t="s">
        <v>4662</v>
      </c>
      <c r="D924" s="57" t="s">
        <v>7008</v>
      </c>
      <c r="E924" s="101"/>
      <c r="F924" s="101"/>
      <c r="G924" s="45" t="s">
        <v>6165</v>
      </c>
      <c r="H924" s="45" t="s">
        <v>6166</v>
      </c>
      <c r="I924" s="101"/>
      <c r="J924" s="93" t="s">
        <v>7427</v>
      </c>
      <c r="K924" s="93"/>
      <c r="L924" s="45" t="s">
        <v>7406</v>
      </c>
      <c r="M924" s="134">
        <v>0</v>
      </c>
      <c r="N924" s="45" t="s">
        <v>8434</v>
      </c>
      <c r="O924" s="45" t="s">
        <v>8439</v>
      </c>
      <c r="P924" s="101" t="s">
        <v>6329</v>
      </c>
      <c r="Q924" s="101" t="s">
        <v>80</v>
      </c>
      <c r="R924" s="101"/>
      <c r="S924" s="101"/>
    </row>
    <row r="925" spans="1:19" x14ac:dyDescent="0.35">
      <c r="A925" s="99" t="s">
        <v>4649</v>
      </c>
      <c r="B925" s="100"/>
      <c r="C925" s="101" t="s">
        <v>4660</v>
      </c>
      <c r="D925" s="45" t="s">
        <v>7009</v>
      </c>
      <c r="E925" s="101"/>
      <c r="F925" s="101"/>
      <c r="G925" s="45" t="s">
        <v>6161</v>
      </c>
      <c r="H925" s="45" t="s">
        <v>6162</v>
      </c>
      <c r="I925" s="101"/>
      <c r="J925" s="93" t="s">
        <v>7427</v>
      </c>
      <c r="K925" s="93"/>
      <c r="L925" s="45" t="s">
        <v>7406</v>
      </c>
      <c r="M925" s="134">
        <v>0</v>
      </c>
      <c r="N925" s="45" t="s">
        <v>8434</v>
      </c>
      <c r="O925" s="45" t="s">
        <v>8439</v>
      </c>
      <c r="P925" s="101" t="s">
        <v>6323</v>
      </c>
      <c r="Q925" s="101" t="s">
        <v>80</v>
      </c>
      <c r="R925" s="101"/>
      <c r="S925" s="101"/>
    </row>
    <row r="926" spans="1:19" x14ac:dyDescent="0.35">
      <c r="A926" s="99" t="s">
        <v>4649</v>
      </c>
      <c r="B926" s="100"/>
      <c r="C926" s="101" t="s">
        <v>4663</v>
      </c>
      <c r="D926" s="45" t="s">
        <v>7010</v>
      </c>
      <c r="E926" s="101"/>
      <c r="F926" s="101"/>
      <c r="G926" s="45" t="s">
        <v>6167</v>
      </c>
      <c r="H926" s="45" t="s">
        <v>6168</v>
      </c>
      <c r="I926" s="101"/>
      <c r="J926" s="93" t="s">
        <v>7427</v>
      </c>
      <c r="K926" s="93"/>
      <c r="L926" s="45" t="s">
        <v>7406</v>
      </c>
      <c r="M926" s="134">
        <v>0</v>
      </c>
      <c r="N926" s="45" t="s">
        <v>8434</v>
      </c>
      <c r="O926" s="45" t="s">
        <v>8439</v>
      </c>
      <c r="P926" s="101" t="s">
        <v>165</v>
      </c>
      <c r="Q926" s="101" t="s">
        <v>80</v>
      </c>
      <c r="R926" s="101"/>
      <c r="S926" s="101"/>
    </row>
    <row r="927" spans="1:19" x14ac:dyDescent="0.35">
      <c r="A927" s="99" t="s">
        <v>4649</v>
      </c>
      <c r="B927" s="100"/>
      <c r="C927" s="101" t="s">
        <v>4659</v>
      </c>
      <c r="D927" s="45" t="s">
        <v>7000</v>
      </c>
      <c r="E927" s="101"/>
      <c r="F927" s="101"/>
      <c r="G927" s="45" t="s">
        <v>6159</v>
      </c>
      <c r="H927" s="45" t="s">
        <v>6160</v>
      </c>
      <c r="I927" s="101"/>
      <c r="J927" s="93" t="s">
        <v>7427</v>
      </c>
      <c r="K927" s="93"/>
      <c r="L927" s="45" t="s">
        <v>7406</v>
      </c>
      <c r="M927" s="134">
        <v>0</v>
      </c>
      <c r="N927" s="45" t="s">
        <v>8434</v>
      </c>
      <c r="O927" s="45" t="s">
        <v>8439</v>
      </c>
      <c r="P927" s="101" t="s">
        <v>235</v>
      </c>
      <c r="Q927" s="101" t="s">
        <v>80</v>
      </c>
      <c r="R927" s="101"/>
      <c r="S927" s="101"/>
    </row>
    <row r="928" spans="1:19" x14ac:dyDescent="0.35">
      <c r="A928" s="99" t="s">
        <v>4675</v>
      </c>
      <c r="B928" s="104">
        <v>-99</v>
      </c>
      <c r="C928" s="101" t="s">
        <v>4097</v>
      </c>
      <c r="D928" s="49"/>
      <c r="E928" s="101"/>
      <c r="F928" s="101"/>
      <c r="G928" s="45" t="s">
        <v>4097</v>
      </c>
      <c r="H928" s="48"/>
      <c r="I928" s="101"/>
      <c r="J928" s="101" t="s">
        <v>7427</v>
      </c>
      <c r="K928" s="101"/>
      <c r="L928" s="107" t="s">
        <v>91</v>
      </c>
      <c r="M928" s="124" t="s">
        <v>8433</v>
      </c>
      <c r="N928" s="107" t="s">
        <v>8435</v>
      </c>
      <c r="O928" s="107"/>
      <c r="P928" s="101"/>
      <c r="Q928" s="101" t="s">
        <v>80</v>
      </c>
      <c r="R928" s="101"/>
      <c r="S928" s="101"/>
    </row>
    <row r="929" spans="1:19" x14ac:dyDescent="0.35">
      <c r="A929" s="103" t="s">
        <v>4675</v>
      </c>
      <c r="B929" s="90">
        <v>1</v>
      </c>
      <c r="C929" s="91" t="s">
        <v>93</v>
      </c>
      <c r="D929" s="91" t="s">
        <v>1921</v>
      </c>
      <c r="E929" s="92"/>
      <c r="F929" s="91" t="s">
        <v>7582</v>
      </c>
      <c r="G929" s="91" t="s">
        <v>277</v>
      </c>
      <c r="H929" s="91" t="s">
        <v>278</v>
      </c>
      <c r="I929" s="91" t="s">
        <v>2301</v>
      </c>
      <c r="J929" s="93" t="s">
        <v>7427</v>
      </c>
      <c r="K929" s="93"/>
      <c r="L929" s="91" t="s">
        <v>91</v>
      </c>
      <c r="M929" s="135" t="s">
        <v>8433</v>
      </c>
      <c r="N929" s="93" t="s">
        <v>8435</v>
      </c>
      <c r="O929" s="93" t="s">
        <v>8438</v>
      </c>
      <c r="P929" s="103" t="s">
        <v>91</v>
      </c>
      <c r="Q929" s="103" t="s">
        <v>80</v>
      </c>
      <c r="R929" s="103"/>
      <c r="S929" s="103"/>
    </row>
    <row r="930" spans="1:19" x14ac:dyDescent="0.35">
      <c r="A930" s="99" t="s">
        <v>4675</v>
      </c>
      <c r="B930" s="100">
        <v>2</v>
      </c>
      <c r="C930" s="101" t="s">
        <v>4098</v>
      </c>
      <c r="D930" s="49" t="s">
        <v>7477</v>
      </c>
      <c r="E930" s="101"/>
      <c r="F930" s="101"/>
      <c r="G930" s="45" t="s">
        <v>465</v>
      </c>
      <c r="H930" s="45" t="s">
        <v>5037</v>
      </c>
      <c r="I930" s="101"/>
      <c r="J930" s="101" t="s">
        <v>7427</v>
      </c>
      <c r="K930" s="101"/>
      <c r="L930" s="89" t="s">
        <v>7407</v>
      </c>
      <c r="M930" s="141" t="s">
        <v>8433</v>
      </c>
      <c r="N930" s="89" t="s">
        <v>8435</v>
      </c>
      <c r="O930" s="89" t="s">
        <v>8438</v>
      </c>
      <c r="P930" s="101" t="s">
        <v>100</v>
      </c>
      <c r="Q930" s="101" t="s">
        <v>80</v>
      </c>
      <c r="R930" s="101"/>
      <c r="S930" s="101"/>
    </row>
    <row r="931" spans="1:19" x14ac:dyDescent="0.35">
      <c r="A931" s="103" t="s">
        <v>4675</v>
      </c>
      <c r="B931" s="90">
        <v>3</v>
      </c>
      <c r="C931" s="91" t="s">
        <v>116</v>
      </c>
      <c r="D931" s="91" t="s">
        <v>6599</v>
      </c>
      <c r="E931" s="92"/>
      <c r="F931" s="91"/>
      <c r="G931" s="91" t="s">
        <v>318</v>
      </c>
      <c r="H931" s="91"/>
      <c r="I931" s="91"/>
      <c r="J931" s="93" t="s">
        <v>7427</v>
      </c>
      <c r="K931" s="93"/>
      <c r="L931" s="50" t="s">
        <v>91</v>
      </c>
      <c r="M931" s="139" t="s">
        <v>8433</v>
      </c>
      <c r="N931" s="52" t="s">
        <v>8435</v>
      </c>
      <c r="O931" s="52" t="s">
        <v>8438</v>
      </c>
      <c r="P931" s="103" t="s">
        <v>100</v>
      </c>
      <c r="Q931" s="103" t="s">
        <v>80</v>
      </c>
      <c r="R931" s="101" t="s">
        <v>7411</v>
      </c>
      <c r="S931" s="101"/>
    </row>
    <row r="932" spans="1:19" x14ac:dyDescent="0.35">
      <c r="A932" s="103" t="s">
        <v>4675</v>
      </c>
      <c r="B932" s="90">
        <v>4</v>
      </c>
      <c r="C932" s="103" t="s">
        <v>2577</v>
      </c>
      <c r="D932" s="92" t="s">
        <v>7465</v>
      </c>
      <c r="E932" s="103"/>
      <c r="F932" s="103"/>
      <c r="G932" s="92" t="s">
        <v>3001</v>
      </c>
      <c r="H932" s="92" t="s">
        <v>2782</v>
      </c>
      <c r="I932" s="103"/>
      <c r="J932" s="103" t="s">
        <v>7427</v>
      </c>
      <c r="K932" s="103"/>
      <c r="L932" s="103" t="s">
        <v>7407</v>
      </c>
      <c r="M932" s="104" t="s">
        <v>8433</v>
      </c>
      <c r="N932" s="103" t="s">
        <v>8434</v>
      </c>
      <c r="O932" s="103" t="s">
        <v>8438</v>
      </c>
      <c r="P932" s="103" t="s">
        <v>100</v>
      </c>
      <c r="Q932" s="103" t="s">
        <v>80</v>
      </c>
      <c r="R932" s="103"/>
      <c r="S932" s="103"/>
    </row>
    <row r="933" spans="1:19" x14ac:dyDescent="0.35">
      <c r="A933" s="103" t="s">
        <v>4675</v>
      </c>
      <c r="B933" s="90">
        <v>5</v>
      </c>
      <c r="C933" s="91" t="s">
        <v>267</v>
      </c>
      <c r="D933" s="91" t="s">
        <v>6389</v>
      </c>
      <c r="E933" s="92"/>
      <c r="F933" s="91" t="s">
        <v>7516</v>
      </c>
      <c r="G933" s="91" t="s">
        <v>480</v>
      </c>
      <c r="H933" s="91" t="s">
        <v>481</v>
      </c>
      <c r="I933" s="91" t="s">
        <v>2213</v>
      </c>
      <c r="J933" s="93" t="s">
        <v>7427</v>
      </c>
      <c r="K933" s="93"/>
      <c r="L933" s="91" t="s">
        <v>153</v>
      </c>
      <c r="M933" s="135" t="s">
        <v>8433</v>
      </c>
      <c r="N933" s="93" t="s">
        <v>8434</v>
      </c>
      <c r="O933" s="93" t="s">
        <v>8438</v>
      </c>
      <c r="P933" s="103" t="s">
        <v>153</v>
      </c>
      <c r="Q933" s="103" t="s">
        <v>80</v>
      </c>
      <c r="R933" s="103"/>
      <c r="S933" s="103"/>
    </row>
    <row r="934" spans="1:19" x14ac:dyDescent="0.35">
      <c r="A934" s="99" t="s">
        <v>4675</v>
      </c>
      <c r="B934" s="100">
        <v>6</v>
      </c>
      <c r="C934" s="101" t="s">
        <v>4676</v>
      </c>
      <c r="D934" s="45" t="s">
        <v>7011</v>
      </c>
      <c r="E934" s="101"/>
      <c r="F934" s="101"/>
      <c r="G934" s="45" t="s">
        <v>6189</v>
      </c>
      <c r="H934" s="57" t="s">
        <v>7011</v>
      </c>
      <c r="I934" s="101"/>
      <c r="J934" s="93" t="s">
        <v>7427</v>
      </c>
      <c r="K934" s="93"/>
      <c r="L934" s="45" t="s">
        <v>7406</v>
      </c>
      <c r="M934" s="134">
        <v>0</v>
      </c>
      <c r="N934" s="45" t="s">
        <v>8434</v>
      </c>
      <c r="O934" s="45" t="s">
        <v>8439</v>
      </c>
      <c r="P934" s="101" t="s">
        <v>2983</v>
      </c>
      <c r="Q934" s="101" t="s">
        <v>80</v>
      </c>
      <c r="R934" s="101"/>
      <c r="S934" s="101"/>
    </row>
    <row r="935" spans="1:19" x14ac:dyDescent="0.35">
      <c r="A935" s="99" t="s">
        <v>4675</v>
      </c>
      <c r="B935" s="100">
        <v>7</v>
      </c>
      <c r="C935" s="101" t="s">
        <v>4686</v>
      </c>
      <c r="D935" s="45" t="s">
        <v>6870</v>
      </c>
      <c r="E935" s="101"/>
      <c r="F935" s="101"/>
      <c r="G935" s="45" t="s">
        <v>6207</v>
      </c>
      <c r="H935" s="45" t="s">
        <v>6208</v>
      </c>
      <c r="I935" s="101"/>
      <c r="J935" s="93" t="s">
        <v>7427</v>
      </c>
      <c r="K935" s="93"/>
      <c r="L935" s="45" t="s">
        <v>7406</v>
      </c>
      <c r="M935" s="134">
        <v>0</v>
      </c>
      <c r="N935" s="45" t="s">
        <v>8434</v>
      </c>
      <c r="O935" s="45" t="s">
        <v>8439</v>
      </c>
      <c r="P935" s="101" t="s">
        <v>6299</v>
      </c>
      <c r="Q935" s="101" t="s">
        <v>80</v>
      </c>
      <c r="R935" s="101"/>
      <c r="S935" s="101"/>
    </row>
    <row r="936" spans="1:19" x14ac:dyDescent="0.35">
      <c r="A936" s="99" t="s">
        <v>4675</v>
      </c>
      <c r="B936" s="100">
        <v>8</v>
      </c>
      <c r="C936" s="101" t="s">
        <v>4685</v>
      </c>
      <c r="D936" s="45" t="s">
        <v>7027</v>
      </c>
      <c r="E936" s="101"/>
      <c r="F936" s="101"/>
      <c r="G936" s="45" t="s">
        <v>6205</v>
      </c>
      <c r="H936" s="45" t="s">
        <v>6206</v>
      </c>
      <c r="I936" s="101"/>
      <c r="J936" s="93" t="s">
        <v>7427</v>
      </c>
      <c r="K936" s="93"/>
      <c r="L936" s="45" t="s">
        <v>7406</v>
      </c>
      <c r="M936" s="134">
        <v>0</v>
      </c>
      <c r="N936" s="45" t="s">
        <v>8434</v>
      </c>
      <c r="O936" s="45" t="s">
        <v>8439</v>
      </c>
      <c r="P936" s="101" t="s">
        <v>6299</v>
      </c>
      <c r="Q936" s="101" t="s">
        <v>80</v>
      </c>
      <c r="R936" s="101"/>
      <c r="S936" s="101"/>
    </row>
    <row r="937" spans="1:19" x14ac:dyDescent="0.35">
      <c r="A937" s="99" t="s">
        <v>4675</v>
      </c>
      <c r="B937" s="100">
        <v>9</v>
      </c>
      <c r="C937" s="101" t="s">
        <v>4684</v>
      </c>
      <c r="D937" s="45" t="s">
        <v>7020</v>
      </c>
      <c r="E937" s="101"/>
      <c r="F937" s="101"/>
      <c r="G937" s="45" t="s">
        <v>6203</v>
      </c>
      <c r="H937" s="45" t="s">
        <v>6204</v>
      </c>
      <c r="I937" s="101"/>
      <c r="J937" s="93" t="s">
        <v>7427</v>
      </c>
      <c r="K937" s="93"/>
      <c r="L937" s="45" t="s">
        <v>7406</v>
      </c>
      <c r="M937" s="134">
        <v>0</v>
      </c>
      <c r="N937" s="45" t="s">
        <v>8434</v>
      </c>
      <c r="O937" s="45" t="s">
        <v>8439</v>
      </c>
      <c r="P937" s="101" t="s">
        <v>165</v>
      </c>
      <c r="Q937" s="101" t="s">
        <v>80</v>
      </c>
      <c r="R937" s="101"/>
      <c r="S937" s="101"/>
    </row>
    <row r="938" spans="1:19" x14ac:dyDescent="0.35">
      <c r="A938" s="99" t="s">
        <v>4675</v>
      </c>
      <c r="B938" s="100">
        <v>10</v>
      </c>
      <c r="C938" s="101" t="s">
        <v>4691</v>
      </c>
      <c r="D938" s="45" t="s">
        <v>7024</v>
      </c>
      <c r="E938" s="101"/>
      <c r="F938" s="101"/>
      <c r="G938" s="45" t="s">
        <v>6217</v>
      </c>
      <c r="H938" s="45" t="s">
        <v>6218</v>
      </c>
      <c r="I938" s="101"/>
      <c r="J938" s="93" t="s">
        <v>7427</v>
      </c>
      <c r="K938" s="93"/>
      <c r="L938" s="101" t="s">
        <v>7406</v>
      </c>
      <c r="M938" s="102">
        <v>0</v>
      </c>
      <c r="N938" s="101" t="s">
        <v>8434</v>
      </c>
      <c r="O938" s="101" t="s">
        <v>8439</v>
      </c>
      <c r="P938" s="101" t="s">
        <v>100</v>
      </c>
      <c r="Q938" s="101" t="s">
        <v>80</v>
      </c>
      <c r="R938" s="101"/>
      <c r="S938" s="101"/>
    </row>
    <row r="939" spans="1:19" x14ac:dyDescent="0.35">
      <c r="A939" s="99" t="s">
        <v>4675</v>
      </c>
      <c r="B939" s="100">
        <v>11</v>
      </c>
      <c r="C939" s="101" t="s">
        <v>4690</v>
      </c>
      <c r="D939" s="45" t="s">
        <v>7017</v>
      </c>
      <c r="E939" s="101"/>
      <c r="F939" s="101"/>
      <c r="G939" s="45" t="s">
        <v>6215</v>
      </c>
      <c r="H939" s="45" t="s">
        <v>6216</v>
      </c>
      <c r="I939" s="101"/>
      <c r="J939" s="93" t="s">
        <v>7427</v>
      </c>
      <c r="K939" s="93"/>
      <c r="L939" s="101" t="s">
        <v>7406</v>
      </c>
      <c r="M939" s="102">
        <v>0</v>
      </c>
      <c r="N939" s="101" t="s">
        <v>8434</v>
      </c>
      <c r="O939" s="101" t="s">
        <v>8439</v>
      </c>
      <c r="P939" s="101" t="s">
        <v>100</v>
      </c>
      <c r="Q939" s="101" t="s">
        <v>80</v>
      </c>
      <c r="R939" s="101"/>
      <c r="S939" s="101"/>
    </row>
    <row r="940" spans="1:19" x14ac:dyDescent="0.35">
      <c r="A940" s="99" t="s">
        <v>4675</v>
      </c>
      <c r="B940" s="100">
        <v>12</v>
      </c>
      <c r="C940" s="101" t="s">
        <v>4688</v>
      </c>
      <c r="D940" s="45" t="s">
        <v>7021</v>
      </c>
      <c r="E940" s="101"/>
      <c r="F940" s="101"/>
      <c r="G940" s="45" t="s">
        <v>6211</v>
      </c>
      <c r="H940" s="45" t="s">
        <v>6212</v>
      </c>
      <c r="I940" s="101"/>
      <c r="J940" s="93" t="s">
        <v>7427</v>
      </c>
      <c r="K940" s="93"/>
      <c r="L940" s="101" t="s">
        <v>7406</v>
      </c>
      <c r="M940" s="102">
        <v>0</v>
      </c>
      <c r="N940" s="101" t="s">
        <v>8434</v>
      </c>
      <c r="O940" s="101" t="s">
        <v>8439</v>
      </c>
      <c r="P940" s="101" t="s">
        <v>100</v>
      </c>
      <c r="Q940" s="101" t="s">
        <v>80</v>
      </c>
      <c r="R940" s="101"/>
      <c r="S940" s="101"/>
    </row>
    <row r="941" spans="1:19" x14ac:dyDescent="0.35">
      <c r="A941" s="99" t="s">
        <v>4675</v>
      </c>
      <c r="B941" s="100">
        <v>13</v>
      </c>
      <c r="C941" s="101" t="s">
        <v>4687</v>
      </c>
      <c r="D941" s="45" t="s">
        <v>7023</v>
      </c>
      <c r="E941" s="101"/>
      <c r="F941" s="101"/>
      <c r="G941" s="45" t="s">
        <v>6209</v>
      </c>
      <c r="H941" s="45" t="s">
        <v>6210</v>
      </c>
      <c r="I941" s="101"/>
      <c r="J941" s="93" t="s">
        <v>7427</v>
      </c>
      <c r="K941" s="93"/>
      <c r="L941" s="101" t="s">
        <v>7406</v>
      </c>
      <c r="M941" s="102">
        <v>0</v>
      </c>
      <c r="N941" s="101" t="s">
        <v>8434</v>
      </c>
      <c r="O941" s="101" t="s">
        <v>8439</v>
      </c>
      <c r="P941" s="101" t="s">
        <v>100</v>
      </c>
      <c r="Q941" s="101" t="s">
        <v>80</v>
      </c>
      <c r="R941" s="101"/>
      <c r="S941" s="101"/>
    </row>
    <row r="942" spans="1:19" x14ac:dyDescent="0.35">
      <c r="A942" s="99" t="s">
        <v>4675</v>
      </c>
      <c r="B942" s="100">
        <v>14</v>
      </c>
      <c r="C942" s="101" t="s">
        <v>4689</v>
      </c>
      <c r="D942" s="45" t="s">
        <v>7022</v>
      </c>
      <c r="E942" s="101"/>
      <c r="F942" s="101"/>
      <c r="G942" s="45" t="s">
        <v>6213</v>
      </c>
      <c r="H942" s="45" t="s">
        <v>6214</v>
      </c>
      <c r="I942" s="101"/>
      <c r="J942" s="93" t="s">
        <v>7427</v>
      </c>
      <c r="K942" s="93"/>
      <c r="L942" s="101" t="s">
        <v>7406</v>
      </c>
      <c r="M942" s="102">
        <v>0</v>
      </c>
      <c r="N942" s="101" t="s">
        <v>8434</v>
      </c>
      <c r="O942" s="101" t="s">
        <v>8439</v>
      </c>
      <c r="P942" s="101" t="s">
        <v>100</v>
      </c>
      <c r="Q942" s="101" t="s">
        <v>80</v>
      </c>
      <c r="R942" s="101"/>
      <c r="S942" s="101"/>
    </row>
    <row r="943" spans="1:19" x14ac:dyDescent="0.35">
      <c r="A943" s="99" t="s">
        <v>4675</v>
      </c>
      <c r="B943" s="100">
        <v>15</v>
      </c>
      <c r="C943" s="101" t="s">
        <v>4679</v>
      </c>
      <c r="D943" s="45" t="s">
        <v>7014</v>
      </c>
      <c r="E943" s="101"/>
      <c r="F943" s="101"/>
      <c r="G943" s="45" t="s">
        <v>6194</v>
      </c>
      <c r="H943" s="57" t="s">
        <v>7012</v>
      </c>
      <c r="I943" s="101"/>
      <c r="J943" s="93" t="s">
        <v>7427</v>
      </c>
      <c r="K943" s="93"/>
      <c r="L943" s="45" t="s">
        <v>7406</v>
      </c>
      <c r="M943" s="134">
        <v>0</v>
      </c>
      <c r="N943" s="45" t="s">
        <v>8434</v>
      </c>
      <c r="O943" s="45" t="s">
        <v>8439</v>
      </c>
      <c r="P943" s="101" t="s">
        <v>6327</v>
      </c>
      <c r="Q943" s="101" t="s">
        <v>80</v>
      </c>
      <c r="R943" s="101"/>
      <c r="S943" s="101"/>
    </row>
    <row r="944" spans="1:19" x14ac:dyDescent="0.35">
      <c r="A944" s="99" t="s">
        <v>4675</v>
      </c>
      <c r="B944" s="100">
        <v>16</v>
      </c>
      <c r="C944" s="101" t="s">
        <v>4677</v>
      </c>
      <c r="D944" s="45" t="s">
        <v>7013</v>
      </c>
      <c r="E944" s="101"/>
      <c r="F944" s="101"/>
      <c r="G944" s="45" t="s">
        <v>6190</v>
      </c>
      <c r="H944" s="45" t="s">
        <v>6191</v>
      </c>
      <c r="I944" s="101"/>
      <c r="J944" s="93" t="s">
        <v>7427</v>
      </c>
      <c r="K944" s="93"/>
      <c r="L944" s="45" t="s">
        <v>7406</v>
      </c>
      <c r="M944" s="134">
        <v>0</v>
      </c>
      <c r="N944" s="45" t="s">
        <v>8434</v>
      </c>
      <c r="O944" s="45" t="s">
        <v>8439</v>
      </c>
      <c r="P944" s="101" t="s">
        <v>262</v>
      </c>
      <c r="Q944" s="101" t="s">
        <v>80</v>
      </c>
      <c r="R944" s="101"/>
      <c r="S944" s="101"/>
    </row>
    <row r="945" spans="1:19" x14ac:dyDescent="0.35">
      <c r="A945" s="99" t="s">
        <v>4675</v>
      </c>
      <c r="B945" s="100">
        <v>17</v>
      </c>
      <c r="C945" s="101" t="s">
        <v>4683</v>
      </c>
      <c r="D945" s="45" t="s">
        <v>7018</v>
      </c>
      <c r="E945" s="101"/>
      <c r="F945" s="101"/>
      <c r="G945" s="45" t="s">
        <v>6201</v>
      </c>
      <c r="H945" s="45" t="s">
        <v>6202</v>
      </c>
      <c r="I945" s="101"/>
      <c r="J945" s="93" t="s">
        <v>7427</v>
      </c>
      <c r="K945" s="93"/>
      <c r="L945" s="45" t="s">
        <v>7406</v>
      </c>
      <c r="M945" s="134">
        <v>0</v>
      </c>
      <c r="N945" s="45" t="s">
        <v>8434</v>
      </c>
      <c r="O945" s="45" t="s">
        <v>8439</v>
      </c>
      <c r="P945" s="101" t="s">
        <v>6337</v>
      </c>
      <c r="Q945" s="101" t="s">
        <v>80</v>
      </c>
      <c r="R945" s="101"/>
      <c r="S945" s="101"/>
    </row>
    <row r="946" spans="1:19" x14ac:dyDescent="0.35">
      <c r="A946" s="99" t="s">
        <v>4675</v>
      </c>
      <c r="B946" s="100">
        <v>18</v>
      </c>
      <c r="C946" s="101" t="s">
        <v>4681</v>
      </c>
      <c r="D946" s="45" t="s">
        <v>7026</v>
      </c>
      <c r="E946" s="101"/>
      <c r="F946" s="101"/>
      <c r="G946" s="45" t="s">
        <v>6197</v>
      </c>
      <c r="H946" s="45" t="s">
        <v>6198</v>
      </c>
      <c r="I946" s="101"/>
      <c r="J946" s="93" t="s">
        <v>7427</v>
      </c>
      <c r="K946" s="93"/>
      <c r="L946" s="45" t="s">
        <v>7406</v>
      </c>
      <c r="M946" s="134">
        <v>0</v>
      </c>
      <c r="N946" s="45" t="s">
        <v>8434</v>
      </c>
      <c r="O946" s="45" t="s">
        <v>8439</v>
      </c>
      <c r="P946" s="101" t="s">
        <v>6337</v>
      </c>
      <c r="Q946" s="101" t="s">
        <v>80</v>
      </c>
      <c r="R946" s="101"/>
      <c r="S946" s="101"/>
    </row>
    <row r="947" spans="1:19" x14ac:dyDescent="0.35">
      <c r="A947" s="99" t="s">
        <v>4675</v>
      </c>
      <c r="B947" s="100">
        <v>19</v>
      </c>
      <c r="C947" s="101" t="s">
        <v>4682</v>
      </c>
      <c r="D947" s="45" t="s">
        <v>7019</v>
      </c>
      <c r="E947" s="101"/>
      <c r="F947" s="101"/>
      <c r="G947" s="45" t="s">
        <v>6199</v>
      </c>
      <c r="H947" s="45" t="s">
        <v>6200</v>
      </c>
      <c r="I947" s="101"/>
      <c r="J947" s="93" t="s">
        <v>7427</v>
      </c>
      <c r="K947" s="93"/>
      <c r="L947" s="45" t="s">
        <v>7406</v>
      </c>
      <c r="M947" s="134">
        <v>0</v>
      </c>
      <c r="N947" s="45" t="s">
        <v>8434</v>
      </c>
      <c r="O947" s="45" t="s">
        <v>8439</v>
      </c>
      <c r="P947" s="101" t="s">
        <v>6337</v>
      </c>
      <c r="Q947" s="101" t="s">
        <v>80</v>
      </c>
      <c r="R947" s="101"/>
      <c r="S947" s="101"/>
    </row>
    <row r="948" spans="1:19" x14ac:dyDescent="0.35">
      <c r="A948" s="99" t="s">
        <v>4675</v>
      </c>
      <c r="B948" s="100">
        <v>20</v>
      </c>
      <c r="C948" s="101" t="s">
        <v>4678</v>
      </c>
      <c r="D948" s="45" t="s">
        <v>7025</v>
      </c>
      <c r="E948" s="101"/>
      <c r="F948" s="101"/>
      <c r="G948" s="45" t="s">
        <v>6192</v>
      </c>
      <c r="H948" s="45" t="s">
        <v>6193</v>
      </c>
      <c r="I948" s="101"/>
      <c r="J948" s="93" t="s">
        <v>7427</v>
      </c>
      <c r="K948" s="93"/>
      <c r="L948" s="45" t="s">
        <v>7406</v>
      </c>
      <c r="M948" s="134">
        <v>0</v>
      </c>
      <c r="N948" s="45" t="s">
        <v>8434</v>
      </c>
      <c r="O948" s="45" t="s">
        <v>8439</v>
      </c>
      <c r="P948" s="101" t="s">
        <v>262</v>
      </c>
      <c r="Q948" s="101" t="s">
        <v>80</v>
      </c>
      <c r="R948" s="101"/>
      <c r="S948" s="101"/>
    </row>
    <row r="949" spans="1:19" x14ac:dyDescent="0.35">
      <c r="A949" s="99" t="s">
        <v>4675</v>
      </c>
      <c r="B949" s="100">
        <v>21</v>
      </c>
      <c r="C949" s="101" t="s">
        <v>4680</v>
      </c>
      <c r="D949" s="45" t="s">
        <v>7028</v>
      </c>
      <c r="E949" s="101"/>
      <c r="F949" s="101"/>
      <c r="G949" s="45" t="s">
        <v>6195</v>
      </c>
      <c r="H949" s="45" t="s">
        <v>6196</v>
      </c>
      <c r="I949" s="101"/>
      <c r="J949" s="93" t="s">
        <v>7427</v>
      </c>
      <c r="K949" s="93"/>
      <c r="L949" s="45" t="s">
        <v>7406</v>
      </c>
      <c r="M949" s="134">
        <v>0</v>
      </c>
      <c r="N949" s="45" t="s">
        <v>8434</v>
      </c>
      <c r="O949" s="45" t="s">
        <v>8439</v>
      </c>
      <c r="P949" s="101" t="s">
        <v>6327</v>
      </c>
      <c r="Q949" s="101" t="s">
        <v>80</v>
      </c>
      <c r="R949" s="101"/>
      <c r="S949" s="101"/>
    </row>
    <row r="950" spans="1:19" x14ac:dyDescent="0.35">
      <c r="A950" s="99" t="s">
        <v>4283</v>
      </c>
      <c r="B950" s="104">
        <v>-99</v>
      </c>
      <c r="C950" s="101" t="s">
        <v>4097</v>
      </c>
      <c r="D950" s="49"/>
      <c r="E950" s="101"/>
      <c r="F950" s="101"/>
      <c r="G950" s="45" t="s">
        <v>4097</v>
      </c>
      <c r="H950" s="48"/>
      <c r="I950" s="101"/>
      <c r="J950" s="101" t="s">
        <v>7427</v>
      </c>
      <c r="K950" s="101"/>
      <c r="L950" s="107" t="s">
        <v>91</v>
      </c>
      <c r="M950" s="124" t="s">
        <v>8433</v>
      </c>
      <c r="N950" s="107" t="s">
        <v>8435</v>
      </c>
      <c r="O950" s="107"/>
      <c r="P950" s="101"/>
      <c r="Q950" s="101" t="s">
        <v>80</v>
      </c>
      <c r="R950" s="101"/>
      <c r="S950" s="101"/>
    </row>
    <row r="951" spans="1:19" x14ac:dyDescent="0.35">
      <c r="A951" s="103" t="s">
        <v>4283</v>
      </c>
      <c r="B951" s="90">
        <v>1</v>
      </c>
      <c r="C951" s="91" t="s">
        <v>93</v>
      </c>
      <c r="D951" s="91" t="s">
        <v>1921</v>
      </c>
      <c r="E951" s="92"/>
      <c r="F951" s="91" t="s">
        <v>7582</v>
      </c>
      <c r="G951" s="91" t="s">
        <v>277</v>
      </c>
      <c r="H951" s="91" t="s">
        <v>278</v>
      </c>
      <c r="I951" s="91" t="s">
        <v>2301</v>
      </c>
      <c r="J951" s="93" t="s">
        <v>7427</v>
      </c>
      <c r="K951" s="93"/>
      <c r="L951" s="91" t="s">
        <v>91</v>
      </c>
      <c r="M951" s="135" t="s">
        <v>8433</v>
      </c>
      <c r="N951" s="93" t="s">
        <v>8435</v>
      </c>
      <c r="O951" s="93" t="s">
        <v>8438</v>
      </c>
      <c r="P951" s="103" t="s">
        <v>91</v>
      </c>
      <c r="Q951" s="103" t="s">
        <v>80</v>
      </c>
      <c r="R951" s="103"/>
      <c r="S951" s="103"/>
    </row>
    <row r="952" spans="1:19" x14ac:dyDescent="0.35">
      <c r="A952" s="99" t="s">
        <v>4283</v>
      </c>
      <c r="B952" s="100">
        <v>2</v>
      </c>
      <c r="C952" s="101" t="s">
        <v>4098</v>
      </c>
      <c r="D952" s="49" t="s">
        <v>7477</v>
      </c>
      <c r="E952" s="101"/>
      <c r="F952" s="101"/>
      <c r="G952" s="45" t="s">
        <v>465</v>
      </c>
      <c r="H952" s="45" t="s">
        <v>5037</v>
      </c>
      <c r="I952" s="101"/>
      <c r="J952" s="101" t="s">
        <v>7427</v>
      </c>
      <c r="K952" s="101"/>
      <c r="L952" s="89" t="s">
        <v>7407</v>
      </c>
      <c r="M952" s="141" t="s">
        <v>8433</v>
      </c>
      <c r="N952" s="89" t="s">
        <v>8435</v>
      </c>
      <c r="O952" s="89" t="s">
        <v>8438</v>
      </c>
      <c r="P952" s="101" t="s">
        <v>100</v>
      </c>
      <c r="Q952" s="101" t="s">
        <v>80</v>
      </c>
      <c r="R952" s="101"/>
      <c r="S952" s="101"/>
    </row>
    <row r="953" spans="1:19" x14ac:dyDescent="0.35">
      <c r="A953" s="103" t="s">
        <v>4283</v>
      </c>
      <c r="B953" s="90">
        <v>3</v>
      </c>
      <c r="C953" s="91" t="s">
        <v>116</v>
      </c>
      <c r="D953" s="91" t="s">
        <v>6599</v>
      </c>
      <c r="E953" s="92"/>
      <c r="F953" s="91"/>
      <c r="G953" s="91" t="s">
        <v>318</v>
      </c>
      <c r="H953" s="91"/>
      <c r="I953" s="91"/>
      <c r="J953" s="93" t="s">
        <v>7427</v>
      </c>
      <c r="K953" s="93"/>
      <c r="L953" s="50" t="s">
        <v>91</v>
      </c>
      <c r="M953" s="139" t="s">
        <v>8433</v>
      </c>
      <c r="N953" s="52" t="s">
        <v>8435</v>
      </c>
      <c r="O953" s="52" t="s">
        <v>8438</v>
      </c>
      <c r="P953" s="103" t="s">
        <v>100</v>
      </c>
      <c r="Q953" s="103" t="s">
        <v>80</v>
      </c>
      <c r="R953" s="101" t="s">
        <v>7411</v>
      </c>
      <c r="S953" s="101"/>
    </row>
    <row r="954" spans="1:19" x14ac:dyDescent="0.35">
      <c r="A954" s="103" t="s">
        <v>4283</v>
      </c>
      <c r="B954" s="90">
        <v>4</v>
      </c>
      <c r="C954" s="103" t="s">
        <v>2577</v>
      </c>
      <c r="D954" s="92" t="s">
        <v>7465</v>
      </c>
      <c r="E954" s="103"/>
      <c r="F954" s="103"/>
      <c r="G954" s="92" t="s">
        <v>3001</v>
      </c>
      <c r="H954" s="92" t="s">
        <v>2782</v>
      </c>
      <c r="I954" s="103"/>
      <c r="J954" s="103" t="s">
        <v>7427</v>
      </c>
      <c r="K954" s="103"/>
      <c r="L954" s="103" t="s">
        <v>7407</v>
      </c>
      <c r="M954" s="104" t="s">
        <v>8433</v>
      </c>
      <c r="N954" s="103" t="s">
        <v>8434</v>
      </c>
      <c r="O954" s="103" t="s">
        <v>8438</v>
      </c>
      <c r="P954" s="103" t="s">
        <v>100</v>
      </c>
      <c r="Q954" s="103" t="s">
        <v>80</v>
      </c>
      <c r="R954" s="103"/>
      <c r="S954" s="103"/>
    </row>
    <row r="955" spans="1:19" x14ac:dyDescent="0.35">
      <c r="A955" s="103" t="s">
        <v>4283</v>
      </c>
      <c r="B955" s="90">
        <v>5</v>
      </c>
      <c r="C955" s="91" t="s">
        <v>267</v>
      </c>
      <c r="D955" s="91" t="s">
        <v>6389</v>
      </c>
      <c r="E955" s="92"/>
      <c r="F955" s="91" t="s">
        <v>7516</v>
      </c>
      <c r="G955" s="91" t="s">
        <v>480</v>
      </c>
      <c r="H955" s="91" t="s">
        <v>481</v>
      </c>
      <c r="I955" s="91" t="s">
        <v>2213</v>
      </c>
      <c r="J955" s="93" t="s">
        <v>7427</v>
      </c>
      <c r="K955" s="93"/>
      <c r="L955" s="91" t="s">
        <v>153</v>
      </c>
      <c r="M955" s="135" t="s">
        <v>8433</v>
      </c>
      <c r="N955" s="93" t="s">
        <v>8434</v>
      </c>
      <c r="O955" s="93" t="s">
        <v>8438</v>
      </c>
      <c r="P955" s="103" t="s">
        <v>153</v>
      </c>
      <c r="Q955" s="103" t="s">
        <v>80</v>
      </c>
      <c r="R955" s="103"/>
      <c r="S955" s="103"/>
    </row>
    <row r="956" spans="1:19" x14ac:dyDescent="0.35">
      <c r="A956" s="99" t="s">
        <v>4283</v>
      </c>
      <c r="B956" s="100">
        <v>6</v>
      </c>
      <c r="C956" s="101" t="s">
        <v>4332</v>
      </c>
      <c r="D956" s="45" t="s">
        <v>7476</v>
      </c>
      <c r="E956" s="101"/>
      <c r="F956" s="101"/>
      <c r="G956" s="120" t="s">
        <v>5499</v>
      </c>
      <c r="H956" s="120" t="s">
        <v>5500</v>
      </c>
      <c r="I956" s="101"/>
      <c r="J956" s="93" t="s">
        <v>7427</v>
      </c>
      <c r="K956" s="93"/>
      <c r="L956" s="45" t="s">
        <v>7406</v>
      </c>
      <c r="M956" s="134">
        <v>0</v>
      </c>
      <c r="N956" s="45" t="s">
        <v>8434</v>
      </c>
      <c r="O956" s="45" t="s">
        <v>8439</v>
      </c>
      <c r="P956" s="101" t="s">
        <v>6326</v>
      </c>
      <c r="Q956" s="101" t="s">
        <v>80</v>
      </c>
      <c r="R956" s="101"/>
      <c r="S956" s="101"/>
    </row>
    <row r="957" spans="1:19" x14ac:dyDescent="0.35">
      <c r="A957" s="99" t="s">
        <v>4283</v>
      </c>
      <c r="B957" s="83">
        <v>7</v>
      </c>
      <c r="C957" s="49" t="s">
        <v>268</v>
      </c>
      <c r="D957" s="51" t="s">
        <v>6767</v>
      </c>
      <c r="E957" s="65"/>
      <c r="F957" s="49" t="s">
        <v>2216</v>
      </c>
      <c r="G957" s="49" t="s">
        <v>482</v>
      </c>
      <c r="H957" s="49" t="s">
        <v>483</v>
      </c>
      <c r="I957" s="63" t="s">
        <v>2214</v>
      </c>
      <c r="J957" s="51" t="s">
        <v>7427</v>
      </c>
      <c r="K957" s="51"/>
      <c r="L957" s="45" t="s">
        <v>7406</v>
      </c>
      <c r="M957" s="134">
        <v>0</v>
      </c>
      <c r="N957" s="45" t="s">
        <v>8434</v>
      </c>
      <c r="O957" s="45" t="s">
        <v>8439</v>
      </c>
      <c r="P957" s="101" t="s">
        <v>139</v>
      </c>
      <c r="Q957" s="101" t="s">
        <v>80</v>
      </c>
      <c r="R957" s="101"/>
      <c r="S957" s="101"/>
    </row>
    <row r="958" spans="1:19" x14ac:dyDescent="0.35">
      <c r="A958" s="99" t="s">
        <v>4283</v>
      </c>
      <c r="B958" s="83">
        <v>10</v>
      </c>
      <c r="C958" s="49" t="s">
        <v>269</v>
      </c>
      <c r="D958" s="51" t="s">
        <v>7378</v>
      </c>
      <c r="E958" s="65"/>
      <c r="F958" s="50" t="s">
        <v>2267</v>
      </c>
      <c r="G958" s="49" t="s">
        <v>484</v>
      </c>
      <c r="H958" s="49" t="s">
        <v>485</v>
      </c>
      <c r="I958" s="63" t="s">
        <v>2463</v>
      </c>
      <c r="J958" s="51" t="s">
        <v>7427</v>
      </c>
      <c r="K958" s="51"/>
      <c r="L958" s="45" t="s">
        <v>7406</v>
      </c>
      <c r="M958" s="134">
        <v>0</v>
      </c>
      <c r="N958" s="45" t="s">
        <v>8434</v>
      </c>
      <c r="O958" s="45" t="s">
        <v>8439</v>
      </c>
      <c r="P958" s="101" t="s">
        <v>262</v>
      </c>
      <c r="Q958" s="101" t="s">
        <v>80</v>
      </c>
      <c r="R958" s="101"/>
      <c r="S958" s="101"/>
    </row>
    <row r="959" spans="1:19" x14ac:dyDescent="0.35">
      <c r="A959" s="99" t="s">
        <v>4283</v>
      </c>
      <c r="B959" s="83">
        <v>11</v>
      </c>
      <c r="C959" s="49" t="s">
        <v>271</v>
      </c>
      <c r="D959" s="51" t="s">
        <v>7379</v>
      </c>
      <c r="E959" s="65"/>
      <c r="F959" s="49" t="s">
        <v>2268</v>
      </c>
      <c r="G959" s="49" t="s">
        <v>488</v>
      </c>
      <c r="H959" s="49" t="s">
        <v>489</v>
      </c>
      <c r="I959" s="63" t="s">
        <v>2465</v>
      </c>
      <c r="J959" s="51" t="s">
        <v>7427</v>
      </c>
      <c r="K959" s="51"/>
      <c r="L959" s="45" t="s">
        <v>7406</v>
      </c>
      <c r="M959" s="134">
        <v>0</v>
      </c>
      <c r="N959" s="45" t="s">
        <v>8434</v>
      </c>
      <c r="O959" s="45" t="s">
        <v>8439</v>
      </c>
      <c r="P959" s="101" t="s">
        <v>262</v>
      </c>
      <c r="Q959" s="101" t="s">
        <v>80</v>
      </c>
      <c r="R959" s="101"/>
      <c r="S959" s="101"/>
    </row>
    <row r="960" spans="1:19" x14ac:dyDescent="0.35">
      <c r="A960" s="99" t="s">
        <v>4283</v>
      </c>
      <c r="B960" s="83">
        <v>12</v>
      </c>
      <c r="C960" s="49" t="s">
        <v>272</v>
      </c>
      <c r="D960" s="49" t="s">
        <v>3360</v>
      </c>
      <c r="E960" s="65"/>
      <c r="F960" s="49" t="s">
        <v>2215</v>
      </c>
      <c r="G960" s="49" t="s">
        <v>490</v>
      </c>
      <c r="H960" s="49" t="s">
        <v>491</v>
      </c>
      <c r="I960" s="63" t="s">
        <v>2387</v>
      </c>
      <c r="J960" s="51" t="s">
        <v>7427</v>
      </c>
      <c r="K960" s="51"/>
      <c r="L960" s="45" t="s">
        <v>7406</v>
      </c>
      <c r="M960" s="134">
        <v>0</v>
      </c>
      <c r="N960" s="45" t="s">
        <v>8434</v>
      </c>
      <c r="O960" s="45" t="s">
        <v>8439</v>
      </c>
      <c r="P960" s="101" t="s">
        <v>266</v>
      </c>
      <c r="Q960" s="101" t="s">
        <v>80</v>
      </c>
      <c r="R960" s="101"/>
      <c r="S960" s="101"/>
    </row>
    <row r="961" spans="1:19" x14ac:dyDescent="0.35">
      <c r="A961" s="99" t="s">
        <v>4283</v>
      </c>
      <c r="B961" s="83">
        <v>13</v>
      </c>
      <c r="C961" s="49" t="s">
        <v>270</v>
      </c>
      <c r="D961" s="51" t="s">
        <v>7380</v>
      </c>
      <c r="E961" s="65"/>
      <c r="F961" s="49" t="s">
        <v>2269</v>
      </c>
      <c r="G961" s="49" t="s">
        <v>486</v>
      </c>
      <c r="H961" s="49" t="s">
        <v>487</v>
      </c>
      <c r="I961" s="63" t="s">
        <v>2464</v>
      </c>
      <c r="J961" s="51" t="s">
        <v>7427</v>
      </c>
      <c r="K961" s="51"/>
      <c r="L961" s="45" t="s">
        <v>7406</v>
      </c>
      <c r="M961" s="134">
        <v>0</v>
      </c>
      <c r="N961" s="45" t="s">
        <v>8434</v>
      </c>
      <c r="O961" s="45" t="s">
        <v>8439</v>
      </c>
      <c r="P961" s="101" t="s">
        <v>262</v>
      </c>
      <c r="Q961" s="101" t="s">
        <v>80</v>
      </c>
      <c r="R961" s="101"/>
      <c r="S961" s="101"/>
    </row>
    <row r="962" spans="1:19" x14ac:dyDescent="0.35">
      <c r="A962" s="99" t="s">
        <v>4283</v>
      </c>
      <c r="B962" s="100"/>
      <c r="C962" s="101" t="s">
        <v>4362</v>
      </c>
      <c r="D962" s="45" t="s">
        <v>7058</v>
      </c>
      <c r="E962" s="101"/>
      <c r="F962" s="101"/>
      <c r="G962" s="45" t="s">
        <v>5565</v>
      </c>
      <c r="H962" s="45" t="s">
        <v>5566</v>
      </c>
      <c r="I962" s="101"/>
      <c r="J962" s="51" t="s">
        <v>7427</v>
      </c>
      <c r="K962" s="51"/>
      <c r="L962" s="45" t="s">
        <v>7406</v>
      </c>
      <c r="M962" s="134">
        <v>0</v>
      </c>
      <c r="N962" s="45" t="s">
        <v>8434</v>
      </c>
      <c r="O962" s="45" t="s">
        <v>8439</v>
      </c>
      <c r="P962" s="101" t="s">
        <v>6327</v>
      </c>
      <c r="Q962" s="101" t="s">
        <v>80</v>
      </c>
      <c r="R962" s="101"/>
      <c r="S962" s="101"/>
    </row>
    <row r="963" spans="1:19" x14ac:dyDescent="0.35">
      <c r="A963" s="99" t="s">
        <v>4283</v>
      </c>
      <c r="B963" s="100"/>
      <c r="C963" s="101" t="s">
        <v>4309</v>
      </c>
      <c r="D963" s="45" t="s">
        <v>7015</v>
      </c>
      <c r="E963" s="101"/>
      <c r="F963" s="101"/>
      <c r="G963" s="45" t="s">
        <v>5454</v>
      </c>
      <c r="H963" s="45" t="s">
        <v>5455</v>
      </c>
      <c r="I963" s="101"/>
      <c r="J963" s="51" t="s">
        <v>7427</v>
      </c>
      <c r="K963" s="51"/>
      <c r="L963" s="45" t="s">
        <v>7406</v>
      </c>
      <c r="M963" s="134">
        <v>0</v>
      </c>
      <c r="N963" s="45" t="s">
        <v>8434</v>
      </c>
      <c r="O963" s="45" t="s">
        <v>8439</v>
      </c>
      <c r="P963" s="101" t="s">
        <v>6320</v>
      </c>
      <c r="Q963" s="101" t="s">
        <v>80</v>
      </c>
      <c r="R963" s="101"/>
      <c r="S963" s="101"/>
    </row>
    <row r="964" spans="1:19" x14ac:dyDescent="0.35">
      <c r="A964" s="99" t="s">
        <v>4283</v>
      </c>
      <c r="B964" s="100"/>
      <c r="C964" s="101" t="s">
        <v>4326</v>
      </c>
      <c r="D964" s="45" t="s">
        <v>7016</v>
      </c>
      <c r="E964" s="101"/>
      <c r="F964" s="101"/>
      <c r="G964" s="45" t="s">
        <v>5487</v>
      </c>
      <c r="H964" s="45" t="s">
        <v>5488</v>
      </c>
      <c r="I964" s="101"/>
      <c r="J964" s="51" t="s">
        <v>7427</v>
      </c>
      <c r="K964" s="51"/>
      <c r="L964" s="45" t="s">
        <v>7406</v>
      </c>
      <c r="M964" s="134">
        <v>0</v>
      </c>
      <c r="N964" s="45" t="s">
        <v>8434</v>
      </c>
      <c r="O964" s="45" t="s">
        <v>8439</v>
      </c>
      <c r="P964" s="101" t="s">
        <v>262</v>
      </c>
      <c r="Q964" s="101" t="s">
        <v>80</v>
      </c>
      <c r="R964" s="101"/>
      <c r="S964" s="101"/>
    </row>
    <row r="965" spans="1:19" x14ac:dyDescent="0.35">
      <c r="A965" s="99" t="s">
        <v>4283</v>
      </c>
      <c r="B965" s="100"/>
      <c r="C965" s="101" t="s">
        <v>4328</v>
      </c>
      <c r="D965" s="45" t="s">
        <v>7059</v>
      </c>
      <c r="E965" s="101"/>
      <c r="F965" s="101"/>
      <c r="G965" s="45" t="s">
        <v>5491</v>
      </c>
      <c r="H965" s="45" t="s">
        <v>5492</v>
      </c>
      <c r="I965" s="101"/>
      <c r="J965" s="51" t="s">
        <v>7427</v>
      </c>
      <c r="K965" s="51"/>
      <c r="L965" s="45" t="s">
        <v>7406</v>
      </c>
      <c r="M965" s="134">
        <v>0</v>
      </c>
      <c r="N965" s="45" t="s">
        <v>8434</v>
      </c>
      <c r="O965" s="45" t="s">
        <v>8439</v>
      </c>
      <c r="P965" s="101" t="s">
        <v>262</v>
      </c>
      <c r="Q965" s="101" t="s">
        <v>80</v>
      </c>
      <c r="R965" s="101"/>
      <c r="S965" s="101"/>
    </row>
    <row r="966" spans="1:19" x14ac:dyDescent="0.35">
      <c r="A966" s="99" t="s">
        <v>4283</v>
      </c>
      <c r="B966" s="100"/>
      <c r="C966" s="101" t="s">
        <v>4284</v>
      </c>
      <c r="D966" s="45" t="s">
        <v>7060</v>
      </c>
      <c r="E966" s="101"/>
      <c r="F966" s="101"/>
      <c r="G966" s="108" t="s">
        <v>5400</v>
      </c>
      <c r="H966" s="108" t="s">
        <v>5401</v>
      </c>
      <c r="I966" s="101"/>
      <c r="J966" s="51" t="s">
        <v>7427</v>
      </c>
      <c r="K966" s="51"/>
      <c r="L966" s="45" t="s">
        <v>7406</v>
      </c>
      <c r="M966" s="134">
        <v>0</v>
      </c>
      <c r="N966" s="45" t="s">
        <v>8434</v>
      </c>
      <c r="O966" s="45" t="s">
        <v>8439</v>
      </c>
      <c r="P966" s="101" t="s">
        <v>139</v>
      </c>
      <c r="Q966" s="101" t="s">
        <v>80</v>
      </c>
      <c r="R966" s="101"/>
      <c r="S966" s="101"/>
    </row>
    <row r="967" spans="1:19" x14ac:dyDescent="0.35">
      <c r="A967" s="99" t="s">
        <v>4283</v>
      </c>
      <c r="B967" s="100"/>
      <c r="C967" s="101" t="s">
        <v>4284</v>
      </c>
      <c r="D967" s="45" t="s">
        <v>7061</v>
      </c>
      <c r="E967" s="101"/>
      <c r="F967" s="101"/>
      <c r="G967" s="45" t="s">
        <v>5575</v>
      </c>
      <c r="H967" s="46" t="s">
        <v>5576</v>
      </c>
      <c r="I967" s="101"/>
      <c r="J967" s="51" t="s">
        <v>7427</v>
      </c>
      <c r="K967" s="51"/>
      <c r="L967" s="45" t="s">
        <v>7406</v>
      </c>
      <c r="M967" s="134">
        <v>0</v>
      </c>
      <c r="N967" s="45" t="s">
        <v>8434</v>
      </c>
      <c r="O967" s="45" t="s">
        <v>8439</v>
      </c>
      <c r="P967" s="101" t="s">
        <v>139</v>
      </c>
      <c r="Q967" s="101" t="s">
        <v>80</v>
      </c>
      <c r="R967" s="101"/>
      <c r="S967" s="101"/>
    </row>
    <row r="968" spans="1:19" x14ac:dyDescent="0.35">
      <c r="A968" s="99" t="s">
        <v>4283</v>
      </c>
      <c r="B968" s="100"/>
      <c r="C968" s="101" t="s">
        <v>4366</v>
      </c>
      <c r="D968" s="45" t="s">
        <v>7062</v>
      </c>
      <c r="E968" s="101"/>
      <c r="F968" s="101"/>
      <c r="G968" s="45" t="s">
        <v>5573</v>
      </c>
      <c r="H968" s="45" t="s">
        <v>5574</v>
      </c>
      <c r="I968" s="101"/>
      <c r="J968" s="51" t="s">
        <v>7427</v>
      </c>
      <c r="K968" s="51"/>
      <c r="L968" s="45" t="s">
        <v>7406</v>
      </c>
      <c r="M968" s="134">
        <v>0</v>
      </c>
      <c r="N968" s="45" t="s">
        <v>8434</v>
      </c>
      <c r="O968" s="45" t="s">
        <v>8439</v>
      </c>
      <c r="P968" s="101" t="s">
        <v>139</v>
      </c>
      <c r="Q968" s="101" t="s">
        <v>80</v>
      </c>
      <c r="R968" s="101"/>
      <c r="S968" s="101"/>
    </row>
    <row r="969" spans="1:19" x14ac:dyDescent="0.35">
      <c r="A969" s="99" t="s">
        <v>4283</v>
      </c>
      <c r="B969" s="100"/>
      <c r="C969" s="101" t="s">
        <v>4315</v>
      </c>
      <c r="D969" s="45" t="s">
        <v>7063</v>
      </c>
      <c r="E969" s="101"/>
      <c r="F969" s="101"/>
      <c r="G969" s="45" t="s">
        <v>5466</v>
      </c>
      <c r="H969" s="45" t="s">
        <v>5467</v>
      </c>
      <c r="I969" s="101"/>
      <c r="J969" s="51" t="s">
        <v>7427</v>
      </c>
      <c r="K969" s="51"/>
      <c r="L969" s="45" t="s">
        <v>7406</v>
      </c>
      <c r="M969" s="134">
        <v>0</v>
      </c>
      <c r="N969" s="45" t="s">
        <v>8434</v>
      </c>
      <c r="O969" s="45" t="s">
        <v>8439</v>
      </c>
      <c r="P969" s="101" t="s">
        <v>6323</v>
      </c>
      <c r="Q969" s="101" t="s">
        <v>80</v>
      </c>
      <c r="R969" s="101"/>
      <c r="S969" s="101"/>
    </row>
    <row r="970" spans="1:19" x14ac:dyDescent="0.35">
      <c r="A970" s="99" t="s">
        <v>4283</v>
      </c>
      <c r="B970" s="100"/>
      <c r="C970" s="101" t="s">
        <v>4316</v>
      </c>
      <c r="D970" s="45" t="s">
        <v>7064</v>
      </c>
      <c r="E970" s="101"/>
      <c r="F970" s="101"/>
      <c r="G970" s="45" t="s">
        <v>5468</v>
      </c>
      <c r="H970" s="45" t="s">
        <v>5469</v>
      </c>
      <c r="I970" s="101"/>
      <c r="J970" s="51" t="s">
        <v>7427</v>
      </c>
      <c r="K970" s="51"/>
      <c r="L970" s="45" t="s">
        <v>7406</v>
      </c>
      <c r="M970" s="134">
        <v>0</v>
      </c>
      <c r="N970" s="45" t="s">
        <v>8434</v>
      </c>
      <c r="O970" s="45" t="s">
        <v>8439</v>
      </c>
      <c r="P970" s="101" t="s">
        <v>6323</v>
      </c>
      <c r="Q970" s="101" t="s">
        <v>80</v>
      </c>
      <c r="R970" s="101"/>
      <c r="S970" s="101"/>
    </row>
    <row r="971" spans="1:19" x14ac:dyDescent="0.35">
      <c r="A971" s="99" t="s">
        <v>4283</v>
      </c>
      <c r="B971" s="100"/>
      <c r="C971" s="101" t="s">
        <v>4324</v>
      </c>
      <c r="D971" s="45" t="s">
        <v>7065</v>
      </c>
      <c r="E971" s="101"/>
      <c r="F971" s="101"/>
      <c r="G971" s="45" t="s">
        <v>5483</v>
      </c>
      <c r="H971" s="45" t="s">
        <v>5484</v>
      </c>
      <c r="I971" s="101"/>
      <c r="J971" s="51" t="s">
        <v>7427</v>
      </c>
      <c r="K971" s="51"/>
      <c r="L971" s="45" t="s">
        <v>7406</v>
      </c>
      <c r="M971" s="134">
        <v>0</v>
      </c>
      <c r="N971" s="45" t="s">
        <v>8434</v>
      </c>
      <c r="O971" s="45" t="s">
        <v>8439</v>
      </c>
      <c r="P971" s="101" t="s">
        <v>6324</v>
      </c>
      <c r="Q971" s="101" t="s">
        <v>80</v>
      </c>
      <c r="R971" s="101"/>
      <c r="S971" s="101"/>
    </row>
    <row r="972" spans="1:19" x14ac:dyDescent="0.35">
      <c r="A972" s="99" t="s">
        <v>4283</v>
      </c>
      <c r="B972" s="100"/>
      <c r="C972" s="101" t="s">
        <v>4329</v>
      </c>
      <c r="D972" s="45" t="s">
        <v>7066</v>
      </c>
      <c r="E972" s="101"/>
      <c r="F972" s="101"/>
      <c r="G972" s="45" t="s">
        <v>5493</v>
      </c>
      <c r="H972" s="45" t="s">
        <v>5494</v>
      </c>
      <c r="I972" s="101"/>
      <c r="J972" s="51" t="s">
        <v>7427</v>
      </c>
      <c r="K972" s="51"/>
      <c r="L972" s="45" t="s">
        <v>7406</v>
      </c>
      <c r="M972" s="134">
        <v>0</v>
      </c>
      <c r="N972" s="45" t="s">
        <v>8434</v>
      </c>
      <c r="O972" s="45" t="s">
        <v>8439</v>
      </c>
      <c r="P972" s="101" t="s">
        <v>262</v>
      </c>
      <c r="Q972" s="101" t="s">
        <v>80</v>
      </c>
      <c r="R972" s="101"/>
      <c r="S972" s="101"/>
    </row>
    <row r="973" spans="1:19" x14ac:dyDescent="0.35">
      <c r="A973" s="99" t="s">
        <v>4283</v>
      </c>
      <c r="B973" s="100"/>
      <c r="C973" s="101" t="s">
        <v>4378</v>
      </c>
      <c r="D973" s="45" t="s">
        <v>7067</v>
      </c>
      <c r="E973" s="101"/>
      <c r="F973" s="101"/>
      <c r="G973" s="45" t="s">
        <v>5601</v>
      </c>
      <c r="H973" s="45" t="s">
        <v>5602</v>
      </c>
      <c r="I973" s="101"/>
      <c r="J973" s="51" t="s">
        <v>7427</v>
      </c>
      <c r="K973" s="51"/>
      <c r="L973" s="101" t="s">
        <v>7406</v>
      </c>
      <c r="M973" s="102">
        <v>0</v>
      </c>
      <c r="N973" s="101" t="s">
        <v>8434</v>
      </c>
      <c r="O973" s="101" t="s">
        <v>8439</v>
      </c>
      <c r="P973" s="101" t="s">
        <v>100</v>
      </c>
      <c r="Q973" s="101" t="s">
        <v>80</v>
      </c>
      <c r="R973" s="101"/>
      <c r="S973" s="101"/>
    </row>
    <row r="974" spans="1:19" x14ac:dyDescent="0.35">
      <c r="A974" s="99" t="s">
        <v>4283</v>
      </c>
      <c r="B974" s="100"/>
      <c r="C974" s="101" t="s">
        <v>4343</v>
      </c>
      <c r="D974" s="45" t="s">
        <v>7068</v>
      </c>
      <c r="E974" s="101"/>
      <c r="F974" s="101"/>
      <c r="G974" s="45" t="s">
        <v>5521</v>
      </c>
      <c r="H974" s="45" t="s">
        <v>5522</v>
      </c>
      <c r="I974" s="101"/>
      <c r="J974" s="51" t="s">
        <v>7427</v>
      </c>
      <c r="K974" s="51"/>
      <c r="L974" s="45" t="s">
        <v>7406</v>
      </c>
      <c r="M974" s="134">
        <v>0</v>
      </c>
      <c r="N974" s="45" t="s">
        <v>8434</v>
      </c>
      <c r="O974" s="45" t="s">
        <v>8439</v>
      </c>
      <c r="P974" s="101" t="s">
        <v>262</v>
      </c>
      <c r="Q974" s="101" t="s">
        <v>80</v>
      </c>
      <c r="R974" s="101"/>
      <c r="S974" s="101"/>
    </row>
    <row r="975" spans="1:19" x14ac:dyDescent="0.35">
      <c r="A975" s="99" t="s">
        <v>4283</v>
      </c>
      <c r="B975" s="100"/>
      <c r="C975" s="101" t="s">
        <v>4390</v>
      </c>
      <c r="D975" s="45" t="s">
        <v>7069</v>
      </c>
      <c r="E975" s="101"/>
      <c r="F975" s="101"/>
      <c r="G975" s="45" t="s">
        <v>5629</v>
      </c>
      <c r="H975" s="45" t="s">
        <v>5630</v>
      </c>
      <c r="I975" s="101"/>
      <c r="J975" s="51" t="s">
        <v>7427</v>
      </c>
      <c r="K975" s="51"/>
      <c r="L975" s="101" t="s">
        <v>7406</v>
      </c>
      <c r="M975" s="102">
        <v>0</v>
      </c>
      <c r="N975" s="101" t="s">
        <v>8434</v>
      </c>
      <c r="O975" s="101" t="s">
        <v>8439</v>
      </c>
      <c r="P975" s="101" t="s">
        <v>163</v>
      </c>
      <c r="Q975" s="101" t="s">
        <v>80</v>
      </c>
      <c r="R975" s="101"/>
      <c r="S975" s="101"/>
    </row>
    <row r="976" spans="1:19" x14ac:dyDescent="0.35">
      <c r="A976" s="99" t="s">
        <v>4283</v>
      </c>
      <c r="B976" s="100"/>
      <c r="C976" s="101" t="s">
        <v>4311</v>
      </c>
      <c r="D976" s="45" t="s">
        <v>7070</v>
      </c>
      <c r="E976" s="101"/>
      <c r="F976" s="101"/>
      <c r="G976" s="45" t="s">
        <v>5458</v>
      </c>
      <c r="H976" s="45" t="s">
        <v>5459</v>
      </c>
      <c r="I976" s="101"/>
      <c r="J976" s="51" t="s">
        <v>7427</v>
      </c>
      <c r="K976" s="51"/>
      <c r="L976" s="45" t="s">
        <v>7406</v>
      </c>
      <c r="M976" s="134">
        <v>0</v>
      </c>
      <c r="N976" s="45" t="s">
        <v>8434</v>
      </c>
      <c r="O976" s="45" t="s">
        <v>8439</v>
      </c>
      <c r="P976" s="101" t="s">
        <v>6322</v>
      </c>
      <c r="Q976" s="101" t="s">
        <v>80</v>
      </c>
      <c r="R976" s="101"/>
      <c r="S976" s="101"/>
    </row>
    <row r="977" spans="1:19" x14ac:dyDescent="0.35">
      <c r="A977" s="99" t="s">
        <v>4283</v>
      </c>
      <c r="B977" s="100"/>
      <c r="C977" s="101" t="s">
        <v>4307</v>
      </c>
      <c r="D977" s="45" t="s">
        <v>7071</v>
      </c>
      <c r="E977" s="101"/>
      <c r="F977" s="101"/>
      <c r="G977" s="45" t="s">
        <v>5450</v>
      </c>
      <c r="H977" s="45" t="s">
        <v>5451</v>
      </c>
      <c r="I977" s="101"/>
      <c r="J977" s="51" t="s">
        <v>7427</v>
      </c>
      <c r="K977" s="51"/>
      <c r="L977" s="119" t="s">
        <v>7407</v>
      </c>
      <c r="M977" s="143">
        <v>0</v>
      </c>
      <c r="N977" s="119" t="s">
        <v>8434</v>
      </c>
      <c r="O977" s="119" t="s">
        <v>8439</v>
      </c>
      <c r="P977" s="101" t="s">
        <v>6301</v>
      </c>
      <c r="Q977" s="101" t="s">
        <v>80</v>
      </c>
      <c r="R977" s="101"/>
      <c r="S977" s="101"/>
    </row>
    <row r="978" spans="1:19" x14ac:dyDescent="0.35">
      <c r="A978" s="99" t="s">
        <v>4283</v>
      </c>
      <c r="B978" s="100"/>
      <c r="C978" s="101" t="s">
        <v>4308</v>
      </c>
      <c r="D978" s="45" t="s">
        <v>7072</v>
      </c>
      <c r="E978" s="101"/>
      <c r="F978" s="101"/>
      <c r="G978" s="45" t="s">
        <v>5452</v>
      </c>
      <c r="H978" s="45" t="s">
        <v>5453</v>
      </c>
      <c r="I978" s="101"/>
      <c r="J978" s="51" t="s">
        <v>7427</v>
      </c>
      <c r="K978" s="51"/>
      <c r="L978" s="101" t="s">
        <v>7407</v>
      </c>
      <c r="M978" s="102">
        <v>0</v>
      </c>
      <c r="N978" s="101" t="s">
        <v>8434</v>
      </c>
      <c r="O978" s="101" t="s">
        <v>8439</v>
      </c>
      <c r="P978" s="101" t="s">
        <v>7410</v>
      </c>
      <c r="Q978" s="101" t="s">
        <v>80</v>
      </c>
      <c r="R978" s="101"/>
      <c r="S978" s="101"/>
    </row>
    <row r="979" spans="1:19" x14ac:dyDescent="0.35">
      <c r="A979" s="99" t="s">
        <v>4283</v>
      </c>
      <c r="B979" s="100"/>
      <c r="C979" s="101" t="s">
        <v>4314</v>
      </c>
      <c r="D979" s="45" t="s">
        <v>7073</v>
      </c>
      <c r="E979" s="101"/>
      <c r="F979" s="101"/>
      <c r="G979" s="45" t="s">
        <v>5464</v>
      </c>
      <c r="H979" s="45" t="s">
        <v>5465</v>
      </c>
      <c r="I979" s="101"/>
      <c r="J979" s="51" t="s">
        <v>7427</v>
      </c>
      <c r="K979" s="51"/>
      <c r="L979" s="45" t="s">
        <v>7406</v>
      </c>
      <c r="M979" s="134">
        <v>0</v>
      </c>
      <c r="N979" s="45" t="s">
        <v>8434</v>
      </c>
      <c r="O979" s="45" t="s">
        <v>8439</v>
      </c>
      <c r="P979" s="101" t="s">
        <v>6323</v>
      </c>
      <c r="Q979" s="101" t="s">
        <v>80</v>
      </c>
      <c r="R979" s="101"/>
      <c r="S979" s="101"/>
    </row>
    <row r="980" spans="1:19" x14ac:dyDescent="0.35">
      <c r="A980" s="99" t="s">
        <v>4283</v>
      </c>
      <c r="B980" s="100"/>
      <c r="C980" s="101" t="s">
        <v>4330</v>
      </c>
      <c r="D980" s="45" t="s">
        <v>6871</v>
      </c>
      <c r="E980" s="101"/>
      <c r="F980" s="101"/>
      <c r="G980" s="45" t="s">
        <v>5495</v>
      </c>
      <c r="H980" s="45" t="s">
        <v>5496</v>
      </c>
      <c r="I980" s="101"/>
      <c r="J980" s="51" t="s">
        <v>7427</v>
      </c>
      <c r="K980" s="51"/>
      <c r="L980" s="45" t="s">
        <v>7406</v>
      </c>
      <c r="M980" s="134">
        <v>0</v>
      </c>
      <c r="N980" s="45" t="s">
        <v>8434</v>
      </c>
      <c r="O980" s="45" t="s">
        <v>8439</v>
      </c>
      <c r="P980" s="101" t="s">
        <v>262</v>
      </c>
      <c r="Q980" s="101" t="s">
        <v>80</v>
      </c>
      <c r="R980" s="101"/>
      <c r="S980" s="101"/>
    </row>
    <row r="981" spans="1:19" x14ac:dyDescent="0.35">
      <c r="A981" s="99" t="s">
        <v>4283</v>
      </c>
      <c r="B981" s="100"/>
      <c r="C981" s="101" t="s">
        <v>4379</v>
      </c>
      <c r="D981" s="45" t="s">
        <v>7074</v>
      </c>
      <c r="E981" s="101"/>
      <c r="F981" s="101"/>
      <c r="G981" s="45" t="s">
        <v>5603</v>
      </c>
      <c r="H981" s="45" t="s">
        <v>5604</v>
      </c>
      <c r="I981" s="101"/>
      <c r="J981" s="51" t="s">
        <v>7427</v>
      </c>
      <c r="K981" s="51"/>
      <c r="L981" s="101" t="s">
        <v>7406</v>
      </c>
      <c r="M981" s="102">
        <v>0</v>
      </c>
      <c r="N981" s="101" t="s">
        <v>8434</v>
      </c>
      <c r="O981" s="101" t="s">
        <v>8439</v>
      </c>
      <c r="P981" s="101" t="s">
        <v>100</v>
      </c>
      <c r="Q981" s="101" t="s">
        <v>80</v>
      </c>
      <c r="R981" s="101"/>
      <c r="S981" s="101"/>
    </row>
    <row r="982" spans="1:19" x14ac:dyDescent="0.35">
      <c r="A982" s="99" t="s">
        <v>4283</v>
      </c>
      <c r="B982" s="100"/>
      <c r="C982" s="101" t="s">
        <v>4327</v>
      </c>
      <c r="D982" s="45" t="s">
        <v>7075</v>
      </c>
      <c r="E982" s="101"/>
      <c r="F982" s="101"/>
      <c r="G982" s="45" t="s">
        <v>5489</v>
      </c>
      <c r="H982" s="45" t="s">
        <v>5490</v>
      </c>
      <c r="I982" s="101"/>
      <c r="J982" s="51" t="s">
        <v>7427</v>
      </c>
      <c r="K982" s="51"/>
      <c r="L982" s="45" t="s">
        <v>7406</v>
      </c>
      <c r="M982" s="134">
        <v>0</v>
      </c>
      <c r="N982" s="45" t="s">
        <v>8434</v>
      </c>
      <c r="O982" s="45" t="s">
        <v>8439</v>
      </c>
      <c r="P982" s="101" t="s">
        <v>262</v>
      </c>
      <c r="Q982" s="101" t="s">
        <v>80</v>
      </c>
      <c r="R982" s="101"/>
      <c r="S982" s="101"/>
    </row>
    <row r="983" spans="1:19" x14ac:dyDescent="0.35">
      <c r="A983" s="99" t="s">
        <v>4283</v>
      </c>
      <c r="B983" s="100"/>
      <c r="C983" s="101" t="s">
        <v>4341</v>
      </c>
      <c r="D983" s="45" t="s">
        <v>7076</v>
      </c>
      <c r="E983" s="101"/>
      <c r="F983" s="101"/>
      <c r="G983" s="45" t="s">
        <v>5517</v>
      </c>
      <c r="H983" s="45" t="s">
        <v>5518</v>
      </c>
      <c r="I983" s="101"/>
      <c r="J983" s="51" t="s">
        <v>7427</v>
      </c>
      <c r="K983" s="51"/>
      <c r="L983" s="45" t="s">
        <v>7406</v>
      </c>
      <c r="M983" s="134">
        <v>0</v>
      </c>
      <c r="N983" s="45" t="s">
        <v>8434</v>
      </c>
      <c r="O983" s="45" t="s">
        <v>8439</v>
      </c>
      <c r="P983" s="101" t="s">
        <v>262</v>
      </c>
      <c r="Q983" s="101" t="s">
        <v>80</v>
      </c>
      <c r="R983" s="101"/>
      <c r="S983" s="101"/>
    </row>
    <row r="984" spans="1:19" x14ac:dyDescent="0.35">
      <c r="A984" s="99" t="s">
        <v>4283</v>
      </c>
      <c r="B984" s="100"/>
      <c r="C984" s="101" t="s">
        <v>4363</v>
      </c>
      <c r="D984" s="45" t="s">
        <v>7077</v>
      </c>
      <c r="E984" s="101"/>
      <c r="F984" s="101"/>
      <c r="G984" s="45" t="s">
        <v>5567</v>
      </c>
      <c r="H984" s="45" t="s">
        <v>5568</v>
      </c>
      <c r="I984" s="101"/>
      <c r="J984" s="51" t="s">
        <v>7427</v>
      </c>
      <c r="K984" s="51"/>
      <c r="L984" s="45" t="s">
        <v>7406</v>
      </c>
      <c r="M984" s="134">
        <v>0</v>
      </c>
      <c r="N984" s="45" t="s">
        <v>8434</v>
      </c>
      <c r="O984" s="45" t="s">
        <v>8439</v>
      </c>
      <c r="P984" s="101" t="s">
        <v>6327</v>
      </c>
      <c r="Q984" s="101" t="s">
        <v>80</v>
      </c>
      <c r="R984" s="101"/>
      <c r="S984" s="101"/>
    </row>
    <row r="985" spans="1:19" x14ac:dyDescent="0.35">
      <c r="A985" s="99" t="s">
        <v>4283</v>
      </c>
      <c r="B985" s="100"/>
      <c r="C985" s="101" t="s">
        <v>4333</v>
      </c>
      <c r="D985" s="45" t="s">
        <v>7078</v>
      </c>
      <c r="E985" s="101"/>
      <c r="F985" s="101"/>
      <c r="G985" s="45" t="s">
        <v>5501</v>
      </c>
      <c r="H985" s="45" t="s">
        <v>5502</v>
      </c>
      <c r="I985" s="101"/>
      <c r="J985" s="51" t="s">
        <v>7427</v>
      </c>
      <c r="K985" s="51"/>
      <c r="L985" s="45" t="s">
        <v>7406</v>
      </c>
      <c r="M985" s="134">
        <v>0</v>
      </c>
      <c r="N985" s="45" t="s">
        <v>8434</v>
      </c>
      <c r="O985" s="45" t="s">
        <v>8439</v>
      </c>
      <c r="P985" s="101" t="s">
        <v>262</v>
      </c>
      <c r="Q985" s="101" t="s">
        <v>80</v>
      </c>
      <c r="R985" s="101"/>
      <c r="S985" s="101"/>
    </row>
    <row r="986" spans="1:19" x14ac:dyDescent="0.35">
      <c r="A986" s="99" t="s">
        <v>4283</v>
      </c>
      <c r="B986" s="100"/>
      <c r="C986" s="101" t="s">
        <v>4346</v>
      </c>
      <c r="D986" s="45" t="s">
        <v>7079</v>
      </c>
      <c r="E986" s="101"/>
      <c r="F986" s="101"/>
      <c r="G986" s="45" t="s">
        <v>5529</v>
      </c>
      <c r="H986" s="45" t="s">
        <v>5530</v>
      </c>
      <c r="I986" s="101"/>
      <c r="J986" s="51" t="s">
        <v>7427</v>
      </c>
      <c r="K986" s="51"/>
      <c r="L986" s="45" t="s">
        <v>7406</v>
      </c>
      <c r="M986" s="134">
        <v>0</v>
      </c>
      <c r="N986" s="45" t="s">
        <v>8434</v>
      </c>
      <c r="O986" s="45" t="s">
        <v>8439</v>
      </c>
      <c r="P986" s="101" t="s">
        <v>262</v>
      </c>
      <c r="Q986" s="101" t="s">
        <v>80</v>
      </c>
      <c r="R986" s="101"/>
      <c r="S986" s="101"/>
    </row>
    <row r="987" spans="1:19" x14ac:dyDescent="0.35">
      <c r="A987" s="99" t="s">
        <v>4283</v>
      </c>
      <c r="B987" s="100"/>
      <c r="C987" s="101" t="s">
        <v>4351</v>
      </c>
      <c r="D987" s="45" t="s">
        <v>7080</v>
      </c>
      <c r="E987" s="101"/>
      <c r="F987" s="101"/>
      <c r="G987" s="45" t="s">
        <v>5539</v>
      </c>
      <c r="H987" s="45" t="s">
        <v>5540</v>
      </c>
      <c r="I987" s="101"/>
      <c r="J987" s="51" t="s">
        <v>7427</v>
      </c>
      <c r="K987" s="51"/>
      <c r="L987" s="45" t="s">
        <v>7406</v>
      </c>
      <c r="M987" s="134">
        <v>0</v>
      </c>
      <c r="N987" s="45" t="s">
        <v>8434</v>
      </c>
      <c r="O987" s="45" t="s">
        <v>8439</v>
      </c>
      <c r="P987" s="101" t="s">
        <v>262</v>
      </c>
      <c r="Q987" s="101" t="s">
        <v>80</v>
      </c>
      <c r="R987" s="101"/>
      <c r="S987" s="101"/>
    </row>
    <row r="988" spans="1:19" x14ac:dyDescent="0.35">
      <c r="A988" s="99" t="s">
        <v>4283</v>
      </c>
      <c r="B988" s="100"/>
      <c r="C988" s="101" t="s">
        <v>4368</v>
      </c>
      <c r="D988" s="45" t="s">
        <v>6872</v>
      </c>
      <c r="E988" s="101"/>
      <c r="F988" s="101"/>
      <c r="G988" s="45" t="s">
        <v>5579</v>
      </c>
      <c r="H988" s="45" t="s">
        <v>5580</v>
      </c>
      <c r="I988" s="101"/>
      <c r="J988" s="51" t="s">
        <v>7427</v>
      </c>
      <c r="K988" s="51"/>
      <c r="L988" s="45" t="s">
        <v>7406</v>
      </c>
      <c r="M988" s="134">
        <v>0</v>
      </c>
      <c r="N988" s="45" t="s">
        <v>8434</v>
      </c>
      <c r="O988" s="45" t="s">
        <v>8439</v>
      </c>
      <c r="P988" s="101" t="s">
        <v>266</v>
      </c>
      <c r="Q988" s="101" t="s">
        <v>80</v>
      </c>
      <c r="R988" s="101"/>
      <c r="S988" s="101"/>
    </row>
    <row r="989" spans="1:19" x14ac:dyDescent="0.35">
      <c r="A989" s="99" t="s">
        <v>4283</v>
      </c>
      <c r="B989" s="100"/>
      <c r="C989" s="101" t="s">
        <v>4325</v>
      </c>
      <c r="D989" s="57" t="s">
        <v>7081</v>
      </c>
      <c r="E989" s="101"/>
      <c r="F989" s="101"/>
      <c r="G989" s="45" t="s">
        <v>5485</v>
      </c>
      <c r="H989" s="45" t="s">
        <v>5486</v>
      </c>
      <c r="I989" s="101"/>
      <c r="J989" s="51" t="s">
        <v>7427</v>
      </c>
      <c r="K989" s="51"/>
      <c r="L989" s="45" t="s">
        <v>7406</v>
      </c>
      <c r="M989" s="134">
        <v>0</v>
      </c>
      <c r="N989" s="45" t="s">
        <v>8434</v>
      </c>
      <c r="O989" s="45" t="s">
        <v>8439</v>
      </c>
      <c r="P989" s="101" t="s">
        <v>6325</v>
      </c>
      <c r="Q989" s="101" t="s">
        <v>80</v>
      </c>
      <c r="R989" s="101"/>
      <c r="S989" s="101"/>
    </row>
    <row r="990" spans="1:19" x14ac:dyDescent="0.35">
      <c r="A990" s="99" t="s">
        <v>4283</v>
      </c>
      <c r="B990" s="100"/>
      <c r="C990" s="101" t="s">
        <v>4335</v>
      </c>
      <c r="D990" s="57" t="s">
        <v>7084</v>
      </c>
      <c r="E990" s="101"/>
      <c r="F990" s="101"/>
      <c r="G990" s="45" t="s">
        <v>5505</v>
      </c>
      <c r="H990" s="45" t="s">
        <v>5506</v>
      </c>
      <c r="I990" s="101"/>
      <c r="J990" s="51" t="s">
        <v>7427</v>
      </c>
      <c r="K990" s="51"/>
      <c r="L990" s="45" t="s">
        <v>7406</v>
      </c>
      <c r="M990" s="134">
        <v>0</v>
      </c>
      <c r="N990" s="45" t="s">
        <v>8434</v>
      </c>
      <c r="O990" s="45" t="s">
        <v>8439</v>
      </c>
      <c r="P990" s="101" t="s">
        <v>262</v>
      </c>
      <c r="Q990" s="101" t="s">
        <v>80</v>
      </c>
      <c r="R990" s="101"/>
      <c r="S990" s="101"/>
    </row>
    <row r="991" spans="1:19" x14ac:dyDescent="0.35">
      <c r="A991" s="99" t="s">
        <v>4283</v>
      </c>
      <c r="B991" s="100"/>
      <c r="C991" s="101" t="s">
        <v>4389</v>
      </c>
      <c r="D991" s="45" t="s">
        <v>6873</v>
      </c>
      <c r="E991" s="101"/>
      <c r="F991" s="101"/>
      <c r="G991" s="45" t="s">
        <v>5625</v>
      </c>
      <c r="H991" s="45" t="s">
        <v>5626</v>
      </c>
      <c r="I991" s="101"/>
      <c r="J991" s="51" t="s">
        <v>7427</v>
      </c>
      <c r="K991" s="51"/>
      <c r="L991" s="45" t="s">
        <v>7406</v>
      </c>
      <c r="M991" s="134">
        <v>0</v>
      </c>
      <c r="N991" s="45" t="s">
        <v>8434</v>
      </c>
      <c r="O991" s="45" t="s">
        <v>8439</v>
      </c>
      <c r="P991" s="101" t="s">
        <v>156</v>
      </c>
      <c r="Q991" s="101" t="s">
        <v>80</v>
      </c>
      <c r="R991" s="101"/>
      <c r="S991" s="101"/>
    </row>
    <row r="992" spans="1:19" x14ac:dyDescent="0.35">
      <c r="A992" s="99" t="s">
        <v>4283</v>
      </c>
      <c r="B992" s="100"/>
      <c r="C992" s="101" t="s">
        <v>4388</v>
      </c>
      <c r="D992" s="45" t="s">
        <v>7082</v>
      </c>
      <c r="E992" s="101"/>
      <c r="F992" s="101"/>
      <c r="G992" s="45" t="s">
        <v>5623</v>
      </c>
      <c r="H992" s="45" t="s">
        <v>5624</v>
      </c>
      <c r="I992" s="101"/>
      <c r="J992" s="51" t="s">
        <v>7427</v>
      </c>
      <c r="K992" s="51"/>
      <c r="L992" s="101" t="s">
        <v>7406</v>
      </c>
      <c r="M992" s="102">
        <v>0</v>
      </c>
      <c r="N992" s="101" t="s">
        <v>8434</v>
      </c>
      <c r="O992" s="101" t="s">
        <v>8439</v>
      </c>
      <c r="P992" s="101" t="s">
        <v>163</v>
      </c>
      <c r="Q992" s="101" t="s">
        <v>80</v>
      </c>
      <c r="R992" s="101"/>
      <c r="S992" s="101"/>
    </row>
    <row r="993" spans="1:19" x14ac:dyDescent="0.35">
      <c r="A993" s="99" t="s">
        <v>4283</v>
      </c>
      <c r="B993" s="100"/>
      <c r="C993" s="101" t="s">
        <v>4334</v>
      </c>
      <c r="D993" s="57" t="s">
        <v>7083</v>
      </c>
      <c r="E993" s="101"/>
      <c r="F993" s="101"/>
      <c r="G993" s="45" t="s">
        <v>5503</v>
      </c>
      <c r="H993" s="45" t="s">
        <v>5504</v>
      </c>
      <c r="I993" s="101"/>
      <c r="J993" s="51" t="s">
        <v>7427</v>
      </c>
      <c r="K993" s="51"/>
      <c r="L993" s="45" t="s">
        <v>7406</v>
      </c>
      <c r="M993" s="134">
        <v>0</v>
      </c>
      <c r="N993" s="45" t="s">
        <v>8434</v>
      </c>
      <c r="O993" s="45" t="s">
        <v>8439</v>
      </c>
      <c r="P993" s="101" t="s">
        <v>262</v>
      </c>
      <c r="Q993" s="101" t="s">
        <v>80</v>
      </c>
      <c r="R993" s="101"/>
      <c r="S993" s="101"/>
    </row>
    <row r="994" spans="1:19" x14ac:dyDescent="0.35">
      <c r="A994" s="99" t="s">
        <v>4283</v>
      </c>
      <c r="B994" s="100"/>
      <c r="C994" s="101" t="s">
        <v>4301</v>
      </c>
      <c r="D994" s="57" t="s">
        <v>7085</v>
      </c>
      <c r="E994" s="101"/>
      <c r="F994" s="101"/>
      <c r="G994" s="45" t="s">
        <v>5438</v>
      </c>
      <c r="H994" s="45" t="s">
        <v>5439</v>
      </c>
      <c r="I994" s="101"/>
      <c r="J994" s="51" t="s">
        <v>7427</v>
      </c>
      <c r="K994" s="51"/>
      <c r="L994" s="101" t="s">
        <v>91</v>
      </c>
      <c r="M994" s="102">
        <v>0</v>
      </c>
      <c r="N994" s="101" t="s">
        <v>8434</v>
      </c>
      <c r="O994" s="101" t="s">
        <v>8439</v>
      </c>
      <c r="P994" s="101" t="s">
        <v>92</v>
      </c>
      <c r="Q994" s="101" t="s">
        <v>80</v>
      </c>
      <c r="R994" s="101"/>
      <c r="S994" s="101"/>
    </row>
    <row r="995" spans="1:19" x14ac:dyDescent="0.35">
      <c r="A995" s="99" t="s">
        <v>4283</v>
      </c>
      <c r="B995" s="100"/>
      <c r="C995" s="101" t="s">
        <v>4336</v>
      </c>
      <c r="D995" s="45" t="s">
        <v>7086</v>
      </c>
      <c r="E995" s="101"/>
      <c r="F995" s="101"/>
      <c r="G995" s="45" t="s">
        <v>5507</v>
      </c>
      <c r="H995" s="45" t="s">
        <v>5508</v>
      </c>
      <c r="I995" s="101"/>
      <c r="J995" s="51" t="s">
        <v>7427</v>
      </c>
      <c r="K995" s="51"/>
      <c r="L995" s="45" t="s">
        <v>7406</v>
      </c>
      <c r="M995" s="134">
        <v>0</v>
      </c>
      <c r="N995" s="45" t="s">
        <v>8434</v>
      </c>
      <c r="O995" s="45" t="s">
        <v>8439</v>
      </c>
      <c r="P995" s="101" t="s">
        <v>262</v>
      </c>
      <c r="Q995" s="101" t="s">
        <v>80</v>
      </c>
      <c r="R995" s="101"/>
      <c r="S995" s="101"/>
    </row>
    <row r="996" spans="1:19" x14ac:dyDescent="0.35">
      <c r="A996" s="99" t="s">
        <v>4283</v>
      </c>
      <c r="B996" s="100"/>
      <c r="C996" s="101" t="s">
        <v>4288</v>
      </c>
      <c r="D996" s="45" t="s">
        <v>6874</v>
      </c>
      <c r="E996" s="101"/>
      <c r="F996" s="101"/>
      <c r="G996" s="45" t="s">
        <v>5408</v>
      </c>
      <c r="H996" s="45" t="s">
        <v>5409</v>
      </c>
      <c r="I996" s="101"/>
      <c r="J996" s="51" t="s">
        <v>7427</v>
      </c>
      <c r="K996" s="51"/>
      <c r="L996" s="45" t="s">
        <v>7406</v>
      </c>
      <c r="M996" s="134">
        <v>0</v>
      </c>
      <c r="N996" s="45" t="s">
        <v>8434</v>
      </c>
      <c r="O996" s="45" t="s">
        <v>8439</v>
      </c>
      <c r="P996" s="101" t="s">
        <v>195</v>
      </c>
      <c r="Q996" s="101" t="s">
        <v>80</v>
      </c>
      <c r="R996" s="101"/>
      <c r="S996" s="101"/>
    </row>
    <row r="997" spans="1:19" x14ac:dyDescent="0.35">
      <c r="A997" s="99" t="s">
        <v>4283</v>
      </c>
      <c r="B997" s="100"/>
      <c r="C997" s="101" t="s">
        <v>1877</v>
      </c>
      <c r="D997" s="45" t="s">
        <v>7087</v>
      </c>
      <c r="E997" s="101"/>
      <c r="F997" s="101"/>
      <c r="G997" s="45" t="s">
        <v>5627</v>
      </c>
      <c r="H997" s="45" t="s">
        <v>5628</v>
      </c>
      <c r="I997" s="101"/>
      <c r="J997" s="51" t="s">
        <v>7427</v>
      </c>
      <c r="K997" s="51"/>
      <c r="L997" s="101" t="s">
        <v>7406</v>
      </c>
      <c r="M997" s="102">
        <v>0</v>
      </c>
      <c r="N997" s="101" t="s">
        <v>8434</v>
      </c>
      <c r="O997" s="101" t="s">
        <v>8439</v>
      </c>
      <c r="P997" s="101" t="s">
        <v>163</v>
      </c>
      <c r="Q997" s="101" t="s">
        <v>80</v>
      </c>
      <c r="R997" s="101"/>
      <c r="S997" s="101"/>
    </row>
    <row r="998" spans="1:19" x14ac:dyDescent="0.35">
      <c r="A998" s="99" t="s">
        <v>4283</v>
      </c>
      <c r="B998" s="100"/>
      <c r="C998" s="101" t="s">
        <v>4399</v>
      </c>
      <c r="D998" s="45" t="s">
        <v>7088</v>
      </c>
      <c r="E998" s="101"/>
      <c r="F998" s="101"/>
      <c r="G998" s="45" t="s">
        <v>5649</v>
      </c>
      <c r="H998" s="45" t="s">
        <v>5650</v>
      </c>
      <c r="I998" s="101"/>
      <c r="J998" s="51" t="s">
        <v>7427</v>
      </c>
      <c r="K998" s="51"/>
      <c r="L998" s="101" t="s">
        <v>7406</v>
      </c>
      <c r="M998" s="102">
        <v>0</v>
      </c>
      <c r="N998" s="101" t="s">
        <v>8434</v>
      </c>
      <c r="O998" s="101" t="s">
        <v>8439</v>
      </c>
      <c r="P998" s="101" t="s">
        <v>6333</v>
      </c>
      <c r="Q998" s="101" t="s">
        <v>80</v>
      </c>
      <c r="R998" s="101"/>
      <c r="S998" s="101"/>
    </row>
    <row r="999" spans="1:19" x14ac:dyDescent="0.35">
      <c r="A999" s="99" t="s">
        <v>4283</v>
      </c>
      <c r="B999" s="100"/>
      <c r="C999" s="101" t="s">
        <v>4394</v>
      </c>
      <c r="D999" s="45" t="s">
        <v>7089</v>
      </c>
      <c r="E999" s="101"/>
      <c r="F999" s="101"/>
      <c r="G999" s="45" t="s">
        <v>5639</v>
      </c>
      <c r="H999" s="45" t="s">
        <v>5640</v>
      </c>
      <c r="I999" s="101"/>
      <c r="J999" s="51" t="s">
        <v>7427</v>
      </c>
      <c r="K999" s="51"/>
      <c r="L999" s="101" t="s">
        <v>7406</v>
      </c>
      <c r="M999" s="102">
        <v>0</v>
      </c>
      <c r="N999" s="101" t="s">
        <v>8434</v>
      </c>
      <c r="O999" s="101" t="s">
        <v>8439</v>
      </c>
      <c r="P999" s="101" t="s">
        <v>6331</v>
      </c>
      <c r="Q999" s="101" t="s">
        <v>80</v>
      </c>
      <c r="R999" s="101"/>
      <c r="S999" s="101"/>
    </row>
    <row r="1000" spans="1:19" x14ac:dyDescent="0.35">
      <c r="A1000" s="99" t="s">
        <v>4283</v>
      </c>
      <c r="B1000" s="100"/>
      <c r="C1000" s="101" t="s">
        <v>4398</v>
      </c>
      <c r="D1000" s="45" t="s">
        <v>7090</v>
      </c>
      <c r="E1000" s="101"/>
      <c r="F1000" s="101"/>
      <c r="G1000" s="45" t="s">
        <v>5647</v>
      </c>
      <c r="H1000" s="45" t="s">
        <v>5648</v>
      </c>
      <c r="I1000" s="101"/>
      <c r="J1000" s="51" t="s">
        <v>7427</v>
      </c>
      <c r="K1000" s="51"/>
      <c r="L1000" s="101" t="s">
        <v>7406</v>
      </c>
      <c r="M1000" s="102">
        <v>0</v>
      </c>
      <c r="N1000" s="101" t="s">
        <v>8434</v>
      </c>
      <c r="O1000" s="101" t="s">
        <v>8439</v>
      </c>
      <c r="P1000" s="101" t="s">
        <v>6332</v>
      </c>
      <c r="Q1000" s="101" t="s">
        <v>80</v>
      </c>
      <c r="R1000" s="101"/>
      <c r="S1000" s="101"/>
    </row>
    <row r="1001" spans="1:19" x14ac:dyDescent="0.35">
      <c r="A1001" s="99" t="s">
        <v>4283</v>
      </c>
      <c r="B1001" s="100"/>
      <c r="C1001" s="101" t="s">
        <v>4289</v>
      </c>
      <c r="D1001" s="45" t="s">
        <v>6875</v>
      </c>
      <c r="E1001" s="101"/>
      <c r="F1001" s="101"/>
      <c r="G1001" s="45" t="s">
        <v>5410</v>
      </c>
      <c r="H1001" s="45" t="s">
        <v>5411</v>
      </c>
      <c r="I1001" s="101"/>
      <c r="J1001" s="51" t="s">
        <v>7427</v>
      </c>
      <c r="K1001" s="51"/>
      <c r="L1001" s="45" t="s">
        <v>7406</v>
      </c>
      <c r="M1001" s="134">
        <v>0</v>
      </c>
      <c r="N1001" s="45" t="s">
        <v>8434</v>
      </c>
      <c r="O1001" s="45" t="s">
        <v>8439</v>
      </c>
      <c r="P1001" s="101" t="s">
        <v>195</v>
      </c>
      <c r="Q1001" s="101" t="s">
        <v>80</v>
      </c>
      <c r="R1001" s="101"/>
      <c r="S1001" s="101"/>
    </row>
    <row r="1002" spans="1:19" x14ac:dyDescent="0.35">
      <c r="A1002" s="99" t="s">
        <v>4283</v>
      </c>
      <c r="B1002" s="100"/>
      <c r="C1002" s="101" t="s">
        <v>1881</v>
      </c>
      <c r="D1002" s="45" t="s">
        <v>7091</v>
      </c>
      <c r="E1002" s="101"/>
      <c r="F1002" s="101"/>
      <c r="G1002" s="45" t="s">
        <v>5587</v>
      </c>
      <c r="H1002" s="45" t="s">
        <v>5588</v>
      </c>
      <c r="I1002" s="101"/>
      <c r="J1002" s="51" t="s">
        <v>7427</v>
      </c>
      <c r="K1002" s="51"/>
      <c r="L1002" s="45" t="s">
        <v>7406</v>
      </c>
      <c r="M1002" s="134">
        <v>0</v>
      </c>
      <c r="N1002" s="45" t="s">
        <v>8434</v>
      </c>
      <c r="O1002" s="45" t="s">
        <v>8439</v>
      </c>
      <c r="P1002" s="101" t="s">
        <v>1871</v>
      </c>
      <c r="Q1002" s="101" t="s">
        <v>80</v>
      </c>
      <c r="R1002" s="101"/>
      <c r="S1002" s="101"/>
    </row>
    <row r="1003" spans="1:19" x14ac:dyDescent="0.35">
      <c r="A1003" s="99" t="s">
        <v>4283</v>
      </c>
      <c r="B1003" s="100"/>
      <c r="C1003" s="101" t="s">
        <v>4370</v>
      </c>
      <c r="D1003" s="45" t="s">
        <v>7092</v>
      </c>
      <c r="E1003" s="101"/>
      <c r="F1003" s="101"/>
      <c r="G1003" s="45" t="s">
        <v>5583</v>
      </c>
      <c r="H1003" s="45" t="s">
        <v>5584</v>
      </c>
      <c r="I1003" s="101"/>
      <c r="J1003" s="51" t="s">
        <v>7427</v>
      </c>
      <c r="K1003" s="51"/>
      <c r="L1003" s="45" t="s">
        <v>7406</v>
      </c>
      <c r="M1003" s="134">
        <v>0</v>
      </c>
      <c r="N1003" s="45" t="s">
        <v>8434</v>
      </c>
      <c r="O1003" s="45" t="s">
        <v>8439</v>
      </c>
      <c r="P1003" s="101" t="s">
        <v>266</v>
      </c>
      <c r="Q1003" s="101" t="s">
        <v>80</v>
      </c>
      <c r="R1003" s="101"/>
      <c r="S1003" s="101"/>
    </row>
    <row r="1004" spans="1:19" x14ac:dyDescent="0.35">
      <c r="A1004" s="99" t="s">
        <v>4283</v>
      </c>
      <c r="B1004" s="100"/>
      <c r="C1004" s="101" t="s">
        <v>4294</v>
      </c>
      <c r="D1004" s="45" t="s">
        <v>7093</v>
      </c>
      <c r="E1004" s="101"/>
      <c r="F1004" s="101"/>
      <c r="G1004" s="45" t="s">
        <v>5422</v>
      </c>
      <c r="H1004" s="45" t="s">
        <v>5423</v>
      </c>
      <c r="I1004" s="101"/>
      <c r="J1004" s="51" t="s">
        <v>7427</v>
      </c>
      <c r="K1004" s="51"/>
      <c r="L1004" s="45" t="s">
        <v>7406</v>
      </c>
      <c r="M1004" s="134">
        <v>0</v>
      </c>
      <c r="N1004" s="45" t="s">
        <v>8434</v>
      </c>
      <c r="O1004" s="45" t="s">
        <v>8439</v>
      </c>
      <c r="P1004" s="101" t="s">
        <v>6314</v>
      </c>
      <c r="Q1004" s="101" t="s">
        <v>80</v>
      </c>
      <c r="R1004" s="101"/>
      <c r="S1004" s="101"/>
    </row>
    <row r="1005" spans="1:19" x14ac:dyDescent="0.35">
      <c r="A1005" s="99" t="s">
        <v>4283</v>
      </c>
      <c r="B1005" s="100"/>
      <c r="C1005" s="101" t="s">
        <v>4317</v>
      </c>
      <c r="D1005" s="45" t="s">
        <v>7094</v>
      </c>
      <c r="E1005" s="101"/>
      <c r="F1005" s="101"/>
      <c r="G1005" s="45" t="s">
        <v>5470</v>
      </c>
      <c r="H1005" s="45" t="s">
        <v>5471</v>
      </c>
      <c r="I1005" s="101"/>
      <c r="J1005" s="51" t="s">
        <v>7427</v>
      </c>
      <c r="K1005" s="51"/>
      <c r="L1005" s="45" t="s">
        <v>7406</v>
      </c>
      <c r="M1005" s="134">
        <v>0</v>
      </c>
      <c r="N1005" s="45" t="s">
        <v>8434</v>
      </c>
      <c r="O1005" s="45" t="s">
        <v>8439</v>
      </c>
      <c r="P1005" s="101" t="s">
        <v>6323</v>
      </c>
      <c r="Q1005" s="101" t="s">
        <v>80</v>
      </c>
      <c r="R1005" s="101"/>
      <c r="S1005" s="101"/>
    </row>
    <row r="1006" spans="1:19" x14ac:dyDescent="0.35">
      <c r="A1006" s="99" t="s">
        <v>4283</v>
      </c>
      <c r="B1006" s="100"/>
      <c r="C1006" s="101" t="s">
        <v>4302</v>
      </c>
      <c r="D1006" s="57" t="s">
        <v>7095</v>
      </c>
      <c r="E1006" s="101"/>
      <c r="F1006" s="101"/>
      <c r="G1006" s="45" t="s">
        <v>5440</v>
      </c>
      <c r="H1006" s="45" t="s">
        <v>5441</v>
      </c>
      <c r="I1006" s="101"/>
      <c r="J1006" s="51" t="s">
        <v>7427</v>
      </c>
      <c r="K1006" s="51"/>
      <c r="L1006" s="101" t="s">
        <v>91</v>
      </c>
      <c r="M1006" s="102">
        <v>0</v>
      </c>
      <c r="N1006" s="101" t="s">
        <v>8434</v>
      </c>
      <c r="O1006" s="101" t="s">
        <v>8439</v>
      </c>
      <c r="P1006" s="101" t="s">
        <v>92</v>
      </c>
      <c r="Q1006" s="101" t="s">
        <v>80</v>
      </c>
      <c r="R1006" s="101"/>
      <c r="S1006" s="101"/>
    </row>
    <row r="1007" spans="1:19" x14ac:dyDescent="0.35">
      <c r="A1007" s="99" t="s">
        <v>4283</v>
      </c>
      <c r="B1007" s="100"/>
      <c r="C1007" s="101" t="s">
        <v>4305</v>
      </c>
      <c r="D1007" s="57" t="s">
        <v>7096</v>
      </c>
      <c r="E1007" s="101"/>
      <c r="F1007" s="101"/>
      <c r="G1007" s="45" t="s">
        <v>5446</v>
      </c>
      <c r="H1007" s="45" t="s">
        <v>5447</v>
      </c>
      <c r="I1007" s="101"/>
      <c r="J1007" s="51" t="s">
        <v>7427</v>
      </c>
      <c r="K1007" s="51"/>
      <c r="L1007" s="101" t="s">
        <v>91</v>
      </c>
      <c r="M1007" s="102">
        <v>0</v>
      </c>
      <c r="N1007" s="101" t="s">
        <v>8434</v>
      </c>
      <c r="O1007" s="101" t="s">
        <v>8439</v>
      </c>
      <c r="P1007" s="101" t="s">
        <v>92</v>
      </c>
      <c r="Q1007" s="101" t="s">
        <v>80</v>
      </c>
      <c r="R1007" s="101"/>
      <c r="S1007" s="101"/>
    </row>
    <row r="1008" spans="1:19" x14ac:dyDescent="0.35">
      <c r="A1008" s="99" t="s">
        <v>4283</v>
      </c>
      <c r="B1008" s="100"/>
      <c r="C1008" s="101" t="s">
        <v>4304</v>
      </c>
      <c r="D1008" s="57" t="s">
        <v>7097</v>
      </c>
      <c r="E1008" s="101"/>
      <c r="F1008" s="101"/>
      <c r="G1008" s="45" t="s">
        <v>5444</v>
      </c>
      <c r="H1008" s="45" t="s">
        <v>5445</v>
      </c>
      <c r="I1008" s="101"/>
      <c r="J1008" s="51" t="s">
        <v>7427</v>
      </c>
      <c r="K1008" s="51"/>
      <c r="L1008" s="101" t="s">
        <v>91</v>
      </c>
      <c r="M1008" s="102">
        <v>0</v>
      </c>
      <c r="N1008" s="101" t="s">
        <v>8434</v>
      </c>
      <c r="O1008" s="101" t="s">
        <v>8439</v>
      </c>
      <c r="P1008" s="101" t="s">
        <v>92</v>
      </c>
      <c r="Q1008" s="101" t="s">
        <v>80</v>
      </c>
      <c r="R1008" s="101"/>
      <c r="S1008" s="101"/>
    </row>
    <row r="1009" spans="1:19" x14ac:dyDescent="0.35">
      <c r="A1009" s="99" t="s">
        <v>4283</v>
      </c>
      <c r="B1009" s="100"/>
      <c r="C1009" s="101" t="s">
        <v>4303</v>
      </c>
      <c r="D1009" s="57" t="s">
        <v>7098</v>
      </c>
      <c r="E1009" s="101"/>
      <c r="F1009" s="101"/>
      <c r="G1009" s="45" t="s">
        <v>5442</v>
      </c>
      <c r="H1009" s="45" t="s">
        <v>5443</v>
      </c>
      <c r="I1009" s="101"/>
      <c r="J1009" s="51" t="s">
        <v>7427</v>
      </c>
      <c r="K1009" s="51"/>
      <c r="L1009" s="107" t="s">
        <v>91</v>
      </c>
      <c r="M1009" s="124">
        <v>0</v>
      </c>
      <c r="N1009" s="107" t="s">
        <v>8434</v>
      </c>
      <c r="O1009" s="107" t="s">
        <v>8439</v>
      </c>
      <c r="P1009" s="101" t="s">
        <v>92</v>
      </c>
      <c r="Q1009" s="101" t="s">
        <v>80</v>
      </c>
      <c r="R1009" s="101"/>
      <c r="S1009" s="101"/>
    </row>
    <row r="1010" spans="1:19" x14ac:dyDescent="0.35">
      <c r="A1010" s="99" t="s">
        <v>4283</v>
      </c>
      <c r="B1010" s="100"/>
      <c r="C1010" s="101" t="s">
        <v>1878</v>
      </c>
      <c r="D1010" s="45" t="s">
        <v>7099</v>
      </c>
      <c r="E1010" s="101"/>
      <c r="F1010" s="101"/>
      <c r="G1010" s="45" t="s">
        <v>5653</v>
      </c>
      <c r="H1010" s="45" t="s">
        <v>5654</v>
      </c>
      <c r="I1010" s="101"/>
      <c r="J1010" s="51" t="s">
        <v>7427</v>
      </c>
      <c r="K1010" s="51"/>
      <c r="L1010" s="45" t="s">
        <v>7406</v>
      </c>
      <c r="M1010" s="134">
        <v>0</v>
      </c>
      <c r="N1010" s="45" t="s">
        <v>8434</v>
      </c>
      <c r="O1010" s="45" t="s">
        <v>8439</v>
      </c>
      <c r="P1010" s="101" t="s">
        <v>157</v>
      </c>
      <c r="Q1010" s="101" t="s">
        <v>80</v>
      </c>
      <c r="R1010" s="101"/>
      <c r="S1010" s="101"/>
    </row>
    <row r="1011" spans="1:19" x14ac:dyDescent="0.35">
      <c r="A1011" s="99" t="s">
        <v>4283</v>
      </c>
      <c r="B1011" s="100"/>
      <c r="C1011" s="101" t="s">
        <v>4340</v>
      </c>
      <c r="D1011" s="45" t="s">
        <v>7100</v>
      </c>
      <c r="E1011" s="101"/>
      <c r="F1011" s="101"/>
      <c r="G1011" s="45" t="s">
        <v>5515</v>
      </c>
      <c r="H1011" s="45" t="s">
        <v>5516</v>
      </c>
      <c r="I1011" s="101"/>
      <c r="J1011" s="51" t="s">
        <v>7427</v>
      </c>
      <c r="K1011" s="51"/>
      <c r="L1011" s="45" t="s">
        <v>7406</v>
      </c>
      <c r="M1011" s="134">
        <v>0</v>
      </c>
      <c r="N1011" s="45" t="s">
        <v>8434</v>
      </c>
      <c r="O1011" s="45" t="s">
        <v>8439</v>
      </c>
      <c r="P1011" s="101" t="s">
        <v>262</v>
      </c>
      <c r="Q1011" s="101" t="s">
        <v>80</v>
      </c>
      <c r="R1011" s="101"/>
      <c r="S1011" s="101"/>
    </row>
    <row r="1012" spans="1:19" x14ac:dyDescent="0.35">
      <c r="A1012" s="99" t="s">
        <v>4283</v>
      </c>
      <c r="B1012" s="100"/>
      <c r="C1012" s="101" t="s">
        <v>4374</v>
      </c>
      <c r="D1012" s="45" t="s">
        <v>7101</v>
      </c>
      <c r="E1012" s="101"/>
      <c r="F1012" s="101"/>
      <c r="G1012" s="45" t="s">
        <v>5593</v>
      </c>
      <c r="H1012" s="45" t="s">
        <v>5594</v>
      </c>
      <c r="I1012" s="101"/>
      <c r="J1012" s="51" t="s">
        <v>7427</v>
      </c>
      <c r="K1012" s="51"/>
      <c r="L1012" s="45" t="s">
        <v>7406</v>
      </c>
      <c r="M1012" s="134">
        <v>0</v>
      </c>
      <c r="N1012" s="45" t="s">
        <v>8434</v>
      </c>
      <c r="O1012" s="45" t="s">
        <v>8439</v>
      </c>
      <c r="P1012" s="101" t="s">
        <v>6311</v>
      </c>
      <c r="Q1012" s="101" t="s">
        <v>80</v>
      </c>
      <c r="R1012" s="101"/>
      <c r="S1012" s="101"/>
    </row>
    <row r="1013" spans="1:19" x14ac:dyDescent="0.35">
      <c r="A1013" s="99" t="s">
        <v>4283</v>
      </c>
      <c r="B1013" s="100"/>
      <c r="C1013" s="101" t="s">
        <v>4385</v>
      </c>
      <c r="D1013" s="45" t="s">
        <v>7102</v>
      </c>
      <c r="E1013" s="101"/>
      <c r="F1013" s="101"/>
      <c r="G1013" s="45" t="s">
        <v>5617</v>
      </c>
      <c r="H1013" s="45" t="s">
        <v>5618</v>
      </c>
      <c r="I1013" s="101"/>
      <c r="J1013" s="51" t="s">
        <v>7427</v>
      </c>
      <c r="K1013" s="51"/>
      <c r="L1013" s="101" t="s">
        <v>7406</v>
      </c>
      <c r="M1013" s="102">
        <v>0</v>
      </c>
      <c r="N1013" s="101" t="s">
        <v>8434</v>
      </c>
      <c r="O1013" s="101" t="s">
        <v>8439</v>
      </c>
      <c r="P1013" s="101" t="s">
        <v>6330</v>
      </c>
      <c r="Q1013" s="101" t="s">
        <v>80</v>
      </c>
      <c r="R1013" s="101"/>
      <c r="S1013" s="101"/>
    </row>
    <row r="1014" spans="1:19" x14ac:dyDescent="0.35">
      <c r="A1014" s="99" t="s">
        <v>4283</v>
      </c>
      <c r="B1014" s="100"/>
      <c r="C1014" s="101" t="s">
        <v>4371</v>
      </c>
      <c r="D1014" s="45" t="s">
        <v>7103</v>
      </c>
      <c r="E1014" s="101"/>
      <c r="F1014" s="101"/>
      <c r="G1014" s="45" t="s">
        <v>5585</v>
      </c>
      <c r="H1014" s="45" t="s">
        <v>5586</v>
      </c>
      <c r="I1014" s="101"/>
      <c r="J1014" s="51" t="s">
        <v>7427</v>
      </c>
      <c r="K1014" s="51"/>
      <c r="L1014" s="45" t="s">
        <v>7406</v>
      </c>
      <c r="M1014" s="134">
        <v>0</v>
      </c>
      <c r="N1014" s="45" t="s">
        <v>8434</v>
      </c>
      <c r="O1014" s="45" t="s">
        <v>8439</v>
      </c>
      <c r="P1014" s="101" t="s">
        <v>266</v>
      </c>
      <c r="Q1014" s="101" t="s">
        <v>80</v>
      </c>
      <c r="R1014" s="101"/>
      <c r="S1014" s="101"/>
    </row>
    <row r="1015" spans="1:19" x14ac:dyDescent="0.35">
      <c r="A1015" s="99" t="s">
        <v>4283</v>
      </c>
      <c r="B1015" s="100"/>
      <c r="C1015" s="101" t="s">
        <v>4297</v>
      </c>
      <c r="D1015" s="45" t="s">
        <v>7039</v>
      </c>
      <c r="E1015" s="101"/>
      <c r="F1015" s="101"/>
      <c r="G1015" s="45" t="s">
        <v>5428</v>
      </c>
      <c r="H1015" s="45" t="s">
        <v>5429</v>
      </c>
      <c r="I1015" s="101"/>
      <c r="J1015" s="51" t="s">
        <v>7427</v>
      </c>
      <c r="K1015" s="51"/>
      <c r="L1015" s="45" t="s">
        <v>7406</v>
      </c>
      <c r="M1015" s="134">
        <v>0</v>
      </c>
      <c r="N1015" s="45" t="s">
        <v>8434</v>
      </c>
      <c r="O1015" s="45" t="s">
        <v>8439</v>
      </c>
      <c r="P1015" s="101" t="s">
        <v>6317</v>
      </c>
      <c r="Q1015" s="101" t="s">
        <v>80</v>
      </c>
      <c r="R1015" s="101"/>
      <c r="S1015" s="101"/>
    </row>
    <row r="1016" spans="1:19" x14ac:dyDescent="0.35">
      <c r="A1016" s="99" t="s">
        <v>4283</v>
      </c>
      <c r="B1016" s="100"/>
      <c r="C1016" s="101" t="s">
        <v>4299</v>
      </c>
      <c r="D1016" s="45" t="s">
        <v>7040</v>
      </c>
      <c r="E1016" s="101"/>
      <c r="F1016" s="101"/>
      <c r="G1016" s="45" t="s">
        <v>5434</v>
      </c>
      <c r="H1016" s="45" t="s">
        <v>5435</v>
      </c>
      <c r="I1016" s="101"/>
      <c r="J1016" s="51" t="s">
        <v>7427</v>
      </c>
      <c r="K1016" s="51"/>
      <c r="L1016" s="45" t="s">
        <v>7406</v>
      </c>
      <c r="M1016" s="134">
        <v>0</v>
      </c>
      <c r="N1016" s="45" t="s">
        <v>8434</v>
      </c>
      <c r="O1016" s="45" t="s">
        <v>8439</v>
      </c>
      <c r="P1016" s="101" t="s">
        <v>6318</v>
      </c>
      <c r="Q1016" s="101" t="s">
        <v>80</v>
      </c>
      <c r="R1016" s="101"/>
      <c r="S1016" s="101"/>
    </row>
    <row r="1017" spans="1:19" x14ac:dyDescent="0.35">
      <c r="A1017" s="99" t="s">
        <v>4283</v>
      </c>
      <c r="B1017" s="100"/>
      <c r="C1017" s="101" t="s">
        <v>4298</v>
      </c>
      <c r="D1017" s="45" t="s">
        <v>6876</v>
      </c>
      <c r="E1017" s="101"/>
      <c r="F1017" s="101"/>
      <c r="G1017" s="45" t="s">
        <v>5432</v>
      </c>
      <c r="H1017" s="45" t="s">
        <v>5433</v>
      </c>
      <c r="I1017" s="101"/>
      <c r="J1017" s="51" t="s">
        <v>7427</v>
      </c>
      <c r="K1017" s="51"/>
      <c r="L1017" s="45" t="s">
        <v>7406</v>
      </c>
      <c r="M1017" s="134">
        <v>0</v>
      </c>
      <c r="N1017" s="45" t="s">
        <v>8434</v>
      </c>
      <c r="O1017" s="45" t="s">
        <v>8439</v>
      </c>
      <c r="P1017" s="101" t="s">
        <v>6318</v>
      </c>
      <c r="Q1017" s="101" t="s">
        <v>80</v>
      </c>
      <c r="R1017" s="101"/>
      <c r="S1017" s="101"/>
    </row>
    <row r="1018" spans="1:19" x14ac:dyDescent="0.35">
      <c r="A1018" s="99" t="s">
        <v>4283</v>
      </c>
      <c r="B1018" s="100"/>
      <c r="C1018" s="101" t="s">
        <v>4300</v>
      </c>
      <c r="D1018" s="45" t="s">
        <v>6877</v>
      </c>
      <c r="E1018" s="101"/>
      <c r="F1018" s="101"/>
      <c r="G1018" s="45" t="s">
        <v>5436</v>
      </c>
      <c r="H1018" s="45" t="s">
        <v>5437</v>
      </c>
      <c r="I1018" s="101"/>
      <c r="J1018" s="51" t="s">
        <v>7427</v>
      </c>
      <c r="K1018" s="51"/>
      <c r="L1018" s="45" t="s">
        <v>7406</v>
      </c>
      <c r="M1018" s="134">
        <v>0</v>
      </c>
      <c r="N1018" s="45" t="s">
        <v>8434</v>
      </c>
      <c r="O1018" s="45" t="s">
        <v>8439</v>
      </c>
      <c r="P1018" s="101" t="s">
        <v>6319</v>
      </c>
      <c r="Q1018" s="101" t="s">
        <v>80</v>
      </c>
      <c r="R1018" s="101"/>
      <c r="S1018" s="101"/>
    </row>
    <row r="1019" spans="1:19" x14ac:dyDescent="0.35">
      <c r="A1019" s="99" t="s">
        <v>4283</v>
      </c>
      <c r="B1019" s="100"/>
      <c r="C1019" s="101" t="s">
        <v>4286</v>
      </c>
      <c r="D1019" s="45" t="s">
        <v>7104</v>
      </c>
      <c r="E1019" s="101"/>
      <c r="F1019" s="101"/>
      <c r="G1019" s="45" t="s">
        <v>5404</v>
      </c>
      <c r="H1019" s="45" t="s">
        <v>5405</v>
      </c>
      <c r="I1019" s="101"/>
      <c r="J1019" s="51" t="s">
        <v>7427</v>
      </c>
      <c r="K1019" s="51"/>
      <c r="L1019" s="45" t="s">
        <v>7406</v>
      </c>
      <c r="M1019" s="134">
        <v>0</v>
      </c>
      <c r="N1019" s="45" t="s">
        <v>8434</v>
      </c>
      <c r="O1019" s="45" t="s">
        <v>8439</v>
      </c>
      <c r="P1019" s="101" t="s">
        <v>195</v>
      </c>
      <c r="Q1019" s="101" t="s">
        <v>80</v>
      </c>
      <c r="R1019" s="101"/>
      <c r="S1019" s="101"/>
    </row>
    <row r="1020" spans="1:19" x14ac:dyDescent="0.35">
      <c r="A1020" s="99" t="s">
        <v>4283</v>
      </c>
      <c r="B1020" s="100"/>
      <c r="C1020" s="101" t="s">
        <v>4361</v>
      </c>
      <c r="D1020" s="45" t="s">
        <v>7105</v>
      </c>
      <c r="E1020" s="101"/>
      <c r="F1020" s="101"/>
      <c r="G1020" s="45" t="s">
        <v>5563</v>
      </c>
      <c r="H1020" s="45" t="s">
        <v>5564</v>
      </c>
      <c r="I1020" s="101"/>
      <c r="J1020" s="51" t="s">
        <v>7427</v>
      </c>
      <c r="K1020" s="51"/>
      <c r="L1020" s="45" t="s">
        <v>7406</v>
      </c>
      <c r="M1020" s="134">
        <v>0</v>
      </c>
      <c r="N1020" s="45" t="s">
        <v>8434</v>
      </c>
      <c r="O1020" s="45" t="s">
        <v>8439</v>
      </c>
      <c r="P1020" s="101" t="s">
        <v>262</v>
      </c>
      <c r="Q1020" s="101" t="s">
        <v>80</v>
      </c>
      <c r="R1020" s="101"/>
      <c r="S1020" s="101"/>
    </row>
    <row r="1021" spans="1:19" x14ac:dyDescent="0.35">
      <c r="A1021" s="99" t="s">
        <v>4283</v>
      </c>
      <c r="B1021" s="100"/>
      <c r="C1021" s="101" t="s">
        <v>4320</v>
      </c>
      <c r="D1021" s="45" t="s">
        <v>7106</v>
      </c>
      <c r="E1021" s="101"/>
      <c r="F1021" s="101"/>
      <c r="G1021" s="45" t="s">
        <v>5475</v>
      </c>
      <c r="H1021" s="45" t="s">
        <v>5476</v>
      </c>
      <c r="I1021" s="101"/>
      <c r="J1021" s="51" t="s">
        <v>7427</v>
      </c>
      <c r="K1021" s="51"/>
      <c r="L1021" s="45" t="s">
        <v>7406</v>
      </c>
      <c r="M1021" s="134">
        <v>0</v>
      </c>
      <c r="N1021" s="45" t="s">
        <v>8434</v>
      </c>
      <c r="O1021" s="45" t="s">
        <v>8439</v>
      </c>
      <c r="P1021" s="101" t="s">
        <v>6306</v>
      </c>
      <c r="Q1021" s="101" t="s">
        <v>80</v>
      </c>
      <c r="R1021" s="101"/>
      <c r="S1021" s="101"/>
    </row>
    <row r="1022" spans="1:19" x14ac:dyDescent="0.35">
      <c r="A1022" s="99" t="s">
        <v>4283</v>
      </c>
      <c r="B1022" s="100"/>
      <c r="C1022" s="101" t="s">
        <v>4384</v>
      </c>
      <c r="D1022" s="45" t="s">
        <v>7107</v>
      </c>
      <c r="E1022" s="101"/>
      <c r="F1022" s="101"/>
      <c r="G1022" s="45" t="s">
        <v>5615</v>
      </c>
      <c r="H1022" s="45" t="s">
        <v>5616</v>
      </c>
      <c r="I1022" s="101"/>
      <c r="J1022" s="51" t="s">
        <v>7427</v>
      </c>
      <c r="K1022" s="51"/>
      <c r="L1022" s="101" t="s">
        <v>7406</v>
      </c>
      <c r="M1022" s="102">
        <v>0</v>
      </c>
      <c r="N1022" s="101" t="s">
        <v>8434</v>
      </c>
      <c r="O1022" s="101" t="s">
        <v>8439</v>
      </c>
      <c r="P1022" s="101" t="s">
        <v>6330</v>
      </c>
      <c r="Q1022" s="101" t="s">
        <v>80</v>
      </c>
      <c r="R1022" s="101"/>
      <c r="S1022" s="101"/>
    </row>
    <row r="1023" spans="1:19" x14ac:dyDescent="0.35">
      <c r="A1023" s="99" t="s">
        <v>4283</v>
      </c>
      <c r="B1023" s="100"/>
      <c r="C1023" s="101" t="s">
        <v>4306</v>
      </c>
      <c r="D1023" s="57" t="s">
        <v>7423</v>
      </c>
      <c r="E1023" s="101"/>
      <c r="F1023" s="101"/>
      <c r="G1023" s="45" t="s">
        <v>5448</v>
      </c>
      <c r="H1023" s="45" t="s">
        <v>5449</v>
      </c>
      <c r="I1023" s="101"/>
      <c r="J1023" s="51" t="s">
        <v>7427</v>
      </c>
      <c r="K1023" s="51"/>
      <c r="L1023" s="101" t="s">
        <v>91</v>
      </c>
      <c r="M1023" s="102">
        <v>0</v>
      </c>
      <c r="N1023" s="101" t="s">
        <v>8434</v>
      </c>
      <c r="O1023" s="101" t="s">
        <v>8439</v>
      </c>
      <c r="P1023" s="101" t="s">
        <v>92</v>
      </c>
      <c r="Q1023" s="101" t="s">
        <v>80</v>
      </c>
      <c r="R1023" s="101"/>
      <c r="S1023" s="101" t="s">
        <v>7108</v>
      </c>
    </row>
    <row r="1024" spans="1:19" x14ac:dyDescent="0.35">
      <c r="A1024" s="99" t="s">
        <v>4283</v>
      </c>
      <c r="B1024" s="100"/>
      <c r="C1024" s="101" t="s">
        <v>1872</v>
      </c>
      <c r="D1024" s="45" t="s">
        <v>7112</v>
      </c>
      <c r="E1024" s="101"/>
      <c r="F1024" s="101"/>
      <c r="G1024" s="45" t="s">
        <v>5605</v>
      </c>
      <c r="H1024" s="45" t="s">
        <v>5606</v>
      </c>
      <c r="I1024" s="101"/>
      <c r="J1024" s="51" t="s">
        <v>7427</v>
      </c>
      <c r="K1024" s="51"/>
      <c r="L1024" s="101" t="s">
        <v>7406</v>
      </c>
      <c r="M1024" s="102">
        <v>0</v>
      </c>
      <c r="N1024" s="101" t="s">
        <v>8434</v>
      </c>
      <c r="O1024" s="101" t="s">
        <v>8439</v>
      </c>
      <c r="P1024" s="101" t="s">
        <v>100</v>
      </c>
      <c r="Q1024" s="101" t="s">
        <v>80</v>
      </c>
      <c r="R1024" s="101"/>
      <c r="S1024" s="101"/>
    </row>
    <row r="1025" spans="1:19" x14ac:dyDescent="0.35">
      <c r="A1025" s="99" t="s">
        <v>4283</v>
      </c>
      <c r="B1025" s="100"/>
      <c r="C1025" s="101" t="s">
        <v>4376</v>
      </c>
      <c r="D1025" s="45" t="s">
        <v>7109</v>
      </c>
      <c r="E1025" s="101"/>
      <c r="F1025" s="101"/>
      <c r="G1025" s="45" t="s">
        <v>5597</v>
      </c>
      <c r="H1025" s="45" t="s">
        <v>5598</v>
      </c>
      <c r="I1025" s="101"/>
      <c r="J1025" s="51" t="s">
        <v>7427</v>
      </c>
      <c r="K1025" s="51"/>
      <c r="L1025" s="45" t="s">
        <v>7406</v>
      </c>
      <c r="M1025" s="134">
        <v>0</v>
      </c>
      <c r="N1025" s="45" t="s">
        <v>8434</v>
      </c>
      <c r="O1025" s="45" t="s">
        <v>8439</v>
      </c>
      <c r="P1025" s="101" t="s">
        <v>6329</v>
      </c>
      <c r="Q1025" s="101" t="s">
        <v>80</v>
      </c>
      <c r="R1025" s="101"/>
      <c r="S1025" s="101"/>
    </row>
    <row r="1026" spans="1:19" x14ac:dyDescent="0.35">
      <c r="A1026" s="99" t="s">
        <v>4283</v>
      </c>
      <c r="B1026" s="100"/>
      <c r="C1026" s="101" t="s">
        <v>4377</v>
      </c>
      <c r="D1026" s="45" t="s">
        <v>7110</v>
      </c>
      <c r="E1026" s="101"/>
      <c r="F1026" s="101"/>
      <c r="G1026" s="45" t="s">
        <v>5599</v>
      </c>
      <c r="H1026" s="45" t="s">
        <v>5600</v>
      </c>
      <c r="I1026" s="101"/>
      <c r="J1026" s="51" t="s">
        <v>7427</v>
      </c>
      <c r="K1026" s="51"/>
      <c r="L1026" s="45" t="s">
        <v>7406</v>
      </c>
      <c r="M1026" s="134">
        <v>0</v>
      </c>
      <c r="N1026" s="45" t="s">
        <v>8434</v>
      </c>
      <c r="O1026" s="45" t="s">
        <v>8439</v>
      </c>
      <c r="P1026" s="101" t="s">
        <v>6329</v>
      </c>
      <c r="Q1026" s="101" t="s">
        <v>80</v>
      </c>
      <c r="R1026" s="101"/>
      <c r="S1026" s="101"/>
    </row>
    <row r="1027" spans="1:19" x14ac:dyDescent="0.35">
      <c r="A1027" s="99" t="s">
        <v>4283</v>
      </c>
      <c r="B1027" s="100"/>
      <c r="C1027" s="101" t="s">
        <v>4380</v>
      </c>
      <c r="D1027" s="45" t="s">
        <v>7111</v>
      </c>
      <c r="E1027" s="101"/>
      <c r="F1027" s="101"/>
      <c r="G1027" s="45" t="s">
        <v>5607</v>
      </c>
      <c r="H1027" s="45" t="s">
        <v>5608</v>
      </c>
      <c r="I1027" s="101"/>
      <c r="J1027" s="51" t="s">
        <v>7427</v>
      </c>
      <c r="K1027" s="51"/>
      <c r="L1027" s="101" t="s">
        <v>7406</v>
      </c>
      <c r="M1027" s="102">
        <v>0</v>
      </c>
      <c r="N1027" s="101" t="s">
        <v>8434</v>
      </c>
      <c r="O1027" s="101" t="s">
        <v>8439</v>
      </c>
      <c r="P1027" s="101" t="s">
        <v>100</v>
      </c>
      <c r="Q1027" s="101" t="s">
        <v>80</v>
      </c>
      <c r="R1027" s="101"/>
      <c r="S1027" s="101"/>
    </row>
    <row r="1028" spans="1:19" x14ac:dyDescent="0.35">
      <c r="A1028" s="99" t="s">
        <v>4283</v>
      </c>
      <c r="B1028" s="100"/>
      <c r="C1028" s="101" t="s">
        <v>4386</v>
      </c>
      <c r="D1028" s="45" t="s">
        <v>7113</v>
      </c>
      <c r="E1028" s="101"/>
      <c r="F1028" s="101"/>
      <c r="G1028" s="45" t="s">
        <v>5619</v>
      </c>
      <c r="H1028" s="45" t="s">
        <v>5620</v>
      </c>
      <c r="I1028" s="101"/>
      <c r="J1028" s="51" t="s">
        <v>7427</v>
      </c>
      <c r="K1028" s="51"/>
      <c r="L1028" s="101" t="s">
        <v>7406</v>
      </c>
      <c r="M1028" s="102">
        <v>0</v>
      </c>
      <c r="N1028" s="101" t="s">
        <v>8434</v>
      </c>
      <c r="O1028" s="101" t="s">
        <v>8439</v>
      </c>
      <c r="P1028" s="101" t="s">
        <v>6330</v>
      </c>
      <c r="Q1028" s="101" t="s">
        <v>80</v>
      </c>
      <c r="R1028" s="101"/>
      <c r="S1028" s="101"/>
    </row>
    <row r="1029" spans="1:19" x14ac:dyDescent="0.35">
      <c r="A1029" s="99" t="s">
        <v>4283</v>
      </c>
      <c r="B1029" s="100"/>
      <c r="C1029" s="101" t="s">
        <v>4312</v>
      </c>
      <c r="D1029" s="45" t="s">
        <v>7114</v>
      </c>
      <c r="E1029" s="101"/>
      <c r="F1029" s="101"/>
      <c r="G1029" s="45" t="s">
        <v>5460</v>
      </c>
      <c r="H1029" s="45" t="s">
        <v>5461</v>
      </c>
      <c r="I1029" s="101"/>
      <c r="J1029" s="51" t="s">
        <v>7427</v>
      </c>
      <c r="K1029" s="51"/>
      <c r="L1029" s="45" t="s">
        <v>7406</v>
      </c>
      <c r="M1029" s="134">
        <v>0</v>
      </c>
      <c r="N1029" s="45" t="s">
        <v>8434</v>
      </c>
      <c r="O1029" s="45" t="s">
        <v>8439</v>
      </c>
      <c r="P1029" s="101" t="s">
        <v>6303</v>
      </c>
      <c r="Q1029" s="101" t="s">
        <v>80</v>
      </c>
      <c r="R1029" s="101"/>
      <c r="S1029" s="101"/>
    </row>
    <row r="1030" spans="1:19" x14ac:dyDescent="0.35">
      <c r="A1030" s="99" t="s">
        <v>4283</v>
      </c>
      <c r="B1030" s="100"/>
      <c r="C1030" s="101" t="s">
        <v>4358</v>
      </c>
      <c r="D1030" s="45" t="s">
        <v>7115</v>
      </c>
      <c r="E1030" s="101"/>
      <c r="F1030" s="101"/>
      <c r="G1030" s="45" t="s">
        <v>5557</v>
      </c>
      <c r="H1030" s="45" t="s">
        <v>5558</v>
      </c>
      <c r="I1030" s="101"/>
      <c r="J1030" s="51" t="s">
        <v>7427</v>
      </c>
      <c r="K1030" s="51"/>
      <c r="L1030" s="45" t="s">
        <v>7406</v>
      </c>
      <c r="M1030" s="134">
        <v>0</v>
      </c>
      <c r="N1030" s="45" t="s">
        <v>8434</v>
      </c>
      <c r="O1030" s="45" t="s">
        <v>8439</v>
      </c>
      <c r="P1030" s="101" t="s">
        <v>262</v>
      </c>
      <c r="Q1030" s="101" t="s">
        <v>80</v>
      </c>
      <c r="R1030" s="101"/>
      <c r="S1030" s="101"/>
    </row>
    <row r="1031" spans="1:19" x14ac:dyDescent="0.35">
      <c r="A1031" s="99" t="s">
        <v>4283</v>
      </c>
      <c r="B1031" s="100"/>
      <c r="C1031" s="101" t="s">
        <v>4318</v>
      </c>
      <c r="D1031" s="45" t="s">
        <v>7116</v>
      </c>
      <c r="E1031" s="101"/>
      <c r="F1031" s="101"/>
      <c r="G1031" s="45" t="s">
        <v>5472</v>
      </c>
      <c r="H1031" s="45" t="s">
        <v>5473</v>
      </c>
      <c r="I1031" s="101"/>
      <c r="J1031" s="51" t="s">
        <v>7427</v>
      </c>
      <c r="K1031" s="51"/>
      <c r="L1031" s="45" t="s">
        <v>7406</v>
      </c>
      <c r="M1031" s="134">
        <v>0</v>
      </c>
      <c r="N1031" s="45" t="s">
        <v>8434</v>
      </c>
      <c r="O1031" s="45" t="s">
        <v>8439</v>
      </c>
      <c r="P1031" s="101" t="s">
        <v>6323</v>
      </c>
      <c r="Q1031" s="101" t="s">
        <v>80</v>
      </c>
      <c r="R1031" s="101"/>
      <c r="S1031" s="101"/>
    </row>
    <row r="1032" spans="1:19" x14ac:dyDescent="0.35">
      <c r="A1032" s="99" t="s">
        <v>4283</v>
      </c>
      <c r="B1032" s="100"/>
      <c r="C1032" s="101" t="s">
        <v>4342</v>
      </c>
      <c r="D1032" s="45" t="s">
        <v>6878</v>
      </c>
      <c r="E1032" s="101"/>
      <c r="F1032" s="101"/>
      <c r="G1032" s="45" t="s">
        <v>5519</v>
      </c>
      <c r="H1032" s="45" t="s">
        <v>5520</v>
      </c>
      <c r="I1032" s="101"/>
      <c r="J1032" s="51" t="s">
        <v>7427</v>
      </c>
      <c r="K1032" s="51"/>
      <c r="L1032" s="45" t="s">
        <v>7406</v>
      </c>
      <c r="M1032" s="134">
        <v>0</v>
      </c>
      <c r="N1032" s="45" t="s">
        <v>8434</v>
      </c>
      <c r="O1032" s="45" t="s">
        <v>8439</v>
      </c>
      <c r="P1032" s="101" t="s">
        <v>262</v>
      </c>
      <c r="Q1032" s="101" t="s">
        <v>80</v>
      </c>
      <c r="R1032" s="101"/>
      <c r="S1032" s="101"/>
    </row>
    <row r="1033" spans="1:19" x14ac:dyDescent="0.35">
      <c r="A1033" s="99" t="s">
        <v>4283</v>
      </c>
      <c r="B1033" s="100"/>
      <c r="C1033" s="101" t="s">
        <v>4391</v>
      </c>
      <c r="D1033" s="45" t="s">
        <v>7117</v>
      </c>
      <c r="E1033" s="101"/>
      <c r="F1033" s="101"/>
      <c r="G1033" s="45" t="s">
        <v>5633</v>
      </c>
      <c r="H1033" s="45" t="s">
        <v>5634</v>
      </c>
      <c r="I1033" s="101"/>
      <c r="J1033" s="51" t="s">
        <v>7427</v>
      </c>
      <c r="K1033" s="51"/>
      <c r="L1033" s="101" t="s">
        <v>7406</v>
      </c>
      <c r="M1033" s="102">
        <v>0</v>
      </c>
      <c r="N1033" s="101" t="s">
        <v>8434</v>
      </c>
      <c r="O1033" s="101" t="s">
        <v>8439</v>
      </c>
      <c r="P1033" s="101" t="s">
        <v>163</v>
      </c>
      <c r="Q1033" s="101" t="s">
        <v>80</v>
      </c>
      <c r="R1033" s="101"/>
      <c r="S1033" s="101"/>
    </row>
    <row r="1034" spans="1:19" x14ac:dyDescent="0.35">
      <c r="A1034" s="99" t="s">
        <v>4283</v>
      </c>
      <c r="B1034" s="100"/>
      <c r="C1034" s="101" t="s">
        <v>4344</v>
      </c>
      <c r="D1034" s="45" t="s">
        <v>7118</v>
      </c>
      <c r="E1034" s="101"/>
      <c r="F1034" s="101"/>
      <c r="G1034" s="45" t="s">
        <v>5523</v>
      </c>
      <c r="H1034" s="45" t="s">
        <v>5524</v>
      </c>
      <c r="I1034" s="101"/>
      <c r="J1034" s="51" t="s">
        <v>7427</v>
      </c>
      <c r="K1034" s="51"/>
      <c r="L1034" s="45" t="s">
        <v>7406</v>
      </c>
      <c r="M1034" s="134">
        <v>0</v>
      </c>
      <c r="N1034" s="45" t="s">
        <v>8434</v>
      </c>
      <c r="O1034" s="45" t="s">
        <v>8439</v>
      </c>
      <c r="P1034" s="101" t="s">
        <v>262</v>
      </c>
      <c r="Q1034" s="101" t="s">
        <v>80</v>
      </c>
      <c r="R1034" s="101"/>
      <c r="S1034" s="101"/>
    </row>
    <row r="1035" spans="1:19" x14ac:dyDescent="0.35">
      <c r="A1035" s="99" t="s">
        <v>4283</v>
      </c>
      <c r="B1035" s="100"/>
      <c r="C1035" s="101" t="s">
        <v>4290</v>
      </c>
      <c r="D1035" s="45" t="s">
        <v>6879</v>
      </c>
      <c r="E1035" s="101"/>
      <c r="F1035" s="101"/>
      <c r="G1035" s="45" t="s">
        <v>5412</v>
      </c>
      <c r="H1035" s="45" t="s">
        <v>5413</v>
      </c>
      <c r="I1035" s="101"/>
      <c r="J1035" s="51" t="s">
        <v>7427</v>
      </c>
      <c r="K1035" s="51"/>
      <c r="L1035" s="45" t="s">
        <v>7406</v>
      </c>
      <c r="M1035" s="134">
        <v>0</v>
      </c>
      <c r="N1035" s="45" t="s">
        <v>8434</v>
      </c>
      <c r="O1035" s="45" t="s">
        <v>8439</v>
      </c>
      <c r="P1035" s="101" t="s">
        <v>195</v>
      </c>
      <c r="Q1035" s="101" t="s">
        <v>80</v>
      </c>
      <c r="R1035" s="101"/>
      <c r="S1035" s="101"/>
    </row>
    <row r="1036" spans="1:19" x14ac:dyDescent="0.35">
      <c r="A1036" s="99" t="s">
        <v>4283</v>
      </c>
      <c r="B1036" s="100"/>
      <c r="C1036" s="101" t="s">
        <v>4400</v>
      </c>
      <c r="D1036" s="45" t="s">
        <v>7119</v>
      </c>
      <c r="E1036" s="101"/>
      <c r="F1036" s="101"/>
      <c r="G1036" s="45" t="s">
        <v>5651</v>
      </c>
      <c r="H1036" s="45" t="s">
        <v>5652</v>
      </c>
      <c r="I1036" s="101"/>
      <c r="J1036" s="51" t="s">
        <v>7427</v>
      </c>
      <c r="K1036" s="51"/>
      <c r="L1036" s="45" t="s">
        <v>7406</v>
      </c>
      <c r="M1036" s="134">
        <v>0</v>
      </c>
      <c r="N1036" s="45" t="s">
        <v>8434</v>
      </c>
      <c r="O1036" s="45" t="s">
        <v>8439</v>
      </c>
      <c r="P1036" s="101" t="s">
        <v>6334</v>
      </c>
      <c r="Q1036" s="101" t="s">
        <v>80</v>
      </c>
      <c r="R1036" s="101"/>
      <c r="S1036" s="101"/>
    </row>
    <row r="1037" spans="1:19" x14ac:dyDescent="0.35">
      <c r="A1037" s="99" t="s">
        <v>4283</v>
      </c>
      <c r="B1037" s="100"/>
      <c r="C1037" s="101" t="s">
        <v>4387</v>
      </c>
      <c r="D1037" s="45" t="s">
        <v>7413</v>
      </c>
      <c r="E1037" s="101"/>
      <c r="F1037" s="101"/>
      <c r="G1037" s="120" t="s">
        <v>5621</v>
      </c>
      <c r="H1037" s="120" t="s">
        <v>5622</v>
      </c>
      <c r="I1037" s="101"/>
      <c r="J1037" s="51" t="s">
        <v>7427</v>
      </c>
      <c r="K1037" s="51"/>
      <c r="L1037" s="101" t="s">
        <v>7406</v>
      </c>
      <c r="M1037" s="102">
        <v>0</v>
      </c>
      <c r="N1037" s="101" t="s">
        <v>8434</v>
      </c>
      <c r="O1037" s="101" t="s">
        <v>8439</v>
      </c>
      <c r="P1037" s="101" t="s">
        <v>163</v>
      </c>
      <c r="Q1037" s="101" t="s">
        <v>80</v>
      </c>
      <c r="R1037" s="101"/>
      <c r="S1037" s="101"/>
    </row>
    <row r="1038" spans="1:19" x14ac:dyDescent="0.35">
      <c r="A1038" s="99" t="s">
        <v>4283</v>
      </c>
      <c r="B1038" s="100"/>
      <c r="C1038" s="101" t="s">
        <v>4285</v>
      </c>
      <c r="D1038" s="45" t="s">
        <v>7120</v>
      </c>
      <c r="E1038" s="101"/>
      <c r="F1038" s="101"/>
      <c r="G1038" s="45" t="s">
        <v>5402</v>
      </c>
      <c r="H1038" s="45" t="s">
        <v>5403</v>
      </c>
      <c r="I1038" s="101"/>
      <c r="J1038" s="51" t="s">
        <v>7427</v>
      </c>
      <c r="K1038" s="51"/>
      <c r="L1038" s="45" t="s">
        <v>7406</v>
      </c>
      <c r="M1038" s="134">
        <v>0</v>
      </c>
      <c r="N1038" s="45" t="s">
        <v>8434</v>
      </c>
      <c r="O1038" s="45" t="s">
        <v>8439</v>
      </c>
      <c r="P1038" s="101" t="s">
        <v>139</v>
      </c>
      <c r="Q1038" s="101" t="s">
        <v>80</v>
      </c>
      <c r="R1038" s="101"/>
      <c r="S1038" s="101"/>
    </row>
    <row r="1039" spans="1:19" x14ac:dyDescent="0.35">
      <c r="A1039" s="99" t="s">
        <v>4283</v>
      </c>
      <c r="B1039" s="100"/>
      <c r="C1039" s="101" t="s">
        <v>4345</v>
      </c>
      <c r="D1039" s="45" t="s">
        <v>7121</v>
      </c>
      <c r="E1039" s="101"/>
      <c r="F1039" s="101"/>
      <c r="G1039" s="45" t="s">
        <v>5527</v>
      </c>
      <c r="H1039" s="45" t="s">
        <v>5528</v>
      </c>
      <c r="I1039" s="101"/>
      <c r="J1039" s="51" t="s">
        <v>7427</v>
      </c>
      <c r="K1039" s="51"/>
      <c r="L1039" s="45" t="s">
        <v>7406</v>
      </c>
      <c r="M1039" s="134">
        <v>0</v>
      </c>
      <c r="N1039" s="45" t="s">
        <v>8434</v>
      </c>
      <c r="O1039" s="45" t="s">
        <v>8439</v>
      </c>
      <c r="P1039" s="101" t="s">
        <v>262</v>
      </c>
      <c r="Q1039" s="101" t="s">
        <v>80</v>
      </c>
      <c r="R1039" s="101"/>
      <c r="S1039" s="101"/>
    </row>
    <row r="1040" spans="1:19" x14ac:dyDescent="0.35">
      <c r="A1040" s="99" t="s">
        <v>4283</v>
      </c>
      <c r="B1040" s="100"/>
      <c r="C1040" s="101" t="s">
        <v>1875</v>
      </c>
      <c r="D1040" s="45" t="s">
        <v>7122</v>
      </c>
      <c r="E1040" s="101"/>
      <c r="F1040" s="101"/>
      <c r="G1040" s="45" t="s">
        <v>5525</v>
      </c>
      <c r="H1040" s="45" t="s">
        <v>5526</v>
      </c>
      <c r="I1040" s="101"/>
      <c r="J1040" s="51" t="s">
        <v>7427</v>
      </c>
      <c r="K1040" s="51"/>
      <c r="L1040" s="45" t="s">
        <v>7406</v>
      </c>
      <c r="M1040" s="134">
        <v>0</v>
      </c>
      <c r="N1040" s="45" t="s">
        <v>8434</v>
      </c>
      <c r="O1040" s="45" t="s">
        <v>8439</v>
      </c>
      <c r="P1040" s="101" t="s">
        <v>262</v>
      </c>
      <c r="Q1040" s="101" t="s">
        <v>80</v>
      </c>
      <c r="R1040" s="101"/>
      <c r="S1040" s="101"/>
    </row>
    <row r="1041" spans="1:19" x14ac:dyDescent="0.35">
      <c r="A1041" s="99" t="s">
        <v>4283</v>
      </c>
      <c r="B1041" s="100"/>
      <c r="C1041" s="101" t="s">
        <v>4401</v>
      </c>
      <c r="D1041" s="45" t="s">
        <v>7123</v>
      </c>
      <c r="E1041" s="101"/>
      <c r="F1041" s="101"/>
      <c r="G1041" s="45" t="s">
        <v>5655</v>
      </c>
      <c r="H1041" s="45" t="s">
        <v>5656</v>
      </c>
      <c r="I1041" s="101"/>
      <c r="J1041" s="51" t="s">
        <v>7427</v>
      </c>
      <c r="K1041" s="51"/>
      <c r="L1041" s="45" t="s">
        <v>7406</v>
      </c>
      <c r="M1041" s="134">
        <v>0</v>
      </c>
      <c r="N1041" s="45" t="s">
        <v>8434</v>
      </c>
      <c r="O1041" s="45" t="s">
        <v>8439</v>
      </c>
      <c r="P1041" s="101" t="s">
        <v>157</v>
      </c>
      <c r="Q1041" s="101" t="s">
        <v>80</v>
      </c>
      <c r="R1041" s="101"/>
      <c r="S1041" s="101"/>
    </row>
    <row r="1042" spans="1:19" x14ac:dyDescent="0.35">
      <c r="A1042" s="99" t="s">
        <v>4283</v>
      </c>
      <c r="B1042" s="100"/>
      <c r="C1042" s="101" t="s">
        <v>1873</v>
      </c>
      <c r="D1042" s="45" t="s">
        <v>7124</v>
      </c>
      <c r="E1042" s="101"/>
      <c r="F1042" s="101"/>
      <c r="G1042" s="45" t="s">
        <v>5631</v>
      </c>
      <c r="H1042" s="45" t="s">
        <v>5632</v>
      </c>
      <c r="I1042" s="101"/>
      <c r="J1042" s="51" t="s">
        <v>7427</v>
      </c>
      <c r="K1042" s="51"/>
      <c r="L1042" s="101" t="s">
        <v>7406</v>
      </c>
      <c r="M1042" s="102">
        <v>0</v>
      </c>
      <c r="N1042" s="101" t="s">
        <v>8434</v>
      </c>
      <c r="O1042" s="101" t="s">
        <v>8439</v>
      </c>
      <c r="P1042" s="101" t="s">
        <v>163</v>
      </c>
      <c r="Q1042" s="101" t="s">
        <v>80</v>
      </c>
      <c r="R1042" s="101"/>
      <c r="S1042" s="101"/>
    </row>
    <row r="1043" spans="1:19" x14ac:dyDescent="0.35">
      <c r="A1043" s="99" t="s">
        <v>4283</v>
      </c>
      <c r="B1043" s="100"/>
      <c r="C1043" s="101" t="s">
        <v>4291</v>
      </c>
      <c r="D1043" s="45" t="s">
        <v>7125</v>
      </c>
      <c r="E1043" s="101"/>
      <c r="F1043" s="101"/>
      <c r="G1043" s="45" t="s">
        <v>5414</v>
      </c>
      <c r="H1043" s="45" t="s">
        <v>5415</v>
      </c>
      <c r="I1043" s="101"/>
      <c r="J1043" s="51" t="s">
        <v>7427</v>
      </c>
      <c r="K1043" s="51"/>
      <c r="L1043" s="45" t="s">
        <v>7406</v>
      </c>
      <c r="M1043" s="134">
        <v>0</v>
      </c>
      <c r="N1043" s="45" t="s">
        <v>8434</v>
      </c>
      <c r="O1043" s="45" t="s">
        <v>8439</v>
      </c>
      <c r="P1043" s="101" t="s">
        <v>195</v>
      </c>
      <c r="Q1043" s="101" t="s">
        <v>80</v>
      </c>
      <c r="R1043" s="101"/>
      <c r="S1043" s="101"/>
    </row>
    <row r="1044" spans="1:19" x14ac:dyDescent="0.35">
      <c r="A1044" s="99" t="s">
        <v>4283</v>
      </c>
      <c r="B1044" s="100"/>
      <c r="C1044" s="101" t="s">
        <v>4292</v>
      </c>
      <c r="D1044" s="45" t="s">
        <v>7041</v>
      </c>
      <c r="E1044" s="101"/>
      <c r="F1044" s="101"/>
      <c r="G1044" s="45" t="s">
        <v>5416</v>
      </c>
      <c r="H1044" s="45" t="s">
        <v>5417</v>
      </c>
      <c r="I1044" s="101"/>
      <c r="J1044" s="51" t="s">
        <v>7427</v>
      </c>
      <c r="K1044" s="51"/>
      <c r="L1044" s="45" t="s">
        <v>7406</v>
      </c>
      <c r="M1044" s="134">
        <v>0</v>
      </c>
      <c r="N1044" s="45" t="s">
        <v>8434</v>
      </c>
      <c r="O1044" s="45" t="s">
        <v>8439</v>
      </c>
      <c r="P1044" s="101" t="s">
        <v>195</v>
      </c>
      <c r="Q1044" s="101" t="s">
        <v>80</v>
      </c>
      <c r="R1044" s="101"/>
      <c r="S1044" s="101"/>
    </row>
    <row r="1045" spans="1:19" x14ac:dyDescent="0.35">
      <c r="A1045" s="99" t="s">
        <v>4283</v>
      </c>
      <c r="B1045" s="100"/>
      <c r="C1045" s="101" t="s">
        <v>4348</v>
      </c>
      <c r="D1045" s="45" t="s">
        <v>6880</v>
      </c>
      <c r="E1045" s="101"/>
      <c r="F1045" s="101"/>
      <c r="G1045" s="45" t="s">
        <v>5533</v>
      </c>
      <c r="H1045" s="45" t="s">
        <v>5534</v>
      </c>
      <c r="I1045" s="101"/>
      <c r="J1045" s="51" t="s">
        <v>7427</v>
      </c>
      <c r="K1045" s="51"/>
      <c r="L1045" s="45" t="s">
        <v>7406</v>
      </c>
      <c r="M1045" s="134">
        <v>0</v>
      </c>
      <c r="N1045" s="45" t="s">
        <v>8434</v>
      </c>
      <c r="O1045" s="45" t="s">
        <v>8439</v>
      </c>
      <c r="P1045" s="101" t="s">
        <v>262</v>
      </c>
      <c r="Q1045" s="101" t="s">
        <v>80</v>
      </c>
      <c r="R1045" s="101"/>
      <c r="S1045" s="101"/>
    </row>
    <row r="1046" spans="1:19" x14ac:dyDescent="0.35">
      <c r="A1046" s="99" t="s">
        <v>4283</v>
      </c>
      <c r="B1046" s="100"/>
      <c r="C1046" s="101" t="s">
        <v>4365</v>
      </c>
      <c r="D1046" s="45" t="s">
        <v>7042</v>
      </c>
      <c r="E1046" s="101"/>
      <c r="F1046" s="101"/>
      <c r="G1046" s="45" t="s">
        <v>5571</v>
      </c>
      <c r="H1046" s="45" t="s">
        <v>5572</v>
      </c>
      <c r="I1046" s="101"/>
      <c r="J1046" s="51" t="s">
        <v>7427</v>
      </c>
      <c r="K1046" s="51"/>
      <c r="L1046" s="45" t="s">
        <v>7406</v>
      </c>
      <c r="M1046" s="134">
        <v>0</v>
      </c>
      <c r="N1046" s="45" t="s">
        <v>8434</v>
      </c>
      <c r="O1046" s="45" t="s">
        <v>8439</v>
      </c>
      <c r="P1046" s="101" t="s">
        <v>6327</v>
      </c>
      <c r="Q1046" s="101" t="s">
        <v>80</v>
      </c>
      <c r="R1046" s="101"/>
      <c r="S1046" s="101"/>
    </row>
    <row r="1047" spans="1:19" x14ac:dyDescent="0.35">
      <c r="A1047" s="99" t="s">
        <v>4283</v>
      </c>
      <c r="B1047" s="100"/>
      <c r="C1047" s="101" t="s">
        <v>4367</v>
      </c>
      <c r="D1047" s="45" t="s">
        <v>7043</v>
      </c>
      <c r="E1047" s="101"/>
      <c r="F1047" s="101"/>
      <c r="G1047" s="45" t="s">
        <v>5577</v>
      </c>
      <c r="H1047" s="45" t="s">
        <v>5578</v>
      </c>
      <c r="I1047" s="101"/>
      <c r="J1047" s="51" t="s">
        <v>7427</v>
      </c>
      <c r="K1047" s="51"/>
      <c r="L1047" s="45" t="s">
        <v>7406</v>
      </c>
      <c r="M1047" s="134">
        <v>0</v>
      </c>
      <c r="N1047" s="45" t="s">
        <v>8434</v>
      </c>
      <c r="O1047" s="45" t="s">
        <v>8439</v>
      </c>
      <c r="P1047" s="101" t="s">
        <v>139</v>
      </c>
      <c r="Q1047" s="101" t="s">
        <v>80</v>
      </c>
      <c r="R1047" s="101"/>
      <c r="S1047" s="101"/>
    </row>
    <row r="1048" spans="1:19" x14ac:dyDescent="0.35">
      <c r="A1048" s="99" t="s">
        <v>4283</v>
      </c>
      <c r="B1048" s="100"/>
      <c r="C1048" s="101" t="s">
        <v>4349</v>
      </c>
      <c r="D1048" s="45" t="s">
        <v>6881</v>
      </c>
      <c r="E1048" s="101"/>
      <c r="F1048" s="101"/>
      <c r="G1048" s="45" t="s">
        <v>5535</v>
      </c>
      <c r="H1048" s="45" t="s">
        <v>5536</v>
      </c>
      <c r="I1048" s="101"/>
      <c r="J1048" s="51" t="s">
        <v>7427</v>
      </c>
      <c r="K1048" s="51"/>
      <c r="L1048" s="45" t="s">
        <v>7406</v>
      </c>
      <c r="M1048" s="134">
        <v>0</v>
      </c>
      <c r="N1048" s="45" t="s">
        <v>8434</v>
      </c>
      <c r="O1048" s="45" t="s">
        <v>8439</v>
      </c>
      <c r="P1048" s="101" t="s">
        <v>262</v>
      </c>
      <c r="Q1048" s="101" t="s">
        <v>80</v>
      </c>
      <c r="R1048" s="101"/>
      <c r="S1048" s="101"/>
    </row>
    <row r="1049" spans="1:19" x14ac:dyDescent="0.35">
      <c r="A1049" s="99" t="s">
        <v>4283</v>
      </c>
      <c r="B1049" s="100"/>
      <c r="C1049" s="101" t="s">
        <v>4295</v>
      </c>
      <c r="D1049" s="45" t="s">
        <v>6882</v>
      </c>
      <c r="E1049" s="101"/>
      <c r="F1049" s="101"/>
      <c r="G1049" s="45" t="s">
        <v>5424</v>
      </c>
      <c r="H1049" s="45" t="s">
        <v>5425</v>
      </c>
      <c r="I1049" s="101"/>
      <c r="J1049" s="51" t="s">
        <v>7427</v>
      </c>
      <c r="K1049" s="51"/>
      <c r="L1049" s="45" t="s">
        <v>7406</v>
      </c>
      <c r="M1049" s="134">
        <v>0</v>
      </c>
      <c r="N1049" s="45" t="s">
        <v>8434</v>
      </c>
      <c r="O1049" s="45" t="s">
        <v>8439</v>
      </c>
      <c r="P1049" s="101" t="s">
        <v>6315</v>
      </c>
      <c r="Q1049" s="101" t="s">
        <v>80</v>
      </c>
      <c r="R1049" s="101"/>
      <c r="S1049" s="101"/>
    </row>
    <row r="1050" spans="1:19" x14ac:dyDescent="0.35">
      <c r="A1050" s="99" t="s">
        <v>4283</v>
      </c>
      <c r="B1050" s="100"/>
      <c r="C1050" s="101" t="s">
        <v>4296</v>
      </c>
      <c r="D1050" s="45" t="s">
        <v>7044</v>
      </c>
      <c r="E1050" s="101"/>
      <c r="F1050" s="101"/>
      <c r="G1050" s="45" t="s">
        <v>5426</v>
      </c>
      <c r="H1050" s="45" t="s">
        <v>5427</v>
      </c>
      <c r="I1050" s="101"/>
      <c r="J1050" s="51" t="s">
        <v>7427</v>
      </c>
      <c r="K1050" s="51"/>
      <c r="L1050" s="45" t="s">
        <v>7406</v>
      </c>
      <c r="M1050" s="134">
        <v>0</v>
      </c>
      <c r="N1050" s="45" t="s">
        <v>8434</v>
      </c>
      <c r="O1050" s="45" t="s">
        <v>8439</v>
      </c>
      <c r="P1050" s="101" t="s">
        <v>6316</v>
      </c>
      <c r="Q1050" s="101" t="s">
        <v>80</v>
      </c>
      <c r="R1050" s="101"/>
      <c r="S1050" s="101"/>
    </row>
    <row r="1051" spans="1:19" x14ac:dyDescent="0.35">
      <c r="A1051" s="99" t="s">
        <v>4283</v>
      </c>
      <c r="B1051" s="100"/>
      <c r="C1051" s="101" t="s">
        <v>4321</v>
      </c>
      <c r="D1051" s="45" t="s">
        <v>6883</v>
      </c>
      <c r="E1051" s="101"/>
      <c r="F1051" s="101"/>
      <c r="G1051" s="45" t="s">
        <v>5477</v>
      </c>
      <c r="H1051" s="45" t="s">
        <v>5478</v>
      </c>
      <c r="I1051" s="101"/>
      <c r="J1051" s="51" t="s">
        <v>7427</v>
      </c>
      <c r="K1051" s="51"/>
      <c r="L1051" s="45" t="s">
        <v>7406</v>
      </c>
      <c r="M1051" s="134">
        <v>0</v>
      </c>
      <c r="N1051" s="45" t="s">
        <v>8434</v>
      </c>
      <c r="O1051" s="45" t="s">
        <v>8439</v>
      </c>
      <c r="P1051" s="101" t="s">
        <v>6306</v>
      </c>
      <c r="Q1051" s="101" t="s">
        <v>80</v>
      </c>
      <c r="R1051" s="101"/>
      <c r="S1051" s="101"/>
    </row>
    <row r="1052" spans="1:19" x14ac:dyDescent="0.35">
      <c r="A1052" s="99" t="s">
        <v>4283</v>
      </c>
      <c r="B1052" s="100"/>
      <c r="C1052" s="101" t="s">
        <v>4310</v>
      </c>
      <c r="D1052" s="45" t="s">
        <v>7045</v>
      </c>
      <c r="E1052" s="101"/>
      <c r="F1052" s="101"/>
      <c r="G1052" s="45" t="s">
        <v>5456</v>
      </c>
      <c r="H1052" s="45" t="s">
        <v>5457</v>
      </c>
      <c r="I1052" s="101"/>
      <c r="J1052" s="51" t="s">
        <v>7427</v>
      </c>
      <c r="K1052" s="51"/>
      <c r="L1052" s="45" t="s">
        <v>7406</v>
      </c>
      <c r="M1052" s="134">
        <v>0</v>
      </c>
      <c r="N1052" s="45" t="s">
        <v>8434</v>
      </c>
      <c r="O1052" s="45" t="s">
        <v>8439</v>
      </c>
      <c r="P1052" s="101" t="s">
        <v>6321</v>
      </c>
      <c r="Q1052" s="101" t="s">
        <v>80</v>
      </c>
      <c r="R1052" s="101"/>
      <c r="S1052" s="101"/>
    </row>
    <row r="1053" spans="1:19" x14ac:dyDescent="0.35">
      <c r="A1053" s="99" t="s">
        <v>4283</v>
      </c>
      <c r="B1053" s="100"/>
      <c r="C1053" s="101" t="s">
        <v>4352</v>
      </c>
      <c r="D1053" s="45" t="s">
        <v>7046</v>
      </c>
      <c r="E1053" s="101"/>
      <c r="F1053" s="101"/>
      <c r="G1053" s="45" t="s">
        <v>5541</v>
      </c>
      <c r="H1053" s="45" t="s">
        <v>5542</v>
      </c>
      <c r="I1053" s="101"/>
      <c r="J1053" s="51" t="s">
        <v>7427</v>
      </c>
      <c r="K1053" s="51"/>
      <c r="L1053" s="45" t="s">
        <v>7406</v>
      </c>
      <c r="M1053" s="134">
        <v>0</v>
      </c>
      <c r="N1053" s="45" t="s">
        <v>8434</v>
      </c>
      <c r="O1053" s="45" t="s">
        <v>8439</v>
      </c>
      <c r="P1053" s="101" t="s">
        <v>262</v>
      </c>
      <c r="Q1053" s="101" t="s">
        <v>80</v>
      </c>
      <c r="R1053" s="101"/>
      <c r="S1053" s="101"/>
    </row>
    <row r="1054" spans="1:19" x14ac:dyDescent="0.35">
      <c r="A1054" s="99" t="s">
        <v>4283</v>
      </c>
      <c r="B1054" s="100"/>
      <c r="C1054" s="101" t="s">
        <v>4293</v>
      </c>
      <c r="D1054" s="45" t="s">
        <v>6884</v>
      </c>
      <c r="E1054" s="101"/>
      <c r="F1054" s="101"/>
      <c r="G1054" s="45" t="s">
        <v>5418</v>
      </c>
      <c r="H1054" s="45" t="s">
        <v>5419</v>
      </c>
      <c r="I1054" s="101"/>
      <c r="J1054" s="51" t="s">
        <v>7427</v>
      </c>
      <c r="K1054" s="51"/>
      <c r="L1054" s="45" t="s">
        <v>7406</v>
      </c>
      <c r="M1054" s="134">
        <v>0</v>
      </c>
      <c r="N1054" s="45" t="s">
        <v>8434</v>
      </c>
      <c r="O1054" s="45" t="s">
        <v>8439</v>
      </c>
      <c r="P1054" s="101" t="s">
        <v>195</v>
      </c>
      <c r="Q1054" s="101" t="s">
        <v>80</v>
      </c>
      <c r="R1054" s="101"/>
      <c r="S1054" s="101"/>
    </row>
    <row r="1055" spans="1:19" x14ac:dyDescent="0.35">
      <c r="A1055" s="99" t="s">
        <v>4283</v>
      </c>
      <c r="B1055" s="100"/>
      <c r="C1055" s="101" t="s">
        <v>4322</v>
      </c>
      <c r="D1055" s="45" t="s">
        <v>7047</v>
      </c>
      <c r="E1055" s="101"/>
      <c r="F1055" s="101"/>
      <c r="G1055" s="45" t="s">
        <v>5479</v>
      </c>
      <c r="H1055" s="45" t="s">
        <v>5480</v>
      </c>
      <c r="I1055" s="101"/>
      <c r="J1055" s="51" t="s">
        <v>7427</v>
      </c>
      <c r="K1055" s="51"/>
      <c r="L1055" s="45" t="s">
        <v>7406</v>
      </c>
      <c r="M1055" s="134">
        <v>0</v>
      </c>
      <c r="N1055" s="45" t="s">
        <v>8434</v>
      </c>
      <c r="O1055" s="45" t="s">
        <v>8439</v>
      </c>
      <c r="P1055" s="101" t="s">
        <v>6306</v>
      </c>
      <c r="Q1055" s="101" t="s">
        <v>80</v>
      </c>
      <c r="R1055" s="101"/>
      <c r="S1055" s="101"/>
    </row>
    <row r="1056" spans="1:19" x14ac:dyDescent="0.35">
      <c r="A1056" s="99" t="s">
        <v>4283</v>
      </c>
      <c r="B1056" s="100"/>
      <c r="C1056" s="101" t="s">
        <v>4364</v>
      </c>
      <c r="D1056" s="45" t="s">
        <v>7048</v>
      </c>
      <c r="E1056" s="101"/>
      <c r="F1056" s="101"/>
      <c r="G1056" s="45" t="s">
        <v>5569</v>
      </c>
      <c r="H1056" s="45" t="s">
        <v>5570</v>
      </c>
      <c r="I1056" s="101"/>
      <c r="J1056" s="51" t="s">
        <v>7427</v>
      </c>
      <c r="K1056" s="51"/>
      <c r="L1056" s="45" t="s">
        <v>7406</v>
      </c>
      <c r="M1056" s="134">
        <v>0</v>
      </c>
      <c r="N1056" s="45" t="s">
        <v>8434</v>
      </c>
      <c r="O1056" s="45" t="s">
        <v>8439</v>
      </c>
      <c r="P1056" s="101" t="s">
        <v>6327</v>
      </c>
      <c r="Q1056" s="101" t="s">
        <v>80</v>
      </c>
      <c r="R1056" s="101"/>
      <c r="S1056" s="101"/>
    </row>
    <row r="1057" spans="1:19" x14ac:dyDescent="0.35">
      <c r="A1057" s="99" t="s">
        <v>4283</v>
      </c>
      <c r="B1057" s="100"/>
      <c r="C1057" s="101" t="s">
        <v>1876</v>
      </c>
      <c r="D1057" s="45" t="s">
        <v>6885</v>
      </c>
      <c r="E1057" s="101"/>
      <c r="F1057" s="101"/>
      <c r="G1057" s="45" t="s">
        <v>5543</v>
      </c>
      <c r="H1057" s="45" t="s">
        <v>5544</v>
      </c>
      <c r="I1057" s="101"/>
      <c r="J1057" s="51" t="s">
        <v>7427</v>
      </c>
      <c r="K1057" s="51"/>
      <c r="L1057" s="45" t="s">
        <v>7406</v>
      </c>
      <c r="M1057" s="134">
        <v>0</v>
      </c>
      <c r="N1057" s="45" t="s">
        <v>8434</v>
      </c>
      <c r="O1057" s="45" t="s">
        <v>8439</v>
      </c>
      <c r="P1057" s="101" t="s">
        <v>262</v>
      </c>
      <c r="Q1057" s="101" t="s">
        <v>80</v>
      </c>
      <c r="R1057" s="101"/>
      <c r="S1057" s="101"/>
    </row>
    <row r="1058" spans="1:19" x14ac:dyDescent="0.35">
      <c r="A1058" s="99" t="s">
        <v>4283</v>
      </c>
      <c r="B1058" s="100"/>
      <c r="C1058" s="101" t="s">
        <v>1879</v>
      </c>
      <c r="D1058" s="45" t="s">
        <v>6886</v>
      </c>
      <c r="E1058" s="101"/>
      <c r="F1058" s="101"/>
      <c r="G1058" s="45" t="s">
        <v>5420</v>
      </c>
      <c r="H1058" s="45" t="s">
        <v>5421</v>
      </c>
      <c r="I1058" s="101"/>
      <c r="J1058" s="51" t="s">
        <v>7427</v>
      </c>
      <c r="K1058" s="51"/>
      <c r="L1058" s="45" t="s">
        <v>7406</v>
      </c>
      <c r="M1058" s="134">
        <v>0</v>
      </c>
      <c r="N1058" s="45" t="s">
        <v>8434</v>
      </c>
      <c r="O1058" s="45" t="s">
        <v>8439</v>
      </c>
      <c r="P1058" s="101" t="s">
        <v>195</v>
      </c>
      <c r="Q1058" s="101" t="s">
        <v>80</v>
      </c>
      <c r="R1058" s="101"/>
      <c r="S1058" s="101"/>
    </row>
    <row r="1059" spans="1:19" x14ac:dyDescent="0.35">
      <c r="A1059" s="99" t="s">
        <v>4283</v>
      </c>
      <c r="B1059" s="100"/>
      <c r="C1059" s="101" t="s">
        <v>4392</v>
      </c>
      <c r="D1059" s="45" t="s">
        <v>7414</v>
      </c>
      <c r="E1059" s="101"/>
      <c r="F1059" s="101"/>
      <c r="G1059" s="45" t="s">
        <v>5635</v>
      </c>
      <c r="H1059" s="45" t="s">
        <v>5636</v>
      </c>
      <c r="I1059" s="101"/>
      <c r="J1059" s="51" t="s">
        <v>7427</v>
      </c>
      <c r="K1059" s="51"/>
      <c r="L1059" s="101" t="s">
        <v>7406</v>
      </c>
      <c r="M1059" s="102">
        <v>0</v>
      </c>
      <c r="N1059" s="101" t="s">
        <v>8434</v>
      </c>
      <c r="O1059" s="101" t="s">
        <v>8439</v>
      </c>
      <c r="P1059" s="101" t="s">
        <v>163</v>
      </c>
      <c r="Q1059" s="101" t="s">
        <v>80</v>
      </c>
      <c r="R1059" s="101"/>
      <c r="S1059" s="101"/>
    </row>
    <row r="1060" spans="1:19" x14ac:dyDescent="0.35">
      <c r="A1060" s="99" t="s">
        <v>4283</v>
      </c>
      <c r="B1060" s="100"/>
      <c r="C1060" s="101" t="s">
        <v>4395</v>
      </c>
      <c r="D1060" s="45" t="s">
        <v>7415</v>
      </c>
      <c r="E1060" s="101"/>
      <c r="F1060" s="101"/>
      <c r="G1060" s="45" t="s">
        <v>5641</v>
      </c>
      <c r="H1060" s="45" t="s">
        <v>5642</v>
      </c>
      <c r="I1060" s="101"/>
      <c r="J1060" s="51" t="s">
        <v>7427</v>
      </c>
      <c r="K1060" s="51"/>
      <c r="L1060" s="101" t="s">
        <v>7406</v>
      </c>
      <c r="M1060" s="102">
        <v>0</v>
      </c>
      <c r="N1060" s="101" t="s">
        <v>8434</v>
      </c>
      <c r="O1060" s="101" t="s">
        <v>8439</v>
      </c>
      <c r="P1060" s="101" t="s">
        <v>6331</v>
      </c>
      <c r="Q1060" s="101" t="s">
        <v>80</v>
      </c>
      <c r="R1060" s="101"/>
      <c r="S1060" s="101"/>
    </row>
    <row r="1061" spans="1:19" x14ac:dyDescent="0.35">
      <c r="A1061" s="99" t="s">
        <v>4283</v>
      </c>
      <c r="B1061" s="100"/>
      <c r="C1061" s="101" t="s">
        <v>4353</v>
      </c>
      <c r="D1061" s="45" t="s">
        <v>7049</v>
      </c>
      <c r="E1061" s="101"/>
      <c r="F1061" s="101"/>
      <c r="G1061" s="45" t="s">
        <v>5545</v>
      </c>
      <c r="H1061" s="45" t="s">
        <v>5546</v>
      </c>
      <c r="I1061" s="101"/>
      <c r="J1061" s="51" t="s">
        <v>7427</v>
      </c>
      <c r="K1061" s="51"/>
      <c r="L1061" s="45" t="s">
        <v>7406</v>
      </c>
      <c r="M1061" s="134">
        <v>0</v>
      </c>
      <c r="N1061" s="45" t="s">
        <v>8434</v>
      </c>
      <c r="O1061" s="45" t="s">
        <v>8439</v>
      </c>
      <c r="P1061" s="101" t="s">
        <v>262</v>
      </c>
      <c r="Q1061" s="101" t="s">
        <v>80</v>
      </c>
      <c r="R1061" s="101"/>
      <c r="S1061" s="101"/>
    </row>
    <row r="1062" spans="1:19" x14ac:dyDescent="0.35">
      <c r="A1062" s="99" t="s">
        <v>4283</v>
      </c>
      <c r="B1062" s="100"/>
      <c r="C1062" s="101" t="s">
        <v>4372</v>
      </c>
      <c r="D1062" s="45" t="s">
        <v>7050</v>
      </c>
      <c r="E1062" s="101"/>
      <c r="F1062" s="101"/>
      <c r="G1062" s="45" t="s">
        <v>5589</v>
      </c>
      <c r="H1062" s="45" t="s">
        <v>5590</v>
      </c>
      <c r="I1062" s="101"/>
      <c r="J1062" s="51" t="s">
        <v>7427</v>
      </c>
      <c r="K1062" s="51"/>
      <c r="L1062" s="45" t="s">
        <v>7406</v>
      </c>
      <c r="M1062" s="134">
        <v>0</v>
      </c>
      <c r="N1062" s="45" t="s">
        <v>8434</v>
      </c>
      <c r="O1062" s="45" t="s">
        <v>8439</v>
      </c>
      <c r="P1062" s="101" t="s">
        <v>6328</v>
      </c>
      <c r="Q1062" s="101" t="s">
        <v>80</v>
      </c>
      <c r="R1062" s="101"/>
      <c r="S1062" s="101"/>
    </row>
    <row r="1063" spans="1:19" x14ac:dyDescent="0.35">
      <c r="A1063" s="99" t="s">
        <v>4283</v>
      </c>
      <c r="B1063" s="100"/>
      <c r="C1063" s="101" t="s">
        <v>4373</v>
      </c>
      <c r="D1063" s="45" t="s">
        <v>7051</v>
      </c>
      <c r="E1063" s="101"/>
      <c r="F1063" s="101"/>
      <c r="G1063" s="45" t="s">
        <v>5591</v>
      </c>
      <c r="H1063" s="45" t="s">
        <v>5592</v>
      </c>
      <c r="I1063" s="101"/>
      <c r="J1063" s="51" t="s">
        <v>7427</v>
      </c>
      <c r="K1063" s="51"/>
      <c r="L1063" s="45" t="s">
        <v>7406</v>
      </c>
      <c r="M1063" s="134">
        <v>0</v>
      </c>
      <c r="N1063" s="45" t="s">
        <v>8434</v>
      </c>
      <c r="O1063" s="45" t="s">
        <v>8439</v>
      </c>
      <c r="P1063" s="101" t="s">
        <v>6328</v>
      </c>
      <c r="Q1063" s="101" t="s">
        <v>80</v>
      </c>
      <c r="R1063" s="101"/>
      <c r="S1063" s="101"/>
    </row>
    <row r="1064" spans="1:19" x14ac:dyDescent="0.35">
      <c r="A1064" s="99" t="s">
        <v>4283</v>
      </c>
      <c r="B1064" s="100"/>
      <c r="C1064" s="101" t="s">
        <v>1880</v>
      </c>
      <c r="D1064" s="45" t="s">
        <v>6887</v>
      </c>
      <c r="E1064" s="101"/>
      <c r="F1064" s="101"/>
      <c r="G1064" s="45" t="s">
        <v>5430</v>
      </c>
      <c r="H1064" s="45" t="s">
        <v>5431</v>
      </c>
      <c r="I1064" s="101"/>
      <c r="J1064" s="51" t="s">
        <v>7427</v>
      </c>
      <c r="K1064" s="51"/>
      <c r="L1064" s="45" t="s">
        <v>7406</v>
      </c>
      <c r="M1064" s="134">
        <v>0</v>
      </c>
      <c r="N1064" s="45" t="s">
        <v>8434</v>
      </c>
      <c r="O1064" s="45" t="s">
        <v>8439</v>
      </c>
      <c r="P1064" s="101" t="s">
        <v>1882</v>
      </c>
      <c r="Q1064" s="101" t="s">
        <v>80</v>
      </c>
      <c r="R1064" s="101"/>
      <c r="S1064" s="101"/>
    </row>
    <row r="1065" spans="1:19" x14ac:dyDescent="0.35">
      <c r="A1065" s="99" t="s">
        <v>4283</v>
      </c>
      <c r="B1065" s="100"/>
      <c r="C1065" s="101" t="s">
        <v>4396</v>
      </c>
      <c r="D1065" s="45" t="s">
        <v>7416</v>
      </c>
      <c r="E1065" s="101"/>
      <c r="F1065" s="101"/>
      <c r="G1065" s="45" t="s">
        <v>5643</v>
      </c>
      <c r="H1065" s="45" t="s">
        <v>5644</v>
      </c>
      <c r="I1065" s="101"/>
      <c r="J1065" s="51" t="s">
        <v>7427</v>
      </c>
      <c r="K1065" s="51"/>
      <c r="L1065" s="101" t="s">
        <v>7406</v>
      </c>
      <c r="M1065" s="102">
        <v>0</v>
      </c>
      <c r="N1065" s="101" t="s">
        <v>8434</v>
      </c>
      <c r="O1065" s="101" t="s">
        <v>8439</v>
      </c>
      <c r="P1065" s="101" t="s">
        <v>6331</v>
      </c>
      <c r="Q1065" s="101" t="s">
        <v>80</v>
      </c>
      <c r="R1065" s="101"/>
      <c r="S1065" s="101"/>
    </row>
    <row r="1066" spans="1:19" x14ac:dyDescent="0.35">
      <c r="A1066" s="99" t="s">
        <v>4283</v>
      </c>
      <c r="B1066" s="100"/>
      <c r="C1066" s="101" t="s">
        <v>4369</v>
      </c>
      <c r="D1066" s="45" t="s">
        <v>6888</v>
      </c>
      <c r="E1066" s="101"/>
      <c r="F1066" s="101"/>
      <c r="G1066" s="45" t="s">
        <v>5581</v>
      </c>
      <c r="H1066" s="45" t="s">
        <v>5582</v>
      </c>
      <c r="I1066" s="101"/>
      <c r="J1066" s="51" t="s">
        <v>7427</v>
      </c>
      <c r="K1066" s="51"/>
      <c r="L1066" s="45" t="s">
        <v>7406</v>
      </c>
      <c r="M1066" s="134">
        <v>0</v>
      </c>
      <c r="N1066" s="45" t="s">
        <v>8434</v>
      </c>
      <c r="O1066" s="45" t="s">
        <v>8439</v>
      </c>
      <c r="P1066" s="101" t="s">
        <v>266</v>
      </c>
      <c r="Q1066" s="101" t="s">
        <v>80</v>
      </c>
      <c r="R1066" s="101"/>
      <c r="S1066" s="101"/>
    </row>
    <row r="1067" spans="1:19" x14ac:dyDescent="0.35">
      <c r="A1067" s="99" t="s">
        <v>4283</v>
      </c>
      <c r="B1067" s="100"/>
      <c r="C1067" s="101" t="s">
        <v>4287</v>
      </c>
      <c r="D1067" s="45" t="s">
        <v>6889</v>
      </c>
      <c r="E1067" s="101"/>
      <c r="F1067" s="101"/>
      <c r="G1067" s="45" t="s">
        <v>5406</v>
      </c>
      <c r="H1067" s="45" t="s">
        <v>5407</v>
      </c>
      <c r="I1067" s="101"/>
      <c r="J1067" s="51" t="s">
        <v>7427</v>
      </c>
      <c r="K1067" s="51"/>
      <c r="L1067" s="45" t="s">
        <v>7406</v>
      </c>
      <c r="M1067" s="134">
        <v>0</v>
      </c>
      <c r="N1067" s="45" t="s">
        <v>8434</v>
      </c>
      <c r="O1067" s="45" t="s">
        <v>8439</v>
      </c>
      <c r="P1067" s="101" t="s">
        <v>195</v>
      </c>
      <c r="Q1067" s="101" t="s">
        <v>80</v>
      </c>
      <c r="R1067" s="101"/>
      <c r="S1067" s="101"/>
    </row>
    <row r="1068" spans="1:19" x14ac:dyDescent="0.35">
      <c r="A1068" s="99" t="s">
        <v>4283</v>
      </c>
      <c r="B1068" s="100"/>
      <c r="C1068" s="101" t="s">
        <v>1874</v>
      </c>
      <c r="D1068" s="45" t="s">
        <v>6890</v>
      </c>
      <c r="E1068" s="101"/>
      <c r="F1068" s="101"/>
      <c r="G1068" s="45" t="s">
        <v>5551</v>
      </c>
      <c r="H1068" s="45" t="s">
        <v>5552</v>
      </c>
      <c r="I1068" s="101"/>
      <c r="J1068" s="51" t="s">
        <v>7427</v>
      </c>
      <c r="K1068" s="51"/>
      <c r="L1068" s="45" t="s">
        <v>7406</v>
      </c>
      <c r="M1068" s="134">
        <v>0</v>
      </c>
      <c r="N1068" s="45" t="s">
        <v>8434</v>
      </c>
      <c r="O1068" s="45" t="s">
        <v>8439</v>
      </c>
      <c r="P1068" s="101" t="s">
        <v>262</v>
      </c>
      <c r="Q1068" s="101" t="s">
        <v>80</v>
      </c>
      <c r="R1068" s="101"/>
      <c r="S1068" s="101"/>
    </row>
    <row r="1069" spans="1:19" x14ac:dyDescent="0.35">
      <c r="A1069" s="99" t="s">
        <v>4283</v>
      </c>
      <c r="B1069" s="100"/>
      <c r="C1069" s="101" t="s">
        <v>4323</v>
      </c>
      <c r="D1069" s="45" t="s">
        <v>7052</v>
      </c>
      <c r="E1069" s="101"/>
      <c r="F1069" s="101"/>
      <c r="G1069" s="45" t="s">
        <v>5481</v>
      </c>
      <c r="H1069" s="45" t="s">
        <v>5482</v>
      </c>
      <c r="I1069" s="101"/>
      <c r="J1069" s="51" t="s">
        <v>7427</v>
      </c>
      <c r="K1069" s="51"/>
      <c r="L1069" s="45" t="s">
        <v>7406</v>
      </c>
      <c r="M1069" s="134">
        <v>0</v>
      </c>
      <c r="N1069" s="45" t="s">
        <v>8434</v>
      </c>
      <c r="O1069" s="45" t="s">
        <v>8439</v>
      </c>
      <c r="P1069" s="101" t="s">
        <v>6306</v>
      </c>
      <c r="Q1069" s="101" t="s">
        <v>80</v>
      </c>
      <c r="R1069" s="101"/>
      <c r="S1069" s="101"/>
    </row>
    <row r="1070" spans="1:19" x14ac:dyDescent="0.35">
      <c r="A1070" s="99" t="s">
        <v>4283</v>
      </c>
      <c r="B1070" s="100"/>
      <c r="C1070" s="101" t="s">
        <v>4350</v>
      </c>
      <c r="D1070" s="45" t="s">
        <v>6891</v>
      </c>
      <c r="E1070" s="101"/>
      <c r="F1070" s="101"/>
      <c r="G1070" s="45" t="s">
        <v>5537</v>
      </c>
      <c r="H1070" s="45" t="s">
        <v>5538</v>
      </c>
      <c r="I1070" s="101"/>
      <c r="J1070" s="51" t="s">
        <v>7427</v>
      </c>
      <c r="K1070" s="51"/>
      <c r="L1070" s="45" t="s">
        <v>7406</v>
      </c>
      <c r="M1070" s="134">
        <v>0</v>
      </c>
      <c r="N1070" s="45" t="s">
        <v>8434</v>
      </c>
      <c r="O1070" s="45" t="s">
        <v>8439</v>
      </c>
      <c r="P1070" s="101" t="s">
        <v>262</v>
      </c>
      <c r="Q1070" s="101" t="s">
        <v>80</v>
      </c>
      <c r="R1070" s="101"/>
      <c r="S1070" s="101"/>
    </row>
    <row r="1071" spans="1:19" x14ac:dyDescent="0.35">
      <c r="A1071" s="99" t="s">
        <v>4283</v>
      </c>
      <c r="B1071" s="100"/>
      <c r="C1071" s="101" t="s">
        <v>4347</v>
      </c>
      <c r="D1071" s="45" t="s">
        <v>6892</v>
      </c>
      <c r="E1071" s="101"/>
      <c r="F1071" s="101"/>
      <c r="G1071" s="45" t="s">
        <v>5531</v>
      </c>
      <c r="H1071" s="45" t="s">
        <v>5532</v>
      </c>
      <c r="I1071" s="101"/>
      <c r="J1071" s="51" t="s">
        <v>7427</v>
      </c>
      <c r="K1071" s="51"/>
      <c r="L1071" s="45" t="s">
        <v>7406</v>
      </c>
      <c r="M1071" s="134">
        <v>0</v>
      </c>
      <c r="N1071" s="45" t="s">
        <v>8434</v>
      </c>
      <c r="O1071" s="45" t="s">
        <v>8439</v>
      </c>
      <c r="P1071" s="101" t="s">
        <v>262</v>
      </c>
      <c r="Q1071" s="101" t="s">
        <v>80</v>
      </c>
      <c r="R1071" s="101"/>
      <c r="S1071" s="101"/>
    </row>
    <row r="1072" spans="1:19" x14ac:dyDescent="0.35">
      <c r="A1072" s="99" t="s">
        <v>4283</v>
      </c>
      <c r="B1072" s="100"/>
      <c r="C1072" s="101" t="s">
        <v>4313</v>
      </c>
      <c r="D1072" s="45" t="s">
        <v>6893</v>
      </c>
      <c r="E1072" s="101"/>
      <c r="F1072" s="101"/>
      <c r="G1072" s="45" t="s">
        <v>5462</v>
      </c>
      <c r="H1072" s="45" t="s">
        <v>5463</v>
      </c>
      <c r="I1072" s="101"/>
      <c r="J1072" s="51" t="s">
        <v>7427</v>
      </c>
      <c r="K1072" s="51"/>
      <c r="L1072" s="45" t="s">
        <v>7406</v>
      </c>
      <c r="M1072" s="134">
        <v>0</v>
      </c>
      <c r="N1072" s="45" t="s">
        <v>8434</v>
      </c>
      <c r="O1072" s="45" t="s">
        <v>8439</v>
      </c>
      <c r="P1072" s="101" t="s">
        <v>6303</v>
      </c>
      <c r="Q1072" s="101" t="s">
        <v>80</v>
      </c>
      <c r="R1072" s="101"/>
      <c r="S1072" s="101"/>
    </row>
    <row r="1073" spans="1:19" x14ac:dyDescent="0.35">
      <c r="A1073" s="99" t="s">
        <v>4283</v>
      </c>
      <c r="B1073" s="100"/>
      <c r="C1073" s="101" t="s">
        <v>4355</v>
      </c>
      <c r="D1073" s="45" t="s">
        <v>6894</v>
      </c>
      <c r="E1073" s="101"/>
      <c r="F1073" s="101"/>
      <c r="G1073" s="45" t="s">
        <v>5549</v>
      </c>
      <c r="H1073" s="45" t="s">
        <v>5550</v>
      </c>
      <c r="I1073" s="101"/>
      <c r="J1073" s="51" t="s">
        <v>7427</v>
      </c>
      <c r="K1073" s="51"/>
      <c r="L1073" s="45" t="s">
        <v>7406</v>
      </c>
      <c r="M1073" s="134">
        <v>0</v>
      </c>
      <c r="N1073" s="45" t="s">
        <v>8434</v>
      </c>
      <c r="O1073" s="45" t="s">
        <v>8439</v>
      </c>
      <c r="P1073" s="101" t="s">
        <v>262</v>
      </c>
      <c r="Q1073" s="101" t="s">
        <v>80</v>
      </c>
      <c r="R1073" s="101"/>
      <c r="S1073" s="101"/>
    </row>
    <row r="1074" spans="1:19" x14ac:dyDescent="0.35">
      <c r="A1074" s="99" t="s">
        <v>4283</v>
      </c>
      <c r="B1074" s="100"/>
      <c r="C1074" s="101" t="s">
        <v>4339</v>
      </c>
      <c r="D1074" s="45" t="s">
        <v>7053</v>
      </c>
      <c r="E1074" s="101"/>
      <c r="F1074" s="101"/>
      <c r="G1074" s="45" t="s">
        <v>5513</v>
      </c>
      <c r="H1074" s="45" t="s">
        <v>5514</v>
      </c>
      <c r="I1074" s="101"/>
      <c r="J1074" s="51" t="s">
        <v>7427</v>
      </c>
      <c r="K1074" s="51"/>
      <c r="L1074" s="45" t="s">
        <v>7406</v>
      </c>
      <c r="M1074" s="134">
        <v>0</v>
      </c>
      <c r="N1074" s="45" t="s">
        <v>8434</v>
      </c>
      <c r="O1074" s="45" t="s">
        <v>8439</v>
      </c>
      <c r="P1074" s="101" t="s">
        <v>262</v>
      </c>
      <c r="Q1074" s="101" t="s">
        <v>80</v>
      </c>
      <c r="R1074" s="101"/>
      <c r="S1074" s="101"/>
    </row>
    <row r="1075" spans="1:19" x14ac:dyDescent="0.35">
      <c r="A1075" s="99" t="s">
        <v>4283</v>
      </c>
      <c r="B1075" s="100"/>
      <c r="C1075" s="101" t="s">
        <v>4354</v>
      </c>
      <c r="D1075" s="45" t="s">
        <v>6895</v>
      </c>
      <c r="E1075" s="101"/>
      <c r="F1075" s="101"/>
      <c r="G1075" s="45" t="s">
        <v>5547</v>
      </c>
      <c r="H1075" s="45" t="s">
        <v>5548</v>
      </c>
      <c r="I1075" s="101"/>
      <c r="J1075" s="51" t="s">
        <v>7427</v>
      </c>
      <c r="K1075" s="51"/>
      <c r="L1075" s="45" t="s">
        <v>7406</v>
      </c>
      <c r="M1075" s="134">
        <v>0</v>
      </c>
      <c r="N1075" s="45" t="s">
        <v>8434</v>
      </c>
      <c r="O1075" s="45" t="s">
        <v>8439</v>
      </c>
      <c r="P1075" s="101" t="s">
        <v>262</v>
      </c>
      <c r="Q1075" s="101" t="s">
        <v>80</v>
      </c>
      <c r="R1075" s="101"/>
      <c r="S1075" s="101"/>
    </row>
    <row r="1076" spans="1:19" x14ac:dyDescent="0.35">
      <c r="A1076" s="99" t="s">
        <v>4283</v>
      </c>
      <c r="B1076" s="100"/>
      <c r="C1076" s="101" t="s">
        <v>4402</v>
      </c>
      <c r="D1076" s="45" t="s">
        <v>6896</v>
      </c>
      <c r="E1076" s="101"/>
      <c r="F1076" s="101"/>
      <c r="G1076" s="45" t="s">
        <v>5657</v>
      </c>
      <c r="H1076" s="45" t="s">
        <v>5658</v>
      </c>
      <c r="I1076" s="101"/>
      <c r="J1076" s="51" t="s">
        <v>7427</v>
      </c>
      <c r="K1076" s="51"/>
      <c r="L1076" s="45" t="s">
        <v>7406</v>
      </c>
      <c r="M1076" s="134">
        <v>0</v>
      </c>
      <c r="N1076" s="45" t="s">
        <v>8434</v>
      </c>
      <c r="O1076" s="45" t="s">
        <v>8439</v>
      </c>
      <c r="P1076" s="101" t="s">
        <v>157</v>
      </c>
      <c r="Q1076" s="101" t="s">
        <v>80</v>
      </c>
      <c r="R1076" s="101"/>
      <c r="S1076" s="101"/>
    </row>
    <row r="1077" spans="1:19" x14ac:dyDescent="0.35">
      <c r="A1077" s="99" t="s">
        <v>4283</v>
      </c>
      <c r="B1077" s="100"/>
      <c r="C1077" s="101" t="s">
        <v>4381</v>
      </c>
      <c r="D1077" s="45" t="s">
        <v>7417</v>
      </c>
      <c r="E1077" s="101"/>
      <c r="F1077" s="101"/>
      <c r="G1077" s="45" t="s">
        <v>5609</v>
      </c>
      <c r="H1077" s="45" t="s">
        <v>5610</v>
      </c>
      <c r="I1077" s="101"/>
      <c r="J1077" s="51" t="s">
        <v>7427</v>
      </c>
      <c r="K1077" s="51"/>
      <c r="L1077" s="101" t="s">
        <v>7406</v>
      </c>
      <c r="M1077" s="102">
        <v>0</v>
      </c>
      <c r="N1077" s="101" t="s">
        <v>8434</v>
      </c>
      <c r="O1077" s="101" t="s">
        <v>8439</v>
      </c>
      <c r="P1077" s="101" t="s">
        <v>100</v>
      </c>
      <c r="Q1077" s="101" t="s">
        <v>80</v>
      </c>
      <c r="R1077" s="101"/>
      <c r="S1077" s="101"/>
    </row>
    <row r="1078" spans="1:19" x14ac:dyDescent="0.35">
      <c r="A1078" s="99" t="s">
        <v>4283</v>
      </c>
      <c r="B1078" s="100"/>
      <c r="C1078" s="101" t="s">
        <v>4382</v>
      </c>
      <c r="D1078" s="45" t="s">
        <v>7418</v>
      </c>
      <c r="E1078" s="101"/>
      <c r="F1078" s="101"/>
      <c r="G1078" s="45" t="s">
        <v>5611</v>
      </c>
      <c r="H1078" s="45" t="s">
        <v>5612</v>
      </c>
      <c r="I1078" s="101"/>
      <c r="J1078" s="51" t="s">
        <v>7427</v>
      </c>
      <c r="K1078" s="51"/>
      <c r="L1078" s="101" t="s">
        <v>7406</v>
      </c>
      <c r="M1078" s="102">
        <v>0</v>
      </c>
      <c r="N1078" s="101" t="s">
        <v>8434</v>
      </c>
      <c r="O1078" s="101" t="s">
        <v>8439</v>
      </c>
      <c r="P1078" s="101" t="s">
        <v>100</v>
      </c>
      <c r="Q1078" s="101" t="s">
        <v>80</v>
      </c>
      <c r="R1078" s="101"/>
      <c r="S1078" s="101"/>
    </row>
    <row r="1079" spans="1:19" x14ac:dyDescent="0.35">
      <c r="A1079" s="99" t="s">
        <v>4283</v>
      </c>
      <c r="B1079" s="100"/>
      <c r="C1079" s="101" t="s">
        <v>4393</v>
      </c>
      <c r="D1079" s="45" t="s">
        <v>7419</v>
      </c>
      <c r="E1079" s="101"/>
      <c r="F1079" s="101"/>
      <c r="G1079" s="45" t="s">
        <v>5637</v>
      </c>
      <c r="H1079" s="45" t="s">
        <v>5638</v>
      </c>
      <c r="I1079" s="101"/>
      <c r="J1079" s="51" t="s">
        <v>7427</v>
      </c>
      <c r="K1079" s="51"/>
      <c r="L1079" s="101" t="s">
        <v>7406</v>
      </c>
      <c r="M1079" s="102">
        <v>0</v>
      </c>
      <c r="N1079" s="101" t="s">
        <v>8434</v>
      </c>
      <c r="O1079" s="101" t="s">
        <v>8439</v>
      </c>
      <c r="P1079" s="101" t="s">
        <v>163</v>
      </c>
      <c r="Q1079" s="101" t="s">
        <v>80</v>
      </c>
      <c r="R1079" s="101"/>
      <c r="S1079" s="101"/>
    </row>
    <row r="1080" spans="1:19" x14ac:dyDescent="0.35">
      <c r="A1080" s="99" t="s">
        <v>4283</v>
      </c>
      <c r="B1080" s="100"/>
      <c r="C1080" s="101" t="s">
        <v>4397</v>
      </c>
      <c r="D1080" s="45" t="s">
        <v>7420</v>
      </c>
      <c r="E1080" s="101"/>
      <c r="F1080" s="101"/>
      <c r="G1080" s="45" t="s">
        <v>5645</v>
      </c>
      <c r="H1080" s="45" t="s">
        <v>5646</v>
      </c>
      <c r="I1080" s="101"/>
      <c r="J1080" s="51" t="s">
        <v>7427</v>
      </c>
      <c r="K1080" s="51"/>
      <c r="L1080" s="101" t="s">
        <v>7406</v>
      </c>
      <c r="M1080" s="102">
        <v>0</v>
      </c>
      <c r="N1080" s="101" t="s">
        <v>8434</v>
      </c>
      <c r="O1080" s="101" t="s">
        <v>8439</v>
      </c>
      <c r="P1080" s="101" t="s">
        <v>6331</v>
      </c>
      <c r="Q1080" s="101" t="s">
        <v>80</v>
      </c>
      <c r="R1080" s="101"/>
      <c r="S1080" s="101"/>
    </row>
    <row r="1081" spans="1:19" x14ac:dyDescent="0.35">
      <c r="A1081" s="99" t="s">
        <v>4283</v>
      </c>
      <c r="B1081" s="100"/>
      <c r="C1081" s="101" t="s">
        <v>4319</v>
      </c>
      <c r="D1081" s="45" t="s">
        <v>7054</v>
      </c>
      <c r="E1081" s="101"/>
      <c r="F1081" s="101"/>
      <c r="G1081" s="45" t="s">
        <v>5474</v>
      </c>
      <c r="H1081" s="45" t="s">
        <v>485</v>
      </c>
      <c r="I1081" s="101"/>
      <c r="J1081" s="51" t="s">
        <v>7427</v>
      </c>
      <c r="K1081" s="51"/>
      <c r="L1081" s="45" t="s">
        <v>7406</v>
      </c>
      <c r="M1081" s="134">
        <v>0</v>
      </c>
      <c r="N1081" s="45" t="s">
        <v>8434</v>
      </c>
      <c r="O1081" s="45" t="s">
        <v>8439</v>
      </c>
      <c r="P1081" s="101" t="s">
        <v>6306</v>
      </c>
      <c r="Q1081" s="101" t="s">
        <v>80</v>
      </c>
      <c r="R1081" s="101"/>
      <c r="S1081" s="101"/>
    </row>
    <row r="1082" spans="1:19" x14ac:dyDescent="0.35">
      <c r="A1082" s="99" t="s">
        <v>4283</v>
      </c>
      <c r="B1082" s="100"/>
      <c r="C1082" s="101" t="s">
        <v>4331</v>
      </c>
      <c r="D1082" s="45" t="s">
        <v>6897</v>
      </c>
      <c r="E1082" s="101"/>
      <c r="F1082" s="101"/>
      <c r="G1082" s="45" t="s">
        <v>5497</v>
      </c>
      <c r="H1082" s="45" t="s">
        <v>5498</v>
      </c>
      <c r="I1082" s="101"/>
      <c r="J1082" s="51" t="s">
        <v>7427</v>
      </c>
      <c r="K1082" s="51"/>
      <c r="L1082" s="45" t="s">
        <v>7406</v>
      </c>
      <c r="M1082" s="134">
        <v>0</v>
      </c>
      <c r="N1082" s="45" t="s">
        <v>8434</v>
      </c>
      <c r="O1082" s="45" t="s">
        <v>8439</v>
      </c>
      <c r="P1082" s="101" t="s">
        <v>6311</v>
      </c>
      <c r="Q1082" s="101" t="s">
        <v>80</v>
      </c>
      <c r="R1082" s="101"/>
      <c r="S1082" s="101"/>
    </row>
    <row r="1083" spans="1:19" x14ac:dyDescent="0.35">
      <c r="A1083" s="99" t="s">
        <v>4283</v>
      </c>
      <c r="B1083" s="100"/>
      <c r="C1083" s="101" t="s">
        <v>4359</v>
      </c>
      <c r="D1083" s="45" t="s">
        <v>7055</v>
      </c>
      <c r="E1083" s="101"/>
      <c r="F1083" s="101"/>
      <c r="G1083" s="45" t="s">
        <v>5559</v>
      </c>
      <c r="H1083" s="45" t="s">
        <v>5560</v>
      </c>
      <c r="I1083" s="101"/>
      <c r="J1083" s="51" t="s">
        <v>7427</v>
      </c>
      <c r="K1083" s="51"/>
      <c r="L1083" s="45" t="s">
        <v>7406</v>
      </c>
      <c r="M1083" s="134">
        <v>0</v>
      </c>
      <c r="N1083" s="45" t="s">
        <v>8434</v>
      </c>
      <c r="O1083" s="45" t="s">
        <v>8439</v>
      </c>
      <c r="P1083" s="101" t="s">
        <v>262</v>
      </c>
      <c r="Q1083" s="101" t="s">
        <v>80</v>
      </c>
      <c r="R1083" s="101"/>
      <c r="S1083" s="101"/>
    </row>
    <row r="1084" spans="1:19" x14ac:dyDescent="0.35">
      <c r="A1084" s="99" t="s">
        <v>4283</v>
      </c>
      <c r="B1084" s="100"/>
      <c r="C1084" s="101" t="s">
        <v>4357</v>
      </c>
      <c r="D1084" s="45" t="s">
        <v>7056</v>
      </c>
      <c r="E1084" s="101"/>
      <c r="F1084" s="101"/>
      <c r="G1084" s="45" t="s">
        <v>5555</v>
      </c>
      <c r="H1084" s="45" t="s">
        <v>5556</v>
      </c>
      <c r="I1084" s="101"/>
      <c r="J1084" s="51" t="s">
        <v>7427</v>
      </c>
      <c r="K1084" s="51"/>
      <c r="L1084" s="45" t="s">
        <v>7406</v>
      </c>
      <c r="M1084" s="134">
        <v>0</v>
      </c>
      <c r="N1084" s="45" t="s">
        <v>8434</v>
      </c>
      <c r="O1084" s="45" t="s">
        <v>8439</v>
      </c>
      <c r="P1084" s="101" t="s">
        <v>262</v>
      </c>
      <c r="Q1084" s="101" t="s">
        <v>80</v>
      </c>
      <c r="R1084" s="101"/>
      <c r="S1084" s="101"/>
    </row>
    <row r="1085" spans="1:19" x14ac:dyDescent="0.35">
      <c r="A1085" s="99" t="s">
        <v>4283</v>
      </c>
      <c r="B1085" s="100"/>
      <c r="C1085" s="101" t="s">
        <v>4356</v>
      </c>
      <c r="D1085" s="45" t="s">
        <v>7057</v>
      </c>
      <c r="E1085" s="101"/>
      <c r="F1085" s="101"/>
      <c r="G1085" s="45" t="s">
        <v>5553</v>
      </c>
      <c r="H1085" s="45" t="s">
        <v>5554</v>
      </c>
      <c r="I1085" s="101"/>
      <c r="J1085" s="51" t="s">
        <v>7427</v>
      </c>
      <c r="K1085" s="51"/>
      <c r="L1085" s="45" t="s">
        <v>7406</v>
      </c>
      <c r="M1085" s="134">
        <v>0</v>
      </c>
      <c r="N1085" s="45" t="s">
        <v>8434</v>
      </c>
      <c r="O1085" s="45" t="s">
        <v>8439</v>
      </c>
      <c r="P1085" s="101" t="s">
        <v>262</v>
      </c>
      <c r="Q1085" s="101" t="s">
        <v>80</v>
      </c>
      <c r="R1085" s="101"/>
      <c r="S1085" s="101"/>
    </row>
    <row r="1086" spans="1:19" x14ac:dyDescent="0.35">
      <c r="A1086" s="99" t="s">
        <v>4283</v>
      </c>
      <c r="B1086" s="100"/>
      <c r="C1086" s="101" t="s">
        <v>4360</v>
      </c>
      <c r="D1086" s="45" t="s">
        <v>6898</v>
      </c>
      <c r="E1086" s="101"/>
      <c r="F1086" s="101"/>
      <c r="G1086" s="45" t="s">
        <v>5561</v>
      </c>
      <c r="H1086" s="45" t="s">
        <v>5562</v>
      </c>
      <c r="I1086" s="101"/>
      <c r="J1086" s="51" t="s">
        <v>7427</v>
      </c>
      <c r="K1086" s="51"/>
      <c r="L1086" s="45" t="s">
        <v>7406</v>
      </c>
      <c r="M1086" s="134">
        <v>0</v>
      </c>
      <c r="N1086" s="45" t="s">
        <v>8434</v>
      </c>
      <c r="O1086" s="45" t="s">
        <v>8439</v>
      </c>
      <c r="P1086" s="101" t="s">
        <v>262</v>
      </c>
      <c r="Q1086" s="101" t="s">
        <v>80</v>
      </c>
      <c r="R1086" s="101"/>
      <c r="S1086" s="101"/>
    </row>
    <row r="1087" spans="1:19" x14ac:dyDescent="0.35">
      <c r="A1087" s="99" t="s">
        <v>4283</v>
      </c>
      <c r="B1087" s="100"/>
      <c r="C1087" s="101" t="s">
        <v>4375</v>
      </c>
      <c r="D1087" s="45" t="s">
        <v>6899</v>
      </c>
      <c r="E1087" s="101"/>
      <c r="F1087" s="101"/>
      <c r="G1087" s="45" t="s">
        <v>5595</v>
      </c>
      <c r="H1087" s="45" t="s">
        <v>5596</v>
      </c>
      <c r="I1087" s="101"/>
      <c r="J1087" s="51" t="s">
        <v>7427</v>
      </c>
      <c r="K1087" s="51"/>
      <c r="L1087" s="45" t="s">
        <v>7406</v>
      </c>
      <c r="M1087" s="134">
        <v>0</v>
      </c>
      <c r="N1087" s="45" t="s">
        <v>8434</v>
      </c>
      <c r="O1087" s="45" t="s">
        <v>8439</v>
      </c>
      <c r="P1087" s="101" t="s">
        <v>6311</v>
      </c>
      <c r="Q1087" s="101" t="s">
        <v>80</v>
      </c>
      <c r="R1087" s="101"/>
      <c r="S1087" s="101"/>
    </row>
    <row r="1088" spans="1:19" x14ac:dyDescent="0.35">
      <c r="A1088" s="99" t="s">
        <v>4283</v>
      </c>
      <c r="B1088" s="100"/>
      <c r="C1088" s="101" t="s">
        <v>4383</v>
      </c>
      <c r="D1088" s="45" t="s">
        <v>7421</v>
      </c>
      <c r="E1088" s="101"/>
      <c r="F1088" s="101"/>
      <c r="G1088" s="45" t="s">
        <v>5613</v>
      </c>
      <c r="H1088" s="45" t="s">
        <v>5614</v>
      </c>
      <c r="I1088" s="101"/>
      <c r="J1088" s="51" t="s">
        <v>7427</v>
      </c>
      <c r="K1088" s="51"/>
      <c r="L1088" s="101" t="s">
        <v>7406</v>
      </c>
      <c r="M1088" s="102">
        <v>0</v>
      </c>
      <c r="N1088" s="101" t="s">
        <v>8434</v>
      </c>
      <c r="O1088" s="101" t="s">
        <v>8439</v>
      </c>
      <c r="P1088" s="101" t="s">
        <v>100</v>
      </c>
      <c r="Q1088" s="101" t="s">
        <v>80</v>
      </c>
      <c r="R1088" s="101"/>
      <c r="S1088" s="101"/>
    </row>
    <row r="1089" spans="1:19" x14ac:dyDescent="0.35">
      <c r="A1089" s="99" t="s">
        <v>4283</v>
      </c>
      <c r="B1089" s="100"/>
      <c r="C1089" s="101" t="s">
        <v>4337</v>
      </c>
      <c r="D1089" s="45" t="s">
        <v>6900</v>
      </c>
      <c r="E1089" s="101"/>
      <c r="F1089" s="101"/>
      <c r="G1089" s="48" t="s">
        <v>5509</v>
      </c>
      <c r="H1089" s="48" t="s">
        <v>5510</v>
      </c>
      <c r="I1089" s="101"/>
      <c r="J1089" s="51" t="s">
        <v>7427</v>
      </c>
      <c r="K1089" s="51"/>
      <c r="L1089" s="45" t="s">
        <v>7406</v>
      </c>
      <c r="M1089" s="134">
        <v>0</v>
      </c>
      <c r="N1089" s="45" t="s">
        <v>8434</v>
      </c>
      <c r="O1089" s="45" t="s">
        <v>8439</v>
      </c>
      <c r="P1089" s="101" t="s">
        <v>195</v>
      </c>
      <c r="Q1089" s="101" t="s">
        <v>80</v>
      </c>
      <c r="R1089" s="101"/>
      <c r="S1089" s="101"/>
    </row>
    <row r="1090" spans="1:19" x14ac:dyDescent="0.35">
      <c r="A1090" s="99" t="s">
        <v>4283</v>
      </c>
      <c r="B1090" s="100"/>
      <c r="C1090" s="101" t="s">
        <v>4338</v>
      </c>
      <c r="D1090" s="45" t="s">
        <v>6901</v>
      </c>
      <c r="E1090" s="101"/>
      <c r="F1090" s="101"/>
      <c r="G1090" s="48" t="s">
        <v>5511</v>
      </c>
      <c r="H1090" s="48" t="s">
        <v>5512</v>
      </c>
      <c r="I1090" s="101"/>
      <c r="J1090" s="51" t="s">
        <v>7427</v>
      </c>
      <c r="K1090" s="51"/>
      <c r="L1090" s="45" t="s">
        <v>7406</v>
      </c>
      <c r="M1090" s="134">
        <v>0</v>
      </c>
      <c r="N1090" s="45" t="s">
        <v>8434</v>
      </c>
      <c r="O1090" s="45" t="s">
        <v>8439</v>
      </c>
      <c r="P1090" s="101" t="s">
        <v>195</v>
      </c>
      <c r="Q1090" s="101" t="s">
        <v>80</v>
      </c>
      <c r="R1090" s="101"/>
      <c r="S1090" s="101"/>
    </row>
    <row r="1091" spans="1:19" x14ac:dyDescent="0.35">
      <c r="A1091" s="101" t="s">
        <v>6766</v>
      </c>
      <c r="B1091" s="100">
        <v>-99</v>
      </c>
      <c r="C1091" s="101" t="s">
        <v>267</v>
      </c>
      <c r="D1091" s="45" t="s">
        <v>2053</v>
      </c>
      <c r="E1091" s="101"/>
      <c r="F1091" s="101"/>
      <c r="G1091" s="57" t="s">
        <v>480</v>
      </c>
      <c r="H1091" s="57" t="s">
        <v>481</v>
      </c>
      <c r="I1091" s="101"/>
      <c r="J1091" s="51" t="s">
        <v>7427</v>
      </c>
      <c r="K1091" s="51"/>
      <c r="L1091" s="101" t="s">
        <v>153</v>
      </c>
      <c r="M1091" s="102" t="s">
        <v>8433</v>
      </c>
      <c r="N1091" s="101" t="s">
        <v>8435</v>
      </c>
      <c r="O1091" s="101"/>
      <c r="P1091" s="101" t="s">
        <v>153</v>
      </c>
      <c r="Q1091" s="101" t="s">
        <v>80</v>
      </c>
      <c r="R1091" s="101"/>
      <c r="S1091" s="101"/>
    </row>
    <row r="1092" spans="1:19" x14ac:dyDescent="0.35">
      <c r="A1092" s="101" t="s">
        <v>6766</v>
      </c>
      <c r="B1092" s="100">
        <v>-99</v>
      </c>
      <c r="C1092" s="101" t="s">
        <v>4098</v>
      </c>
      <c r="D1092" s="49" t="s">
        <v>7477</v>
      </c>
      <c r="E1092" s="101"/>
      <c r="F1092" s="101"/>
      <c r="G1092" s="57" t="s">
        <v>465</v>
      </c>
      <c r="H1092" s="57" t="s">
        <v>5037</v>
      </c>
      <c r="I1092" s="101"/>
      <c r="J1092" s="51" t="s">
        <v>7427</v>
      </c>
      <c r="K1092" s="51"/>
      <c r="L1092" s="50" t="s">
        <v>91</v>
      </c>
      <c r="M1092" s="139" t="s">
        <v>8433</v>
      </c>
      <c r="N1092" s="52" t="s">
        <v>8435</v>
      </c>
      <c r="O1092" s="52"/>
      <c r="P1092" s="101" t="s">
        <v>100</v>
      </c>
      <c r="Q1092" s="101" t="s">
        <v>80</v>
      </c>
      <c r="R1092" s="101" t="s">
        <v>7411</v>
      </c>
      <c r="S1092" s="101"/>
    </row>
    <row r="1093" spans="1:19" x14ac:dyDescent="0.35">
      <c r="A1093" s="99" t="s">
        <v>4664</v>
      </c>
      <c r="B1093" s="104">
        <v>-99</v>
      </c>
      <c r="C1093" s="101" t="s">
        <v>4097</v>
      </c>
      <c r="D1093" s="49"/>
      <c r="E1093" s="101"/>
      <c r="F1093" s="101"/>
      <c r="G1093" s="45" t="s">
        <v>4097</v>
      </c>
      <c r="H1093" s="48"/>
      <c r="I1093" s="101"/>
      <c r="J1093" s="101" t="s">
        <v>7427</v>
      </c>
      <c r="K1093" s="101"/>
      <c r="L1093" s="107" t="s">
        <v>91</v>
      </c>
      <c r="M1093" s="124" t="s">
        <v>8433</v>
      </c>
      <c r="N1093" s="107" t="s">
        <v>8435</v>
      </c>
      <c r="O1093" s="107"/>
      <c r="P1093" s="101"/>
      <c r="Q1093" s="101" t="s">
        <v>80</v>
      </c>
      <c r="R1093" s="101"/>
      <c r="S1093" s="101"/>
    </row>
    <row r="1094" spans="1:19" x14ac:dyDescent="0.35">
      <c r="A1094" s="103" t="s">
        <v>4664</v>
      </c>
      <c r="B1094" s="90">
        <v>1</v>
      </c>
      <c r="C1094" s="91" t="s">
        <v>93</v>
      </c>
      <c r="D1094" s="91" t="s">
        <v>1921</v>
      </c>
      <c r="E1094" s="92"/>
      <c r="F1094" s="91" t="s">
        <v>7582</v>
      </c>
      <c r="G1094" s="91" t="s">
        <v>277</v>
      </c>
      <c r="H1094" s="91" t="s">
        <v>278</v>
      </c>
      <c r="I1094" s="91" t="s">
        <v>2301</v>
      </c>
      <c r="J1094" s="93" t="s">
        <v>7427</v>
      </c>
      <c r="K1094" s="93"/>
      <c r="L1094" s="91" t="s">
        <v>91</v>
      </c>
      <c r="M1094" s="135" t="s">
        <v>8433</v>
      </c>
      <c r="N1094" s="93" t="s">
        <v>8435</v>
      </c>
      <c r="O1094" s="93" t="s">
        <v>8438</v>
      </c>
      <c r="P1094" s="103" t="s">
        <v>91</v>
      </c>
      <c r="Q1094" s="103" t="s">
        <v>80</v>
      </c>
      <c r="R1094" s="103"/>
      <c r="S1094" s="103"/>
    </row>
    <row r="1095" spans="1:19" x14ac:dyDescent="0.35">
      <c r="A1095" s="99" t="s">
        <v>4664</v>
      </c>
      <c r="B1095" s="100">
        <v>2</v>
      </c>
      <c r="C1095" s="101" t="s">
        <v>4098</v>
      </c>
      <c r="D1095" s="49" t="s">
        <v>7477</v>
      </c>
      <c r="E1095" s="101"/>
      <c r="F1095" s="101"/>
      <c r="G1095" s="45" t="s">
        <v>465</v>
      </c>
      <c r="H1095" s="45" t="s">
        <v>5037</v>
      </c>
      <c r="I1095" s="101"/>
      <c r="J1095" s="101" t="s">
        <v>7427</v>
      </c>
      <c r="K1095" s="101"/>
      <c r="L1095" s="89" t="s">
        <v>7407</v>
      </c>
      <c r="M1095" s="141" t="s">
        <v>8433</v>
      </c>
      <c r="N1095" s="89" t="s">
        <v>8435</v>
      </c>
      <c r="O1095" s="89" t="s">
        <v>8438</v>
      </c>
      <c r="P1095" s="101" t="s">
        <v>100</v>
      </c>
      <c r="Q1095" s="101" t="s">
        <v>80</v>
      </c>
      <c r="R1095" s="101"/>
      <c r="S1095" s="101"/>
    </row>
    <row r="1096" spans="1:19" x14ac:dyDescent="0.35">
      <c r="A1096" s="103" t="s">
        <v>4664</v>
      </c>
      <c r="B1096" s="90">
        <v>3</v>
      </c>
      <c r="C1096" s="91" t="s">
        <v>116</v>
      </c>
      <c r="D1096" s="91" t="s">
        <v>6599</v>
      </c>
      <c r="E1096" s="92"/>
      <c r="F1096" s="91"/>
      <c r="G1096" s="91" t="s">
        <v>318</v>
      </c>
      <c r="H1096" s="91"/>
      <c r="I1096" s="91"/>
      <c r="J1096" s="93" t="s">
        <v>7427</v>
      </c>
      <c r="K1096" s="93"/>
      <c r="L1096" s="50" t="s">
        <v>91</v>
      </c>
      <c r="M1096" s="139" t="s">
        <v>8433</v>
      </c>
      <c r="N1096" s="52" t="s">
        <v>8435</v>
      </c>
      <c r="O1096" s="52" t="s">
        <v>8438</v>
      </c>
      <c r="P1096" s="103" t="s">
        <v>100</v>
      </c>
      <c r="Q1096" s="103" t="s">
        <v>80</v>
      </c>
      <c r="R1096" s="101" t="s">
        <v>7411</v>
      </c>
      <c r="S1096" s="101"/>
    </row>
    <row r="1097" spans="1:19" x14ac:dyDescent="0.35">
      <c r="A1097" s="103" t="s">
        <v>4664</v>
      </c>
      <c r="B1097" s="90">
        <v>4</v>
      </c>
      <c r="C1097" s="103" t="s">
        <v>2577</v>
      </c>
      <c r="D1097" s="92" t="s">
        <v>7465</v>
      </c>
      <c r="E1097" s="103"/>
      <c r="F1097" s="103"/>
      <c r="G1097" s="92" t="s">
        <v>3001</v>
      </c>
      <c r="H1097" s="92" t="s">
        <v>2782</v>
      </c>
      <c r="I1097" s="103"/>
      <c r="J1097" s="103" t="s">
        <v>7427</v>
      </c>
      <c r="K1097" s="103"/>
      <c r="L1097" s="103" t="s">
        <v>7407</v>
      </c>
      <c r="M1097" s="104" t="s">
        <v>8433</v>
      </c>
      <c r="N1097" s="103" t="s">
        <v>8434</v>
      </c>
      <c r="O1097" s="103" t="s">
        <v>8438</v>
      </c>
      <c r="P1097" s="103" t="s">
        <v>100</v>
      </c>
      <c r="Q1097" s="103" t="s">
        <v>80</v>
      </c>
      <c r="R1097" s="103"/>
      <c r="S1097" s="103"/>
    </row>
    <row r="1098" spans="1:19" x14ac:dyDescent="0.35">
      <c r="A1098" s="103" t="s">
        <v>4664</v>
      </c>
      <c r="B1098" s="90">
        <v>5</v>
      </c>
      <c r="C1098" s="91" t="s">
        <v>267</v>
      </c>
      <c r="D1098" s="91" t="s">
        <v>6389</v>
      </c>
      <c r="E1098" s="92"/>
      <c r="F1098" s="91" t="s">
        <v>7516</v>
      </c>
      <c r="G1098" s="91" t="s">
        <v>480</v>
      </c>
      <c r="H1098" s="91" t="s">
        <v>481</v>
      </c>
      <c r="I1098" s="91" t="s">
        <v>2213</v>
      </c>
      <c r="J1098" s="93" t="s">
        <v>7427</v>
      </c>
      <c r="K1098" s="93"/>
      <c r="L1098" s="91" t="s">
        <v>153</v>
      </c>
      <c r="M1098" s="135" t="s">
        <v>8433</v>
      </c>
      <c r="N1098" s="93" t="s">
        <v>8434</v>
      </c>
      <c r="O1098" s="93" t="s">
        <v>8438</v>
      </c>
      <c r="P1098" s="103" t="s">
        <v>153</v>
      </c>
      <c r="Q1098" s="103" t="s">
        <v>80</v>
      </c>
      <c r="R1098" s="103"/>
      <c r="S1098" s="103"/>
    </row>
    <row r="1099" spans="1:19" x14ac:dyDescent="0.35">
      <c r="A1099" s="99" t="s">
        <v>4664</v>
      </c>
      <c r="B1099" s="100">
        <v>6</v>
      </c>
      <c r="C1099" s="101" t="s">
        <v>4672</v>
      </c>
      <c r="D1099" s="45" t="s">
        <v>7029</v>
      </c>
      <c r="E1099" s="101"/>
      <c r="F1099" s="101"/>
      <c r="G1099" s="45" t="s">
        <v>6183</v>
      </c>
      <c r="H1099" s="45" t="s">
        <v>6184</v>
      </c>
      <c r="I1099" s="101"/>
      <c r="J1099" s="51" t="s">
        <v>7427</v>
      </c>
      <c r="K1099" s="51"/>
      <c r="L1099" s="45" t="s">
        <v>7406</v>
      </c>
      <c r="M1099" s="134">
        <v>0</v>
      </c>
      <c r="N1099" s="45" t="s">
        <v>8434</v>
      </c>
      <c r="O1099" s="45" t="s">
        <v>8439</v>
      </c>
      <c r="P1099" s="101" t="s">
        <v>6299</v>
      </c>
      <c r="Q1099" s="101" t="s">
        <v>80</v>
      </c>
      <c r="R1099" s="101"/>
      <c r="S1099" s="101"/>
    </row>
    <row r="1100" spans="1:19" x14ac:dyDescent="0.35">
      <c r="A1100" s="99" t="s">
        <v>4664</v>
      </c>
      <c r="B1100" s="100">
        <v>7</v>
      </c>
      <c r="C1100" s="101" t="s">
        <v>4671</v>
      </c>
      <c r="D1100" s="45" t="s">
        <v>7030</v>
      </c>
      <c r="E1100" s="101"/>
      <c r="F1100" s="101"/>
      <c r="G1100" s="45" t="s">
        <v>6181</v>
      </c>
      <c r="H1100" s="45" t="s">
        <v>6182</v>
      </c>
      <c r="I1100" s="101"/>
      <c r="J1100" s="51" t="s">
        <v>7427</v>
      </c>
      <c r="K1100" s="51"/>
      <c r="L1100" s="45" t="s">
        <v>7406</v>
      </c>
      <c r="M1100" s="134">
        <v>0</v>
      </c>
      <c r="N1100" s="45" t="s">
        <v>8434</v>
      </c>
      <c r="O1100" s="45" t="s">
        <v>8439</v>
      </c>
      <c r="P1100" s="101" t="s">
        <v>165</v>
      </c>
      <c r="Q1100" s="101" t="s">
        <v>80</v>
      </c>
      <c r="R1100" s="101"/>
      <c r="S1100" s="101"/>
    </row>
    <row r="1101" spans="1:19" x14ac:dyDescent="0.35">
      <c r="A1101" s="99" t="s">
        <v>4664</v>
      </c>
      <c r="B1101" s="100">
        <v>8</v>
      </c>
      <c r="C1101" s="101" t="s">
        <v>4667</v>
      </c>
      <c r="D1101" s="45" t="s">
        <v>7034</v>
      </c>
      <c r="E1101" s="101"/>
      <c r="F1101" s="101"/>
      <c r="G1101" s="45" t="s">
        <v>6173</v>
      </c>
      <c r="H1101" s="45" t="s">
        <v>6174</v>
      </c>
      <c r="I1101" s="101"/>
      <c r="J1101" s="51" t="s">
        <v>7427</v>
      </c>
      <c r="K1101" s="51"/>
      <c r="L1101" s="45" t="s">
        <v>7406</v>
      </c>
      <c r="M1101" s="134">
        <v>0</v>
      </c>
      <c r="N1101" s="45" t="s">
        <v>8434</v>
      </c>
      <c r="O1101" s="45" t="s">
        <v>8439</v>
      </c>
      <c r="P1101" s="101" t="s">
        <v>262</v>
      </c>
      <c r="Q1101" s="101" t="s">
        <v>80</v>
      </c>
      <c r="R1101" s="101"/>
      <c r="S1101" s="101"/>
    </row>
    <row r="1102" spans="1:19" x14ac:dyDescent="0.35">
      <c r="A1102" s="99" t="s">
        <v>4664</v>
      </c>
      <c r="B1102" s="100">
        <v>9</v>
      </c>
      <c r="C1102" s="101" t="s">
        <v>4673</v>
      </c>
      <c r="D1102" s="45" t="s">
        <v>7032</v>
      </c>
      <c r="E1102" s="101"/>
      <c r="F1102" s="101"/>
      <c r="G1102" s="45" t="s">
        <v>6185</v>
      </c>
      <c r="H1102" s="45" t="s">
        <v>6186</v>
      </c>
      <c r="I1102" s="101"/>
      <c r="J1102" s="51" t="s">
        <v>7427</v>
      </c>
      <c r="K1102" s="51"/>
      <c r="L1102" s="101" t="s">
        <v>7407</v>
      </c>
      <c r="M1102" s="102">
        <v>0</v>
      </c>
      <c r="N1102" s="101" t="s">
        <v>8434</v>
      </c>
      <c r="O1102" s="101" t="s">
        <v>8439</v>
      </c>
      <c r="P1102" s="101" t="s">
        <v>100</v>
      </c>
      <c r="Q1102" s="101" t="s">
        <v>80</v>
      </c>
      <c r="R1102" s="101"/>
      <c r="S1102" s="101"/>
    </row>
    <row r="1103" spans="1:19" x14ac:dyDescent="0.35">
      <c r="A1103" s="99" t="s">
        <v>4664</v>
      </c>
      <c r="B1103" s="100">
        <v>10</v>
      </c>
      <c r="C1103" s="101" t="s">
        <v>4666</v>
      </c>
      <c r="D1103" s="45" t="s">
        <v>7031</v>
      </c>
      <c r="E1103" s="101"/>
      <c r="F1103" s="101"/>
      <c r="G1103" s="45" t="s">
        <v>6171</v>
      </c>
      <c r="H1103" s="45" t="s">
        <v>6172</v>
      </c>
      <c r="I1103" s="101"/>
      <c r="J1103" s="93" t="s">
        <v>7427</v>
      </c>
      <c r="K1103" s="93"/>
      <c r="L1103" s="45" t="s">
        <v>7406</v>
      </c>
      <c r="M1103" s="134">
        <v>0</v>
      </c>
      <c r="N1103" s="45" t="s">
        <v>8434</v>
      </c>
      <c r="O1103" s="45" t="s">
        <v>8439</v>
      </c>
      <c r="P1103" s="101" t="s">
        <v>262</v>
      </c>
      <c r="Q1103" s="101" t="s">
        <v>80</v>
      </c>
      <c r="R1103" s="101"/>
      <c r="S1103" s="101"/>
    </row>
    <row r="1104" spans="1:19" x14ac:dyDescent="0.35">
      <c r="A1104" s="99" t="s">
        <v>4664</v>
      </c>
      <c r="B1104" s="100">
        <v>11</v>
      </c>
      <c r="C1104" s="101" t="s">
        <v>4674</v>
      </c>
      <c r="D1104" s="45" t="s">
        <v>7033</v>
      </c>
      <c r="E1104" s="101"/>
      <c r="F1104" s="101"/>
      <c r="G1104" s="45" t="s">
        <v>6187</v>
      </c>
      <c r="H1104" s="45" t="s">
        <v>6188</v>
      </c>
      <c r="I1104" s="101"/>
      <c r="J1104" s="93" t="s">
        <v>7427</v>
      </c>
      <c r="K1104" s="93"/>
      <c r="L1104" s="101" t="s">
        <v>7407</v>
      </c>
      <c r="M1104" s="102">
        <v>0</v>
      </c>
      <c r="N1104" s="101" t="s">
        <v>8434</v>
      </c>
      <c r="O1104" s="101" t="s">
        <v>8439</v>
      </c>
      <c r="P1104" s="101" t="s">
        <v>100</v>
      </c>
      <c r="Q1104" s="101" t="s">
        <v>80</v>
      </c>
      <c r="R1104" s="101"/>
      <c r="S1104" s="101"/>
    </row>
    <row r="1105" spans="1:19" x14ac:dyDescent="0.35">
      <c r="A1105" s="99" t="s">
        <v>4664</v>
      </c>
      <c r="B1105" s="100">
        <v>12</v>
      </c>
      <c r="C1105" s="101" t="s">
        <v>4668</v>
      </c>
      <c r="D1105" s="45" t="s">
        <v>7038</v>
      </c>
      <c r="E1105" s="101"/>
      <c r="F1105" s="101"/>
      <c r="G1105" s="45" t="s">
        <v>6175</v>
      </c>
      <c r="H1105" s="45" t="s">
        <v>6176</v>
      </c>
      <c r="I1105" s="101"/>
      <c r="J1105" s="93" t="s">
        <v>7427</v>
      </c>
      <c r="K1105" s="93"/>
      <c r="L1105" s="45" t="s">
        <v>7406</v>
      </c>
      <c r="M1105" s="134">
        <v>0</v>
      </c>
      <c r="N1105" s="45" t="s">
        <v>8434</v>
      </c>
      <c r="O1105" s="45" t="s">
        <v>8439</v>
      </c>
      <c r="P1105" s="101" t="s">
        <v>262</v>
      </c>
      <c r="Q1105" s="101" t="s">
        <v>80</v>
      </c>
      <c r="R1105" s="101"/>
      <c r="S1105" s="101"/>
    </row>
    <row r="1106" spans="1:19" x14ac:dyDescent="0.35">
      <c r="A1106" s="99" t="s">
        <v>4664</v>
      </c>
      <c r="B1106" s="100">
        <v>13</v>
      </c>
      <c r="C1106" s="101" t="s">
        <v>4670</v>
      </c>
      <c r="D1106" s="45" t="s">
        <v>7037</v>
      </c>
      <c r="E1106" s="101"/>
      <c r="F1106" s="101"/>
      <c r="G1106" s="45" t="s">
        <v>6179</v>
      </c>
      <c r="H1106" s="45" t="s">
        <v>6180</v>
      </c>
      <c r="I1106" s="101"/>
      <c r="J1106" s="93" t="s">
        <v>7427</v>
      </c>
      <c r="K1106" s="93"/>
      <c r="L1106" s="45" t="s">
        <v>7406</v>
      </c>
      <c r="M1106" s="134">
        <v>0</v>
      </c>
      <c r="N1106" s="45" t="s">
        <v>8434</v>
      </c>
      <c r="O1106" s="45" t="s">
        <v>8439</v>
      </c>
      <c r="P1106" s="101" t="s">
        <v>262</v>
      </c>
      <c r="Q1106" s="101" t="s">
        <v>80</v>
      </c>
      <c r="R1106" s="101"/>
      <c r="S1106" s="101"/>
    </row>
    <row r="1107" spans="1:19" x14ac:dyDescent="0.35">
      <c r="A1107" s="99" t="s">
        <v>4664</v>
      </c>
      <c r="B1107" s="100">
        <v>14</v>
      </c>
      <c r="C1107" s="101" t="s">
        <v>4669</v>
      </c>
      <c r="D1107" s="45" t="s">
        <v>7036</v>
      </c>
      <c r="E1107" s="101"/>
      <c r="F1107" s="101"/>
      <c r="G1107" s="45" t="s">
        <v>6177</v>
      </c>
      <c r="H1107" s="45" t="s">
        <v>6178</v>
      </c>
      <c r="I1107" s="101"/>
      <c r="J1107" s="93" t="s">
        <v>7427</v>
      </c>
      <c r="K1107" s="93"/>
      <c r="L1107" s="45" t="s">
        <v>7406</v>
      </c>
      <c r="M1107" s="134">
        <v>0</v>
      </c>
      <c r="N1107" s="45" t="s">
        <v>8434</v>
      </c>
      <c r="O1107" s="45" t="s">
        <v>8439</v>
      </c>
      <c r="P1107" s="101" t="s">
        <v>262</v>
      </c>
      <c r="Q1107" s="101" t="s">
        <v>80</v>
      </c>
      <c r="R1107" s="101"/>
      <c r="S1107" s="101"/>
    </row>
    <row r="1108" spans="1:19" x14ac:dyDescent="0.35">
      <c r="A1108" s="99" t="s">
        <v>4664</v>
      </c>
      <c r="B1108" s="100">
        <v>15</v>
      </c>
      <c r="C1108" s="101" t="s">
        <v>4665</v>
      </c>
      <c r="D1108" s="45" t="s">
        <v>7035</v>
      </c>
      <c r="E1108" s="101"/>
      <c r="F1108" s="101"/>
      <c r="G1108" s="45" t="s">
        <v>6169</v>
      </c>
      <c r="H1108" s="45" t="s">
        <v>6170</v>
      </c>
      <c r="I1108" s="101"/>
      <c r="J1108" s="93" t="s">
        <v>7427</v>
      </c>
      <c r="K1108" s="93"/>
      <c r="L1108" s="45" t="s">
        <v>7406</v>
      </c>
      <c r="M1108" s="134">
        <v>0</v>
      </c>
      <c r="N1108" s="45" t="s">
        <v>8434</v>
      </c>
      <c r="O1108" s="45" t="s">
        <v>8439</v>
      </c>
      <c r="P1108" s="101" t="s">
        <v>195</v>
      </c>
      <c r="Q1108" s="101" t="s">
        <v>80</v>
      </c>
      <c r="R1108" s="101"/>
      <c r="S1108" s="101"/>
    </row>
    <row r="1109" spans="1:19" x14ac:dyDescent="0.35">
      <c r="A1109" s="99" t="s">
        <v>4403</v>
      </c>
      <c r="B1109" s="104">
        <v>-99</v>
      </c>
      <c r="C1109" s="101" t="s">
        <v>4097</v>
      </c>
      <c r="D1109" s="49"/>
      <c r="E1109" s="101"/>
      <c r="F1109" s="101"/>
      <c r="G1109" s="45" t="s">
        <v>4097</v>
      </c>
      <c r="H1109" s="48"/>
      <c r="I1109" s="101"/>
      <c r="J1109" s="101" t="s">
        <v>7427</v>
      </c>
      <c r="K1109" s="101"/>
      <c r="L1109" s="107" t="s">
        <v>91</v>
      </c>
      <c r="M1109" s="124" t="s">
        <v>8433</v>
      </c>
      <c r="N1109" s="107" t="s">
        <v>8435</v>
      </c>
      <c r="O1109" s="107"/>
      <c r="P1109" s="101"/>
      <c r="Q1109" s="101" t="s">
        <v>80</v>
      </c>
      <c r="R1109" s="101"/>
      <c r="S1109" s="101"/>
    </row>
    <row r="1110" spans="1:19" x14ac:dyDescent="0.35">
      <c r="A1110" s="103" t="s">
        <v>4403</v>
      </c>
      <c r="B1110" s="90">
        <v>1</v>
      </c>
      <c r="C1110" s="91" t="s">
        <v>93</v>
      </c>
      <c r="D1110" s="91" t="s">
        <v>1921</v>
      </c>
      <c r="E1110" s="92"/>
      <c r="F1110" s="91" t="s">
        <v>7582</v>
      </c>
      <c r="G1110" s="91" t="s">
        <v>277</v>
      </c>
      <c r="H1110" s="91" t="s">
        <v>278</v>
      </c>
      <c r="I1110" s="91" t="s">
        <v>2301</v>
      </c>
      <c r="J1110" s="93" t="s">
        <v>7427</v>
      </c>
      <c r="K1110" s="93"/>
      <c r="L1110" s="91" t="s">
        <v>91</v>
      </c>
      <c r="M1110" s="135" t="s">
        <v>8433</v>
      </c>
      <c r="N1110" s="93" t="s">
        <v>8435</v>
      </c>
      <c r="O1110" s="93" t="s">
        <v>8438</v>
      </c>
      <c r="P1110" s="103" t="s">
        <v>91</v>
      </c>
      <c r="Q1110" s="103" t="s">
        <v>80</v>
      </c>
      <c r="R1110" s="103"/>
      <c r="S1110" s="103"/>
    </row>
    <row r="1111" spans="1:19" x14ac:dyDescent="0.35">
      <c r="A1111" s="99" t="s">
        <v>4403</v>
      </c>
      <c r="B1111" s="100">
        <v>2</v>
      </c>
      <c r="C1111" s="101" t="s">
        <v>4098</v>
      </c>
      <c r="D1111" s="49" t="s">
        <v>7477</v>
      </c>
      <c r="E1111" s="101"/>
      <c r="F1111" s="101"/>
      <c r="G1111" s="45" t="s">
        <v>465</v>
      </c>
      <c r="H1111" s="45" t="s">
        <v>5037</v>
      </c>
      <c r="I1111" s="101"/>
      <c r="J1111" s="101" t="s">
        <v>7427</v>
      </c>
      <c r="K1111" s="101"/>
      <c r="L1111" s="89" t="s">
        <v>7407</v>
      </c>
      <c r="M1111" s="141" t="s">
        <v>8433</v>
      </c>
      <c r="N1111" s="89" t="s">
        <v>8435</v>
      </c>
      <c r="O1111" s="89" t="s">
        <v>8438</v>
      </c>
      <c r="P1111" s="101" t="s">
        <v>100</v>
      </c>
      <c r="Q1111" s="101" t="s">
        <v>80</v>
      </c>
      <c r="R1111" s="101"/>
      <c r="S1111" s="101"/>
    </row>
    <row r="1112" spans="1:19" x14ac:dyDescent="0.35">
      <c r="A1112" s="103" t="s">
        <v>4403</v>
      </c>
      <c r="B1112" s="90">
        <v>3</v>
      </c>
      <c r="C1112" s="91" t="s">
        <v>116</v>
      </c>
      <c r="D1112" s="91" t="s">
        <v>6599</v>
      </c>
      <c r="E1112" s="92"/>
      <c r="F1112" s="91"/>
      <c r="G1112" s="91" t="s">
        <v>318</v>
      </c>
      <c r="H1112" s="91"/>
      <c r="I1112" s="91"/>
      <c r="J1112" s="93" t="s">
        <v>7427</v>
      </c>
      <c r="K1112" s="93"/>
      <c r="L1112" s="50" t="s">
        <v>91</v>
      </c>
      <c r="M1112" s="139" t="s">
        <v>8433</v>
      </c>
      <c r="N1112" s="52" t="s">
        <v>8435</v>
      </c>
      <c r="O1112" s="52" t="s">
        <v>8438</v>
      </c>
      <c r="P1112" s="103" t="s">
        <v>100</v>
      </c>
      <c r="Q1112" s="103" t="s">
        <v>80</v>
      </c>
      <c r="R1112" s="101" t="s">
        <v>7411</v>
      </c>
      <c r="S1112" s="101"/>
    </row>
    <row r="1113" spans="1:19" x14ac:dyDescent="0.35">
      <c r="A1113" s="103" t="s">
        <v>4403</v>
      </c>
      <c r="B1113" s="90">
        <v>4</v>
      </c>
      <c r="C1113" s="103" t="s">
        <v>2577</v>
      </c>
      <c r="D1113" s="92" t="s">
        <v>7465</v>
      </c>
      <c r="E1113" s="103"/>
      <c r="F1113" s="103"/>
      <c r="G1113" s="92" t="s">
        <v>3001</v>
      </c>
      <c r="H1113" s="92" t="s">
        <v>2782</v>
      </c>
      <c r="I1113" s="103"/>
      <c r="J1113" s="103" t="s">
        <v>7427</v>
      </c>
      <c r="K1113" s="103"/>
      <c r="L1113" s="103" t="s">
        <v>7407</v>
      </c>
      <c r="M1113" s="104" t="s">
        <v>8433</v>
      </c>
      <c r="N1113" s="103" t="s">
        <v>8434</v>
      </c>
      <c r="O1113" s="103" t="s">
        <v>8438</v>
      </c>
      <c r="P1113" s="103" t="s">
        <v>100</v>
      </c>
      <c r="Q1113" s="103" t="s">
        <v>80</v>
      </c>
      <c r="R1113" s="103"/>
      <c r="S1113" s="103"/>
    </row>
    <row r="1114" spans="1:19" x14ac:dyDescent="0.35">
      <c r="A1114" s="103" t="s">
        <v>4403</v>
      </c>
      <c r="B1114" s="90">
        <v>5</v>
      </c>
      <c r="C1114" s="91" t="s">
        <v>267</v>
      </c>
      <c r="D1114" s="91" t="s">
        <v>6389</v>
      </c>
      <c r="E1114" s="92"/>
      <c r="F1114" s="91" t="s">
        <v>7516</v>
      </c>
      <c r="G1114" s="91" t="s">
        <v>480</v>
      </c>
      <c r="H1114" s="91" t="s">
        <v>481</v>
      </c>
      <c r="I1114" s="91" t="s">
        <v>2213</v>
      </c>
      <c r="J1114" s="93" t="s">
        <v>7427</v>
      </c>
      <c r="K1114" s="93"/>
      <c r="L1114" s="91" t="s">
        <v>153</v>
      </c>
      <c r="M1114" s="135" t="s">
        <v>8433</v>
      </c>
      <c r="N1114" s="93" t="s">
        <v>8434</v>
      </c>
      <c r="O1114" s="93" t="s">
        <v>8438</v>
      </c>
      <c r="P1114" s="103" t="s">
        <v>153</v>
      </c>
      <c r="Q1114" s="103" t="s">
        <v>80</v>
      </c>
      <c r="R1114" s="103"/>
      <c r="S1114" s="103"/>
    </row>
    <row r="1115" spans="1:19" x14ac:dyDescent="0.35">
      <c r="A1115" s="99" t="s">
        <v>4403</v>
      </c>
      <c r="B1115" s="100"/>
      <c r="C1115" s="101" t="s">
        <v>4404</v>
      </c>
      <c r="D1115" s="101" t="s">
        <v>6902</v>
      </c>
      <c r="E1115" s="101"/>
      <c r="F1115" s="101"/>
      <c r="G1115" s="45" t="s">
        <v>5659</v>
      </c>
      <c r="H1115" s="45" t="s">
        <v>5660</v>
      </c>
      <c r="I1115" s="101"/>
      <c r="J1115" s="93" t="s">
        <v>7427</v>
      </c>
      <c r="K1115" s="93"/>
      <c r="L1115" s="45" t="s">
        <v>7406</v>
      </c>
      <c r="M1115" s="134">
        <v>0</v>
      </c>
      <c r="N1115" s="45" t="s">
        <v>8434</v>
      </c>
      <c r="O1115" s="45" t="s">
        <v>8439</v>
      </c>
      <c r="P1115" s="101" t="s">
        <v>195</v>
      </c>
      <c r="Q1115" s="101" t="s">
        <v>80</v>
      </c>
      <c r="R1115" s="101"/>
      <c r="S1115" s="101"/>
    </row>
    <row r="1116" spans="1:19" x14ac:dyDescent="0.35">
      <c r="A1116" s="99" t="s">
        <v>4403</v>
      </c>
      <c r="B1116" s="100"/>
      <c r="C1116" s="101" t="s">
        <v>4430</v>
      </c>
      <c r="D1116" s="101" t="s">
        <v>6903</v>
      </c>
      <c r="E1116" s="101"/>
      <c r="F1116" s="101"/>
      <c r="G1116" s="45" t="s">
        <v>5710</v>
      </c>
      <c r="H1116" s="45" t="s">
        <v>5711</v>
      </c>
      <c r="I1116" s="101"/>
      <c r="J1116" s="93" t="s">
        <v>7427</v>
      </c>
      <c r="K1116" s="93"/>
      <c r="L1116" s="45" t="s">
        <v>7406</v>
      </c>
      <c r="M1116" s="134">
        <v>0</v>
      </c>
      <c r="N1116" s="45" t="s">
        <v>8434</v>
      </c>
      <c r="O1116" s="45" t="s">
        <v>8439</v>
      </c>
      <c r="P1116" s="101" t="s">
        <v>262</v>
      </c>
      <c r="Q1116" s="101" t="s">
        <v>80</v>
      </c>
      <c r="R1116" s="101"/>
      <c r="S1116" s="101"/>
    </row>
    <row r="1117" spans="1:19" x14ac:dyDescent="0.35">
      <c r="A1117" s="99" t="s">
        <v>4403</v>
      </c>
      <c r="B1117" s="100"/>
      <c r="C1117" s="101" t="s">
        <v>4450</v>
      </c>
      <c r="D1117" s="101" t="s">
        <v>6904</v>
      </c>
      <c r="E1117" s="101"/>
      <c r="F1117" s="101"/>
      <c r="G1117" s="45" t="s">
        <v>5750</v>
      </c>
      <c r="H1117" s="45" t="s">
        <v>5751</v>
      </c>
      <c r="I1117" s="101"/>
      <c r="J1117" s="93" t="s">
        <v>7427</v>
      </c>
      <c r="K1117" s="93"/>
      <c r="L1117" s="45" t="s">
        <v>7406</v>
      </c>
      <c r="M1117" s="134">
        <v>0</v>
      </c>
      <c r="N1117" s="45" t="s">
        <v>8434</v>
      </c>
      <c r="O1117" s="45" t="s">
        <v>8439</v>
      </c>
      <c r="P1117" s="101" t="s">
        <v>195</v>
      </c>
      <c r="Q1117" s="101" t="s">
        <v>80</v>
      </c>
      <c r="R1117" s="101"/>
      <c r="S1117" s="101"/>
    </row>
    <row r="1118" spans="1:19" x14ac:dyDescent="0.35">
      <c r="A1118" s="99" t="s">
        <v>4403</v>
      </c>
      <c r="B1118" s="100"/>
      <c r="C1118" s="101" t="s">
        <v>4463</v>
      </c>
      <c r="D1118" s="101" t="s">
        <v>7128</v>
      </c>
      <c r="E1118" s="101"/>
      <c r="F1118" s="101"/>
      <c r="G1118" s="45" t="s">
        <v>5776</v>
      </c>
      <c r="H1118" s="45" t="s">
        <v>5777</v>
      </c>
      <c r="I1118" s="101"/>
      <c r="J1118" s="93" t="s">
        <v>7427</v>
      </c>
      <c r="K1118" s="93"/>
      <c r="L1118" s="45" t="s">
        <v>7406</v>
      </c>
      <c r="M1118" s="134">
        <v>0</v>
      </c>
      <c r="N1118" s="45" t="s">
        <v>8434</v>
      </c>
      <c r="O1118" s="45" t="s">
        <v>8439</v>
      </c>
      <c r="P1118" s="101" t="s">
        <v>262</v>
      </c>
      <c r="Q1118" s="101" t="s">
        <v>80</v>
      </c>
      <c r="R1118" s="101"/>
      <c r="S1118" s="101"/>
    </row>
    <row r="1119" spans="1:19" x14ac:dyDescent="0.35">
      <c r="A1119" s="99" t="s">
        <v>4403</v>
      </c>
      <c r="B1119" s="100"/>
      <c r="C1119" s="101" t="s">
        <v>4434</v>
      </c>
      <c r="D1119" s="101" t="s">
        <v>7129</v>
      </c>
      <c r="E1119" s="101"/>
      <c r="F1119" s="101"/>
      <c r="G1119" s="45" t="s">
        <v>5718</v>
      </c>
      <c r="H1119" s="45" t="s">
        <v>5719</v>
      </c>
      <c r="I1119" s="101"/>
      <c r="J1119" s="93" t="s">
        <v>7427</v>
      </c>
      <c r="K1119" s="93"/>
      <c r="L1119" s="45" t="s">
        <v>7406</v>
      </c>
      <c r="M1119" s="134">
        <v>0</v>
      </c>
      <c r="N1119" s="45" t="s">
        <v>8434</v>
      </c>
      <c r="O1119" s="45" t="s">
        <v>8439</v>
      </c>
      <c r="P1119" s="101" t="s">
        <v>262</v>
      </c>
      <c r="Q1119" s="101" t="s">
        <v>80</v>
      </c>
      <c r="R1119" s="101"/>
      <c r="S1119" s="101"/>
    </row>
    <row r="1120" spans="1:19" x14ac:dyDescent="0.35">
      <c r="A1120" s="107" t="s">
        <v>4403</v>
      </c>
      <c r="B1120" s="124"/>
      <c r="C1120" s="107" t="s">
        <v>4437</v>
      </c>
      <c r="D1120" s="107" t="s">
        <v>7130</v>
      </c>
      <c r="E1120" s="107"/>
      <c r="F1120" s="107"/>
      <c r="G1120" s="57" t="s">
        <v>5724</v>
      </c>
      <c r="H1120" s="57" t="s">
        <v>5725</v>
      </c>
      <c r="I1120" s="107"/>
      <c r="J1120" s="107" t="s">
        <v>7427</v>
      </c>
      <c r="K1120" s="107"/>
      <c r="L1120" s="45" t="s">
        <v>7406</v>
      </c>
      <c r="M1120" s="134">
        <v>0</v>
      </c>
      <c r="N1120" s="45" t="s">
        <v>8434</v>
      </c>
      <c r="O1120" s="45" t="s">
        <v>8439</v>
      </c>
      <c r="P1120" s="107" t="s">
        <v>6327</v>
      </c>
      <c r="Q1120" s="107" t="s">
        <v>80</v>
      </c>
      <c r="R1120" s="107"/>
      <c r="S1120" s="107"/>
    </row>
    <row r="1121" spans="1:19" x14ac:dyDescent="0.35">
      <c r="A1121" s="99" t="s">
        <v>4403</v>
      </c>
      <c r="B1121" s="100"/>
      <c r="C1121" s="101" t="s">
        <v>4479</v>
      </c>
      <c r="D1121" s="101" t="s">
        <v>7131</v>
      </c>
      <c r="E1121" s="101"/>
      <c r="F1121" s="101"/>
      <c r="G1121" s="45" t="s">
        <v>5808</v>
      </c>
      <c r="H1121" s="45" t="s">
        <v>5809</v>
      </c>
      <c r="I1121" s="101"/>
      <c r="J1121" s="93" t="s">
        <v>7427</v>
      </c>
      <c r="K1121" s="93"/>
      <c r="L1121" s="45" t="s">
        <v>7406</v>
      </c>
      <c r="M1121" s="134">
        <v>0</v>
      </c>
      <c r="N1121" s="45" t="s">
        <v>8434</v>
      </c>
      <c r="O1121" s="45" t="s">
        <v>8439</v>
      </c>
      <c r="P1121" s="101" t="s">
        <v>6327</v>
      </c>
      <c r="Q1121" s="101" t="s">
        <v>80</v>
      </c>
      <c r="R1121" s="101"/>
      <c r="S1121" s="101"/>
    </row>
    <row r="1122" spans="1:19" x14ac:dyDescent="0.35">
      <c r="A1122" s="99" t="s">
        <v>4403</v>
      </c>
      <c r="B1122" s="100"/>
      <c r="C1122" s="101" t="s">
        <v>4429</v>
      </c>
      <c r="D1122" s="101" t="s">
        <v>7133</v>
      </c>
      <c r="E1122" s="101"/>
      <c r="F1122" s="101"/>
      <c r="G1122" s="45" t="s">
        <v>5708</v>
      </c>
      <c r="H1122" s="45" t="s">
        <v>5709</v>
      </c>
      <c r="I1122" s="101"/>
      <c r="J1122" s="93" t="s">
        <v>7427</v>
      </c>
      <c r="K1122" s="93"/>
      <c r="L1122" s="45" t="s">
        <v>7406</v>
      </c>
      <c r="M1122" s="134">
        <v>0</v>
      </c>
      <c r="N1122" s="45" t="s">
        <v>8434</v>
      </c>
      <c r="O1122" s="45" t="s">
        <v>8439</v>
      </c>
      <c r="P1122" s="101" t="s">
        <v>158</v>
      </c>
      <c r="Q1122" s="101" t="s">
        <v>80</v>
      </c>
      <c r="R1122" s="101"/>
      <c r="S1122" s="101"/>
    </row>
    <row r="1123" spans="1:19" x14ac:dyDescent="0.35">
      <c r="A1123" s="99" t="s">
        <v>4403</v>
      </c>
      <c r="B1123" s="100"/>
      <c r="C1123" s="101" t="s">
        <v>4486</v>
      </c>
      <c r="D1123" s="101" t="s">
        <v>7132</v>
      </c>
      <c r="E1123" s="101"/>
      <c r="F1123" s="101"/>
      <c r="G1123" s="45" t="s">
        <v>5822</v>
      </c>
      <c r="H1123" s="45" t="s">
        <v>5823</v>
      </c>
      <c r="I1123" s="101"/>
      <c r="J1123" s="93" t="s">
        <v>7427</v>
      </c>
      <c r="K1123" s="93"/>
      <c r="L1123" s="45" t="s">
        <v>7406</v>
      </c>
      <c r="M1123" s="134">
        <v>0</v>
      </c>
      <c r="N1123" s="45" t="s">
        <v>8434</v>
      </c>
      <c r="O1123" s="45" t="s">
        <v>8439</v>
      </c>
      <c r="P1123" s="101" t="s">
        <v>262</v>
      </c>
      <c r="Q1123" s="101" t="s">
        <v>80</v>
      </c>
      <c r="R1123" s="101"/>
      <c r="S1123" s="101"/>
    </row>
    <row r="1124" spans="1:19" x14ac:dyDescent="0.35">
      <c r="A1124" s="99" t="s">
        <v>4403</v>
      </c>
      <c r="B1124" s="100"/>
      <c r="C1124" s="101" t="s">
        <v>4431</v>
      </c>
      <c r="D1124" s="101" t="s">
        <v>7134</v>
      </c>
      <c r="E1124" s="101"/>
      <c r="F1124" s="101"/>
      <c r="G1124" s="45" t="s">
        <v>5712</v>
      </c>
      <c r="H1124" s="45" t="s">
        <v>5713</v>
      </c>
      <c r="I1124" s="101"/>
      <c r="J1124" s="93" t="s">
        <v>7427</v>
      </c>
      <c r="K1124" s="93"/>
      <c r="L1124" s="45" t="s">
        <v>7406</v>
      </c>
      <c r="M1124" s="134">
        <v>0</v>
      </c>
      <c r="N1124" s="45" t="s">
        <v>8434</v>
      </c>
      <c r="O1124" s="45" t="s">
        <v>8439</v>
      </c>
      <c r="P1124" s="101" t="s">
        <v>262</v>
      </c>
      <c r="Q1124" s="101" t="s">
        <v>80</v>
      </c>
      <c r="R1124" s="101"/>
      <c r="S1124" s="101"/>
    </row>
    <row r="1125" spans="1:19" x14ac:dyDescent="0.35">
      <c r="A1125" s="99" t="s">
        <v>4403</v>
      </c>
      <c r="B1125" s="100"/>
      <c r="C1125" s="101" t="s">
        <v>4407</v>
      </c>
      <c r="D1125" s="101" t="s">
        <v>7135</v>
      </c>
      <c r="E1125" s="101"/>
      <c r="F1125" s="101"/>
      <c r="G1125" s="45" t="s">
        <v>5665</v>
      </c>
      <c r="H1125" s="45" t="s">
        <v>5666</v>
      </c>
      <c r="I1125" s="101"/>
      <c r="J1125" s="93" t="s">
        <v>7427</v>
      </c>
      <c r="K1125" s="93"/>
      <c r="L1125" s="45" t="s">
        <v>7406</v>
      </c>
      <c r="M1125" s="134">
        <v>0</v>
      </c>
      <c r="N1125" s="45" t="s">
        <v>8434</v>
      </c>
      <c r="O1125" s="45" t="s">
        <v>8439</v>
      </c>
      <c r="P1125" s="101" t="s">
        <v>195</v>
      </c>
      <c r="Q1125" s="101" t="s">
        <v>80</v>
      </c>
      <c r="R1125" s="101"/>
      <c r="S1125" s="101"/>
    </row>
    <row r="1126" spans="1:19" x14ac:dyDescent="0.35">
      <c r="A1126" s="99" t="s">
        <v>4403</v>
      </c>
      <c r="B1126" s="100"/>
      <c r="C1126" s="101" t="s">
        <v>4465</v>
      </c>
      <c r="D1126" s="101" t="s">
        <v>7136</v>
      </c>
      <c r="E1126" s="101"/>
      <c r="F1126" s="101"/>
      <c r="G1126" s="45" t="s">
        <v>5780</v>
      </c>
      <c r="H1126" s="45" t="s">
        <v>5781</v>
      </c>
      <c r="I1126" s="101"/>
      <c r="J1126" s="93" t="s">
        <v>7427</v>
      </c>
      <c r="K1126" s="93"/>
      <c r="L1126" s="45" t="s">
        <v>7406</v>
      </c>
      <c r="M1126" s="134">
        <v>0</v>
      </c>
      <c r="N1126" s="45" t="s">
        <v>8434</v>
      </c>
      <c r="O1126" s="45" t="s">
        <v>8439</v>
      </c>
      <c r="P1126" s="101" t="s">
        <v>262</v>
      </c>
      <c r="Q1126" s="101" t="s">
        <v>80</v>
      </c>
      <c r="R1126" s="101"/>
      <c r="S1126" s="101"/>
    </row>
    <row r="1127" spans="1:19" x14ac:dyDescent="0.35">
      <c r="A1127" s="99" t="s">
        <v>4403</v>
      </c>
      <c r="B1127" s="100"/>
      <c r="C1127" s="101" t="s">
        <v>4452</v>
      </c>
      <c r="D1127" s="101" t="s">
        <v>7137</v>
      </c>
      <c r="E1127" s="101"/>
      <c r="F1127" s="101"/>
      <c r="G1127" s="45" t="s">
        <v>5754</v>
      </c>
      <c r="H1127" s="45" t="s">
        <v>5755</v>
      </c>
      <c r="I1127" s="101"/>
      <c r="J1127" s="93" t="s">
        <v>7427</v>
      </c>
      <c r="K1127" s="93"/>
      <c r="L1127" s="45" t="s">
        <v>7406</v>
      </c>
      <c r="M1127" s="134">
        <v>0</v>
      </c>
      <c r="N1127" s="45" t="s">
        <v>8434</v>
      </c>
      <c r="O1127" s="45" t="s">
        <v>8439</v>
      </c>
      <c r="P1127" s="101" t="s">
        <v>195</v>
      </c>
      <c r="Q1127" s="101" t="s">
        <v>80</v>
      </c>
      <c r="R1127" s="101"/>
      <c r="S1127" s="101"/>
    </row>
    <row r="1128" spans="1:19" x14ac:dyDescent="0.35">
      <c r="A1128" s="99" t="s">
        <v>4403</v>
      </c>
      <c r="B1128" s="100"/>
      <c r="C1128" s="101" t="s">
        <v>4408</v>
      </c>
      <c r="D1128" s="101" t="s">
        <v>6905</v>
      </c>
      <c r="E1128" s="101"/>
      <c r="F1128" s="101"/>
      <c r="G1128" s="45" t="s">
        <v>5667</v>
      </c>
      <c r="H1128" s="45" t="s">
        <v>5668</v>
      </c>
      <c r="I1128" s="101"/>
      <c r="J1128" s="93" t="s">
        <v>7427</v>
      </c>
      <c r="K1128" s="93"/>
      <c r="L1128" s="45" t="s">
        <v>7406</v>
      </c>
      <c r="M1128" s="134">
        <v>0</v>
      </c>
      <c r="N1128" s="45" t="s">
        <v>8434</v>
      </c>
      <c r="O1128" s="45" t="s">
        <v>8439</v>
      </c>
      <c r="P1128" s="101" t="s">
        <v>195</v>
      </c>
      <c r="Q1128" s="101" t="s">
        <v>80</v>
      </c>
      <c r="R1128" s="101"/>
      <c r="S1128" s="101"/>
    </row>
    <row r="1129" spans="1:19" x14ac:dyDescent="0.35">
      <c r="A1129" s="99" t="s">
        <v>4403</v>
      </c>
      <c r="B1129" s="100"/>
      <c r="C1129" s="101" t="s">
        <v>4487</v>
      </c>
      <c r="D1129" s="101" t="s">
        <v>7138</v>
      </c>
      <c r="E1129" s="101"/>
      <c r="F1129" s="101"/>
      <c r="G1129" s="45" t="s">
        <v>5824</v>
      </c>
      <c r="H1129" s="45" t="s">
        <v>5825</v>
      </c>
      <c r="I1129" s="101"/>
      <c r="J1129" s="93" t="s">
        <v>7427</v>
      </c>
      <c r="K1129" s="93"/>
      <c r="L1129" s="45" t="s">
        <v>7406</v>
      </c>
      <c r="M1129" s="134">
        <v>0</v>
      </c>
      <c r="N1129" s="45" t="s">
        <v>8434</v>
      </c>
      <c r="O1129" s="45" t="s">
        <v>8439</v>
      </c>
      <c r="P1129" s="101" t="s">
        <v>262</v>
      </c>
      <c r="Q1129" s="101" t="s">
        <v>80</v>
      </c>
      <c r="R1129" s="101"/>
      <c r="S1129" s="101"/>
    </row>
    <row r="1130" spans="1:19" x14ac:dyDescent="0.35">
      <c r="A1130" s="99" t="s">
        <v>4403</v>
      </c>
      <c r="B1130" s="100"/>
      <c r="C1130" s="101" t="s">
        <v>4433</v>
      </c>
      <c r="D1130" s="101" t="s">
        <v>7139</v>
      </c>
      <c r="E1130" s="101"/>
      <c r="F1130" s="101"/>
      <c r="G1130" s="45" t="s">
        <v>5716</v>
      </c>
      <c r="H1130" s="45" t="s">
        <v>5717</v>
      </c>
      <c r="I1130" s="101"/>
      <c r="J1130" s="93" t="s">
        <v>7427</v>
      </c>
      <c r="K1130" s="93"/>
      <c r="L1130" s="45" t="s">
        <v>7406</v>
      </c>
      <c r="M1130" s="134">
        <v>0</v>
      </c>
      <c r="N1130" s="45" t="s">
        <v>8434</v>
      </c>
      <c r="O1130" s="45" t="s">
        <v>8439</v>
      </c>
      <c r="P1130" s="101" t="s">
        <v>262</v>
      </c>
      <c r="Q1130" s="101" t="s">
        <v>80</v>
      </c>
      <c r="R1130" s="101"/>
      <c r="S1130" s="101"/>
    </row>
    <row r="1131" spans="1:19" x14ac:dyDescent="0.35">
      <c r="A1131" s="99" t="s">
        <v>4403</v>
      </c>
      <c r="B1131" s="100"/>
      <c r="C1131" s="101" t="s">
        <v>4445</v>
      </c>
      <c r="D1131" s="101" t="s">
        <v>5741</v>
      </c>
      <c r="E1131" s="101"/>
      <c r="F1131" s="101"/>
      <c r="G1131" s="45" t="s">
        <v>5740</v>
      </c>
      <c r="H1131" s="45" t="s">
        <v>5741</v>
      </c>
      <c r="I1131" s="101"/>
      <c r="J1131" s="93" t="s">
        <v>7427</v>
      </c>
      <c r="K1131" s="93"/>
      <c r="L1131" s="45" t="s">
        <v>7406</v>
      </c>
      <c r="M1131" s="134">
        <v>0</v>
      </c>
      <c r="N1131" s="45" t="s">
        <v>8434</v>
      </c>
      <c r="O1131" s="45" t="s">
        <v>8439</v>
      </c>
      <c r="P1131" s="101" t="s">
        <v>6334</v>
      </c>
      <c r="Q1131" s="101" t="s">
        <v>80</v>
      </c>
      <c r="R1131" s="101"/>
      <c r="S1131" s="101"/>
    </row>
    <row r="1132" spans="1:19" x14ac:dyDescent="0.35">
      <c r="A1132" s="99" t="s">
        <v>4403</v>
      </c>
      <c r="B1132" s="100"/>
      <c r="C1132" s="101" t="s">
        <v>4432</v>
      </c>
      <c r="D1132" s="101" t="s">
        <v>7140</v>
      </c>
      <c r="E1132" s="101"/>
      <c r="F1132" s="101"/>
      <c r="G1132" s="45" t="s">
        <v>5714</v>
      </c>
      <c r="H1132" s="45" t="s">
        <v>5715</v>
      </c>
      <c r="I1132" s="101"/>
      <c r="J1132" s="93" t="s">
        <v>7427</v>
      </c>
      <c r="K1132" s="93"/>
      <c r="L1132" s="45" t="s">
        <v>7406</v>
      </c>
      <c r="M1132" s="134">
        <v>0</v>
      </c>
      <c r="N1132" s="45" t="s">
        <v>8434</v>
      </c>
      <c r="O1132" s="45" t="s">
        <v>8439</v>
      </c>
      <c r="P1132" s="101" t="s">
        <v>262</v>
      </c>
      <c r="Q1132" s="101" t="s">
        <v>80</v>
      </c>
      <c r="R1132" s="101"/>
      <c r="S1132" s="101"/>
    </row>
    <row r="1133" spans="1:19" x14ac:dyDescent="0.35">
      <c r="A1133" s="99" t="s">
        <v>4403</v>
      </c>
      <c r="B1133" s="100"/>
      <c r="C1133" s="101" t="s">
        <v>4409</v>
      </c>
      <c r="D1133" s="101" t="s">
        <v>6906</v>
      </c>
      <c r="E1133" s="101"/>
      <c r="F1133" s="101"/>
      <c r="G1133" s="45" t="s">
        <v>5669</v>
      </c>
      <c r="H1133" s="45" t="s">
        <v>5670</v>
      </c>
      <c r="I1133" s="101"/>
      <c r="J1133" s="93" t="s">
        <v>7427</v>
      </c>
      <c r="K1133" s="93"/>
      <c r="L1133" s="45" t="s">
        <v>7406</v>
      </c>
      <c r="M1133" s="134">
        <v>0</v>
      </c>
      <c r="N1133" s="45" t="s">
        <v>8434</v>
      </c>
      <c r="O1133" s="45" t="s">
        <v>8439</v>
      </c>
      <c r="P1133" s="101" t="s">
        <v>195</v>
      </c>
      <c r="Q1133" s="101" t="s">
        <v>80</v>
      </c>
      <c r="R1133" s="101"/>
      <c r="S1133" s="101"/>
    </row>
    <row r="1134" spans="1:19" x14ac:dyDescent="0.35">
      <c r="A1134" s="99" t="s">
        <v>4403</v>
      </c>
      <c r="B1134" s="100"/>
      <c r="C1134" s="101" t="s">
        <v>4466</v>
      </c>
      <c r="D1134" s="101" t="s">
        <v>7141</v>
      </c>
      <c r="E1134" s="101"/>
      <c r="F1134" s="101"/>
      <c r="G1134" s="45" t="s">
        <v>5782</v>
      </c>
      <c r="H1134" s="45" t="s">
        <v>5783</v>
      </c>
      <c r="I1134" s="101"/>
      <c r="J1134" s="93" t="s">
        <v>7427</v>
      </c>
      <c r="K1134" s="93"/>
      <c r="L1134" s="45" t="s">
        <v>7406</v>
      </c>
      <c r="M1134" s="134">
        <v>0</v>
      </c>
      <c r="N1134" s="45" t="s">
        <v>8434</v>
      </c>
      <c r="O1134" s="45" t="s">
        <v>8439</v>
      </c>
      <c r="P1134" s="101" t="s">
        <v>262</v>
      </c>
      <c r="Q1134" s="101" t="s">
        <v>80</v>
      </c>
      <c r="R1134" s="101"/>
      <c r="S1134" s="101"/>
    </row>
    <row r="1135" spans="1:19" x14ac:dyDescent="0.35">
      <c r="A1135" s="99" t="s">
        <v>4403</v>
      </c>
      <c r="B1135" s="100"/>
      <c r="C1135" s="101" t="s">
        <v>4453</v>
      </c>
      <c r="D1135" s="101" t="s">
        <v>7142</v>
      </c>
      <c r="E1135" s="101"/>
      <c r="F1135" s="101"/>
      <c r="G1135" s="45" t="s">
        <v>5756</v>
      </c>
      <c r="H1135" s="45" t="s">
        <v>5757</v>
      </c>
      <c r="I1135" s="101"/>
      <c r="J1135" s="93" t="s">
        <v>7427</v>
      </c>
      <c r="K1135" s="93"/>
      <c r="L1135" s="45" t="s">
        <v>7406</v>
      </c>
      <c r="M1135" s="134">
        <v>0</v>
      </c>
      <c r="N1135" s="45" t="s">
        <v>8434</v>
      </c>
      <c r="O1135" s="45" t="s">
        <v>8439</v>
      </c>
      <c r="P1135" s="101" t="s">
        <v>195</v>
      </c>
      <c r="Q1135" s="101" t="s">
        <v>80</v>
      </c>
      <c r="R1135" s="101"/>
      <c r="S1135" s="101"/>
    </row>
    <row r="1136" spans="1:19" x14ac:dyDescent="0.35">
      <c r="A1136" s="99" t="s">
        <v>4403</v>
      </c>
      <c r="B1136" s="100"/>
      <c r="C1136" s="101" t="s">
        <v>4440</v>
      </c>
      <c r="D1136" s="101" t="s">
        <v>7143</v>
      </c>
      <c r="E1136" s="101"/>
      <c r="F1136" s="101"/>
      <c r="G1136" s="45" t="s">
        <v>5730</v>
      </c>
      <c r="H1136" s="45" t="s">
        <v>5731</v>
      </c>
      <c r="I1136" s="101"/>
      <c r="J1136" s="93" t="s">
        <v>7427</v>
      </c>
      <c r="K1136" s="93"/>
      <c r="L1136" s="101" t="s">
        <v>7406</v>
      </c>
      <c r="M1136" s="102">
        <v>0</v>
      </c>
      <c r="N1136" s="101" t="s">
        <v>8434</v>
      </c>
      <c r="O1136" s="101" t="s">
        <v>8439</v>
      </c>
      <c r="P1136" s="101" t="s">
        <v>100</v>
      </c>
      <c r="Q1136" s="101" t="s">
        <v>80</v>
      </c>
      <c r="R1136" s="101"/>
      <c r="S1136" s="101"/>
    </row>
    <row r="1137" spans="1:19" x14ac:dyDescent="0.35">
      <c r="A1137" s="99" t="s">
        <v>4403</v>
      </c>
      <c r="B1137" s="100"/>
      <c r="C1137" s="101" t="s">
        <v>4448</v>
      </c>
      <c r="D1137" s="101" t="s">
        <v>5747</v>
      </c>
      <c r="E1137" s="101"/>
      <c r="F1137" s="101"/>
      <c r="G1137" s="45" t="s">
        <v>5746</v>
      </c>
      <c r="H1137" s="45" t="s">
        <v>5747</v>
      </c>
      <c r="I1137" s="101"/>
      <c r="J1137" s="93" t="s">
        <v>7427</v>
      </c>
      <c r="K1137" s="93"/>
      <c r="L1137" s="45" t="s">
        <v>7406</v>
      </c>
      <c r="M1137" s="134">
        <v>0</v>
      </c>
      <c r="N1137" s="45" t="s">
        <v>8434</v>
      </c>
      <c r="O1137" s="45" t="s">
        <v>8439</v>
      </c>
      <c r="P1137" s="101" t="s">
        <v>157</v>
      </c>
      <c r="Q1137" s="101" t="s">
        <v>80</v>
      </c>
      <c r="R1137" s="101"/>
      <c r="S1137" s="101"/>
    </row>
    <row r="1138" spans="1:19" x14ac:dyDescent="0.35">
      <c r="A1138" s="99" t="s">
        <v>4403</v>
      </c>
      <c r="B1138" s="100"/>
      <c r="C1138" s="101" t="s">
        <v>4442</v>
      </c>
      <c r="D1138" s="101" t="s">
        <v>7144</v>
      </c>
      <c r="E1138" s="101"/>
      <c r="F1138" s="101"/>
      <c r="G1138" s="45" t="s">
        <v>5734</v>
      </c>
      <c r="H1138" s="45" t="s">
        <v>5735</v>
      </c>
      <c r="I1138" s="101"/>
      <c r="J1138" s="93" t="s">
        <v>7427</v>
      </c>
      <c r="K1138" s="93"/>
      <c r="L1138" s="101" t="s">
        <v>7406</v>
      </c>
      <c r="M1138" s="102">
        <v>0</v>
      </c>
      <c r="N1138" s="101" t="s">
        <v>8434</v>
      </c>
      <c r="O1138" s="101" t="s">
        <v>8439</v>
      </c>
      <c r="P1138" s="101" t="s">
        <v>100</v>
      </c>
      <c r="Q1138" s="101" t="s">
        <v>80</v>
      </c>
      <c r="R1138" s="101"/>
      <c r="S1138" s="101"/>
    </row>
    <row r="1139" spans="1:19" x14ac:dyDescent="0.35">
      <c r="A1139" s="99" t="s">
        <v>4403</v>
      </c>
      <c r="B1139" s="100"/>
      <c r="C1139" s="101" t="s">
        <v>4443</v>
      </c>
      <c r="D1139" s="101" t="s">
        <v>7145</v>
      </c>
      <c r="E1139" s="101"/>
      <c r="F1139" s="101"/>
      <c r="G1139" s="45" t="s">
        <v>5736</v>
      </c>
      <c r="H1139" s="45" t="s">
        <v>5737</v>
      </c>
      <c r="I1139" s="101"/>
      <c r="J1139" s="93" t="s">
        <v>7427</v>
      </c>
      <c r="K1139" s="93"/>
      <c r="L1139" s="101" t="s">
        <v>7406</v>
      </c>
      <c r="M1139" s="102">
        <v>0</v>
      </c>
      <c r="N1139" s="101" t="s">
        <v>8434</v>
      </c>
      <c r="O1139" s="101" t="s">
        <v>8439</v>
      </c>
      <c r="P1139" s="101" t="s">
        <v>100</v>
      </c>
      <c r="Q1139" s="101" t="s">
        <v>80</v>
      </c>
      <c r="R1139" s="101"/>
      <c r="S1139" s="101"/>
    </row>
    <row r="1140" spans="1:19" x14ac:dyDescent="0.35">
      <c r="A1140" s="99" t="s">
        <v>4403</v>
      </c>
      <c r="B1140" s="100"/>
      <c r="C1140" s="101" t="s">
        <v>4441</v>
      </c>
      <c r="D1140" s="101" t="s">
        <v>7146</v>
      </c>
      <c r="E1140" s="101"/>
      <c r="F1140" s="101"/>
      <c r="G1140" s="45" t="s">
        <v>5732</v>
      </c>
      <c r="H1140" s="45" t="s">
        <v>5733</v>
      </c>
      <c r="I1140" s="101"/>
      <c r="J1140" s="93" t="s">
        <v>7427</v>
      </c>
      <c r="K1140" s="93"/>
      <c r="L1140" s="101" t="s">
        <v>7406</v>
      </c>
      <c r="M1140" s="102">
        <v>0</v>
      </c>
      <c r="N1140" s="101" t="s">
        <v>8434</v>
      </c>
      <c r="O1140" s="101" t="s">
        <v>8439</v>
      </c>
      <c r="P1140" s="101" t="s">
        <v>100</v>
      </c>
      <c r="Q1140" s="101" t="s">
        <v>80</v>
      </c>
      <c r="R1140" s="101"/>
      <c r="S1140" s="101"/>
    </row>
    <row r="1141" spans="1:19" x14ac:dyDescent="0.35">
      <c r="A1141" s="99" t="s">
        <v>4403</v>
      </c>
      <c r="B1141" s="100"/>
      <c r="C1141" s="101" t="s">
        <v>4438</v>
      </c>
      <c r="D1141" s="101" t="s">
        <v>7147</v>
      </c>
      <c r="E1141" s="101"/>
      <c r="F1141" s="101"/>
      <c r="G1141" s="45" t="s">
        <v>5726</v>
      </c>
      <c r="H1141" s="45" t="s">
        <v>5727</v>
      </c>
      <c r="I1141" s="101"/>
      <c r="J1141" s="93" t="s">
        <v>7427</v>
      </c>
      <c r="K1141" s="93"/>
      <c r="L1141" s="45" t="s">
        <v>7406</v>
      </c>
      <c r="M1141" s="134">
        <v>0</v>
      </c>
      <c r="N1141" s="45" t="s">
        <v>8434</v>
      </c>
      <c r="O1141" s="45" t="s">
        <v>8439</v>
      </c>
      <c r="P1141" s="101" t="s">
        <v>6327</v>
      </c>
      <c r="Q1141" s="101" t="s">
        <v>80</v>
      </c>
      <c r="R1141" s="101"/>
      <c r="S1141" s="101"/>
    </row>
    <row r="1142" spans="1:19" x14ac:dyDescent="0.35">
      <c r="A1142" s="99" t="s">
        <v>4403</v>
      </c>
      <c r="B1142" s="100"/>
      <c r="C1142" s="101" t="s">
        <v>4421</v>
      </c>
      <c r="D1142" s="101" t="s">
        <v>7148</v>
      </c>
      <c r="E1142" s="101"/>
      <c r="F1142" s="101"/>
      <c r="G1142" s="45" t="s">
        <v>5693</v>
      </c>
      <c r="H1142" s="45" t="s">
        <v>5694</v>
      </c>
      <c r="I1142" s="101"/>
      <c r="J1142" s="93" t="s">
        <v>7427</v>
      </c>
      <c r="K1142" s="93"/>
      <c r="L1142" s="45" t="s">
        <v>7406</v>
      </c>
      <c r="M1142" s="134">
        <v>0</v>
      </c>
      <c r="N1142" s="45" t="s">
        <v>8434</v>
      </c>
      <c r="O1142" s="45" t="s">
        <v>8439</v>
      </c>
      <c r="P1142" s="101" t="s">
        <v>158</v>
      </c>
      <c r="Q1142" s="101" t="s">
        <v>80</v>
      </c>
      <c r="R1142" s="101"/>
      <c r="S1142" s="101"/>
    </row>
    <row r="1143" spans="1:19" x14ac:dyDescent="0.35">
      <c r="A1143" s="99" t="s">
        <v>4403</v>
      </c>
      <c r="B1143" s="100"/>
      <c r="C1143" s="101" t="s">
        <v>4423</v>
      </c>
      <c r="D1143" s="101" t="s">
        <v>7149</v>
      </c>
      <c r="E1143" s="101"/>
      <c r="F1143" s="101"/>
      <c r="G1143" s="45" t="s">
        <v>5697</v>
      </c>
      <c r="H1143" s="45" t="s">
        <v>5698</v>
      </c>
      <c r="I1143" s="101"/>
      <c r="J1143" s="93" t="s">
        <v>7427</v>
      </c>
      <c r="K1143" s="93"/>
      <c r="L1143" s="45" t="s">
        <v>7406</v>
      </c>
      <c r="M1143" s="134">
        <v>0</v>
      </c>
      <c r="N1143" s="45" t="s">
        <v>8434</v>
      </c>
      <c r="O1143" s="45" t="s">
        <v>8439</v>
      </c>
      <c r="P1143" s="101" t="s">
        <v>158</v>
      </c>
      <c r="Q1143" s="101" t="s">
        <v>80</v>
      </c>
      <c r="R1143" s="101"/>
      <c r="S1143" s="101"/>
    </row>
    <row r="1144" spans="1:19" x14ac:dyDescent="0.35">
      <c r="A1144" s="99" t="s">
        <v>4403</v>
      </c>
      <c r="B1144" s="100"/>
      <c r="C1144" s="101" t="s">
        <v>4422</v>
      </c>
      <c r="D1144" s="101" t="s">
        <v>7150</v>
      </c>
      <c r="E1144" s="101"/>
      <c r="F1144" s="101"/>
      <c r="G1144" s="45" t="s">
        <v>5695</v>
      </c>
      <c r="H1144" s="45" t="s">
        <v>5696</v>
      </c>
      <c r="I1144" s="101"/>
      <c r="J1144" s="93" t="s">
        <v>7427</v>
      </c>
      <c r="K1144" s="93"/>
      <c r="L1144" s="45" t="s">
        <v>7406</v>
      </c>
      <c r="M1144" s="134">
        <v>0</v>
      </c>
      <c r="N1144" s="45" t="s">
        <v>8434</v>
      </c>
      <c r="O1144" s="45" t="s">
        <v>8439</v>
      </c>
      <c r="P1144" s="101" t="s">
        <v>158</v>
      </c>
      <c r="Q1144" s="101" t="s">
        <v>80</v>
      </c>
      <c r="R1144" s="101"/>
      <c r="S1144" s="101"/>
    </row>
    <row r="1145" spans="1:19" x14ac:dyDescent="0.35">
      <c r="A1145" s="99" t="s">
        <v>4403</v>
      </c>
      <c r="B1145" s="100"/>
      <c r="C1145" s="101" t="s">
        <v>4439</v>
      </c>
      <c r="D1145" s="101" t="s">
        <v>7151</v>
      </c>
      <c r="E1145" s="101"/>
      <c r="F1145" s="101"/>
      <c r="G1145" s="45" t="s">
        <v>5728</v>
      </c>
      <c r="H1145" s="45" t="s">
        <v>5729</v>
      </c>
      <c r="I1145" s="101"/>
      <c r="J1145" s="93" t="s">
        <v>7427</v>
      </c>
      <c r="K1145" s="93"/>
      <c r="L1145" s="45" t="s">
        <v>7406</v>
      </c>
      <c r="M1145" s="134">
        <v>0</v>
      </c>
      <c r="N1145" s="45" t="s">
        <v>8434</v>
      </c>
      <c r="O1145" s="45" t="s">
        <v>8439</v>
      </c>
      <c r="P1145" s="101" t="s">
        <v>6327</v>
      </c>
      <c r="Q1145" s="101" t="s">
        <v>80</v>
      </c>
      <c r="R1145" s="101"/>
      <c r="S1145" s="101"/>
    </row>
    <row r="1146" spans="1:19" x14ac:dyDescent="0.35">
      <c r="A1146" s="99" t="s">
        <v>4403</v>
      </c>
      <c r="B1146" s="100"/>
      <c r="C1146" s="101" t="s">
        <v>4444</v>
      </c>
      <c r="D1146" s="101" t="s">
        <v>7152</v>
      </c>
      <c r="E1146" s="101"/>
      <c r="F1146" s="101"/>
      <c r="G1146" s="45" t="s">
        <v>5738</v>
      </c>
      <c r="H1146" s="45" t="s">
        <v>5739</v>
      </c>
      <c r="I1146" s="101"/>
      <c r="J1146" s="93" t="s">
        <v>7427</v>
      </c>
      <c r="K1146" s="93"/>
      <c r="L1146" s="101" t="s">
        <v>7406</v>
      </c>
      <c r="M1146" s="102">
        <v>0</v>
      </c>
      <c r="N1146" s="101" t="s">
        <v>8434</v>
      </c>
      <c r="O1146" s="101" t="s">
        <v>8439</v>
      </c>
      <c r="P1146" s="101" t="s">
        <v>100</v>
      </c>
      <c r="Q1146" s="101" t="s">
        <v>80</v>
      </c>
      <c r="R1146" s="101"/>
      <c r="S1146" s="101"/>
    </row>
    <row r="1147" spans="1:19" x14ac:dyDescent="0.35">
      <c r="A1147" s="99" t="s">
        <v>4403</v>
      </c>
      <c r="B1147" s="100"/>
      <c r="C1147" s="101" t="s">
        <v>4449</v>
      </c>
      <c r="D1147" s="101" t="s">
        <v>7153</v>
      </c>
      <c r="E1147" s="101"/>
      <c r="F1147" s="101"/>
      <c r="G1147" s="45" t="s">
        <v>5748</v>
      </c>
      <c r="H1147" s="45" t="s">
        <v>5749</v>
      </c>
      <c r="I1147" s="101"/>
      <c r="J1147" s="93" t="s">
        <v>7427</v>
      </c>
      <c r="K1147" s="93"/>
      <c r="L1147" s="45" t="s">
        <v>7406</v>
      </c>
      <c r="M1147" s="134">
        <v>0</v>
      </c>
      <c r="N1147" s="45" t="s">
        <v>8434</v>
      </c>
      <c r="O1147" s="45" t="s">
        <v>8439</v>
      </c>
      <c r="P1147" s="101" t="s">
        <v>157</v>
      </c>
      <c r="Q1147" s="101" t="s">
        <v>80</v>
      </c>
      <c r="R1147" s="101"/>
      <c r="S1147" s="101"/>
    </row>
    <row r="1148" spans="1:19" x14ac:dyDescent="0.35">
      <c r="A1148" s="99" t="s">
        <v>4403</v>
      </c>
      <c r="B1148" s="100"/>
      <c r="C1148" s="101" t="s">
        <v>4469</v>
      </c>
      <c r="D1148" s="101" t="s">
        <v>7155</v>
      </c>
      <c r="E1148" s="101"/>
      <c r="F1148" s="101"/>
      <c r="G1148" s="45" t="s">
        <v>5788</v>
      </c>
      <c r="H1148" s="45" t="s">
        <v>5789</v>
      </c>
      <c r="I1148" s="101"/>
      <c r="J1148" s="93" t="s">
        <v>7427</v>
      </c>
      <c r="K1148" s="93"/>
      <c r="L1148" s="45" t="s">
        <v>7406</v>
      </c>
      <c r="M1148" s="134">
        <v>0</v>
      </c>
      <c r="N1148" s="45" t="s">
        <v>8434</v>
      </c>
      <c r="O1148" s="45" t="s">
        <v>8439</v>
      </c>
      <c r="P1148" s="101" t="s">
        <v>262</v>
      </c>
      <c r="Q1148" s="101" t="s">
        <v>80</v>
      </c>
      <c r="R1148" s="101"/>
      <c r="S1148" s="101"/>
    </row>
    <row r="1149" spans="1:19" x14ac:dyDescent="0.35">
      <c r="A1149" s="99" t="s">
        <v>4403</v>
      </c>
      <c r="B1149" s="100"/>
      <c r="C1149" s="101" t="s">
        <v>4480</v>
      </c>
      <c r="D1149" s="101" t="s">
        <v>7154</v>
      </c>
      <c r="E1149" s="101"/>
      <c r="F1149" s="101"/>
      <c r="G1149" s="45" t="s">
        <v>5810</v>
      </c>
      <c r="H1149" s="45" t="s">
        <v>5811</v>
      </c>
      <c r="I1149" s="101"/>
      <c r="J1149" s="93" t="s">
        <v>7427</v>
      </c>
      <c r="K1149" s="93"/>
      <c r="L1149" s="45" t="s">
        <v>7406</v>
      </c>
      <c r="M1149" s="134">
        <v>0</v>
      </c>
      <c r="N1149" s="45" t="s">
        <v>8434</v>
      </c>
      <c r="O1149" s="45" t="s">
        <v>8439</v>
      </c>
      <c r="P1149" s="101" t="s">
        <v>6327</v>
      </c>
      <c r="Q1149" s="101" t="s">
        <v>80</v>
      </c>
      <c r="R1149" s="101"/>
      <c r="S1149" s="101"/>
    </row>
    <row r="1150" spans="1:19" x14ac:dyDescent="0.35">
      <c r="A1150" s="99" t="s">
        <v>4403</v>
      </c>
      <c r="B1150" s="100"/>
      <c r="C1150" s="101" t="s">
        <v>4481</v>
      </c>
      <c r="D1150" s="101" t="s">
        <v>7153</v>
      </c>
      <c r="E1150" s="101"/>
      <c r="F1150" s="101"/>
      <c r="G1150" s="45" t="s">
        <v>5812</v>
      </c>
      <c r="H1150" s="45" t="s">
        <v>5813</v>
      </c>
      <c r="I1150" s="101"/>
      <c r="J1150" s="93" t="s">
        <v>7427</v>
      </c>
      <c r="K1150" s="93"/>
      <c r="L1150" s="45" t="s">
        <v>7406</v>
      </c>
      <c r="M1150" s="134">
        <v>0</v>
      </c>
      <c r="N1150" s="45" t="s">
        <v>8434</v>
      </c>
      <c r="O1150" s="45" t="s">
        <v>8439</v>
      </c>
      <c r="P1150" s="101" t="s">
        <v>157</v>
      </c>
      <c r="Q1150" s="101" t="s">
        <v>80</v>
      </c>
      <c r="R1150" s="101"/>
      <c r="S1150" s="101"/>
    </row>
    <row r="1151" spans="1:19" x14ac:dyDescent="0.35">
      <c r="A1151" s="99" t="s">
        <v>4403</v>
      </c>
      <c r="B1151" s="100"/>
      <c r="C1151" s="101" t="s">
        <v>4461</v>
      </c>
      <c r="D1151" s="101" t="s">
        <v>7202</v>
      </c>
      <c r="E1151" s="101"/>
      <c r="F1151" s="101"/>
      <c r="G1151" s="45" t="s">
        <v>5772</v>
      </c>
      <c r="H1151" s="45" t="s">
        <v>5773</v>
      </c>
      <c r="I1151" s="101"/>
      <c r="J1151" s="93" t="s">
        <v>7427</v>
      </c>
      <c r="K1151" s="93"/>
      <c r="L1151" s="45" t="s">
        <v>7406</v>
      </c>
      <c r="M1151" s="134">
        <v>0</v>
      </c>
      <c r="N1151" s="45" t="s">
        <v>8434</v>
      </c>
      <c r="O1151" s="45" t="s">
        <v>8439</v>
      </c>
      <c r="P1151" s="101" t="s">
        <v>235</v>
      </c>
      <c r="Q1151" s="101" t="s">
        <v>80</v>
      </c>
      <c r="R1151" s="101"/>
      <c r="S1151" s="101"/>
    </row>
    <row r="1152" spans="1:19" x14ac:dyDescent="0.35">
      <c r="A1152" s="99" t="s">
        <v>4403</v>
      </c>
      <c r="B1152" s="100"/>
      <c r="C1152" s="101" t="s">
        <v>4467</v>
      </c>
      <c r="D1152" s="101" t="s">
        <v>7156</v>
      </c>
      <c r="E1152" s="101"/>
      <c r="F1152" s="101"/>
      <c r="G1152" s="45" t="s">
        <v>5784</v>
      </c>
      <c r="H1152" s="45" t="s">
        <v>5785</v>
      </c>
      <c r="I1152" s="101"/>
      <c r="J1152" s="93" t="s">
        <v>7427</v>
      </c>
      <c r="K1152" s="93"/>
      <c r="L1152" s="45" t="s">
        <v>7406</v>
      </c>
      <c r="M1152" s="134">
        <v>0</v>
      </c>
      <c r="N1152" s="45" t="s">
        <v>8434</v>
      </c>
      <c r="O1152" s="45" t="s">
        <v>8439</v>
      </c>
      <c r="P1152" s="101" t="s">
        <v>262</v>
      </c>
      <c r="Q1152" s="101" t="s">
        <v>80</v>
      </c>
      <c r="R1152" s="101"/>
      <c r="S1152" s="101"/>
    </row>
    <row r="1153" spans="1:19" x14ac:dyDescent="0.35">
      <c r="A1153" s="99" t="s">
        <v>4403</v>
      </c>
      <c r="B1153" s="100"/>
      <c r="C1153" s="101" t="s">
        <v>4454</v>
      </c>
      <c r="D1153" s="101" t="s">
        <v>7157</v>
      </c>
      <c r="E1153" s="101"/>
      <c r="F1153" s="101"/>
      <c r="G1153" s="45" t="s">
        <v>5758</v>
      </c>
      <c r="H1153" s="45" t="s">
        <v>5759</v>
      </c>
      <c r="I1153" s="101"/>
      <c r="J1153" s="93" t="s">
        <v>7427</v>
      </c>
      <c r="K1153" s="93"/>
      <c r="L1153" s="45" t="s">
        <v>7406</v>
      </c>
      <c r="M1153" s="134">
        <v>0</v>
      </c>
      <c r="N1153" s="45" t="s">
        <v>8434</v>
      </c>
      <c r="O1153" s="45" t="s">
        <v>8439</v>
      </c>
      <c r="P1153" s="101" t="s">
        <v>195</v>
      </c>
      <c r="Q1153" s="101" t="s">
        <v>80</v>
      </c>
      <c r="R1153" s="101"/>
      <c r="S1153" s="101"/>
    </row>
    <row r="1154" spans="1:19" x14ac:dyDescent="0.35">
      <c r="A1154" s="99" t="s">
        <v>4403</v>
      </c>
      <c r="B1154" s="100"/>
      <c r="C1154" s="101" t="s">
        <v>4413</v>
      </c>
      <c r="D1154" s="101" t="s">
        <v>7126</v>
      </c>
      <c r="E1154" s="101"/>
      <c r="F1154" s="101"/>
      <c r="G1154" s="45" t="s">
        <v>5677</v>
      </c>
      <c r="H1154" s="45" t="s">
        <v>5678</v>
      </c>
      <c r="I1154" s="101"/>
      <c r="J1154" s="93" t="s">
        <v>7427</v>
      </c>
      <c r="K1154" s="93"/>
      <c r="L1154" s="45" t="s">
        <v>7406</v>
      </c>
      <c r="M1154" s="134">
        <v>0</v>
      </c>
      <c r="N1154" s="45" t="s">
        <v>8434</v>
      </c>
      <c r="O1154" s="45" t="s">
        <v>8439</v>
      </c>
      <c r="P1154" s="101" t="s">
        <v>195</v>
      </c>
      <c r="Q1154" s="101" t="s">
        <v>80</v>
      </c>
      <c r="R1154" s="101"/>
      <c r="S1154" s="101"/>
    </row>
    <row r="1155" spans="1:19" x14ac:dyDescent="0.35">
      <c r="A1155" s="99" t="s">
        <v>4403</v>
      </c>
      <c r="B1155" s="100"/>
      <c r="C1155" s="101" t="s">
        <v>4424</v>
      </c>
      <c r="D1155" s="101" t="s">
        <v>7159</v>
      </c>
      <c r="E1155" s="101"/>
      <c r="F1155" s="101"/>
      <c r="G1155" s="45" t="s">
        <v>5699</v>
      </c>
      <c r="H1155" s="45" t="s">
        <v>5690</v>
      </c>
      <c r="I1155" s="101"/>
      <c r="J1155" s="93" t="s">
        <v>7427</v>
      </c>
      <c r="K1155" s="93"/>
      <c r="L1155" s="45" t="s">
        <v>7406</v>
      </c>
      <c r="M1155" s="134">
        <v>0</v>
      </c>
      <c r="N1155" s="45" t="s">
        <v>8434</v>
      </c>
      <c r="O1155" s="45" t="s">
        <v>8439</v>
      </c>
      <c r="P1155" s="101" t="s">
        <v>158</v>
      </c>
      <c r="Q1155" s="101" t="s">
        <v>80</v>
      </c>
      <c r="R1155" s="101"/>
      <c r="S1155" s="101"/>
    </row>
    <row r="1156" spans="1:19" x14ac:dyDescent="0.35">
      <c r="A1156" s="99" t="s">
        <v>4403</v>
      </c>
      <c r="B1156" s="100"/>
      <c r="C1156" s="101" t="s">
        <v>4419</v>
      </c>
      <c r="D1156" s="101" t="s">
        <v>7160</v>
      </c>
      <c r="E1156" s="101"/>
      <c r="F1156" s="101"/>
      <c r="G1156" s="45" t="s">
        <v>5689</v>
      </c>
      <c r="H1156" s="45" t="s">
        <v>5690</v>
      </c>
      <c r="I1156" s="101"/>
      <c r="J1156" s="93" t="s">
        <v>7427</v>
      </c>
      <c r="K1156" s="93"/>
      <c r="L1156" s="45" t="s">
        <v>7406</v>
      </c>
      <c r="M1156" s="134">
        <v>0</v>
      </c>
      <c r="N1156" s="45" t="s">
        <v>8434</v>
      </c>
      <c r="O1156" s="45" t="s">
        <v>8439</v>
      </c>
      <c r="P1156" s="101" t="s">
        <v>6306</v>
      </c>
      <c r="Q1156" s="101" t="s">
        <v>80</v>
      </c>
      <c r="R1156" s="101"/>
      <c r="S1156" s="101"/>
    </row>
    <row r="1157" spans="1:19" x14ac:dyDescent="0.35">
      <c r="A1157" s="99" t="s">
        <v>4403</v>
      </c>
      <c r="B1157" s="100"/>
      <c r="C1157" s="101" t="s">
        <v>4470</v>
      </c>
      <c r="D1157" s="101" t="s">
        <v>7161</v>
      </c>
      <c r="E1157" s="101"/>
      <c r="F1157" s="101"/>
      <c r="G1157" s="45" t="s">
        <v>5790</v>
      </c>
      <c r="H1157" s="45" t="s">
        <v>5791</v>
      </c>
      <c r="I1157" s="101"/>
      <c r="J1157" s="93" t="s">
        <v>7427</v>
      </c>
      <c r="K1157" s="93"/>
      <c r="L1157" s="45" t="s">
        <v>7406</v>
      </c>
      <c r="M1157" s="134">
        <v>0</v>
      </c>
      <c r="N1157" s="45" t="s">
        <v>8434</v>
      </c>
      <c r="O1157" s="45" t="s">
        <v>8439</v>
      </c>
      <c r="P1157" s="101" t="s">
        <v>262</v>
      </c>
      <c r="Q1157" s="101" t="s">
        <v>80</v>
      </c>
      <c r="R1157" s="101"/>
      <c r="S1157" s="101"/>
    </row>
    <row r="1158" spans="1:19" x14ac:dyDescent="0.35">
      <c r="A1158" s="99" t="s">
        <v>4403</v>
      </c>
      <c r="B1158" s="100"/>
      <c r="C1158" s="101" t="s">
        <v>4462</v>
      </c>
      <c r="D1158" s="101" t="s">
        <v>7162</v>
      </c>
      <c r="E1158" s="101"/>
      <c r="F1158" s="101"/>
      <c r="G1158" s="45" t="s">
        <v>5774</v>
      </c>
      <c r="H1158" s="45" t="s">
        <v>5775</v>
      </c>
      <c r="I1158" s="101"/>
      <c r="J1158" s="93" t="s">
        <v>7427</v>
      </c>
      <c r="K1158" s="93"/>
      <c r="L1158" s="45" t="s">
        <v>7406</v>
      </c>
      <c r="M1158" s="134">
        <v>0</v>
      </c>
      <c r="N1158" s="45" t="s">
        <v>8434</v>
      </c>
      <c r="O1158" s="45" t="s">
        <v>8439</v>
      </c>
      <c r="P1158" s="101" t="s">
        <v>6306</v>
      </c>
      <c r="Q1158" s="101" t="s">
        <v>80</v>
      </c>
      <c r="R1158" s="101"/>
      <c r="S1158" s="101"/>
    </row>
    <row r="1159" spans="1:19" x14ac:dyDescent="0.35">
      <c r="A1159" s="99" t="s">
        <v>4403</v>
      </c>
      <c r="B1159" s="100"/>
      <c r="C1159" s="101" t="s">
        <v>4435</v>
      </c>
      <c r="D1159" s="101" t="s">
        <v>7158</v>
      </c>
      <c r="E1159" s="101"/>
      <c r="F1159" s="101"/>
      <c r="G1159" s="45" t="s">
        <v>5720</v>
      </c>
      <c r="H1159" s="45" t="s">
        <v>5721</v>
      </c>
      <c r="I1159" s="101"/>
      <c r="J1159" s="93" t="s">
        <v>7427</v>
      </c>
      <c r="K1159" s="93"/>
      <c r="L1159" s="45" t="s">
        <v>7406</v>
      </c>
      <c r="M1159" s="134">
        <v>0</v>
      </c>
      <c r="N1159" s="45" t="s">
        <v>8434</v>
      </c>
      <c r="O1159" s="45" t="s">
        <v>8439</v>
      </c>
      <c r="P1159" s="101" t="s">
        <v>262</v>
      </c>
      <c r="Q1159" s="101" t="s">
        <v>80</v>
      </c>
      <c r="R1159" s="101"/>
      <c r="S1159" s="101"/>
    </row>
    <row r="1160" spans="1:19" x14ac:dyDescent="0.35">
      <c r="A1160" s="99" t="s">
        <v>4403</v>
      </c>
      <c r="B1160" s="100"/>
      <c r="C1160" s="101" t="s">
        <v>4412</v>
      </c>
      <c r="D1160" s="101" t="s">
        <v>7163</v>
      </c>
      <c r="E1160" s="101"/>
      <c r="F1160" s="101"/>
      <c r="G1160" s="45" t="s">
        <v>5675</v>
      </c>
      <c r="H1160" s="45" t="s">
        <v>5676</v>
      </c>
      <c r="I1160" s="101"/>
      <c r="J1160" s="93" t="s">
        <v>7427</v>
      </c>
      <c r="K1160" s="93"/>
      <c r="L1160" s="45" t="s">
        <v>7406</v>
      </c>
      <c r="M1160" s="134">
        <v>0</v>
      </c>
      <c r="N1160" s="45" t="s">
        <v>8434</v>
      </c>
      <c r="O1160" s="45" t="s">
        <v>8439</v>
      </c>
      <c r="P1160" s="101" t="s">
        <v>195</v>
      </c>
      <c r="Q1160" s="101" t="s">
        <v>80</v>
      </c>
      <c r="R1160" s="101"/>
      <c r="S1160" s="101"/>
    </row>
    <row r="1161" spans="1:19" x14ac:dyDescent="0.35">
      <c r="A1161" s="99" t="s">
        <v>4403</v>
      </c>
      <c r="B1161" s="100"/>
      <c r="C1161" s="101" t="s">
        <v>4471</v>
      </c>
      <c r="D1161" s="101" t="s">
        <v>7164</v>
      </c>
      <c r="E1161" s="101"/>
      <c r="F1161" s="101"/>
      <c r="G1161" s="45" t="s">
        <v>5792</v>
      </c>
      <c r="H1161" s="45" t="s">
        <v>5793</v>
      </c>
      <c r="I1161" s="101"/>
      <c r="J1161" s="93" t="s">
        <v>7427</v>
      </c>
      <c r="K1161" s="93"/>
      <c r="L1161" s="45" t="s">
        <v>7406</v>
      </c>
      <c r="M1161" s="134">
        <v>0</v>
      </c>
      <c r="N1161" s="45" t="s">
        <v>8434</v>
      </c>
      <c r="O1161" s="45" t="s">
        <v>8439</v>
      </c>
      <c r="P1161" s="101" t="s">
        <v>262</v>
      </c>
      <c r="Q1161" s="101" t="s">
        <v>80</v>
      </c>
      <c r="R1161" s="101"/>
      <c r="S1161" s="101"/>
    </row>
    <row r="1162" spans="1:19" x14ac:dyDescent="0.35">
      <c r="A1162" s="99" t="s">
        <v>4403</v>
      </c>
      <c r="B1162" s="100"/>
      <c r="C1162" s="101" t="s">
        <v>4455</v>
      </c>
      <c r="D1162" s="101" t="s">
        <v>6907</v>
      </c>
      <c r="E1162" s="101"/>
      <c r="F1162" s="101"/>
      <c r="G1162" s="45" t="s">
        <v>5760</v>
      </c>
      <c r="H1162" s="45" t="s">
        <v>5761</v>
      </c>
      <c r="I1162" s="101"/>
      <c r="J1162" s="93" t="s">
        <v>7427</v>
      </c>
      <c r="K1162" s="93"/>
      <c r="L1162" s="45" t="s">
        <v>7406</v>
      </c>
      <c r="M1162" s="134">
        <v>0</v>
      </c>
      <c r="N1162" s="45" t="s">
        <v>8434</v>
      </c>
      <c r="O1162" s="45" t="s">
        <v>8439</v>
      </c>
      <c r="P1162" s="101" t="s">
        <v>195</v>
      </c>
      <c r="Q1162" s="101" t="s">
        <v>80</v>
      </c>
      <c r="R1162" s="101"/>
      <c r="S1162" s="101"/>
    </row>
    <row r="1163" spans="1:19" x14ac:dyDescent="0.35">
      <c r="A1163" s="99" t="s">
        <v>4403</v>
      </c>
      <c r="B1163" s="100"/>
      <c r="C1163" s="101" t="s">
        <v>4446</v>
      </c>
      <c r="D1163" s="101" t="s">
        <v>7165</v>
      </c>
      <c r="E1163" s="101"/>
      <c r="F1163" s="101"/>
      <c r="G1163" s="45" t="s">
        <v>5742</v>
      </c>
      <c r="H1163" s="45" t="s">
        <v>5743</v>
      </c>
      <c r="I1163" s="101"/>
      <c r="J1163" s="93" t="s">
        <v>7427</v>
      </c>
      <c r="K1163" s="93"/>
      <c r="L1163" s="45" t="s">
        <v>7406</v>
      </c>
      <c r="M1163" s="134">
        <v>0</v>
      </c>
      <c r="N1163" s="45" t="s">
        <v>8434</v>
      </c>
      <c r="O1163" s="45" t="s">
        <v>8439</v>
      </c>
      <c r="P1163" s="101" t="s">
        <v>6334</v>
      </c>
      <c r="Q1163" s="101" t="s">
        <v>80</v>
      </c>
      <c r="R1163" s="101"/>
      <c r="S1163" s="101"/>
    </row>
    <row r="1164" spans="1:19" x14ac:dyDescent="0.35">
      <c r="A1164" s="99" t="s">
        <v>4403</v>
      </c>
      <c r="B1164" s="100"/>
      <c r="C1164" s="101" t="s">
        <v>4410</v>
      </c>
      <c r="D1164" s="101" t="s">
        <v>7166</v>
      </c>
      <c r="E1164" s="101"/>
      <c r="F1164" s="101"/>
      <c r="G1164" s="45" t="s">
        <v>5671</v>
      </c>
      <c r="H1164" s="45" t="s">
        <v>5672</v>
      </c>
      <c r="I1164" s="101"/>
      <c r="J1164" s="93" t="s">
        <v>7427</v>
      </c>
      <c r="K1164" s="93"/>
      <c r="L1164" s="45" t="s">
        <v>7406</v>
      </c>
      <c r="M1164" s="134">
        <v>0</v>
      </c>
      <c r="N1164" s="45" t="s">
        <v>8434</v>
      </c>
      <c r="O1164" s="45" t="s">
        <v>8439</v>
      </c>
      <c r="P1164" s="101" t="s">
        <v>195</v>
      </c>
      <c r="Q1164" s="101" t="s">
        <v>80</v>
      </c>
      <c r="R1164" s="101"/>
      <c r="S1164" s="101"/>
    </row>
    <row r="1165" spans="1:19" x14ac:dyDescent="0.35">
      <c r="A1165" s="99" t="s">
        <v>4403</v>
      </c>
      <c r="B1165" s="100"/>
      <c r="C1165" s="101" t="s">
        <v>4414</v>
      </c>
      <c r="D1165" s="101" t="s">
        <v>7127</v>
      </c>
      <c r="E1165" s="101"/>
      <c r="F1165" s="101"/>
      <c r="G1165" s="45" t="s">
        <v>5679</v>
      </c>
      <c r="H1165" s="45" t="s">
        <v>5680</v>
      </c>
      <c r="I1165" s="101"/>
      <c r="J1165" s="93" t="s">
        <v>7427</v>
      </c>
      <c r="K1165" s="93"/>
      <c r="L1165" s="45" t="s">
        <v>7406</v>
      </c>
      <c r="M1165" s="134">
        <v>0</v>
      </c>
      <c r="N1165" s="45" t="s">
        <v>8434</v>
      </c>
      <c r="O1165" s="45" t="s">
        <v>8439</v>
      </c>
      <c r="P1165" s="101" t="s">
        <v>195</v>
      </c>
      <c r="Q1165" s="101" t="s">
        <v>80</v>
      </c>
      <c r="R1165" s="101"/>
      <c r="S1165" s="101"/>
    </row>
    <row r="1166" spans="1:19" x14ac:dyDescent="0.35">
      <c r="A1166" s="99" t="s">
        <v>4403</v>
      </c>
      <c r="B1166" s="100"/>
      <c r="C1166" s="101" t="s">
        <v>4472</v>
      </c>
      <c r="D1166" s="101" t="s">
        <v>7167</v>
      </c>
      <c r="E1166" s="101"/>
      <c r="F1166" s="101"/>
      <c r="G1166" s="45" t="s">
        <v>5794</v>
      </c>
      <c r="H1166" s="57" t="s">
        <v>5795</v>
      </c>
      <c r="I1166" s="101"/>
      <c r="J1166" s="93" t="s">
        <v>7427</v>
      </c>
      <c r="K1166" s="93"/>
      <c r="L1166" s="45" t="s">
        <v>7406</v>
      </c>
      <c r="M1166" s="134">
        <v>0</v>
      </c>
      <c r="N1166" s="45" t="s">
        <v>8434</v>
      </c>
      <c r="O1166" s="45" t="s">
        <v>8439</v>
      </c>
      <c r="P1166" s="101" t="s">
        <v>262</v>
      </c>
      <c r="Q1166" s="101" t="s">
        <v>80</v>
      </c>
      <c r="R1166" s="101"/>
      <c r="S1166" s="101"/>
    </row>
    <row r="1167" spans="1:19" x14ac:dyDescent="0.35">
      <c r="A1167" s="99" t="s">
        <v>4403</v>
      </c>
      <c r="B1167" s="100"/>
      <c r="C1167" s="101" t="s">
        <v>4457</v>
      </c>
      <c r="D1167" s="101" t="s">
        <v>6908</v>
      </c>
      <c r="E1167" s="101"/>
      <c r="F1167" s="101"/>
      <c r="G1167" s="45" t="s">
        <v>5764</v>
      </c>
      <c r="H1167" s="45" t="s">
        <v>5765</v>
      </c>
      <c r="I1167" s="101"/>
      <c r="J1167" s="93" t="s">
        <v>7427</v>
      </c>
      <c r="K1167" s="93"/>
      <c r="L1167" s="45" t="s">
        <v>7406</v>
      </c>
      <c r="M1167" s="134">
        <v>0</v>
      </c>
      <c r="N1167" s="45" t="s">
        <v>8434</v>
      </c>
      <c r="O1167" s="45" t="s">
        <v>8439</v>
      </c>
      <c r="P1167" s="101" t="s">
        <v>195</v>
      </c>
      <c r="Q1167" s="101" t="s">
        <v>80</v>
      </c>
      <c r="R1167" s="101"/>
      <c r="S1167" s="101"/>
    </row>
    <row r="1168" spans="1:19" x14ac:dyDescent="0.35">
      <c r="A1168" s="99" t="s">
        <v>4403</v>
      </c>
      <c r="B1168" s="100"/>
      <c r="C1168" s="101" t="s">
        <v>4473</v>
      </c>
      <c r="D1168" s="101" t="s">
        <v>7168</v>
      </c>
      <c r="E1168" s="101"/>
      <c r="F1168" s="101"/>
      <c r="G1168" s="45" t="s">
        <v>5796</v>
      </c>
      <c r="H1168" s="57" t="s">
        <v>5797</v>
      </c>
      <c r="I1168" s="101"/>
      <c r="J1168" s="93" t="s">
        <v>7427</v>
      </c>
      <c r="K1168" s="93"/>
      <c r="L1168" s="45" t="s">
        <v>7406</v>
      </c>
      <c r="M1168" s="134">
        <v>0</v>
      </c>
      <c r="N1168" s="45" t="s">
        <v>8434</v>
      </c>
      <c r="O1168" s="45" t="s">
        <v>8439</v>
      </c>
      <c r="P1168" s="101" t="s">
        <v>262</v>
      </c>
      <c r="Q1168" s="101" t="s">
        <v>80</v>
      </c>
      <c r="R1168" s="101"/>
      <c r="S1168" s="101"/>
    </row>
    <row r="1169" spans="1:19" x14ac:dyDescent="0.35">
      <c r="A1169" s="99" t="s">
        <v>4403</v>
      </c>
      <c r="B1169" s="100"/>
      <c r="C1169" s="101" t="s">
        <v>4456</v>
      </c>
      <c r="D1169" s="101" t="s">
        <v>7169</v>
      </c>
      <c r="E1169" s="101"/>
      <c r="F1169" s="101"/>
      <c r="G1169" s="45" t="s">
        <v>5762</v>
      </c>
      <c r="H1169" s="45" t="s">
        <v>5763</v>
      </c>
      <c r="I1169" s="101"/>
      <c r="J1169" s="93" t="s">
        <v>7427</v>
      </c>
      <c r="K1169" s="93"/>
      <c r="L1169" s="45" t="s">
        <v>7406</v>
      </c>
      <c r="M1169" s="134">
        <v>0</v>
      </c>
      <c r="N1169" s="45" t="s">
        <v>8434</v>
      </c>
      <c r="O1169" s="45" t="s">
        <v>8439</v>
      </c>
      <c r="P1169" s="101" t="s">
        <v>195</v>
      </c>
      <c r="Q1169" s="101" t="s">
        <v>80</v>
      </c>
      <c r="R1169" s="101"/>
      <c r="S1169" s="101"/>
    </row>
    <row r="1170" spans="1:19" x14ac:dyDescent="0.35">
      <c r="A1170" s="99" t="s">
        <v>4403</v>
      </c>
      <c r="B1170" s="100"/>
      <c r="C1170" s="101" t="s">
        <v>4418</v>
      </c>
      <c r="D1170" s="101" t="s">
        <v>6909</v>
      </c>
      <c r="E1170" s="101"/>
      <c r="F1170" s="101"/>
      <c r="G1170" s="45" t="s">
        <v>5687</v>
      </c>
      <c r="H1170" s="45" t="s">
        <v>5688</v>
      </c>
      <c r="I1170" s="101"/>
      <c r="J1170" s="93" t="s">
        <v>7427</v>
      </c>
      <c r="K1170" s="93"/>
      <c r="L1170" s="45" t="s">
        <v>7406</v>
      </c>
      <c r="M1170" s="134">
        <v>0</v>
      </c>
      <c r="N1170" s="45" t="s">
        <v>8434</v>
      </c>
      <c r="O1170" s="45" t="s">
        <v>8439</v>
      </c>
      <c r="P1170" s="101" t="s">
        <v>6335</v>
      </c>
      <c r="Q1170" s="101" t="s">
        <v>80</v>
      </c>
      <c r="R1170" s="101"/>
      <c r="S1170" s="101"/>
    </row>
    <row r="1171" spans="1:19" x14ac:dyDescent="0.35">
      <c r="A1171" s="99" t="s">
        <v>4403</v>
      </c>
      <c r="B1171" s="100"/>
      <c r="C1171" s="107" t="s">
        <v>4468</v>
      </c>
      <c r="D1171" s="101" t="s">
        <v>7170</v>
      </c>
      <c r="E1171" s="101"/>
      <c r="F1171" s="101"/>
      <c r="G1171" s="45" t="s">
        <v>5786</v>
      </c>
      <c r="H1171" s="57" t="s">
        <v>5787</v>
      </c>
      <c r="I1171" s="101"/>
      <c r="J1171" s="93" t="s">
        <v>7427</v>
      </c>
      <c r="K1171" s="93"/>
      <c r="L1171" s="45" t="s">
        <v>7406</v>
      </c>
      <c r="M1171" s="134">
        <v>0</v>
      </c>
      <c r="N1171" s="45" t="s">
        <v>8434</v>
      </c>
      <c r="O1171" s="45" t="s">
        <v>8439</v>
      </c>
      <c r="P1171" s="101" t="s">
        <v>262</v>
      </c>
      <c r="Q1171" s="101" t="s">
        <v>80</v>
      </c>
      <c r="R1171" s="101"/>
      <c r="S1171" s="101"/>
    </row>
    <row r="1172" spans="1:19" x14ac:dyDescent="0.35">
      <c r="A1172" s="99" t="s">
        <v>4403</v>
      </c>
      <c r="B1172" s="100"/>
      <c r="C1172" s="101" t="s">
        <v>4447</v>
      </c>
      <c r="D1172" s="101" t="s">
        <v>5745</v>
      </c>
      <c r="E1172" s="101"/>
      <c r="F1172" s="101"/>
      <c r="G1172" s="45" t="s">
        <v>5744</v>
      </c>
      <c r="H1172" s="45" t="s">
        <v>5745</v>
      </c>
      <c r="I1172" s="101"/>
      <c r="J1172" s="93" t="s">
        <v>7427</v>
      </c>
      <c r="K1172" s="93"/>
      <c r="L1172" s="45" t="s">
        <v>7406</v>
      </c>
      <c r="M1172" s="134">
        <v>0</v>
      </c>
      <c r="N1172" s="45" t="s">
        <v>8434</v>
      </c>
      <c r="O1172" s="45" t="s">
        <v>8439</v>
      </c>
      <c r="P1172" s="101" t="s">
        <v>6334</v>
      </c>
      <c r="Q1172" s="101" t="s">
        <v>80</v>
      </c>
      <c r="R1172" s="101"/>
      <c r="S1172" s="101"/>
    </row>
    <row r="1173" spans="1:19" x14ac:dyDescent="0.35">
      <c r="A1173" s="99" t="s">
        <v>4403</v>
      </c>
      <c r="B1173" s="100"/>
      <c r="C1173" s="101" t="s">
        <v>4436</v>
      </c>
      <c r="D1173" s="101" t="s">
        <v>7171</v>
      </c>
      <c r="E1173" s="101"/>
      <c r="F1173" s="101"/>
      <c r="G1173" s="45" t="s">
        <v>5722</v>
      </c>
      <c r="H1173" s="45" t="s">
        <v>5723</v>
      </c>
      <c r="I1173" s="101"/>
      <c r="J1173" s="93" t="s">
        <v>7427</v>
      </c>
      <c r="K1173" s="93"/>
      <c r="L1173" s="45" t="s">
        <v>7406</v>
      </c>
      <c r="M1173" s="134">
        <v>0</v>
      </c>
      <c r="N1173" s="45" t="s">
        <v>8434</v>
      </c>
      <c r="O1173" s="45" t="s">
        <v>8439</v>
      </c>
      <c r="P1173" s="101" t="s">
        <v>262</v>
      </c>
      <c r="Q1173" s="101" t="s">
        <v>80</v>
      </c>
      <c r="R1173" s="101"/>
      <c r="S1173" s="101"/>
    </row>
    <row r="1174" spans="1:19" x14ac:dyDescent="0.35">
      <c r="A1174" s="99" t="s">
        <v>4403</v>
      </c>
      <c r="B1174" s="100"/>
      <c r="C1174" s="101" t="s">
        <v>4415</v>
      </c>
      <c r="D1174" s="101" t="s">
        <v>6910</v>
      </c>
      <c r="E1174" s="101"/>
      <c r="F1174" s="101"/>
      <c r="G1174" s="45" t="s">
        <v>5681</v>
      </c>
      <c r="H1174" s="45" t="s">
        <v>5682</v>
      </c>
      <c r="I1174" s="101"/>
      <c r="J1174" s="93" t="s">
        <v>7427</v>
      </c>
      <c r="K1174" s="93"/>
      <c r="L1174" s="45" t="s">
        <v>7406</v>
      </c>
      <c r="M1174" s="134">
        <v>0</v>
      </c>
      <c r="N1174" s="45" t="s">
        <v>8434</v>
      </c>
      <c r="O1174" s="45" t="s">
        <v>8439</v>
      </c>
      <c r="P1174" s="101" t="s">
        <v>195</v>
      </c>
      <c r="Q1174" s="101" t="s">
        <v>80</v>
      </c>
      <c r="R1174" s="101"/>
      <c r="S1174" s="101"/>
    </row>
    <row r="1175" spans="1:19" x14ac:dyDescent="0.35">
      <c r="A1175" s="99" t="s">
        <v>4403</v>
      </c>
      <c r="B1175" s="100"/>
      <c r="C1175" s="101" t="s">
        <v>4474</v>
      </c>
      <c r="D1175" s="101" t="s">
        <v>7172</v>
      </c>
      <c r="E1175" s="101"/>
      <c r="F1175" s="101"/>
      <c r="G1175" s="45" t="s">
        <v>5798</v>
      </c>
      <c r="H1175" s="45" t="s">
        <v>5799</v>
      </c>
      <c r="I1175" s="101"/>
      <c r="J1175" s="93" t="s">
        <v>7427</v>
      </c>
      <c r="K1175" s="93"/>
      <c r="L1175" s="45" t="s">
        <v>7406</v>
      </c>
      <c r="M1175" s="134">
        <v>0</v>
      </c>
      <c r="N1175" s="45" t="s">
        <v>8434</v>
      </c>
      <c r="O1175" s="45" t="s">
        <v>8439</v>
      </c>
      <c r="P1175" s="101" t="s">
        <v>262</v>
      </c>
      <c r="Q1175" s="101" t="s">
        <v>80</v>
      </c>
      <c r="R1175" s="101"/>
      <c r="S1175" s="101"/>
    </row>
    <row r="1176" spans="1:19" x14ac:dyDescent="0.35">
      <c r="A1176" s="99" t="s">
        <v>4403</v>
      </c>
      <c r="B1176" s="100"/>
      <c r="C1176" s="101" t="s">
        <v>4458</v>
      </c>
      <c r="D1176" s="101" t="s">
        <v>7173</v>
      </c>
      <c r="E1176" s="101"/>
      <c r="F1176" s="101"/>
      <c r="G1176" s="45" t="s">
        <v>5766</v>
      </c>
      <c r="H1176" s="45" t="s">
        <v>5767</v>
      </c>
      <c r="I1176" s="101"/>
      <c r="J1176" s="93" t="s">
        <v>7427</v>
      </c>
      <c r="K1176" s="93"/>
      <c r="L1176" s="45" t="s">
        <v>7406</v>
      </c>
      <c r="M1176" s="134">
        <v>0</v>
      </c>
      <c r="N1176" s="45" t="s">
        <v>8434</v>
      </c>
      <c r="O1176" s="45" t="s">
        <v>8439</v>
      </c>
      <c r="P1176" s="101" t="s">
        <v>195</v>
      </c>
      <c r="Q1176" s="101" t="s">
        <v>80</v>
      </c>
      <c r="R1176" s="101"/>
      <c r="S1176" s="101"/>
    </row>
    <row r="1177" spans="1:19" x14ac:dyDescent="0.35">
      <c r="A1177" s="99" t="s">
        <v>4403</v>
      </c>
      <c r="B1177" s="100"/>
      <c r="C1177" s="101" t="s">
        <v>4411</v>
      </c>
      <c r="D1177" s="101" t="s">
        <v>7174</v>
      </c>
      <c r="E1177" s="101"/>
      <c r="F1177" s="101"/>
      <c r="G1177" s="45" t="s">
        <v>5673</v>
      </c>
      <c r="H1177" s="45" t="s">
        <v>5674</v>
      </c>
      <c r="I1177" s="101"/>
      <c r="J1177" s="93" t="s">
        <v>7427</v>
      </c>
      <c r="K1177" s="93"/>
      <c r="L1177" s="45" t="s">
        <v>7406</v>
      </c>
      <c r="M1177" s="134">
        <v>0</v>
      </c>
      <c r="N1177" s="45" t="s">
        <v>8434</v>
      </c>
      <c r="O1177" s="45" t="s">
        <v>8439</v>
      </c>
      <c r="P1177" s="101" t="s">
        <v>195</v>
      </c>
      <c r="Q1177" s="101" t="s">
        <v>80</v>
      </c>
      <c r="R1177" s="101"/>
      <c r="S1177" s="101"/>
    </row>
    <row r="1178" spans="1:19" x14ac:dyDescent="0.35">
      <c r="A1178" s="99" t="s">
        <v>4403</v>
      </c>
      <c r="B1178" s="100"/>
      <c r="C1178" s="107" t="s">
        <v>4425</v>
      </c>
      <c r="D1178" s="107" t="s">
        <v>7179</v>
      </c>
      <c r="E1178" s="101"/>
      <c r="F1178" s="101"/>
      <c r="G1178" s="45" t="s">
        <v>5700</v>
      </c>
      <c r="H1178" s="45" t="s">
        <v>5701</v>
      </c>
      <c r="I1178" s="101"/>
      <c r="J1178" s="93" t="s">
        <v>7427</v>
      </c>
      <c r="K1178" s="93"/>
      <c r="L1178" s="45" t="s">
        <v>7406</v>
      </c>
      <c r="M1178" s="134">
        <v>0</v>
      </c>
      <c r="N1178" s="45" t="s">
        <v>8434</v>
      </c>
      <c r="O1178" s="45" t="s">
        <v>8439</v>
      </c>
      <c r="P1178" s="101" t="s">
        <v>158</v>
      </c>
      <c r="Q1178" s="101" t="s">
        <v>80</v>
      </c>
      <c r="R1178" s="101"/>
      <c r="S1178" s="101"/>
    </row>
    <row r="1179" spans="1:19" x14ac:dyDescent="0.35">
      <c r="A1179" s="99" t="s">
        <v>4403</v>
      </c>
      <c r="B1179" s="100"/>
      <c r="C1179" s="107" t="s">
        <v>4475</v>
      </c>
      <c r="D1179" s="107" t="s">
        <v>7180</v>
      </c>
      <c r="E1179" s="101"/>
      <c r="F1179" s="101"/>
      <c r="G1179" s="45" t="s">
        <v>5800</v>
      </c>
      <c r="H1179" s="45" t="s">
        <v>5801</v>
      </c>
      <c r="I1179" s="101"/>
      <c r="J1179" s="93" t="s">
        <v>7427</v>
      </c>
      <c r="K1179" s="93"/>
      <c r="L1179" s="45" t="s">
        <v>7406</v>
      </c>
      <c r="M1179" s="134">
        <v>0</v>
      </c>
      <c r="N1179" s="45" t="s">
        <v>8434</v>
      </c>
      <c r="O1179" s="45" t="s">
        <v>8439</v>
      </c>
      <c r="P1179" s="101" t="s">
        <v>262</v>
      </c>
      <c r="Q1179" s="101" t="s">
        <v>80</v>
      </c>
      <c r="R1179" s="101"/>
      <c r="S1179" s="101"/>
    </row>
    <row r="1180" spans="1:19" x14ac:dyDescent="0.35">
      <c r="A1180" s="99" t="s">
        <v>4403</v>
      </c>
      <c r="B1180" s="100"/>
      <c r="C1180" s="101" t="s">
        <v>4484</v>
      </c>
      <c r="D1180" s="101" t="s">
        <v>7177</v>
      </c>
      <c r="E1180" s="101"/>
      <c r="F1180" s="101"/>
      <c r="G1180" s="45" t="s">
        <v>5818</v>
      </c>
      <c r="H1180" s="45" t="s">
        <v>5819</v>
      </c>
      <c r="I1180" s="101"/>
      <c r="J1180" s="93" t="s">
        <v>7427</v>
      </c>
      <c r="K1180" s="93"/>
      <c r="L1180" s="45" t="s">
        <v>7406</v>
      </c>
      <c r="M1180" s="134">
        <v>0</v>
      </c>
      <c r="N1180" s="45" t="s">
        <v>8434</v>
      </c>
      <c r="O1180" s="45" t="s">
        <v>8439</v>
      </c>
      <c r="P1180" s="101" t="s">
        <v>262</v>
      </c>
      <c r="Q1180" s="101" t="s">
        <v>80</v>
      </c>
      <c r="R1180" s="101"/>
      <c r="S1180" s="101"/>
    </row>
    <row r="1181" spans="1:19" x14ac:dyDescent="0.35">
      <c r="A1181" s="99" t="s">
        <v>4403</v>
      </c>
      <c r="B1181" s="100"/>
      <c r="C1181" s="101" t="s">
        <v>4482</v>
      </c>
      <c r="D1181" s="101" t="s">
        <v>7178</v>
      </c>
      <c r="E1181" s="101"/>
      <c r="F1181" s="101"/>
      <c r="G1181" s="45" t="s">
        <v>5814</v>
      </c>
      <c r="H1181" s="45" t="s">
        <v>5815</v>
      </c>
      <c r="I1181" s="101"/>
      <c r="J1181" s="93" t="s">
        <v>7427</v>
      </c>
      <c r="K1181" s="93"/>
      <c r="L1181" s="45" t="s">
        <v>7406</v>
      </c>
      <c r="M1181" s="134">
        <v>0</v>
      </c>
      <c r="N1181" s="45" t="s">
        <v>8434</v>
      </c>
      <c r="O1181" s="45" t="s">
        <v>8439</v>
      </c>
      <c r="P1181" s="101" t="s">
        <v>262</v>
      </c>
      <c r="Q1181" s="101" t="s">
        <v>80</v>
      </c>
      <c r="R1181" s="101"/>
      <c r="S1181" s="101"/>
    </row>
    <row r="1182" spans="1:19" x14ac:dyDescent="0.35">
      <c r="A1182" s="99" t="s">
        <v>4403</v>
      </c>
      <c r="B1182" s="100"/>
      <c r="C1182" s="107" t="s">
        <v>4420</v>
      </c>
      <c r="D1182" s="101" t="s">
        <v>7175</v>
      </c>
      <c r="E1182" s="101"/>
      <c r="F1182" s="101"/>
      <c r="G1182" s="45" t="s">
        <v>5691</v>
      </c>
      <c r="H1182" s="45" t="s">
        <v>5692</v>
      </c>
      <c r="I1182" s="101"/>
      <c r="J1182" s="93" t="s">
        <v>7427</v>
      </c>
      <c r="K1182" s="93"/>
      <c r="L1182" s="45" t="s">
        <v>7406</v>
      </c>
      <c r="M1182" s="134">
        <v>0</v>
      </c>
      <c r="N1182" s="45" t="s">
        <v>8434</v>
      </c>
      <c r="O1182" s="45" t="s">
        <v>8439</v>
      </c>
      <c r="P1182" s="101" t="s">
        <v>158</v>
      </c>
      <c r="Q1182" s="101" t="s">
        <v>80</v>
      </c>
      <c r="R1182" s="101"/>
      <c r="S1182" s="101"/>
    </row>
    <row r="1183" spans="1:19" x14ac:dyDescent="0.35">
      <c r="A1183" s="99" t="s">
        <v>4403</v>
      </c>
      <c r="B1183" s="100"/>
      <c r="C1183" s="101" t="s">
        <v>4405</v>
      </c>
      <c r="D1183" s="101" t="s">
        <v>7182</v>
      </c>
      <c r="E1183" s="101"/>
      <c r="F1183" s="101"/>
      <c r="G1183" s="45" t="s">
        <v>5661</v>
      </c>
      <c r="H1183" s="45" t="s">
        <v>5662</v>
      </c>
      <c r="I1183" s="101"/>
      <c r="J1183" s="93" t="s">
        <v>7427</v>
      </c>
      <c r="K1183" s="93"/>
      <c r="L1183" s="45" t="s">
        <v>7406</v>
      </c>
      <c r="M1183" s="134">
        <v>0</v>
      </c>
      <c r="N1183" s="45" t="s">
        <v>8434</v>
      </c>
      <c r="O1183" s="45" t="s">
        <v>8439</v>
      </c>
      <c r="P1183" s="101" t="s">
        <v>195</v>
      </c>
      <c r="Q1183" s="101" t="s">
        <v>80</v>
      </c>
      <c r="R1183" s="101"/>
      <c r="S1183" s="101"/>
    </row>
    <row r="1184" spans="1:19" x14ac:dyDescent="0.35">
      <c r="A1184" s="99" t="s">
        <v>4403</v>
      </c>
      <c r="B1184" s="100"/>
      <c r="C1184" s="107" t="s">
        <v>4464</v>
      </c>
      <c r="D1184" s="101" t="s">
        <v>7176</v>
      </c>
      <c r="E1184" s="101"/>
      <c r="F1184" s="101"/>
      <c r="G1184" s="45" t="s">
        <v>5778</v>
      </c>
      <c r="H1184" s="45" t="s">
        <v>5779</v>
      </c>
      <c r="I1184" s="101"/>
      <c r="J1184" s="93" t="s">
        <v>7427</v>
      </c>
      <c r="K1184" s="93"/>
      <c r="L1184" s="45" t="s">
        <v>7406</v>
      </c>
      <c r="M1184" s="134">
        <v>0</v>
      </c>
      <c r="N1184" s="45" t="s">
        <v>8434</v>
      </c>
      <c r="O1184" s="45" t="s">
        <v>8439</v>
      </c>
      <c r="P1184" s="101" t="s">
        <v>262</v>
      </c>
      <c r="Q1184" s="101" t="s">
        <v>80</v>
      </c>
      <c r="R1184" s="101"/>
      <c r="S1184" s="101"/>
    </row>
    <row r="1185" spans="1:19" x14ac:dyDescent="0.35">
      <c r="A1185" s="99" t="s">
        <v>4403</v>
      </c>
      <c r="B1185" s="100"/>
      <c r="C1185" s="101" t="s">
        <v>4451</v>
      </c>
      <c r="D1185" s="101" t="s">
        <v>7181</v>
      </c>
      <c r="E1185" s="101"/>
      <c r="F1185" s="101"/>
      <c r="G1185" s="45" t="s">
        <v>5752</v>
      </c>
      <c r="H1185" s="45" t="s">
        <v>5753</v>
      </c>
      <c r="I1185" s="101"/>
      <c r="J1185" s="93" t="s">
        <v>7427</v>
      </c>
      <c r="K1185" s="93"/>
      <c r="L1185" s="45" t="s">
        <v>7406</v>
      </c>
      <c r="M1185" s="134">
        <v>0</v>
      </c>
      <c r="N1185" s="45" t="s">
        <v>8434</v>
      </c>
      <c r="O1185" s="45" t="s">
        <v>8439</v>
      </c>
      <c r="P1185" s="101" t="s">
        <v>195</v>
      </c>
      <c r="Q1185" s="101" t="s">
        <v>80</v>
      </c>
      <c r="R1185" s="101"/>
      <c r="S1185" s="101"/>
    </row>
    <row r="1186" spans="1:19" x14ac:dyDescent="0.35">
      <c r="A1186" s="99" t="s">
        <v>4403</v>
      </c>
      <c r="B1186" s="100"/>
      <c r="C1186" s="101" t="s">
        <v>4406</v>
      </c>
      <c r="D1186" s="101" t="s">
        <v>7183</v>
      </c>
      <c r="E1186" s="101"/>
      <c r="F1186" s="101"/>
      <c r="G1186" s="45" t="s">
        <v>5663</v>
      </c>
      <c r="H1186" s="45" t="s">
        <v>5664</v>
      </c>
      <c r="I1186" s="101"/>
      <c r="J1186" s="93" t="s">
        <v>7427</v>
      </c>
      <c r="K1186" s="93"/>
      <c r="L1186" s="45" t="s">
        <v>7406</v>
      </c>
      <c r="M1186" s="134">
        <v>0</v>
      </c>
      <c r="N1186" s="45" t="s">
        <v>8434</v>
      </c>
      <c r="O1186" s="45" t="s">
        <v>8439</v>
      </c>
      <c r="P1186" s="101" t="s">
        <v>195</v>
      </c>
      <c r="Q1186" s="101" t="s">
        <v>80</v>
      </c>
      <c r="R1186" s="101"/>
      <c r="S1186" s="101"/>
    </row>
    <row r="1187" spans="1:19" x14ac:dyDescent="0.35">
      <c r="A1187" s="99" t="s">
        <v>4403</v>
      </c>
      <c r="B1187" s="100"/>
      <c r="C1187" s="101" t="s">
        <v>4483</v>
      </c>
      <c r="D1187" s="101" t="s">
        <v>7184</v>
      </c>
      <c r="E1187" s="101"/>
      <c r="F1187" s="101"/>
      <c r="G1187" s="45" t="s">
        <v>5816</v>
      </c>
      <c r="H1187" s="45" t="s">
        <v>5817</v>
      </c>
      <c r="I1187" s="101"/>
      <c r="J1187" s="93" t="s">
        <v>7427</v>
      </c>
      <c r="K1187" s="93"/>
      <c r="L1187" s="45" t="s">
        <v>7406</v>
      </c>
      <c r="M1187" s="134">
        <v>0</v>
      </c>
      <c r="N1187" s="45" t="s">
        <v>8434</v>
      </c>
      <c r="O1187" s="45" t="s">
        <v>8439</v>
      </c>
      <c r="P1187" s="101" t="s">
        <v>262</v>
      </c>
      <c r="Q1187" s="101" t="s">
        <v>80</v>
      </c>
      <c r="R1187" s="101"/>
      <c r="S1187" s="101"/>
    </row>
    <row r="1188" spans="1:19" x14ac:dyDescent="0.35">
      <c r="A1188" s="99" t="s">
        <v>4403</v>
      </c>
      <c r="B1188" s="100"/>
      <c r="C1188" s="101" t="s">
        <v>4485</v>
      </c>
      <c r="D1188" s="101" t="s">
        <v>7185</v>
      </c>
      <c r="E1188" s="101"/>
      <c r="F1188" s="101"/>
      <c r="G1188" s="45" t="s">
        <v>5820</v>
      </c>
      <c r="H1188" s="45" t="s">
        <v>5821</v>
      </c>
      <c r="I1188" s="101"/>
      <c r="J1188" s="93" t="s">
        <v>7427</v>
      </c>
      <c r="K1188" s="93"/>
      <c r="L1188" s="45" t="s">
        <v>7406</v>
      </c>
      <c r="M1188" s="134">
        <v>0</v>
      </c>
      <c r="N1188" s="45" t="s">
        <v>8434</v>
      </c>
      <c r="O1188" s="45" t="s">
        <v>8439</v>
      </c>
      <c r="P1188" s="101" t="s">
        <v>262</v>
      </c>
      <c r="Q1188" s="101" t="s">
        <v>80</v>
      </c>
      <c r="R1188" s="101"/>
      <c r="S1188" s="101"/>
    </row>
    <row r="1189" spans="1:19" x14ac:dyDescent="0.35">
      <c r="A1189" s="99" t="s">
        <v>4403</v>
      </c>
      <c r="B1189" s="100"/>
      <c r="C1189" s="101" t="s">
        <v>4427</v>
      </c>
      <c r="D1189" s="101" t="s">
        <v>7186</v>
      </c>
      <c r="E1189" s="101"/>
      <c r="F1189" s="101"/>
      <c r="G1189" s="45" t="s">
        <v>5704</v>
      </c>
      <c r="H1189" s="45" t="s">
        <v>5705</v>
      </c>
      <c r="I1189" s="101"/>
      <c r="J1189" s="93" t="s">
        <v>7427</v>
      </c>
      <c r="K1189" s="93"/>
      <c r="L1189" s="45" t="s">
        <v>7406</v>
      </c>
      <c r="M1189" s="134">
        <v>0</v>
      </c>
      <c r="N1189" s="45" t="s">
        <v>8434</v>
      </c>
      <c r="O1189" s="45" t="s">
        <v>8439</v>
      </c>
      <c r="P1189" s="101" t="s">
        <v>158</v>
      </c>
      <c r="Q1189" s="101" t="s">
        <v>80</v>
      </c>
      <c r="R1189" s="101"/>
      <c r="S1189" s="101"/>
    </row>
    <row r="1190" spans="1:19" x14ac:dyDescent="0.35">
      <c r="A1190" s="99" t="s">
        <v>4403</v>
      </c>
      <c r="B1190" s="100"/>
      <c r="C1190" s="101" t="s">
        <v>4416</v>
      </c>
      <c r="D1190" s="101" t="s">
        <v>6911</v>
      </c>
      <c r="E1190" s="101"/>
      <c r="F1190" s="101"/>
      <c r="G1190" s="45" t="s">
        <v>5683</v>
      </c>
      <c r="H1190" s="45" t="s">
        <v>5684</v>
      </c>
      <c r="I1190" s="101"/>
      <c r="J1190" s="93" t="s">
        <v>7427</v>
      </c>
      <c r="K1190" s="93"/>
      <c r="L1190" s="45" t="s">
        <v>7406</v>
      </c>
      <c r="M1190" s="134">
        <v>0</v>
      </c>
      <c r="N1190" s="45" t="s">
        <v>8434</v>
      </c>
      <c r="O1190" s="45" t="s">
        <v>8439</v>
      </c>
      <c r="P1190" s="101" t="s">
        <v>195</v>
      </c>
      <c r="Q1190" s="101" t="s">
        <v>80</v>
      </c>
      <c r="R1190" s="101"/>
      <c r="S1190" s="101"/>
    </row>
    <row r="1191" spans="1:19" x14ac:dyDescent="0.35">
      <c r="A1191" s="99" t="s">
        <v>4403</v>
      </c>
      <c r="B1191" s="100"/>
      <c r="C1191" s="101" t="s">
        <v>4477</v>
      </c>
      <c r="D1191" s="101" t="s">
        <v>7187</v>
      </c>
      <c r="E1191" s="101"/>
      <c r="F1191" s="101"/>
      <c r="G1191" s="45" t="s">
        <v>5804</v>
      </c>
      <c r="H1191" s="45" t="s">
        <v>5805</v>
      </c>
      <c r="I1191" s="101"/>
      <c r="J1191" s="93" t="s">
        <v>7427</v>
      </c>
      <c r="K1191" s="93"/>
      <c r="L1191" s="45" t="s">
        <v>7406</v>
      </c>
      <c r="M1191" s="134">
        <v>0</v>
      </c>
      <c r="N1191" s="45" t="s">
        <v>8434</v>
      </c>
      <c r="O1191" s="45" t="s">
        <v>8439</v>
      </c>
      <c r="P1191" s="101" t="s">
        <v>262</v>
      </c>
      <c r="Q1191" s="101" t="s">
        <v>80</v>
      </c>
      <c r="R1191" s="101"/>
      <c r="S1191" s="101"/>
    </row>
    <row r="1192" spans="1:19" x14ac:dyDescent="0.35">
      <c r="A1192" s="99" t="s">
        <v>4403</v>
      </c>
      <c r="B1192" s="100"/>
      <c r="C1192" s="101" t="s">
        <v>4459</v>
      </c>
      <c r="D1192" s="101" t="s">
        <v>7188</v>
      </c>
      <c r="E1192" s="101"/>
      <c r="F1192" s="101"/>
      <c r="G1192" s="45" t="s">
        <v>5768</v>
      </c>
      <c r="H1192" s="45" t="s">
        <v>5769</v>
      </c>
      <c r="I1192" s="101"/>
      <c r="J1192" s="93" t="s">
        <v>7427</v>
      </c>
      <c r="K1192" s="93"/>
      <c r="L1192" s="45" t="s">
        <v>7406</v>
      </c>
      <c r="M1192" s="134">
        <v>0</v>
      </c>
      <c r="N1192" s="45" t="s">
        <v>8434</v>
      </c>
      <c r="O1192" s="45" t="s">
        <v>8439</v>
      </c>
      <c r="P1192" s="101" t="s">
        <v>195</v>
      </c>
      <c r="Q1192" s="101" t="s">
        <v>80</v>
      </c>
      <c r="R1192" s="101"/>
      <c r="S1192" s="101"/>
    </row>
    <row r="1193" spans="1:19" x14ac:dyDescent="0.35">
      <c r="A1193" s="99" t="s">
        <v>4403</v>
      </c>
      <c r="B1193" s="100"/>
      <c r="C1193" s="101" t="s">
        <v>4426</v>
      </c>
      <c r="D1193" s="101" t="s">
        <v>7189</v>
      </c>
      <c r="E1193" s="101"/>
      <c r="F1193" s="101"/>
      <c r="G1193" s="45" t="s">
        <v>5702</v>
      </c>
      <c r="H1193" s="45" t="s">
        <v>5703</v>
      </c>
      <c r="I1193" s="101"/>
      <c r="J1193" s="93" t="s">
        <v>7427</v>
      </c>
      <c r="K1193" s="93"/>
      <c r="L1193" s="45" t="s">
        <v>7406</v>
      </c>
      <c r="M1193" s="134">
        <v>0</v>
      </c>
      <c r="N1193" s="45" t="s">
        <v>8434</v>
      </c>
      <c r="O1193" s="45" t="s">
        <v>8439</v>
      </c>
      <c r="P1193" s="101" t="s">
        <v>158</v>
      </c>
      <c r="Q1193" s="101" t="s">
        <v>80</v>
      </c>
      <c r="R1193" s="101"/>
      <c r="S1193" s="101"/>
    </row>
    <row r="1194" spans="1:19" x14ac:dyDescent="0.35">
      <c r="A1194" s="99" t="s">
        <v>4403</v>
      </c>
      <c r="B1194" s="100"/>
      <c r="C1194" s="101" t="s">
        <v>4476</v>
      </c>
      <c r="D1194" s="101" t="s">
        <v>7190</v>
      </c>
      <c r="E1194" s="101"/>
      <c r="F1194" s="101"/>
      <c r="G1194" s="45" t="s">
        <v>5802</v>
      </c>
      <c r="H1194" s="45" t="s">
        <v>5803</v>
      </c>
      <c r="I1194" s="101"/>
      <c r="J1194" s="93" t="s">
        <v>7427</v>
      </c>
      <c r="K1194" s="93"/>
      <c r="L1194" s="45" t="s">
        <v>7406</v>
      </c>
      <c r="M1194" s="134">
        <v>0</v>
      </c>
      <c r="N1194" s="45" t="s">
        <v>8434</v>
      </c>
      <c r="O1194" s="45" t="s">
        <v>8439</v>
      </c>
      <c r="P1194" s="101" t="s">
        <v>262</v>
      </c>
      <c r="Q1194" s="101" t="s">
        <v>80</v>
      </c>
      <c r="R1194" s="101"/>
      <c r="S1194" s="101"/>
    </row>
    <row r="1195" spans="1:19" x14ac:dyDescent="0.35">
      <c r="A1195" s="99" t="s">
        <v>4403</v>
      </c>
      <c r="B1195" s="100"/>
      <c r="C1195" s="101" t="s">
        <v>4417</v>
      </c>
      <c r="D1195" s="101" t="s">
        <v>7191</v>
      </c>
      <c r="E1195" s="101"/>
      <c r="F1195" s="101"/>
      <c r="G1195" s="45" t="s">
        <v>5685</v>
      </c>
      <c r="H1195" s="45" t="s">
        <v>5686</v>
      </c>
      <c r="I1195" s="101"/>
      <c r="J1195" s="93" t="s">
        <v>7427</v>
      </c>
      <c r="K1195" s="93"/>
      <c r="L1195" s="45" t="s">
        <v>7406</v>
      </c>
      <c r="M1195" s="134">
        <v>0</v>
      </c>
      <c r="N1195" s="45" t="s">
        <v>8434</v>
      </c>
      <c r="O1195" s="45" t="s">
        <v>8439</v>
      </c>
      <c r="P1195" s="101" t="s">
        <v>195</v>
      </c>
      <c r="Q1195" s="101" t="s">
        <v>80</v>
      </c>
      <c r="R1195" s="101"/>
      <c r="S1195" s="101"/>
    </row>
    <row r="1196" spans="1:19" x14ac:dyDescent="0.35">
      <c r="A1196" s="99" t="s">
        <v>4403</v>
      </c>
      <c r="B1196" s="100"/>
      <c r="C1196" s="101" t="s">
        <v>4460</v>
      </c>
      <c r="D1196" s="101" t="s">
        <v>7192</v>
      </c>
      <c r="E1196" s="101"/>
      <c r="F1196" s="101"/>
      <c r="G1196" s="45" t="s">
        <v>5770</v>
      </c>
      <c r="H1196" s="45" t="s">
        <v>5771</v>
      </c>
      <c r="I1196" s="101"/>
      <c r="J1196" s="93" t="s">
        <v>7427</v>
      </c>
      <c r="K1196" s="93"/>
      <c r="L1196" s="45" t="s">
        <v>7406</v>
      </c>
      <c r="M1196" s="134">
        <v>0</v>
      </c>
      <c r="N1196" s="45" t="s">
        <v>8434</v>
      </c>
      <c r="O1196" s="45" t="s">
        <v>8439</v>
      </c>
      <c r="P1196" s="101" t="s">
        <v>195</v>
      </c>
      <c r="Q1196" s="101" t="s">
        <v>80</v>
      </c>
      <c r="R1196" s="101"/>
      <c r="S1196" s="101"/>
    </row>
    <row r="1197" spans="1:19" x14ac:dyDescent="0.35">
      <c r="A1197" s="99" t="s">
        <v>4403</v>
      </c>
      <c r="B1197" s="100"/>
      <c r="C1197" s="101" t="s">
        <v>4428</v>
      </c>
      <c r="D1197" s="101" t="s">
        <v>7193</v>
      </c>
      <c r="E1197" s="101"/>
      <c r="F1197" s="101"/>
      <c r="G1197" s="45" t="s">
        <v>5706</v>
      </c>
      <c r="H1197" s="45" t="s">
        <v>5707</v>
      </c>
      <c r="I1197" s="101"/>
      <c r="J1197" s="93" t="s">
        <v>7427</v>
      </c>
      <c r="K1197" s="93"/>
      <c r="L1197" s="45" t="s">
        <v>7406</v>
      </c>
      <c r="M1197" s="134">
        <v>0</v>
      </c>
      <c r="N1197" s="45" t="s">
        <v>8434</v>
      </c>
      <c r="O1197" s="45" t="s">
        <v>8439</v>
      </c>
      <c r="P1197" s="101" t="s">
        <v>158</v>
      </c>
      <c r="Q1197" s="101" t="s">
        <v>80</v>
      </c>
      <c r="R1197" s="101"/>
      <c r="S1197" s="101"/>
    </row>
    <row r="1198" spans="1:19" x14ac:dyDescent="0.35">
      <c r="A1198" s="99" t="s">
        <v>4403</v>
      </c>
      <c r="B1198" s="100"/>
      <c r="C1198" s="101" t="s">
        <v>4478</v>
      </c>
      <c r="D1198" s="101" t="s">
        <v>6912</v>
      </c>
      <c r="E1198" s="101"/>
      <c r="F1198" s="101"/>
      <c r="G1198" s="45" t="s">
        <v>5806</v>
      </c>
      <c r="H1198" s="45" t="s">
        <v>5807</v>
      </c>
      <c r="I1198" s="101"/>
      <c r="J1198" s="93" t="s">
        <v>7427</v>
      </c>
      <c r="K1198" s="93"/>
      <c r="L1198" s="45" t="s">
        <v>7406</v>
      </c>
      <c r="M1198" s="134">
        <v>0</v>
      </c>
      <c r="N1198" s="45" t="s">
        <v>8434</v>
      </c>
      <c r="O1198" s="45" t="s">
        <v>8439</v>
      </c>
      <c r="P1198" s="101" t="s">
        <v>262</v>
      </c>
      <c r="Q1198" s="101" t="s">
        <v>80</v>
      </c>
      <c r="R1198" s="101"/>
      <c r="S1198" s="101"/>
    </row>
    <row r="1199" spans="1:19" x14ac:dyDescent="0.35">
      <c r="A1199" s="103" t="s">
        <v>4692</v>
      </c>
      <c r="B1199" s="104">
        <v>-99</v>
      </c>
      <c r="C1199" s="91" t="s">
        <v>4097</v>
      </c>
      <c r="D1199" s="91"/>
      <c r="E1199" s="92"/>
      <c r="F1199" s="91"/>
      <c r="G1199" s="103" t="s">
        <v>4097</v>
      </c>
      <c r="H1199" s="91"/>
      <c r="I1199" s="91"/>
      <c r="J1199" s="93" t="s">
        <v>7427</v>
      </c>
      <c r="K1199" s="93"/>
      <c r="L1199" s="91" t="s">
        <v>91</v>
      </c>
      <c r="M1199" s="135" t="s">
        <v>8433</v>
      </c>
      <c r="N1199" s="93" t="s">
        <v>8435</v>
      </c>
      <c r="O1199" s="93"/>
      <c r="P1199" s="103"/>
      <c r="Q1199" s="103" t="s">
        <v>80</v>
      </c>
      <c r="R1199" s="103"/>
      <c r="S1199" s="103"/>
    </row>
    <row r="1200" spans="1:19" x14ac:dyDescent="0.35">
      <c r="A1200" s="103" t="s">
        <v>4692</v>
      </c>
      <c r="B1200" s="90">
        <v>1</v>
      </c>
      <c r="C1200" s="91" t="s">
        <v>93</v>
      </c>
      <c r="D1200" s="91" t="s">
        <v>1921</v>
      </c>
      <c r="E1200" s="92"/>
      <c r="F1200" s="91" t="s">
        <v>7582</v>
      </c>
      <c r="G1200" s="91" t="s">
        <v>277</v>
      </c>
      <c r="H1200" s="91" t="s">
        <v>278</v>
      </c>
      <c r="I1200" s="91" t="s">
        <v>2301</v>
      </c>
      <c r="J1200" s="93" t="s">
        <v>7427</v>
      </c>
      <c r="K1200" s="93"/>
      <c r="L1200" s="91" t="s">
        <v>91</v>
      </c>
      <c r="M1200" s="135" t="s">
        <v>8433</v>
      </c>
      <c r="N1200" s="93" t="s">
        <v>8435</v>
      </c>
      <c r="O1200" s="93" t="s">
        <v>8438</v>
      </c>
      <c r="P1200" s="103" t="s">
        <v>91</v>
      </c>
      <c r="Q1200" s="103" t="s">
        <v>80</v>
      </c>
      <c r="R1200" s="103"/>
      <c r="S1200" s="103"/>
    </row>
    <row r="1201" spans="1:19" x14ac:dyDescent="0.35">
      <c r="A1201" s="99" t="s">
        <v>4692</v>
      </c>
      <c r="B1201" s="100">
        <v>2</v>
      </c>
      <c r="C1201" s="101" t="s">
        <v>4098</v>
      </c>
      <c r="D1201" s="49" t="s">
        <v>7477</v>
      </c>
      <c r="E1201" s="101"/>
      <c r="F1201" s="101"/>
      <c r="G1201" s="45" t="s">
        <v>465</v>
      </c>
      <c r="H1201" s="45" t="s">
        <v>5037</v>
      </c>
      <c r="I1201" s="101"/>
      <c r="J1201" s="93" t="s">
        <v>7427</v>
      </c>
      <c r="K1201" s="93"/>
      <c r="L1201" s="89" t="s">
        <v>7407</v>
      </c>
      <c r="M1201" s="141" t="s">
        <v>8433</v>
      </c>
      <c r="N1201" s="89" t="s">
        <v>8435</v>
      </c>
      <c r="O1201" s="89" t="s">
        <v>8438</v>
      </c>
      <c r="P1201" s="101" t="s">
        <v>100</v>
      </c>
      <c r="Q1201" s="101" t="s">
        <v>80</v>
      </c>
      <c r="R1201" s="101"/>
      <c r="S1201" s="101"/>
    </row>
    <row r="1202" spans="1:19" x14ac:dyDescent="0.35">
      <c r="A1202" s="103" t="s">
        <v>4692</v>
      </c>
      <c r="B1202" s="90">
        <v>3</v>
      </c>
      <c r="C1202" s="91" t="s">
        <v>116</v>
      </c>
      <c r="D1202" s="93" t="s">
        <v>6599</v>
      </c>
      <c r="E1202" s="92"/>
      <c r="F1202" s="91"/>
      <c r="G1202" s="91" t="s">
        <v>318</v>
      </c>
      <c r="H1202" s="91"/>
      <c r="I1202" s="91"/>
      <c r="J1202" s="93" t="s">
        <v>7427</v>
      </c>
      <c r="K1202" s="93"/>
      <c r="L1202" s="50" t="s">
        <v>91</v>
      </c>
      <c r="M1202" s="139" t="s">
        <v>8433</v>
      </c>
      <c r="N1202" s="52" t="s">
        <v>8435</v>
      </c>
      <c r="O1202" s="52" t="s">
        <v>8438</v>
      </c>
      <c r="P1202" s="103" t="s">
        <v>100</v>
      </c>
      <c r="Q1202" s="103" t="s">
        <v>80</v>
      </c>
      <c r="R1202" s="101" t="s">
        <v>7411</v>
      </c>
      <c r="S1202" s="101"/>
    </row>
    <row r="1203" spans="1:19" x14ac:dyDescent="0.35">
      <c r="A1203" s="103" t="s">
        <v>4692</v>
      </c>
      <c r="B1203" s="90">
        <v>4</v>
      </c>
      <c r="C1203" s="91" t="s">
        <v>2577</v>
      </c>
      <c r="D1203" s="93" t="s">
        <v>7465</v>
      </c>
      <c r="E1203" s="92"/>
      <c r="F1203" s="91"/>
      <c r="G1203" s="91" t="s">
        <v>3001</v>
      </c>
      <c r="H1203" s="91" t="s">
        <v>2782</v>
      </c>
      <c r="I1203" s="91"/>
      <c r="J1203" s="93" t="s">
        <v>7427</v>
      </c>
      <c r="K1203" s="93"/>
      <c r="L1203" s="50" t="s">
        <v>7407</v>
      </c>
      <c r="M1203" s="139" t="s">
        <v>8433</v>
      </c>
      <c r="N1203" s="107" t="s">
        <v>8434</v>
      </c>
      <c r="O1203" s="52" t="s">
        <v>8438</v>
      </c>
      <c r="P1203" s="103" t="s">
        <v>100</v>
      </c>
      <c r="Q1203" s="103" t="s">
        <v>80</v>
      </c>
      <c r="R1203" s="101"/>
      <c r="S1203" s="101"/>
    </row>
    <row r="1204" spans="1:19" x14ac:dyDescent="0.35">
      <c r="A1204" s="103" t="s">
        <v>4692</v>
      </c>
      <c r="B1204" s="90">
        <v>5</v>
      </c>
      <c r="C1204" s="91" t="s">
        <v>267</v>
      </c>
      <c r="D1204" s="91" t="s">
        <v>6389</v>
      </c>
      <c r="E1204" s="92"/>
      <c r="F1204" s="91" t="s">
        <v>7516</v>
      </c>
      <c r="G1204" s="91" t="s">
        <v>480</v>
      </c>
      <c r="H1204" s="91" t="s">
        <v>481</v>
      </c>
      <c r="I1204" s="91" t="s">
        <v>2213</v>
      </c>
      <c r="J1204" s="93" t="s">
        <v>7427</v>
      </c>
      <c r="K1204" s="93"/>
      <c r="L1204" s="91" t="s">
        <v>153</v>
      </c>
      <c r="M1204" s="135" t="s">
        <v>8433</v>
      </c>
      <c r="N1204" s="93" t="s">
        <v>8434</v>
      </c>
      <c r="O1204" s="93" t="s">
        <v>8438</v>
      </c>
      <c r="P1204" s="103" t="s">
        <v>153</v>
      </c>
      <c r="Q1204" s="103" t="s">
        <v>80</v>
      </c>
      <c r="R1204" s="103"/>
      <c r="S1204" s="103"/>
    </row>
    <row r="1205" spans="1:19" x14ac:dyDescent="0.35">
      <c r="A1205" s="99" t="s">
        <v>4692</v>
      </c>
      <c r="B1205" s="100"/>
      <c r="C1205" s="101" t="s">
        <v>4713</v>
      </c>
      <c r="D1205" s="45" t="s">
        <v>7226</v>
      </c>
      <c r="E1205" s="101"/>
      <c r="F1205" s="101"/>
      <c r="G1205" s="45" t="s">
        <v>6259</v>
      </c>
      <c r="H1205" s="45" t="s">
        <v>6260</v>
      </c>
      <c r="I1205" s="101"/>
      <c r="J1205" s="93" t="s">
        <v>7427</v>
      </c>
      <c r="K1205" s="93"/>
      <c r="L1205" s="101" t="s">
        <v>7406</v>
      </c>
      <c r="M1205" s="102">
        <v>0</v>
      </c>
      <c r="N1205" s="101" t="s">
        <v>8434</v>
      </c>
      <c r="O1205" s="101" t="s">
        <v>8439</v>
      </c>
      <c r="P1205" s="101" t="s">
        <v>6346</v>
      </c>
      <c r="Q1205" s="101" t="s">
        <v>80</v>
      </c>
      <c r="R1205" s="101"/>
      <c r="S1205" s="101"/>
    </row>
    <row r="1206" spans="1:19" x14ac:dyDescent="0.35">
      <c r="A1206" s="99" t="s">
        <v>4692</v>
      </c>
      <c r="B1206" s="100"/>
      <c r="C1206" s="101" t="s">
        <v>4718</v>
      </c>
      <c r="D1206" s="45" t="s">
        <v>7196</v>
      </c>
      <c r="E1206" s="101"/>
      <c r="F1206" s="101"/>
      <c r="G1206" s="45" t="s">
        <v>6269</v>
      </c>
      <c r="H1206" s="45" t="s">
        <v>6270</v>
      </c>
      <c r="I1206" s="101"/>
      <c r="J1206" s="93" t="s">
        <v>7427</v>
      </c>
      <c r="K1206" s="93"/>
      <c r="L1206" s="101" t="s">
        <v>7406</v>
      </c>
      <c r="M1206" s="102">
        <v>0</v>
      </c>
      <c r="N1206" s="101" t="s">
        <v>8434</v>
      </c>
      <c r="O1206" s="101" t="s">
        <v>8439</v>
      </c>
      <c r="P1206" s="101" t="s">
        <v>163</v>
      </c>
      <c r="Q1206" s="101" t="s">
        <v>80</v>
      </c>
      <c r="R1206" s="101"/>
      <c r="S1206" s="101"/>
    </row>
    <row r="1207" spans="1:19" x14ac:dyDescent="0.35">
      <c r="A1207" s="99" t="s">
        <v>4692</v>
      </c>
      <c r="B1207" s="100"/>
      <c r="C1207" s="101" t="s">
        <v>4703</v>
      </c>
      <c r="D1207" s="45" t="s">
        <v>7207</v>
      </c>
      <c r="E1207" s="101"/>
      <c r="F1207" s="101"/>
      <c r="G1207" s="45" t="s">
        <v>6239</v>
      </c>
      <c r="H1207" s="45" t="s">
        <v>6240</v>
      </c>
      <c r="I1207" s="101"/>
      <c r="J1207" s="93" t="s">
        <v>7427</v>
      </c>
      <c r="K1207" s="93"/>
      <c r="L1207" s="45" t="s">
        <v>7406</v>
      </c>
      <c r="M1207" s="134">
        <v>0</v>
      </c>
      <c r="N1207" s="45" t="s">
        <v>8434</v>
      </c>
      <c r="O1207" s="45" t="s">
        <v>8439</v>
      </c>
      <c r="P1207" s="101" t="s">
        <v>262</v>
      </c>
      <c r="Q1207" s="101" t="s">
        <v>80</v>
      </c>
      <c r="R1207" s="101"/>
      <c r="S1207" s="101"/>
    </row>
    <row r="1208" spans="1:19" x14ac:dyDescent="0.35">
      <c r="A1208" s="99" t="s">
        <v>4692</v>
      </c>
      <c r="B1208" s="100"/>
      <c r="C1208" s="101" t="s">
        <v>4706</v>
      </c>
      <c r="D1208" s="45" t="s">
        <v>7206</v>
      </c>
      <c r="E1208" s="101"/>
      <c r="F1208" s="101"/>
      <c r="G1208" s="45" t="s">
        <v>6245</v>
      </c>
      <c r="H1208" s="45" t="s">
        <v>6246</v>
      </c>
      <c r="I1208" s="101"/>
      <c r="J1208" s="93" t="s">
        <v>7427</v>
      </c>
      <c r="K1208" s="93"/>
      <c r="L1208" s="45" t="s">
        <v>7406</v>
      </c>
      <c r="M1208" s="134">
        <v>0</v>
      </c>
      <c r="N1208" s="45" t="s">
        <v>8434</v>
      </c>
      <c r="O1208" s="45" t="s">
        <v>8439</v>
      </c>
      <c r="P1208" s="101" t="s">
        <v>262</v>
      </c>
      <c r="Q1208" s="101" t="s">
        <v>80</v>
      </c>
      <c r="R1208" s="101"/>
      <c r="S1208" s="101"/>
    </row>
    <row r="1209" spans="1:19" x14ac:dyDescent="0.35">
      <c r="A1209" s="99" t="s">
        <v>4692</v>
      </c>
      <c r="B1209" s="100"/>
      <c r="C1209" s="101" t="s">
        <v>4716</v>
      </c>
      <c r="D1209" s="45" t="s">
        <v>7205</v>
      </c>
      <c r="E1209" s="101"/>
      <c r="F1209" s="101"/>
      <c r="G1209" s="45" t="s">
        <v>6265</v>
      </c>
      <c r="H1209" s="45" t="s">
        <v>6266</v>
      </c>
      <c r="I1209" s="101"/>
      <c r="J1209" s="93" t="s">
        <v>7427</v>
      </c>
      <c r="K1209" s="93"/>
      <c r="L1209" s="101" t="s">
        <v>7406</v>
      </c>
      <c r="M1209" s="102">
        <v>0</v>
      </c>
      <c r="N1209" s="101" t="s">
        <v>8434</v>
      </c>
      <c r="O1209" s="101" t="s">
        <v>8439</v>
      </c>
      <c r="P1209" s="101" t="s">
        <v>163</v>
      </c>
      <c r="Q1209" s="101" t="s">
        <v>80</v>
      </c>
      <c r="R1209" s="101"/>
      <c r="S1209" s="101"/>
    </row>
    <row r="1210" spans="1:19" x14ac:dyDescent="0.35">
      <c r="A1210" s="99" t="s">
        <v>4692</v>
      </c>
      <c r="B1210" s="100"/>
      <c r="C1210" s="101" t="s">
        <v>4722</v>
      </c>
      <c r="D1210" s="45" t="s">
        <v>7200</v>
      </c>
      <c r="E1210" s="101"/>
      <c r="F1210" s="101"/>
      <c r="G1210" s="45" t="s">
        <v>6277</v>
      </c>
      <c r="H1210" s="45" t="s">
        <v>6278</v>
      </c>
      <c r="I1210" s="101"/>
      <c r="J1210" s="93" t="s">
        <v>7427</v>
      </c>
      <c r="K1210" s="93"/>
      <c r="L1210" s="101" t="s">
        <v>7406</v>
      </c>
      <c r="M1210" s="102">
        <v>0</v>
      </c>
      <c r="N1210" s="101" t="s">
        <v>8434</v>
      </c>
      <c r="O1210" s="101" t="s">
        <v>8439</v>
      </c>
      <c r="P1210" s="101" t="s">
        <v>6347</v>
      </c>
      <c r="Q1210" s="101" t="s">
        <v>80</v>
      </c>
      <c r="R1210" s="101"/>
      <c r="S1210" s="101"/>
    </row>
    <row r="1211" spans="1:19" x14ac:dyDescent="0.35">
      <c r="A1211" s="99" t="s">
        <v>4692</v>
      </c>
      <c r="B1211" s="100"/>
      <c r="C1211" s="101" t="s">
        <v>4694</v>
      </c>
      <c r="D1211" s="45" t="s">
        <v>7197</v>
      </c>
      <c r="E1211" s="101"/>
      <c r="F1211" s="101"/>
      <c r="G1211" s="45" t="s">
        <v>6221</v>
      </c>
      <c r="H1211" s="45" t="s">
        <v>6222</v>
      </c>
      <c r="I1211" s="101"/>
      <c r="J1211" s="93" t="s">
        <v>7427</v>
      </c>
      <c r="K1211" s="93"/>
      <c r="L1211" s="45" t="s">
        <v>7406</v>
      </c>
      <c r="M1211" s="134">
        <v>0</v>
      </c>
      <c r="N1211" s="45" t="s">
        <v>8434</v>
      </c>
      <c r="O1211" s="45" t="s">
        <v>8439</v>
      </c>
      <c r="P1211" s="101" t="s">
        <v>6314</v>
      </c>
      <c r="Q1211" s="101" t="s">
        <v>80</v>
      </c>
      <c r="R1211" s="101"/>
      <c r="S1211" s="101"/>
    </row>
    <row r="1212" spans="1:19" x14ac:dyDescent="0.35">
      <c r="A1212" s="99" t="s">
        <v>4692</v>
      </c>
      <c r="B1212" s="100"/>
      <c r="C1212" s="101" t="s">
        <v>4700</v>
      </c>
      <c r="D1212" s="45" t="s">
        <v>7198</v>
      </c>
      <c r="E1212" s="101"/>
      <c r="F1212" s="101"/>
      <c r="G1212" s="45" t="s">
        <v>6233</v>
      </c>
      <c r="H1212" s="45" t="s">
        <v>6234</v>
      </c>
      <c r="I1212" s="101"/>
      <c r="J1212" s="93" t="s">
        <v>7427</v>
      </c>
      <c r="K1212" s="93"/>
      <c r="L1212" s="45" t="s">
        <v>7406</v>
      </c>
      <c r="M1212" s="134">
        <v>0</v>
      </c>
      <c r="N1212" s="45" t="s">
        <v>8434</v>
      </c>
      <c r="O1212" s="45" t="s">
        <v>8439</v>
      </c>
      <c r="P1212" s="101" t="s">
        <v>6344</v>
      </c>
      <c r="Q1212" s="101" t="s">
        <v>80</v>
      </c>
      <c r="R1212" s="101"/>
      <c r="S1212" s="101"/>
    </row>
    <row r="1213" spans="1:19" x14ac:dyDescent="0.35">
      <c r="A1213" s="99" t="s">
        <v>4692</v>
      </c>
      <c r="B1213" s="100"/>
      <c r="C1213" s="101" t="s">
        <v>4711</v>
      </c>
      <c r="D1213" s="45" t="s">
        <v>7199</v>
      </c>
      <c r="E1213" s="101"/>
      <c r="F1213" s="101"/>
      <c r="G1213" s="45" t="s">
        <v>6255</v>
      </c>
      <c r="H1213" s="45" t="s">
        <v>6256</v>
      </c>
      <c r="I1213" s="101"/>
      <c r="J1213" s="93" t="s">
        <v>7427</v>
      </c>
      <c r="K1213" s="93"/>
      <c r="L1213" s="45" t="s">
        <v>7406</v>
      </c>
      <c r="M1213" s="134">
        <v>0</v>
      </c>
      <c r="N1213" s="45" t="s">
        <v>8434</v>
      </c>
      <c r="O1213" s="45" t="s">
        <v>8439</v>
      </c>
      <c r="P1213" s="101" t="s">
        <v>266</v>
      </c>
      <c r="Q1213" s="101" t="s">
        <v>80</v>
      </c>
      <c r="R1213" s="101"/>
      <c r="S1213" s="101"/>
    </row>
    <row r="1214" spans="1:19" x14ac:dyDescent="0.35">
      <c r="A1214" s="99" t="s">
        <v>4692</v>
      </c>
      <c r="B1214" s="100"/>
      <c r="C1214" s="101" t="s">
        <v>4712</v>
      </c>
      <c r="D1214" s="45" t="s">
        <v>7201</v>
      </c>
      <c r="E1214" s="101"/>
      <c r="F1214" s="101"/>
      <c r="G1214" s="45" t="s">
        <v>6257</v>
      </c>
      <c r="H1214" s="45" t="s">
        <v>6258</v>
      </c>
      <c r="I1214" s="101"/>
      <c r="J1214" s="93" t="s">
        <v>7427</v>
      </c>
      <c r="K1214" s="93"/>
      <c r="L1214" s="45" t="s">
        <v>7406</v>
      </c>
      <c r="M1214" s="134">
        <v>0</v>
      </c>
      <c r="N1214" s="45" t="s">
        <v>8434</v>
      </c>
      <c r="O1214" s="45" t="s">
        <v>8439</v>
      </c>
      <c r="P1214" s="101" t="s">
        <v>6345</v>
      </c>
      <c r="Q1214" s="101" t="s">
        <v>80</v>
      </c>
      <c r="R1214" s="101"/>
      <c r="S1214" s="101"/>
    </row>
    <row r="1215" spans="1:19" x14ac:dyDescent="0.35">
      <c r="A1215" s="99" t="s">
        <v>4692</v>
      </c>
      <c r="B1215" s="100"/>
      <c r="C1215" s="101" t="s">
        <v>4708</v>
      </c>
      <c r="D1215" s="45" t="s">
        <v>7203</v>
      </c>
      <c r="E1215" s="101"/>
      <c r="F1215" s="101"/>
      <c r="G1215" s="45" t="s">
        <v>6249</v>
      </c>
      <c r="H1215" s="45" t="s">
        <v>6250</v>
      </c>
      <c r="I1215" s="101"/>
      <c r="J1215" s="93" t="s">
        <v>7427</v>
      </c>
      <c r="K1215" s="93"/>
      <c r="L1215" s="45" t="s">
        <v>7406</v>
      </c>
      <c r="M1215" s="134">
        <v>0</v>
      </c>
      <c r="N1215" s="45" t="s">
        <v>8434</v>
      </c>
      <c r="O1215" s="45" t="s">
        <v>8439</v>
      </c>
      <c r="P1215" s="101" t="s">
        <v>6327</v>
      </c>
      <c r="Q1215" s="101" t="s">
        <v>80</v>
      </c>
      <c r="R1215" s="101"/>
      <c r="S1215" s="101"/>
    </row>
    <row r="1216" spans="1:19" x14ac:dyDescent="0.35">
      <c r="A1216" s="99" t="s">
        <v>4692</v>
      </c>
      <c r="B1216" s="100"/>
      <c r="C1216" s="101" t="s">
        <v>4701</v>
      </c>
      <c r="D1216" s="45" t="s">
        <v>7204</v>
      </c>
      <c r="E1216" s="101"/>
      <c r="F1216" s="101"/>
      <c r="G1216" s="45" t="s">
        <v>6235</v>
      </c>
      <c r="H1216" s="45" t="s">
        <v>6236</v>
      </c>
      <c r="I1216" s="101"/>
      <c r="J1216" s="93" t="s">
        <v>7427</v>
      </c>
      <c r="K1216" s="93"/>
      <c r="L1216" s="45" t="s">
        <v>7406</v>
      </c>
      <c r="M1216" s="134">
        <v>0</v>
      </c>
      <c r="N1216" s="45" t="s">
        <v>8434</v>
      </c>
      <c r="O1216" s="45" t="s">
        <v>8439</v>
      </c>
      <c r="P1216" s="101" t="s">
        <v>262</v>
      </c>
      <c r="Q1216" s="101" t="s">
        <v>80</v>
      </c>
      <c r="R1216" s="101"/>
      <c r="S1216" s="101"/>
    </row>
    <row r="1217" spans="1:19" x14ac:dyDescent="0.35">
      <c r="A1217" s="99" t="s">
        <v>4692</v>
      </c>
      <c r="B1217" s="100"/>
      <c r="C1217" s="101" t="s">
        <v>4724</v>
      </c>
      <c r="D1217" s="45" t="s">
        <v>6913</v>
      </c>
      <c r="E1217" s="101"/>
      <c r="F1217" s="101"/>
      <c r="G1217" s="45" t="s">
        <v>6281</v>
      </c>
      <c r="H1217" s="45" t="s">
        <v>6282</v>
      </c>
      <c r="I1217" s="101"/>
      <c r="J1217" s="93" t="s">
        <v>7427</v>
      </c>
      <c r="K1217" s="93"/>
      <c r="L1217" s="45" t="s">
        <v>7406</v>
      </c>
      <c r="M1217" s="134">
        <v>0</v>
      </c>
      <c r="N1217" s="45" t="s">
        <v>8434</v>
      </c>
      <c r="O1217" s="45" t="s">
        <v>8439</v>
      </c>
      <c r="P1217" s="101" t="s">
        <v>195</v>
      </c>
      <c r="Q1217" s="101" t="s">
        <v>80</v>
      </c>
      <c r="R1217" s="101"/>
      <c r="S1217" s="101"/>
    </row>
    <row r="1218" spans="1:19" x14ac:dyDescent="0.35">
      <c r="A1218" s="99" t="s">
        <v>4692</v>
      </c>
      <c r="B1218" s="100"/>
      <c r="C1218" s="101" t="s">
        <v>4693</v>
      </c>
      <c r="D1218" s="45" t="s">
        <v>7194</v>
      </c>
      <c r="E1218" s="101"/>
      <c r="F1218" s="101"/>
      <c r="G1218" s="45" t="s">
        <v>6219</v>
      </c>
      <c r="H1218" s="45" t="s">
        <v>6220</v>
      </c>
      <c r="I1218" s="101"/>
      <c r="J1218" s="93" t="s">
        <v>7427</v>
      </c>
      <c r="K1218" s="93"/>
      <c r="L1218" s="45" t="s">
        <v>7406</v>
      </c>
      <c r="M1218" s="134">
        <v>0</v>
      </c>
      <c r="N1218" s="45" t="s">
        <v>8434</v>
      </c>
      <c r="O1218" s="45" t="s">
        <v>8439</v>
      </c>
      <c r="P1218" s="101" t="s">
        <v>195</v>
      </c>
      <c r="Q1218" s="101" t="s">
        <v>80</v>
      </c>
      <c r="R1218" s="101"/>
      <c r="S1218" s="101"/>
    </row>
    <row r="1219" spans="1:19" x14ac:dyDescent="0.35">
      <c r="A1219" s="99" t="s">
        <v>4692</v>
      </c>
      <c r="B1219" s="100"/>
      <c r="C1219" s="101" t="s">
        <v>4695</v>
      </c>
      <c r="D1219" s="45" t="s">
        <v>7195</v>
      </c>
      <c r="E1219" s="101"/>
      <c r="F1219" s="101"/>
      <c r="G1219" s="45" t="s">
        <v>6223</v>
      </c>
      <c r="H1219" s="45" t="s">
        <v>6224</v>
      </c>
      <c r="I1219" s="101"/>
      <c r="J1219" s="93" t="s">
        <v>7427</v>
      </c>
      <c r="K1219" s="93"/>
      <c r="L1219" s="45" t="s">
        <v>7406</v>
      </c>
      <c r="M1219" s="134">
        <v>0</v>
      </c>
      <c r="N1219" s="45" t="s">
        <v>8434</v>
      </c>
      <c r="O1219" s="45" t="s">
        <v>8439</v>
      </c>
      <c r="P1219" s="101" t="s">
        <v>6314</v>
      </c>
      <c r="Q1219" s="101" t="s">
        <v>80</v>
      </c>
      <c r="R1219" s="101"/>
      <c r="S1219" s="101"/>
    </row>
    <row r="1220" spans="1:19" x14ac:dyDescent="0.35">
      <c r="A1220" s="99" t="s">
        <v>4692</v>
      </c>
      <c r="B1220" s="100"/>
      <c r="C1220" s="101" t="s">
        <v>4725</v>
      </c>
      <c r="D1220" s="45" t="s">
        <v>7208</v>
      </c>
      <c r="E1220" s="101"/>
      <c r="F1220" s="101"/>
      <c r="G1220" s="45" t="s">
        <v>6283</v>
      </c>
      <c r="H1220" s="45" t="s">
        <v>6284</v>
      </c>
      <c r="I1220" s="101"/>
      <c r="J1220" s="93" t="s">
        <v>7427</v>
      </c>
      <c r="K1220" s="93"/>
      <c r="L1220" s="101" t="s">
        <v>7406</v>
      </c>
      <c r="M1220" s="102">
        <v>0</v>
      </c>
      <c r="N1220" s="101" t="s">
        <v>8434</v>
      </c>
      <c r="O1220" s="101" t="s">
        <v>8439</v>
      </c>
      <c r="P1220" s="101" t="s">
        <v>6347</v>
      </c>
      <c r="Q1220" s="101" t="s">
        <v>80</v>
      </c>
      <c r="R1220" s="101"/>
      <c r="S1220" s="101"/>
    </row>
    <row r="1221" spans="1:19" x14ac:dyDescent="0.35">
      <c r="A1221" s="99" t="s">
        <v>4692</v>
      </c>
      <c r="B1221" s="100"/>
      <c r="C1221" s="101" t="s">
        <v>4696</v>
      </c>
      <c r="D1221" s="45" t="s">
        <v>7209</v>
      </c>
      <c r="E1221" s="101"/>
      <c r="F1221" s="101"/>
      <c r="G1221" s="45" t="s">
        <v>6225</v>
      </c>
      <c r="H1221" s="45" t="s">
        <v>6226</v>
      </c>
      <c r="I1221" s="101"/>
      <c r="J1221" s="93" t="s">
        <v>7427</v>
      </c>
      <c r="K1221" s="93"/>
      <c r="L1221" s="45" t="s">
        <v>7406</v>
      </c>
      <c r="M1221" s="134">
        <v>0</v>
      </c>
      <c r="N1221" s="45" t="s">
        <v>8434</v>
      </c>
      <c r="O1221" s="45" t="s">
        <v>8439</v>
      </c>
      <c r="P1221" s="101" t="s">
        <v>6315</v>
      </c>
      <c r="Q1221" s="101" t="s">
        <v>80</v>
      </c>
      <c r="R1221" s="101"/>
      <c r="S1221" s="101"/>
    </row>
    <row r="1222" spans="1:19" x14ac:dyDescent="0.35">
      <c r="A1222" s="99" t="s">
        <v>4692</v>
      </c>
      <c r="B1222" s="100"/>
      <c r="C1222" s="101" t="s">
        <v>4697</v>
      </c>
      <c r="D1222" s="45" t="s">
        <v>7210</v>
      </c>
      <c r="E1222" s="101"/>
      <c r="F1222" s="101"/>
      <c r="G1222" s="45" t="s">
        <v>6227</v>
      </c>
      <c r="H1222" s="45" t="s">
        <v>6228</v>
      </c>
      <c r="I1222" s="101"/>
      <c r="J1222" s="93" t="s">
        <v>7427</v>
      </c>
      <c r="K1222" s="93"/>
      <c r="L1222" s="45" t="s">
        <v>7406</v>
      </c>
      <c r="M1222" s="134">
        <v>0</v>
      </c>
      <c r="N1222" s="45" t="s">
        <v>8434</v>
      </c>
      <c r="O1222" s="45" t="s">
        <v>8439</v>
      </c>
      <c r="P1222" s="101" t="s">
        <v>6342</v>
      </c>
      <c r="Q1222" s="101" t="s">
        <v>80</v>
      </c>
      <c r="R1222" s="101"/>
      <c r="S1222" s="101"/>
    </row>
    <row r="1223" spans="1:19" x14ac:dyDescent="0.35">
      <c r="A1223" s="99" t="s">
        <v>4692</v>
      </c>
      <c r="B1223" s="100"/>
      <c r="C1223" s="101" t="s">
        <v>4699</v>
      </c>
      <c r="D1223" s="45" t="s">
        <v>7211</v>
      </c>
      <c r="E1223" s="101"/>
      <c r="F1223" s="101"/>
      <c r="G1223" s="45" t="s">
        <v>6231</v>
      </c>
      <c r="H1223" s="45" t="s">
        <v>6232</v>
      </c>
      <c r="I1223" s="101"/>
      <c r="J1223" s="93" t="s">
        <v>7427</v>
      </c>
      <c r="K1223" s="93"/>
      <c r="L1223" s="45" t="s">
        <v>7406</v>
      </c>
      <c r="M1223" s="134">
        <v>0</v>
      </c>
      <c r="N1223" s="45" t="s">
        <v>8434</v>
      </c>
      <c r="O1223" s="45" t="s">
        <v>8439</v>
      </c>
      <c r="P1223" s="101" t="s">
        <v>6343</v>
      </c>
      <c r="Q1223" s="101" t="s">
        <v>80</v>
      </c>
      <c r="R1223" s="101"/>
      <c r="S1223" s="101"/>
    </row>
    <row r="1224" spans="1:19" x14ac:dyDescent="0.35">
      <c r="A1224" s="99" t="s">
        <v>4692</v>
      </c>
      <c r="B1224" s="100"/>
      <c r="C1224" s="101" t="s">
        <v>4698</v>
      </c>
      <c r="D1224" s="45" t="s">
        <v>7212</v>
      </c>
      <c r="E1224" s="101"/>
      <c r="F1224" s="101"/>
      <c r="G1224" s="45" t="s">
        <v>6229</v>
      </c>
      <c r="H1224" s="45" t="s">
        <v>6230</v>
      </c>
      <c r="I1224" s="101"/>
      <c r="J1224" s="93" t="s">
        <v>7427</v>
      </c>
      <c r="K1224" s="93"/>
      <c r="L1224" s="45" t="s">
        <v>7406</v>
      </c>
      <c r="M1224" s="134">
        <v>0</v>
      </c>
      <c r="N1224" s="45" t="s">
        <v>8434</v>
      </c>
      <c r="O1224" s="45" t="s">
        <v>8439</v>
      </c>
      <c r="P1224" s="101" t="s">
        <v>6336</v>
      </c>
      <c r="Q1224" s="101" t="s">
        <v>80</v>
      </c>
      <c r="R1224" s="101"/>
      <c r="S1224" s="101"/>
    </row>
    <row r="1225" spans="1:19" x14ac:dyDescent="0.35">
      <c r="A1225" s="99" t="s">
        <v>4692</v>
      </c>
      <c r="B1225" s="100"/>
      <c r="C1225" s="101" t="s">
        <v>4702</v>
      </c>
      <c r="D1225" s="45" t="s">
        <v>7213</v>
      </c>
      <c r="E1225" s="101"/>
      <c r="F1225" s="101"/>
      <c r="G1225" s="45" t="s">
        <v>6237</v>
      </c>
      <c r="H1225" s="45" t="s">
        <v>6238</v>
      </c>
      <c r="I1225" s="101"/>
      <c r="J1225" s="93" t="s">
        <v>7427</v>
      </c>
      <c r="K1225" s="93"/>
      <c r="L1225" s="45" t="s">
        <v>7406</v>
      </c>
      <c r="M1225" s="134">
        <v>0</v>
      </c>
      <c r="N1225" s="45" t="s">
        <v>8434</v>
      </c>
      <c r="O1225" s="45" t="s">
        <v>8439</v>
      </c>
      <c r="P1225" s="101" t="s">
        <v>262</v>
      </c>
      <c r="Q1225" s="101" t="s">
        <v>80</v>
      </c>
      <c r="R1225" s="101"/>
      <c r="S1225" s="101"/>
    </row>
    <row r="1226" spans="1:19" x14ac:dyDescent="0.35">
      <c r="A1226" s="99" t="s">
        <v>4692</v>
      </c>
      <c r="B1226" s="100"/>
      <c r="C1226" s="101" t="s">
        <v>4709</v>
      </c>
      <c r="D1226" s="45" t="s">
        <v>7214</v>
      </c>
      <c r="E1226" s="101"/>
      <c r="F1226" s="101"/>
      <c r="G1226" s="45" t="s">
        <v>6251</v>
      </c>
      <c r="H1226" s="45" t="s">
        <v>6252</v>
      </c>
      <c r="I1226" s="101"/>
      <c r="J1226" s="93" t="s">
        <v>7427</v>
      </c>
      <c r="K1226" s="93"/>
      <c r="L1226" s="45" t="s">
        <v>7406</v>
      </c>
      <c r="M1226" s="134">
        <v>0</v>
      </c>
      <c r="N1226" s="45" t="s">
        <v>8434</v>
      </c>
      <c r="O1226" s="45" t="s">
        <v>8439</v>
      </c>
      <c r="P1226" s="101" t="s">
        <v>6327</v>
      </c>
      <c r="Q1226" s="101" t="s">
        <v>80</v>
      </c>
      <c r="R1226" s="101"/>
      <c r="S1226" s="101"/>
    </row>
    <row r="1227" spans="1:19" x14ac:dyDescent="0.35">
      <c r="A1227" s="99" t="s">
        <v>4692</v>
      </c>
      <c r="B1227" s="100"/>
      <c r="C1227" s="101" t="s">
        <v>4719</v>
      </c>
      <c r="D1227" s="45" t="s">
        <v>7215</v>
      </c>
      <c r="E1227" s="101"/>
      <c r="F1227" s="101"/>
      <c r="G1227" s="45" t="s">
        <v>6271</v>
      </c>
      <c r="H1227" s="45" t="s">
        <v>6272</v>
      </c>
      <c r="I1227" s="101"/>
      <c r="J1227" s="93" t="s">
        <v>7427</v>
      </c>
      <c r="K1227" s="93"/>
      <c r="L1227" s="101" t="s">
        <v>7406</v>
      </c>
      <c r="M1227" s="102">
        <v>0</v>
      </c>
      <c r="N1227" s="101" t="s">
        <v>8434</v>
      </c>
      <c r="O1227" s="101" t="s">
        <v>8439</v>
      </c>
      <c r="P1227" s="101" t="s">
        <v>163</v>
      </c>
      <c r="Q1227" s="101" t="s">
        <v>80</v>
      </c>
      <c r="R1227" s="101"/>
      <c r="S1227" s="101"/>
    </row>
    <row r="1228" spans="1:19" x14ac:dyDescent="0.35">
      <c r="A1228" s="99" t="s">
        <v>4692</v>
      </c>
      <c r="B1228" s="100"/>
      <c r="C1228" s="101" t="s">
        <v>4704</v>
      </c>
      <c r="D1228" s="45" t="s">
        <v>7216</v>
      </c>
      <c r="E1228" s="101"/>
      <c r="F1228" s="101"/>
      <c r="G1228" s="45" t="s">
        <v>6241</v>
      </c>
      <c r="H1228" s="45" t="s">
        <v>6242</v>
      </c>
      <c r="I1228" s="101"/>
      <c r="J1228" s="93" t="s">
        <v>7427</v>
      </c>
      <c r="K1228" s="93"/>
      <c r="L1228" s="45" t="s">
        <v>7406</v>
      </c>
      <c r="M1228" s="134">
        <v>0</v>
      </c>
      <c r="N1228" s="45" t="s">
        <v>8434</v>
      </c>
      <c r="O1228" s="45" t="s">
        <v>8439</v>
      </c>
      <c r="P1228" s="101" t="s">
        <v>262</v>
      </c>
      <c r="Q1228" s="101" t="s">
        <v>80</v>
      </c>
      <c r="R1228" s="101"/>
      <c r="S1228" s="101"/>
    </row>
    <row r="1229" spans="1:19" x14ac:dyDescent="0.35">
      <c r="A1229" s="99" t="s">
        <v>4692</v>
      </c>
      <c r="B1229" s="100"/>
      <c r="C1229" s="101" t="s">
        <v>4710</v>
      </c>
      <c r="D1229" s="45" t="s">
        <v>7217</v>
      </c>
      <c r="E1229" s="101"/>
      <c r="F1229" s="101"/>
      <c r="G1229" s="45" t="s">
        <v>6253</v>
      </c>
      <c r="H1229" s="45" t="s">
        <v>6254</v>
      </c>
      <c r="I1229" s="101"/>
      <c r="J1229" s="93" t="s">
        <v>7427</v>
      </c>
      <c r="K1229" s="93"/>
      <c r="L1229" s="45" t="s">
        <v>7406</v>
      </c>
      <c r="M1229" s="134">
        <v>0</v>
      </c>
      <c r="N1229" s="45" t="s">
        <v>8434</v>
      </c>
      <c r="O1229" s="45" t="s">
        <v>8439</v>
      </c>
      <c r="P1229" s="101" t="s">
        <v>6327</v>
      </c>
      <c r="Q1229" s="101" t="s">
        <v>80</v>
      </c>
      <c r="R1229" s="101"/>
      <c r="S1229" s="101"/>
    </row>
    <row r="1230" spans="1:19" x14ac:dyDescent="0.35">
      <c r="A1230" s="99" t="s">
        <v>4692</v>
      </c>
      <c r="B1230" s="100"/>
      <c r="C1230" s="101" t="s">
        <v>4717</v>
      </c>
      <c r="D1230" s="45" t="s">
        <v>7218</v>
      </c>
      <c r="E1230" s="101"/>
      <c r="F1230" s="101"/>
      <c r="G1230" s="45" t="s">
        <v>6267</v>
      </c>
      <c r="H1230" s="45" t="s">
        <v>6268</v>
      </c>
      <c r="I1230" s="101"/>
      <c r="J1230" s="93" t="s">
        <v>7427</v>
      </c>
      <c r="K1230" s="93"/>
      <c r="L1230" s="101" t="s">
        <v>7406</v>
      </c>
      <c r="M1230" s="102">
        <v>0</v>
      </c>
      <c r="N1230" s="101" t="s">
        <v>8434</v>
      </c>
      <c r="O1230" s="101" t="s">
        <v>8439</v>
      </c>
      <c r="P1230" s="101" t="s">
        <v>163</v>
      </c>
      <c r="Q1230" s="101" t="s">
        <v>80</v>
      </c>
      <c r="R1230" s="101"/>
      <c r="S1230" s="101"/>
    </row>
    <row r="1231" spans="1:19" x14ac:dyDescent="0.35">
      <c r="A1231" s="99" t="s">
        <v>4692</v>
      </c>
      <c r="B1231" s="100"/>
      <c r="C1231" s="101" t="s">
        <v>4723</v>
      </c>
      <c r="D1231" s="45" t="s">
        <v>7219</v>
      </c>
      <c r="E1231" s="101"/>
      <c r="F1231" s="101"/>
      <c r="G1231" s="45" t="s">
        <v>6279</v>
      </c>
      <c r="H1231" s="45" t="s">
        <v>6280</v>
      </c>
      <c r="I1231" s="101"/>
      <c r="J1231" s="93" t="s">
        <v>7427</v>
      </c>
      <c r="K1231" s="93"/>
      <c r="L1231" s="101" t="s">
        <v>7406</v>
      </c>
      <c r="M1231" s="102">
        <v>0</v>
      </c>
      <c r="N1231" s="101" t="s">
        <v>8434</v>
      </c>
      <c r="O1231" s="101" t="s">
        <v>8439</v>
      </c>
      <c r="P1231" s="101" t="s">
        <v>6347</v>
      </c>
      <c r="Q1231" s="101" t="s">
        <v>80</v>
      </c>
      <c r="R1231" s="101"/>
      <c r="S1231" s="101"/>
    </row>
    <row r="1232" spans="1:19" x14ac:dyDescent="0.35">
      <c r="A1232" s="99" t="s">
        <v>4692</v>
      </c>
      <c r="B1232" s="100"/>
      <c r="C1232" s="101" t="s">
        <v>4720</v>
      </c>
      <c r="D1232" s="45" t="s">
        <v>7220</v>
      </c>
      <c r="E1232" s="101"/>
      <c r="F1232" s="101"/>
      <c r="G1232" s="45" t="s">
        <v>6273</v>
      </c>
      <c r="H1232" s="45" t="s">
        <v>6274</v>
      </c>
      <c r="I1232" s="101"/>
      <c r="J1232" s="93" t="s">
        <v>7427</v>
      </c>
      <c r="K1232" s="93"/>
      <c r="L1232" s="101" t="s">
        <v>7406</v>
      </c>
      <c r="M1232" s="102">
        <v>0</v>
      </c>
      <c r="N1232" s="101" t="s">
        <v>8434</v>
      </c>
      <c r="O1232" s="101" t="s">
        <v>8439</v>
      </c>
      <c r="P1232" s="101" t="s">
        <v>163</v>
      </c>
      <c r="Q1232" s="101" t="s">
        <v>80</v>
      </c>
      <c r="R1232" s="101"/>
      <c r="S1232" s="101"/>
    </row>
    <row r="1233" spans="1:19" x14ac:dyDescent="0.35">
      <c r="A1233" s="99" t="s">
        <v>4692</v>
      </c>
      <c r="B1233" s="100"/>
      <c r="C1233" s="101" t="s">
        <v>4721</v>
      </c>
      <c r="D1233" s="45" t="s">
        <v>7221</v>
      </c>
      <c r="E1233" s="101"/>
      <c r="F1233" s="101"/>
      <c r="G1233" s="45" t="s">
        <v>6275</v>
      </c>
      <c r="H1233" s="45" t="s">
        <v>6276</v>
      </c>
      <c r="I1233" s="101"/>
      <c r="J1233" s="93" t="s">
        <v>7427</v>
      </c>
      <c r="K1233" s="93"/>
      <c r="L1233" s="101" t="s">
        <v>7406</v>
      </c>
      <c r="M1233" s="102">
        <v>0</v>
      </c>
      <c r="N1233" s="101" t="s">
        <v>8434</v>
      </c>
      <c r="O1233" s="101" t="s">
        <v>8439</v>
      </c>
      <c r="P1233" s="101" t="s">
        <v>163</v>
      </c>
      <c r="Q1233" s="101" t="s">
        <v>80</v>
      </c>
      <c r="R1233" s="101"/>
      <c r="S1233" s="101"/>
    </row>
    <row r="1234" spans="1:19" x14ac:dyDescent="0.35">
      <c r="A1234" s="99" t="s">
        <v>4692</v>
      </c>
      <c r="B1234" s="100"/>
      <c r="C1234" s="101" t="s">
        <v>4705</v>
      </c>
      <c r="D1234" s="45" t="s">
        <v>7222</v>
      </c>
      <c r="E1234" s="101"/>
      <c r="F1234" s="101"/>
      <c r="G1234" s="45" t="s">
        <v>6243</v>
      </c>
      <c r="H1234" s="45" t="s">
        <v>6244</v>
      </c>
      <c r="I1234" s="101"/>
      <c r="J1234" s="93" t="s">
        <v>7427</v>
      </c>
      <c r="K1234" s="93"/>
      <c r="L1234" s="45" t="s">
        <v>7406</v>
      </c>
      <c r="M1234" s="134">
        <v>0</v>
      </c>
      <c r="N1234" s="45" t="s">
        <v>8434</v>
      </c>
      <c r="O1234" s="45" t="s">
        <v>8439</v>
      </c>
      <c r="P1234" s="101" t="s">
        <v>262</v>
      </c>
      <c r="Q1234" s="101" t="s">
        <v>80</v>
      </c>
      <c r="R1234" s="101"/>
      <c r="S1234" s="101"/>
    </row>
    <row r="1235" spans="1:19" x14ac:dyDescent="0.35">
      <c r="A1235" s="99" t="s">
        <v>4692</v>
      </c>
      <c r="B1235" s="100"/>
      <c r="C1235" s="101" t="s">
        <v>4707</v>
      </c>
      <c r="D1235" s="45" t="s">
        <v>7223</v>
      </c>
      <c r="E1235" s="101"/>
      <c r="F1235" s="101"/>
      <c r="G1235" s="45" t="s">
        <v>6247</v>
      </c>
      <c r="H1235" s="45" t="s">
        <v>6248</v>
      </c>
      <c r="I1235" s="101"/>
      <c r="J1235" s="93" t="s">
        <v>7427</v>
      </c>
      <c r="K1235" s="93"/>
      <c r="L1235" s="45" t="s">
        <v>7406</v>
      </c>
      <c r="M1235" s="134">
        <v>0</v>
      </c>
      <c r="N1235" s="45" t="s">
        <v>8434</v>
      </c>
      <c r="O1235" s="45" t="s">
        <v>8439</v>
      </c>
      <c r="P1235" s="101" t="s">
        <v>262</v>
      </c>
      <c r="Q1235" s="101" t="s">
        <v>80</v>
      </c>
      <c r="R1235" s="101"/>
      <c r="S1235" s="101"/>
    </row>
    <row r="1236" spans="1:19" x14ac:dyDescent="0.35">
      <c r="A1236" s="99" t="s">
        <v>4692</v>
      </c>
      <c r="B1236" s="100"/>
      <c r="C1236" s="101" t="s">
        <v>4714</v>
      </c>
      <c r="D1236" s="45" t="s">
        <v>7225</v>
      </c>
      <c r="E1236" s="101"/>
      <c r="F1236" s="101"/>
      <c r="G1236" s="45" t="s">
        <v>6261</v>
      </c>
      <c r="H1236" s="45" t="s">
        <v>6262</v>
      </c>
      <c r="I1236" s="101"/>
      <c r="J1236" s="93" t="s">
        <v>7427</v>
      </c>
      <c r="K1236" s="93"/>
      <c r="L1236" s="101" t="s">
        <v>7406</v>
      </c>
      <c r="M1236" s="102">
        <v>0</v>
      </c>
      <c r="N1236" s="101" t="s">
        <v>8434</v>
      </c>
      <c r="O1236" s="101" t="s">
        <v>8439</v>
      </c>
      <c r="P1236" s="101" t="s">
        <v>6346</v>
      </c>
      <c r="Q1236" s="101" t="s">
        <v>80</v>
      </c>
      <c r="R1236" s="101"/>
      <c r="S1236" s="101"/>
    </row>
    <row r="1237" spans="1:19" x14ac:dyDescent="0.35">
      <c r="A1237" s="99" t="s">
        <v>4692</v>
      </c>
      <c r="B1237" s="100"/>
      <c r="C1237" s="101" t="s">
        <v>4715</v>
      </c>
      <c r="D1237" s="45" t="s">
        <v>7224</v>
      </c>
      <c r="E1237" s="101"/>
      <c r="F1237" s="101"/>
      <c r="G1237" s="45" t="s">
        <v>6263</v>
      </c>
      <c r="H1237" s="45" t="s">
        <v>6264</v>
      </c>
      <c r="I1237" s="101"/>
      <c r="J1237" s="93" t="s">
        <v>7427</v>
      </c>
      <c r="K1237" s="93"/>
      <c r="L1237" s="101" t="s">
        <v>7406</v>
      </c>
      <c r="M1237" s="102">
        <v>0</v>
      </c>
      <c r="N1237" s="101" t="s">
        <v>8434</v>
      </c>
      <c r="O1237" s="101" t="s">
        <v>8439</v>
      </c>
      <c r="P1237" s="101" t="s">
        <v>6346</v>
      </c>
      <c r="Q1237" s="101" t="s">
        <v>80</v>
      </c>
      <c r="R1237" s="101"/>
      <c r="S1237" s="101"/>
    </row>
    <row r="1238" spans="1:19" x14ac:dyDescent="0.35">
      <c r="A1238" s="103" t="s">
        <v>4520</v>
      </c>
      <c r="B1238" s="104">
        <v>-99</v>
      </c>
      <c r="C1238" s="91" t="s">
        <v>4097</v>
      </c>
      <c r="D1238" s="91"/>
      <c r="E1238" s="92"/>
      <c r="F1238" s="91"/>
      <c r="G1238" s="103" t="s">
        <v>4097</v>
      </c>
      <c r="H1238" s="91"/>
      <c r="I1238" s="91"/>
      <c r="J1238" s="93" t="s">
        <v>7427</v>
      </c>
      <c r="K1238" s="93"/>
      <c r="L1238" s="91" t="s">
        <v>91</v>
      </c>
      <c r="M1238" s="135" t="s">
        <v>8433</v>
      </c>
      <c r="N1238" s="93" t="s">
        <v>8435</v>
      </c>
      <c r="O1238" s="93"/>
      <c r="P1238" s="103"/>
      <c r="Q1238" s="103" t="s">
        <v>80</v>
      </c>
      <c r="R1238" s="103"/>
      <c r="S1238" s="103"/>
    </row>
    <row r="1239" spans="1:19" x14ac:dyDescent="0.35">
      <c r="A1239" s="103" t="s">
        <v>4520</v>
      </c>
      <c r="B1239" s="90">
        <v>1</v>
      </c>
      <c r="C1239" s="91" t="s">
        <v>93</v>
      </c>
      <c r="D1239" s="91" t="s">
        <v>1921</v>
      </c>
      <c r="E1239" s="92"/>
      <c r="F1239" s="91" t="s">
        <v>7582</v>
      </c>
      <c r="G1239" s="91" t="s">
        <v>277</v>
      </c>
      <c r="H1239" s="91" t="s">
        <v>278</v>
      </c>
      <c r="I1239" s="91" t="s">
        <v>2301</v>
      </c>
      <c r="J1239" s="93" t="s">
        <v>7427</v>
      </c>
      <c r="K1239" s="93"/>
      <c r="L1239" s="91" t="s">
        <v>91</v>
      </c>
      <c r="M1239" s="135" t="s">
        <v>8433</v>
      </c>
      <c r="N1239" s="93" t="s">
        <v>8435</v>
      </c>
      <c r="O1239" s="93" t="s">
        <v>8438</v>
      </c>
      <c r="P1239" s="103" t="s">
        <v>91</v>
      </c>
      <c r="Q1239" s="103" t="s">
        <v>80</v>
      </c>
      <c r="R1239" s="103"/>
      <c r="S1239" s="103"/>
    </row>
    <row r="1240" spans="1:19" x14ac:dyDescent="0.35">
      <c r="A1240" s="99" t="s">
        <v>4520</v>
      </c>
      <c r="B1240" s="100">
        <v>2</v>
      </c>
      <c r="C1240" s="101" t="s">
        <v>4098</v>
      </c>
      <c r="D1240" s="49" t="s">
        <v>7477</v>
      </c>
      <c r="E1240" s="101"/>
      <c r="F1240" s="101"/>
      <c r="G1240" s="45" t="s">
        <v>465</v>
      </c>
      <c r="H1240" s="45" t="s">
        <v>5037</v>
      </c>
      <c r="I1240" s="101"/>
      <c r="J1240" s="93" t="s">
        <v>7427</v>
      </c>
      <c r="K1240" s="93"/>
      <c r="L1240" s="89" t="s">
        <v>7407</v>
      </c>
      <c r="M1240" s="141" t="s">
        <v>8433</v>
      </c>
      <c r="N1240" s="89" t="s">
        <v>8435</v>
      </c>
      <c r="O1240" s="89" t="s">
        <v>8438</v>
      </c>
      <c r="P1240" s="101" t="s">
        <v>100</v>
      </c>
      <c r="Q1240" s="101" t="s">
        <v>80</v>
      </c>
      <c r="R1240" s="101"/>
      <c r="S1240" s="101"/>
    </row>
    <row r="1241" spans="1:19" x14ac:dyDescent="0.35">
      <c r="A1241" s="103" t="s">
        <v>4520</v>
      </c>
      <c r="B1241" s="90">
        <v>3</v>
      </c>
      <c r="C1241" s="91" t="s">
        <v>116</v>
      </c>
      <c r="D1241" s="93" t="s">
        <v>6599</v>
      </c>
      <c r="E1241" s="92"/>
      <c r="F1241" s="91"/>
      <c r="G1241" s="91" t="s">
        <v>318</v>
      </c>
      <c r="H1241" s="91"/>
      <c r="I1241" s="91"/>
      <c r="J1241" s="93" t="s">
        <v>7427</v>
      </c>
      <c r="K1241" s="93"/>
      <c r="L1241" s="50" t="s">
        <v>91</v>
      </c>
      <c r="M1241" s="139" t="s">
        <v>8433</v>
      </c>
      <c r="N1241" s="52" t="s">
        <v>8435</v>
      </c>
      <c r="O1241" s="52" t="s">
        <v>8438</v>
      </c>
      <c r="P1241" s="103" t="s">
        <v>100</v>
      </c>
      <c r="Q1241" s="103" t="s">
        <v>80</v>
      </c>
      <c r="R1241" s="101" t="s">
        <v>7411</v>
      </c>
      <c r="S1241" s="101"/>
    </row>
    <row r="1242" spans="1:19" x14ac:dyDescent="0.35">
      <c r="A1242" s="103" t="s">
        <v>4520</v>
      </c>
      <c r="B1242" s="90">
        <v>4</v>
      </c>
      <c r="C1242" s="91" t="s">
        <v>2577</v>
      </c>
      <c r="D1242" s="93" t="s">
        <v>7465</v>
      </c>
      <c r="E1242" s="92"/>
      <c r="F1242" s="91"/>
      <c r="G1242" s="91" t="s">
        <v>3001</v>
      </c>
      <c r="H1242" s="91" t="s">
        <v>2782</v>
      </c>
      <c r="I1242" s="91"/>
      <c r="J1242" s="93" t="s">
        <v>7427</v>
      </c>
      <c r="K1242" s="93"/>
      <c r="L1242" s="50" t="s">
        <v>7407</v>
      </c>
      <c r="M1242" s="139" t="s">
        <v>8433</v>
      </c>
      <c r="N1242" s="107" t="s">
        <v>8434</v>
      </c>
      <c r="O1242" s="52" t="s">
        <v>8438</v>
      </c>
      <c r="P1242" s="103" t="s">
        <v>100</v>
      </c>
      <c r="Q1242" s="103" t="s">
        <v>80</v>
      </c>
      <c r="R1242" s="101" t="s">
        <v>7411</v>
      </c>
      <c r="S1242" s="101"/>
    </row>
    <row r="1243" spans="1:19" x14ac:dyDescent="0.35">
      <c r="A1243" s="103" t="s">
        <v>4520</v>
      </c>
      <c r="B1243" s="90">
        <v>5</v>
      </c>
      <c r="C1243" s="91" t="s">
        <v>267</v>
      </c>
      <c r="D1243" s="91" t="s">
        <v>6389</v>
      </c>
      <c r="E1243" s="92"/>
      <c r="F1243" s="91" t="s">
        <v>7516</v>
      </c>
      <c r="G1243" s="91" t="s">
        <v>480</v>
      </c>
      <c r="H1243" s="91" t="s">
        <v>481</v>
      </c>
      <c r="I1243" s="91" t="s">
        <v>2213</v>
      </c>
      <c r="J1243" s="93" t="s">
        <v>7427</v>
      </c>
      <c r="K1243" s="93"/>
      <c r="L1243" s="91" t="s">
        <v>153</v>
      </c>
      <c r="M1243" s="135" t="s">
        <v>8433</v>
      </c>
      <c r="N1243" s="93" t="s">
        <v>8434</v>
      </c>
      <c r="O1243" s="93" t="s">
        <v>8438</v>
      </c>
      <c r="P1243" s="103" t="s">
        <v>153</v>
      </c>
      <c r="Q1243" s="103" t="s">
        <v>80</v>
      </c>
      <c r="R1243" s="103"/>
      <c r="S1243" s="103"/>
    </row>
    <row r="1244" spans="1:19" x14ac:dyDescent="0.35">
      <c r="A1244" s="99" t="s">
        <v>4520</v>
      </c>
      <c r="B1244" s="100">
        <v>8</v>
      </c>
      <c r="C1244" s="101" t="s">
        <v>4521</v>
      </c>
      <c r="D1244" s="51" t="s">
        <v>1887</v>
      </c>
      <c r="E1244" s="101"/>
      <c r="F1244" s="101"/>
      <c r="G1244" s="45" t="s">
        <v>5887</v>
      </c>
      <c r="H1244" s="45" t="s">
        <v>2832</v>
      </c>
      <c r="I1244" s="101"/>
      <c r="J1244" s="93" t="s">
        <v>7427</v>
      </c>
      <c r="K1244" s="93"/>
      <c r="L1244" s="45" t="s">
        <v>7406</v>
      </c>
      <c r="M1244" s="134" t="s">
        <v>8433</v>
      </c>
      <c r="N1244" s="45" t="s">
        <v>8434</v>
      </c>
      <c r="O1244" s="45" t="s">
        <v>8438</v>
      </c>
      <c r="P1244" s="101" t="s">
        <v>156</v>
      </c>
      <c r="Q1244" s="101" t="s">
        <v>80</v>
      </c>
      <c r="R1244" s="101"/>
      <c r="S1244" s="101"/>
    </row>
    <row r="1245" spans="1:19" x14ac:dyDescent="0.35">
      <c r="A1245" s="99" t="s">
        <v>4520</v>
      </c>
      <c r="B1245" s="100">
        <v>9</v>
      </c>
      <c r="C1245" s="101" t="s">
        <v>4522</v>
      </c>
      <c r="D1245" s="51" t="s">
        <v>1888</v>
      </c>
      <c r="E1245" s="101"/>
      <c r="F1245" s="101"/>
      <c r="G1245" s="45" t="s">
        <v>5888</v>
      </c>
      <c r="H1245" s="45" t="s">
        <v>2833</v>
      </c>
      <c r="I1245" s="101"/>
      <c r="J1245" s="93" t="s">
        <v>7427</v>
      </c>
      <c r="K1245" s="93"/>
      <c r="L1245" s="45" t="s">
        <v>7406</v>
      </c>
      <c r="M1245" s="134" t="s">
        <v>8433</v>
      </c>
      <c r="N1245" s="45" t="s">
        <v>8434</v>
      </c>
      <c r="O1245" s="45" t="s">
        <v>8438</v>
      </c>
      <c r="P1245" s="101" t="s">
        <v>156</v>
      </c>
      <c r="Q1245" s="101" t="s">
        <v>80</v>
      </c>
      <c r="R1245" s="101"/>
      <c r="S1245" s="101"/>
    </row>
    <row r="1246" spans="1:19" x14ac:dyDescent="0.35">
      <c r="A1246" s="99" t="s">
        <v>4520</v>
      </c>
      <c r="B1246" s="100">
        <v>12</v>
      </c>
      <c r="C1246" s="101" t="s">
        <v>4523</v>
      </c>
      <c r="D1246" s="45" t="s">
        <v>7282</v>
      </c>
      <c r="E1246" s="101"/>
      <c r="F1246" s="101"/>
      <c r="G1246" s="45" t="s">
        <v>5889</v>
      </c>
      <c r="H1246" s="45" t="s">
        <v>5890</v>
      </c>
      <c r="I1246" s="101"/>
      <c r="J1246" s="93" t="s">
        <v>7427</v>
      </c>
      <c r="K1246" s="93"/>
      <c r="L1246" s="45" t="s">
        <v>7406</v>
      </c>
      <c r="M1246" s="134">
        <v>0</v>
      </c>
      <c r="N1246" s="45" t="s">
        <v>8434</v>
      </c>
      <c r="O1246" s="45" t="s">
        <v>8439</v>
      </c>
      <c r="P1246" s="101" t="s">
        <v>221</v>
      </c>
      <c r="Q1246" s="101" t="s">
        <v>80</v>
      </c>
      <c r="R1246" s="101"/>
      <c r="S1246" s="101"/>
    </row>
    <row r="1247" spans="1:19" x14ac:dyDescent="0.35">
      <c r="A1247" s="99" t="s">
        <v>4520</v>
      </c>
      <c r="B1247" s="100">
        <v>13</v>
      </c>
      <c r="C1247" s="101" t="s">
        <v>4524</v>
      </c>
      <c r="D1247" s="45" t="s">
        <v>7281</v>
      </c>
      <c r="E1247" s="101"/>
      <c r="F1247" s="101"/>
      <c r="G1247" s="45" t="s">
        <v>5891</v>
      </c>
      <c r="H1247" s="45" t="s">
        <v>5892</v>
      </c>
      <c r="I1247" s="101"/>
      <c r="J1247" s="93" t="s">
        <v>7427</v>
      </c>
      <c r="K1247" s="93"/>
      <c r="L1247" s="45" t="s">
        <v>7406</v>
      </c>
      <c r="M1247" s="134">
        <v>0</v>
      </c>
      <c r="N1247" s="45" t="s">
        <v>8434</v>
      </c>
      <c r="O1247" s="45" t="s">
        <v>8439</v>
      </c>
      <c r="P1247" s="101" t="s">
        <v>6336</v>
      </c>
      <c r="Q1247" s="101" t="s">
        <v>80</v>
      </c>
      <c r="R1247" s="101"/>
      <c r="S1247" s="101"/>
    </row>
    <row r="1248" spans="1:19" x14ac:dyDescent="0.35">
      <c r="A1248" s="99" t="s">
        <v>4520</v>
      </c>
      <c r="B1248" s="100">
        <v>14</v>
      </c>
      <c r="C1248" s="101" t="s">
        <v>4525</v>
      </c>
      <c r="D1248" s="45" t="s">
        <v>7280</v>
      </c>
      <c r="E1248" s="101"/>
      <c r="F1248" s="101"/>
      <c r="G1248" s="45" t="s">
        <v>5893</v>
      </c>
      <c r="H1248" s="45" t="s">
        <v>5894</v>
      </c>
      <c r="I1248" s="101"/>
      <c r="J1248" s="93" t="s">
        <v>7427</v>
      </c>
      <c r="K1248" s="93"/>
      <c r="L1248" s="45" t="s">
        <v>7406</v>
      </c>
      <c r="M1248" s="134">
        <v>0</v>
      </c>
      <c r="N1248" s="45" t="s">
        <v>8434</v>
      </c>
      <c r="O1248" s="45" t="s">
        <v>8439</v>
      </c>
      <c r="P1248" s="101" t="s">
        <v>2983</v>
      </c>
      <c r="Q1248" s="101" t="s">
        <v>80</v>
      </c>
      <c r="R1248" s="101"/>
      <c r="S1248" s="101"/>
    </row>
    <row r="1249" spans="1:19" x14ac:dyDescent="0.35">
      <c r="A1249" s="99" t="s">
        <v>4520</v>
      </c>
      <c r="B1249" s="100">
        <v>22</v>
      </c>
      <c r="C1249" s="101" t="s">
        <v>4526</v>
      </c>
      <c r="D1249" s="45" t="s">
        <v>7278</v>
      </c>
      <c r="E1249" s="101"/>
      <c r="F1249" s="101"/>
      <c r="G1249" s="45" t="s">
        <v>5895</v>
      </c>
      <c r="H1249" s="45" t="s">
        <v>5896</v>
      </c>
      <c r="I1249" s="101"/>
      <c r="J1249" s="93" t="s">
        <v>7427</v>
      </c>
      <c r="K1249" s="93"/>
      <c r="L1249" s="45" t="s">
        <v>7406</v>
      </c>
      <c r="M1249" s="134">
        <v>0</v>
      </c>
      <c r="N1249" s="45" t="s">
        <v>8434</v>
      </c>
      <c r="O1249" s="45" t="s">
        <v>8439</v>
      </c>
      <c r="P1249" s="101" t="s">
        <v>6288</v>
      </c>
      <c r="Q1249" s="101" t="s">
        <v>80</v>
      </c>
      <c r="R1249" s="101"/>
      <c r="S1249" s="101"/>
    </row>
    <row r="1250" spans="1:19" x14ac:dyDescent="0.35">
      <c r="A1250" s="99" t="s">
        <v>4520</v>
      </c>
      <c r="B1250" s="100">
        <v>23</v>
      </c>
      <c r="C1250" s="101" t="s">
        <v>4527</v>
      </c>
      <c r="D1250" s="45" t="s">
        <v>7279</v>
      </c>
      <c r="E1250" s="101"/>
      <c r="F1250" s="101"/>
      <c r="G1250" s="45" t="s">
        <v>5897</v>
      </c>
      <c r="H1250" s="45" t="s">
        <v>5898</v>
      </c>
      <c r="I1250" s="101"/>
      <c r="J1250" s="93" t="s">
        <v>7427</v>
      </c>
      <c r="K1250" s="93"/>
      <c r="L1250" s="45" t="s">
        <v>7406</v>
      </c>
      <c r="M1250" s="134">
        <v>0</v>
      </c>
      <c r="N1250" s="45" t="s">
        <v>8434</v>
      </c>
      <c r="O1250" s="45" t="s">
        <v>8439</v>
      </c>
      <c r="P1250" s="101" t="s">
        <v>6288</v>
      </c>
      <c r="Q1250" s="101" t="s">
        <v>80</v>
      </c>
      <c r="R1250" s="101"/>
      <c r="S1250" s="101"/>
    </row>
    <row r="1251" spans="1:19" x14ac:dyDescent="0.35">
      <c r="A1251" s="99" t="s">
        <v>4520</v>
      </c>
      <c r="B1251" s="100">
        <v>25</v>
      </c>
      <c r="C1251" s="101" t="s">
        <v>4528</v>
      </c>
      <c r="D1251" s="45" t="s">
        <v>7283</v>
      </c>
      <c r="E1251" s="101"/>
      <c r="F1251" s="101"/>
      <c r="G1251" s="45" t="s">
        <v>5899</v>
      </c>
      <c r="H1251" s="45" t="s">
        <v>5900</v>
      </c>
      <c r="I1251" s="101"/>
      <c r="J1251" s="93" t="s">
        <v>7427</v>
      </c>
      <c r="K1251" s="93"/>
      <c r="L1251" s="45" t="s">
        <v>7406</v>
      </c>
      <c r="M1251" s="134">
        <v>0</v>
      </c>
      <c r="N1251" s="45" t="s">
        <v>8434</v>
      </c>
      <c r="O1251" s="45" t="s">
        <v>8439</v>
      </c>
      <c r="P1251" s="101" t="s">
        <v>6288</v>
      </c>
      <c r="Q1251" s="101" t="s">
        <v>80</v>
      </c>
      <c r="R1251" s="101"/>
      <c r="S1251" s="101"/>
    </row>
    <row r="1252" spans="1:19" x14ac:dyDescent="0.35">
      <c r="A1252" s="99" t="s">
        <v>4520</v>
      </c>
      <c r="B1252" s="100">
        <v>32</v>
      </c>
      <c r="C1252" s="101" t="s">
        <v>4551</v>
      </c>
      <c r="D1252" s="45" t="s">
        <v>7432</v>
      </c>
      <c r="E1252" s="101"/>
      <c r="F1252" s="101"/>
      <c r="G1252" s="45" t="s">
        <v>5945</v>
      </c>
      <c r="H1252" s="45" t="s">
        <v>5946</v>
      </c>
      <c r="I1252" s="101"/>
      <c r="J1252" s="93" t="s">
        <v>7427</v>
      </c>
      <c r="K1252" s="93"/>
      <c r="L1252" s="45" t="s">
        <v>7406</v>
      </c>
      <c r="M1252" s="134">
        <v>0</v>
      </c>
      <c r="N1252" s="45" t="s">
        <v>8434</v>
      </c>
      <c r="O1252" s="45" t="s">
        <v>8439</v>
      </c>
      <c r="P1252" s="101" t="s">
        <v>235</v>
      </c>
      <c r="Q1252" s="101" t="s">
        <v>80</v>
      </c>
      <c r="R1252" s="101"/>
      <c r="S1252" s="101"/>
    </row>
    <row r="1253" spans="1:19" x14ac:dyDescent="0.35">
      <c r="A1253" s="99" t="s">
        <v>4520</v>
      </c>
      <c r="B1253" s="100">
        <v>33</v>
      </c>
      <c r="C1253" s="101" t="s">
        <v>4530</v>
      </c>
      <c r="D1253" s="45" t="s">
        <v>7295</v>
      </c>
      <c r="E1253" s="101"/>
      <c r="F1253" s="101"/>
      <c r="G1253" s="45" t="s">
        <v>5903</v>
      </c>
      <c r="H1253" s="57" t="s">
        <v>5904</v>
      </c>
      <c r="I1253" s="101"/>
      <c r="J1253" s="93" t="s">
        <v>7427</v>
      </c>
      <c r="K1253" s="93"/>
      <c r="L1253" s="45" t="s">
        <v>7406</v>
      </c>
      <c r="M1253" s="134">
        <v>0</v>
      </c>
      <c r="N1253" s="45" t="s">
        <v>8434</v>
      </c>
      <c r="O1253" s="45" t="s">
        <v>8439</v>
      </c>
      <c r="P1253" s="101" t="s">
        <v>2988</v>
      </c>
      <c r="Q1253" s="101" t="s">
        <v>80</v>
      </c>
      <c r="R1253" s="101"/>
      <c r="S1253" s="101"/>
    </row>
    <row r="1254" spans="1:19" x14ac:dyDescent="0.35">
      <c r="A1254" s="99" t="s">
        <v>4520</v>
      </c>
      <c r="B1254" s="100">
        <v>33</v>
      </c>
      <c r="C1254" s="101" t="s">
        <v>4552</v>
      </c>
      <c r="D1254" s="45" t="s">
        <v>7284</v>
      </c>
      <c r="E1254" s="101"/>
      <c r="F1254" s="101"/>
      <c r="G1254" s="45" t="s">
        <v>5947</v>
      </c>
      <c r="H1254" s="45" t="s">
        <v>5948</v>
      </c>
      <c r="I1254" s="101"/>
      <c r="J1254" s="93" t="s">
        <v>7427</v>
      </c>
      <c r="K1254" s="93"/>
      <c r="L1254" s="45" t="s">
        <v>7406</v>
      </c>
      <c r="M1254" s="134">
        <v>0</v>
      </c>
      <c r="N1254" s="45" t="s">
        <v>8434</v>
      </c>
      <c r="O1254" s="45" t="s">
        <v>8439</v>
      </c>
      <c r="P1254" s="101" t="s">
        <v>235</v>
      </c>
      <c r="Q1254" s="101" t="s">
        <v>80</v>
      </c>
      <c r="R1254" s="101"/>
      <c r="S1254" s="101"/>
    </row>
    <row r="1255" spans="1:19" x14ac:dyDescent="0.35">
      <c r="A1255" s="99" t="s">
        <v>4520</v>
      </c>
      <c r="B1255" s="100">
        <v>34</v>
      </c>
      <c r="C1255" s="101" t="s">
        <v>4531</v>
      </c>
      <c r="D1255" s="45" t="s">
        <v>7294</v>
      </c>
      <c r="E1255" s="101"/>
      <c r="F1255" s="101"/>
      <c r="G1255" s="45" t="s">
        <v>5905</v>
      </c>
      <c r="H1255" s="57" t="s">
        <v>5906</v>
      </c>
      <c r="I1255" s="101"/>
      <c r="J1255" s="93" t="s">
        <v>7427</v>
      </c>
      <c r="K1255" s="93"/>
      <c r="L1255" s="45" t="s">
        <v>7406</v>
      </c>
      <c r="M1255" s="134">
        <v>0</v>
      </c>
      <c r="N1255" s="45" t="s">
        <v>8434</v>
      </c>
      <c r="O1255" s="45" t="s">
        <v>8439</v>
      </c>
      <c r="P1255" s="101" t="s">
        <v>2988</v>
      </c>
      <c r="Q1255" s="101" t="s">
        <v>80</v>
      </c>
      <c r="R1255" s="101"/>
      <c r="S1255" s="101"/>
    </row>
    <row r="1256" spans="1:19" x14ac:dyDescent="0.35">
      <c r="A1256" s="99" t="s">
        <v>4520</v>
      </c>
      <c r="B1256" s="100">
        <v>34</v>
      </c>
      <c r="C1256" s="101" t="s">
        <v>4553</v>
      </c>
      <c r="D1256" s="45" t="s">
        <v>7285</v>
      </c>
      <c r="E1256" s="101"/>
      <c r="F1256" s="101"/>
      <c r="G1256" s="45" t="s">
        <v>5949</v>
      </c>
      <c r="H1256" s="45" t="s">
        <v>5950</v>
      </c>
      <c r="I1256" s="101"/>
      <c r="J1256" s="93" t="s">
        <v>7427</v>
      </c>
      <c r="K1256" s="93"/>
      <c r="L1256" s="45" t="s">
        <v>7406</v>
      </c>
      <c r="M1256" s="134">
        <v>0</v>
      </c>
      <c r="N1256" s="45" t="s">
        <v>8434</v>
      </c>
      <c r="O1256" s="45" t="s">
        <v>8439</v>
      </c>
      <c r="P1256" s="101" t="s">
        <v>235</v>
      </c>
      <c r="Q1256" s="101" t="s">
        <v>80</v>
      </c>
      <c r="R1256" s="101"/>
      <c r="S1256" s="101"/>
    </row>
    <row r="1257" spans="1:19" x14ac:dyDescent="0.35">
      <c r="A1257" s="99" t="s">
        <v>4520</v>
      </c>
      <c r="B1257" s="100">
        <v>35</v>
      </c>
      <c r="C1257" s="101" t="s">
        <v>4554</v>
      </c>
      <c r="D1257" s="45" t="s">
        <v>7286</v>
      </c>
      <c r="E1257" s="101"/>
      <c r="F1257" s="101"/>
      <c r="G1257" s="45" t="s">
        <v>5951</v>
      </c>
      <c r="H1257" s="45" t="s">
        <v>5952</v>
      </c>
      <c r="I1257" s="101"/>
      <c r="J1257" s="93" t="s">
        <v>7427</v>
      </c>
      <c r="K1257" s="93"/>
      <c r="L1257" s="45" t="s">
        <v>7406</v>
      </c>
      <c r="M1257" s="134">
        <v>0</v>
      </c>
      <c r="N1257" s="45" t="s">
        <v>8434</v>
      </c>
      <c r="O1257" s="45" t="s">
        <v>8439</v>
      </c>
      <c r="P1257" s="101" t="s">
        <v>235</v>
      </c>
      <c r="Q1257" s="101" t="s">
        <v>80</v>
      </c>
      <c r="R1257" s="101"/>
      <c r="S1257" s="101"/>
    </row>
    <row r="1258" spans="1:19" x14ac:dyDescent="0.35">
      <c r="A1258" s="99" t="s">
        <v>4520</v>
      </c>
      <c r="B1258" s="100">
        <v>35</v>
      </c>
      <c r="C1258" s="101" t="s">
        <v>4532</v>
      </c>
      <c r="D1258" s="45" t="s">
        <v>7293</v>
      </c>
      <c r="E1258" s="101"/>
      <c r="F1258" s="101"/>
      <c r="G1258" s="45" t="s">
        <v>5907</v>
      </c>
      <c r="H1258" s="57" t="s">
        <v>5908</v>
      </c>
      <c r="I1258" s="101"/>
      <c r="J1258" s="93" t="s">
        <v>7427</v>
      </c>
      <c r="K1258" s="93"/>
      <c r="L1258" s="45" t="s">
        <v>7406</v>
      </c>
      <c r="M1258" s="134">
        <v>0</v>
      </c>
      <c r="N1258" s="45" t="s">
        <v>8434</v>
      </c>
      <c r="O1258" s="45" t="s">
        <v>8439</v>
      </c>
      <c r="P1258" s="101" t="s">
        <v>2988</v>
      </c>
      <c r="Q1258" s="101" t="s">
        <v>80</v>
      </c>
      <c r="R1258" s="101"/>
      <c r="S1258" s="101"/>
    </row>
    <row r="1259" spans="1:19" x14ac:dyDescent="0.35">
      <c r="A1259" s="99" t="s">
        <v>4520</v>
      </c>
      <c r="B1259" s="100">
        <v>36</v>
      </c>
      <c r="C1259" s="101" t="s">
        <v>4555</v>
      </c>
      <c r="D1259" s="45" t="s">
        <v>7287</v>
      </c>
      <c r="E1259" s="101"/>
      <c r="F1259" s="101"/>
      <c r="G1259" s="45" t="s">
        <v>5953</v>
      </c>
      <c r="H1259" s="45" t="s">
        <v>5954</v>
      </c>
      <c r="I1259" s="101"/>
      <c r="J1259" s="93" t="s">
        <v>7427</v>
      </c>
      <c r="K1259" s="93"/>
      <c r="L1259" s="45" t="s">
        <v>7406</v>
      </c>
      <c r="M1259" s="134">
        <v>0</v>
      </c>
      <c r="N1259" s="45" t="s">
        <v>8434</v>
      </c>
      <c r="O1259" s="45" t="s">
        <v>8439</v>
      </c>
      <c r="P1259" s="101" t="s">
        <v>235</v>
      </c>
      <c r="Q1259" s="101" t="s">
        <v>80</v>
      </c>
      <c r="R1259" s="101"/>
      <c r="S1259" s="101"/>
    </row>
    <row r="1260" spans="1:19" x14ac:dyDescent="0.35">
      <c r="A1260" s="99" t="s">
        <v>4520</v>
      </c>
      <c r="B1260" s="100">
        <v>37</v>
      </c>
      <c r="C1260" s="101" t="s">
        <v>4556</v>
      </c>
      <c r="D1260" s="45" t="s">
        <v>7288</v>
      </c>
      <c r="E1260" s="101"/>
      <c r="F1260" s="101"/>
      <c r="G1260" s="45" t="s">
        <v>5955</v>
      </c>
      <c r="H1260" s="45" t="s">
        <v>5956</v>
      </c>
      <c r="I1260" s="101"/>
      <c r="J1260" s="93" t="s">
        <v>7427</v>
      </c>
      <c r="K1260" s="93"/>
      <c r="L1260" s="45" t="s">
        <v>7406</v>
      </c>
      <c r="M1260" s="134">
        <v>0</v>
      </c>
      <c r="N1260" s="45" t="s">
        <v>8434</v>
      </c>
      <c r="O1260" s="45" t="s">
        <v>8439</v>
      </c>
      <c r="P1260" s="101" t="s">
        <v>235</v>
      </c>
      <c r="Q1260" s="101" t="s">
        <v>80</v>
      </c>
      <c r="R1260" s="101"/>
      <c r="S1260" s="101"/>
    </row>
    <row r="1261" spans="1:19" x14ac:dyDescent="0.35">
      <c r="A1261" s="99" t="s">
        <v>4520</v>
      </c>
      <c r="B1261" s="100">
        <v>38</v>
      </c>
      <c r="C1261" s="101" t="s">
        <v>4557</v>
      </c>
      <c r="D1261" s="45" t="s">
        <v>7289</v>
      </c>
      <c r="E1261" s="101"/>
      <c r="F1261" s="101"/>
      <c r="G1261" s="45" t="s">
        <v>5957</v>
      </c>
      <c r="H1261" s="45" t="s">
        <v>5958</v>
      </c>
      <c r="I1261" s="101"/>
      <c r="J1261" s="93" t="s">
        <v>7427</v>
      </c>
      <c r="K1261" s="93"/>
      <c r="L1261" s="45" t="s">
        <v>7406</v>
      </c>
      <c r="M1261" s="134">
        <v>0</v>
      </c>
      <c r="N1261" s="45" t="s">
        <v>8434</v>
      </c>
      <c r="O1261" s="45" t="s">
        <v>8439</v>
      </c>
      <c r="P1261" s="101" t="s">
        <v>235</v>
      </c>
      <c r="Q1261" s="101" t="s">
        <v>80</v>
      </c>
      <c r="R1261" s="101"/>
      <c r="S1261" s="101"/>
    </row>
    <row r="1262" spans="1:19" x14ac:dyDescent="0.35">
      <c r="A1262" s="99" t="s">
        <v>4520</v>
      </c>
      <c r="B1262" s="100">
        <v>39</v>
      </c>
      <c r="C1262" s="101" t="s">
        <v>4558</v>
      </c>
      <c r="D1262" s="45" t="s">
        <v>7290</v>
      </c>
      <c r="E1262" s="101"/>
      <c r="F1262" s="101"/>
      <c r="G1262" s="45" t="s">
        <v>5959</v>
      </c>
      <c r="H1262" s="45" t="s">
        <v>5960</v>
      </c>
      <c r="I1262" s="101"/>
      <c r="J1262" s="93" t="s">
        <v>7427</v>
      </c>
      <c r="K1262" s="93"/>
      <c r="L1262" s="45" t="s">
        <v>7406</v>
      </c>
      <c r="M1262" s="134">
        <v>0</v>
      </c>
      <c r="N1262" s="45" t="s">
        <v>8434</v>
      </c>
      <c r="O1262" s="45" t="s">
        <v>8439</v>
      </c>
      <c r="P1262" s="101" t="s">
        <v>235</v>
      </c>
      <c r="Q1262" s="101" t="s">
        <v>80</v>
      </c>
      <c r="R1262" s="101"/>
      <c r="S1262" s="101"/>
    </row>
    <row r="1263" spans="1:19" x14ac:dyDescent="0.35">
      <c r="A1263" s="99" t="s">
        <v>4520</v>
      </c>
      <c r="B1263" s="100">
        <v>40</v>
      </c>
      <c r="C1263" s="101" t="s">
        <v>4559</v>
      </c>
      <c r="D1263" s="45" t="s">
        <v>7291</v>
      </c>
      <c r="E1263" s="101"/>
      <c r="F1263" s="101"/>
      <c r="G1263" s="45" t="s">
        <v>5961</v>
      </c>
      <c r="H1263" s="45" t="s">
        <v>5962</v>
      </c>
      <c r="I1263" s="101"/>
      <c r="J1263" s="93" t="s">
        <v>7427</v>
      </c>
      <c r="K1263" s="93"/>
      <c r="L1263" s="45" t="s">
        <v>7406</v>
      </c>
      <c r="M1263" s="134">
        <v>0</v>
      </c>
      <c r="N1263" s="45" t="s">
        <v>8434</v>
      </c>
      <c r="O1263" s="45" t="s">
        <v>8439</v>
      </c>
      <c r="P1263" s="101" t="s">
        <v>235</v>
      </c>
      <c r="Q1263" s="101" t="s">
        <v>80</v>
      </c>
      <c r="R1263" s="101"/>
      <c r="S1263" s="101"/>
    </row>
    <row r="1264" spans="1:19" x14ac:dyDescent="0.35">
      <c r="A1264" s="99" t="s">
        <v>4520</v>
      </c>
      <c r="B1264" s="100">
        <v>41</v>
      </c>
      <c r="C1264" s="101" t="s">
        <v>4560</v>
      </c>
      <c r="D1264" s="45" t="s">
        <v>7292</v>
      </c>
      <c r="E1264" s="101"/>
      <c r="F1264" s="101"/>
      <c r="G1264" s="45" t="s">
        <v>5963</v>
      </c>
      <c r="H1264" s="45" t="s">
        <v>5964</v>
      </c>
      <c r="I1264" s="101"/>
      <c r="J1264" s="93" t="s">
        <v>7427</v>
      </c>
      <c r="K1264" s="93"/>
      <c r="L1264" s="45" t="s">
        <v>7406</v>
      </c>
      <c r="M1264" s="134">
        <v>0</v>
      </c>
      <c r="N1264" s="45" t="s">
        <v>8434</v>
      </c>
      <c r="O1264" s="45" t="s">
        <v>8439</v>
      </c>
      <c r="P1264" s="101" t="s">
        <v>235</v>
      </c>
      <c r="Q1264" s="101" t="s">
        <v>80</v>
      </c>
      <c r="R1264" s="101"/>
      <c r="S1264" s="101"/>
    </row>
    <row r="1265" spans="1:19" x14ac:dyDescent="0.35">
      <c r="A1265" s="99" t="s">
        <v>4520</v>
      </c>
      <c r="B1265" s="100">
        <v>52</v>
      </c>
      <c r="C1265" s="101" t="s">
        <v>4533</v>
      </c>
      <c r="D1265" s="45" t="s">
        <v>7296</v>
      </c>
      <c r="E1265" s="101"/>
      <c r="F1265" s="101"/>
      <c r="G1265" s="45" t="s">
        <v>5909</v>
      </c>
      <c r="H1265" s="45" t="s">
        <v>5910</v>
      </c>
      <c r="I1265" s="101"/>
      <c r="J1265" s="93" t="s">
        <v>7427</v>
      </c>
      <c r="K1265" s="93"/>
      <c r="L1265" s="45" t="s">
        <v>7406</v>
      </c>
      <c r="M1265" s="134">
        <v>0</v>
      </c>
      <c r="N1265" s="45" t="s">
        <v>8434</v>
      </c>
      <c r="O1265" s="45" t="s">
        <v>8439</v>
      </c>
      <c r="P1265" s="101" t="s">
        <v>6288</v>
      </c>
      <c r="Q1265" s="101" t="s">
        <v>80</v>
      </c>
      <c r="R1265" s="101"/>
      <c r="S1265" s="101"/>
    </row>
    <row r="1266" spans="1:19" x14ac:dyDescent="0.35">
      <c r="A1266" s="99" t="s">
        <v>4520</v>
      </c>
      <c r="B1266" s="100">
        <v>53</v>
      </c>
      <c r="C1266" s="101" t="s">
        <v>4534</v>
      </c>
      <c r="D1266" s="45" t="s">
        <v>7297</v>
      </c>
      <c r="E1266" s="101"/>
      <c r="F1266" s="101"/>
      <c r="G1266" s="45" t="s">
        <v>5911</v>
      </c>
      <c r="H1266" s="45" t="s">
        <v>5912</v>
      </c>
      <c r="I1266" s="101"/>
      <c r="J1266" s="93" t="s">
        <v>7427</v>
      </c>
      <c r="K1266" s="93"/>
      <c r="L1266" s="45" t="s">
        <v>7406</v>
      </c>
      <c r="M1266" s="134">
        <v>0</v>
      </c>
      <c r="N1266" s="45" t="s">
        <v>8434</v>
      </c>
      <c r="O1266" s="45" t="s">
        <v>8439</v>
      </c>
      <c r="P1266" s="101" t="s">
        <v>6288</v>
      </c>
      <c r="Q1266" s="101" t="s">
        <v>80</v>
      </c>
      <c r="R1266" s="101"/>
      <c r="S1266" s="101"/>
    </row>
    <row r="1267" spans="1:19" x14ac:dyDescent="0.35">
      <c r="A1267" s="99" t="s">
        <v>4520</v>
      </c>
      <c r="B1267" s="100">
        <v>54</v>
      </c>
      <c r="C1267" s="101" t="s">
        <v>4535</v>
      </c>
      <c r="D1267" s="45" t="s">
        <v>7298</v>
      </c>
      <c r="E1267" s="101"/>
      <c r="F1267" s="101"/>
      <c r="G1267" s="45" t="s">
        <v>5913</v>
      </c>
      <c r="H1267" s="45" t="s">
        <v>5914</v>
      </c>
      <c r="I1267" s="101"/>
      <c r="J1267" s="93" t="s">
        <v>7427</v>
      </c>
      <c r="K1267" s="93"/>
      <c r="L1267" s="45" t="s">
        <v>7406</v>
      </c>
      <c r="M1267" s="134">
        <v>0</v>
      </c>
      <c r="N1267" s="45" t="s">
        <v>8434</v>
      </c>
      <c r="O1267" s="45" t="s">
        <v>8439</v>
      </c>
      <c r="P1267" s="101" t="s">
        <v>6288</v>
      </c>
      <c r="Q1267" s="101" t="s">
        <v>80</v>
      </c>
      <c r="R1267" s="101"/>
      <c r="S1267" s="101"/>
    </row>
    <row r="1268" spans="1:19" x14ac:dyDescent="0.35">
      <c r="A1268" s="99" t="s">
        <v>4520</v>
      </c>
      <c r="B1268" s="100">
        <v>55</v>
      </c>
      <c r="C1268" s="101" t="s">
        <v>4536</v>
      </c>
      <c r="D1268" s="45" t="s">
        <v>7299</v>
      </c>
      <c r="E1268" s="101"/>
      <c r="F1268" s="101"/>
      <c r="G1268" s="45" t="s">
        <v>5915</v>
      </c>
      <c r="H1268" s="45" t="s">
        <v>5916</v>
      </c>
      <c r="I1268" s="101"/>
      <c r="J1268" s="93" t="s">
        <v>7427</v>
      </c>
      <c r="K1268" s="93"/>
      <c r="L1268" s="45" t="s">
        <v>7406</v>
      </c>
      <c r="M1268" s="134">
        <v>0</v>
      </c>
      <c r="N1268" s="45" t="s">
        <v>8434</v>
      </c>
      <c r="O1268" s="45" t="s">
        <v>8439</v>
      </c>
      <c r="P1268" s="101" t="s">
        <v>6288</v>
      </c>
      <c r="Q1268" s="101" t="s">
        <v>80</v>
      </c>
      <c r="R1268" s="101"/>
      <c r="S1268" s="101"/>
    </row>
    <row r="1269" spans="1:19" x14ac:dyDescent="0.35">
      <c r="A1269" s="99" t="s">
        <v>4520</v>
      </c>
      <c r="B1269" s="100">
        <v>56</v>
      </c>
      <c r="C1269" s="101" t="s">
        <v>4537</v>
      </c>
      <c r="D1269" s="45" t="s">
        <v>7300</v>
      </c>
      <c r="E1269" s="101"/>
      <c r="F1269" s="101"/>
      <c r="G1269" s="45" t="s">
        <v>5917</v>
      </c>
      <c r="H1269" s="45" t="s">
        <v>5918</v>
      </c>
      <c r="I1269" s="101"/>
      <c r="J1269" s="93" t="s">
        <v>7427</v>
      </c>
      <c r="K1269" s="93"/>
      <c r="L1269" s="45" t="s">
        <v>7406</v>
      </c>
      <c r="M1269" s="134">
        <v>0</v>
      </c>
      <c r="N1269" s="45" t="s">
        <v>8434</v>
      </c>
      <c r="O1269" s="45" t="s">
        <v>8439</v>
      </c>
      <c r="P1269" s="101" t="s">
        <v>6288</v>
      </c>
      <c r="Q1269" s="101" t="s">
        <v>80</v>
      </c>
      <c r="R1269" s="101"/>
      <c r="S1269" s="101"/>
    </row>
    <row r="1270" spans="1:19" x14ac:dyDescent="0.35">
      <c r="A1270" s="99" t="s">
        <v>4520</v>
      </c>
      <c r="B1270" s="100">
        <v>63</v>
      </c>
      <c r="C1270" s="101" t="s">
        <v>4538</v>
      </c>
      <c r="D1270" s="45" t="s">
        <v>7301</v>
      </c>
      <c r="E1270" s="101"/>
      <c r="F1270" s="101"/>
      <c r="G1270" s="45" t="s">
        <v>5919</v>
      </c>
      <c r="H1270" s="45" t="s">
        <v>5920</v>
      </c>
      <c r="I1270" s="101"/>
      <c r="J1270" s="93" t="s">
        <v>7427</v>
      </c>
      <c r="K1270" s="93"/>
      <c r="L1270" s="45" t="s">
        <v>7406</v>
      </c>
      <c r="M1270" s="134">
        <v>0</v>
      </c>
      <c r="N1270" s="45" t="s">
        <v>8434</v>
      </c>
      <c r="O1270" s="45" t="s">
        <v>8439</v>
      </c>
      <c r="P1270" s="101" t="s">
        <v>6288</v>
      </c>
      <c r="Q1270" s="101" t="s">
        <v>80</v>
      </c>
      <c r="R1270" s="101"/>
      <c r="S1270" s="101"/>
    </row>
    <row r="1271" spans="1:19" x14ac:dyDescent="0.35">
      <c r="A1271" s="99" t="s">
        <v>4520</v>
      </c>
      <c r="B1271" s="100">
        <v>63</v>
      </c>
      <c r="C1271" s="101" t="s">
        <v>4539</v>
      </c>
      <c r="D1271" s="45" t="s">
        <v>7302</v>
      </c>
      <c r="E1271" s="101"/>
      <c r="F1271" s="101"/>
      <c r="G1271" s="45" t="s">
        <v>5921</v>
      </c>
      <c r="H1271" s="45" t="s">
        <v>5922</v>
      </c>
      <c r="I1271" s="101"/>
      <c r="J1271" s="93" t="s">
        <v>7427</v>
      </c>
      <c r="K1271" s="93"/>
      <c r="L1271" s="45" t="s">
        <v>7406</v>
      </c>
      <c r="M1271" s="134">
        <v>0</v>
      </c>
      <c r="N1271" s="45" t="s">
        <v>8434</v>
      </c>
      <c r="O1271" s="45" t="s">
        <v>8439</v>
      </c>
      <c r="P1271" s="101" t="s">
        <v>6288</v>
      </c>
      <c r="Q1271" s="101" t="s">
        <v>80</v>
      </c>
      <c r="R1271" s="101"/>
      <c r="S1271" s="101"/>
    </row>
    <row r="1272" spans="1:19" x14ac:dyDescent="0.35">
      <c r="A1272" s="99" t="s">
        <v>4520</v>
      </c>
      <c r="B1272" s="100">
        <v>64</v>
      </c>
      <c r="C1272" s="101" t="s">
        <v>4540</v>
      </c>
      <c r="D1272" s="45" t="s">
        <v>7303</v>
      </c>
      <c r="E1272" s="101"/>
      <c r="F1272" s="101"/>
      <c r="G1272" s="45" t="s">
        <v>5923</v>
      </c>
      <c r="H1272" s="45" t="s">
        <v>5924</v>
      </c>
      <c r="I1272" s="101"/>
      <c r="J1272" s="93" t="s">
        <v>7427</v>
      </c>
      <c r="K1272" s="93"/>
      <c r="L1272" s="45" t="s">
        <v>7406</v>
      </c>
      <c r="M1272" s="134">
        <v>0</v>
      </c>
      <c r="N1272" s="45" t="s">
        <v>8434</v>
      </c>
      <c r="O1272" s="45" t="s">
        <v>8439</v>
      </c>
      <c r="P1272" s="101" t="s">
        <v>6288</v>
      </c>
      <c r="Q1272" s="101" t="s">
        <v>80</v>
      </c>
      <c r="R1272" s="101"/>
      <c r="S1272" s="101"/>
    </row>
    <row r="1273" spans="1:19" x14ac:dyDescent="0.35">
      <c r="A1273" s="99" t="s">
        <v>4520</v>
      </c>
      <c r="B1273" s="100">
        <v>65</v>
      </c>
      <c r="C1273" s="101" t="s">
        <v>4541</v>
      </c>
      <c r="D1273" s="45" t="s">
        <v>7304</v>
      </c>
      <c r="E1273" s="101"/>
      <c r="F1273" s="101"/>
      <c r="G1273" s="45" t="s">
        <v>5925</v>
      </c>
      <c r="H1273" s="45" t="s">
        <v>5926</v>
      </c>
      <c r="I1273" s="101"/>
      <c r="J1273" s="93" t="s">
        <v>7427</v>
      </c>
      <c r="K1273" s="93"/>
      <c r="L1273" s="45" t="s">
        <v>7406</v>
      </c>
      <c r="M1273" s="134">
        <v>0</v>
      </c>
      <c r="N1273" s="45" t="s">
        <v>8434</v>
      </c>
      <c r="O1273" s="45" t="s">
        <v>8439</v>
      </c>
      <c r="P1273" s="101" t="s">
        <v>6288</v>
      </c>
      <c r="Q1273" s="101" t="s">
        <v>80</v>
      </c>
      <c r="R1273" s="101"/>
      <c r="S1273" s="101"/>
    </row>
    <row r="1274" spans="1:19" x14ac:dyDescent="0.35">
      <c r="A1274" s="99" t="s">
        <v>4520</v>
      </c>
      <c r="B1274" s="100">
        <v>72</v>
      </c>
      <c r="C1274" s="101" t="s">
        <v>4542</v>
      </c>
      <c r="D1274" s="45" t="s">
        <v>7305</v>
      </c>
      <c r="E1274" s="101"/>
      <c r="F1274" s="101"/>
      <c r="G1274" s="45" t="s">
        <v>5927</v>
      </c>
      <c r="H1274" s="45" t="s">
        <v>5928</v>
      </c>
      <c r="I1274" s="101"/>
      <c r="J1274" s="93" t="s">
        <v>7427</v>
      </c>
      <c r="K1274" s="93"/>
      <c r="L1274" s="45" t="s">
        <v>7406</v>
      </c>
      <c r="M1274" s="134">
        <v>0</v>
      </c>
      <c r="N1274" s="45" t="s">
        <v>8434</v>
      </c>
      <c r="O1274" s="45" t="s">
        <v>8439</v>
      </c>
      <c r="P1274" s="101" t="s">
        <v>6288</v>
      </c>
      <c r="Q1274" s="101" t="s">
        <v>80</v>
      </c>
      <c r="R1274" s="101"/>
      <c r="S1274" s="101"/>
    </row>
    <row r="1275" spans="1:19" x14ac:dyDescent="0.35">
      <c r="A1275" s="99" t="s">
        <v>4520</v>
      </c>
      <c r="B1275" s="100">
        <v>102</v>
      </c>
      <c r="C1275" s="101" t="s">
        <v>4543</v>
      </c>
      <c r="D1275" s="45" t="s">
        <v>7306</v>
      </c>
      <c r="E1275" s="101"/>
      <c r="F1275" s="101"/>
      <c r="G1275" s="45" t="s">
        <v>5929</v>
      </c>
      <c r="H1275" s="45" t="s">
        <v>5930</v>
      </c>
      <c r="I1275" s="101"/>
      <c r="J1275" s="93" t="s">
        <v>7427</v>
      </c>
      <c r="K1275" s="93"/>
      <c r="L1275" s="45" t="s">
        <v>7406</v>
      </c>
      <c r="M1275" s="134">
        <v>0</v>
      </c>
      <c r="N1275" s="45" t="s">
        <v>8434</v>
      </c>
      <c r="O1275" s="45" t="s">
        <v>8439</v>
      </c>
      <c r="P1275" s="101" t="s">
        <v>6288</v>
      </c>
      <c r="Q1275" s="101" t="s">
        <v>80</v>
      </c>
      <c r="R1275" s="101"/>
      <c r="S1275" s="101"/>
    </row>
    <row r="1276" spans="1:19" x14ac:dyDescent="0.35">
      <c r="A1276" s="99" t="s">
        <v>4520</v>
      </c>
      <c r="B1276" s="100">
        <v>103</v>
      </c>
      <c r="C1276" s="101" t="s">
        <v>4544</v>
      </c>
      <c r="D1276" s="45" t="s">
        <v>7307</v>
      </c>
      <c r="E1276" s="101"/>
      <c r="F1276" s="101"/>
      <c r="G1276" s="45" t="s">
        <v>5931</v>
      </c>
      <c r="H1276" s="45" t="s">
        <v>5932</v>
      </c>
      <c r="I1276" s="101"/>
      <c r="J1276" s="93" t="s">
        <v>7427</v>
      </c>
      <c r="K1276" s="93"/>
      <c r="L1276" s="45" t="s">
        <v>7406</v>
      </c>
      <c r="M1276" s="134">
        <v>0</v>
      </c>
      <c r="N1276" s="45" t="s">
        <v>8434</v>
      </c>
      <c r="O1276" s="45" t="s">
        <v>8439</v>
      </c>
      <c r="P1276" s="101" t="s">
        <v>6288</v>
      </c>
      <c r="Q1276" s="101" t="s">
        <v>80</v>
      </c>
      <c r="R1276" s="101"/>
      <c r="S1276" s="101"/>
    </row>
    <row r="1277" spans="1:19" x14ac:dyDescent="0.35">
      <c r="A1277" s="99" t="s">
        <v>4520</v>
      </c>
      <c r="B1277" s="100">
        <v>104</v>
      </c>
      <c r="C1277" s="101" t="s">
        <v>4545</v>
      </c>
      <c r="D1277" s="45" t="s">
        <v>7308</v>
      </c>
      <c r="E1277" s="101"/>
      <c r="F1277" s="101"/>
      <c r="G1277" s="45" t="s">
        <v>5933</v>
      </c>
      <c r="H1277" s="45" t="s">
        <v>5934</v>
      </c>
      <c r="I1277" s="101"/>
      <c r="J1277" s="93" t="s">
        <v>7427</v>
      </c>
      <c r="K1277" s="93"/>
      <c r="L1277" s="45" t="s">
        <v>7406</v>
      </c>
      <c r="M1277" s="134">
        <v>0</v>
      </c>
      <c r="N1277" s="45" t="s">
        <v>8434</v>
      </c>
      <c r="O1277" s="45" t="s">
        <v>8439</v>
      </c>
      <c r="P1277" s="101" t="s">
        <v>6288</v>
      </c>
      <c r="Q1277" s="101" t="s">
        <v>80</v>
      </c>
      <c r="R1277" s="101"/>
      <c r="S1277" s="101"/>
    </row>
    <row r="1278" spans="1:19" x14ac:dyDescent="0.35">
      <c r="A1278" s="99" t="s">
        <v>4520</v>
      </c>
      <c r="B1278" s="100">
        <v>105</v>
      </c>
      <c r="C1278" s="101" t="s">
        <v>4546</v>
      </c>
      <c r="D1278" s="45" t="s">
        <v>7309</v>
      </c>
      <c r="E1278" s="101"/>
      <c r="F1278" s="101"/>
      <c r="G1278" s="45" t="s">
        <v>5935</v>
      </c>
      <c r="H1278" s="45" t="s">
        <v>5936</v>
      </c>
      <c r="I1278" s="101"/>
      <c r="J1278" s="93" t="s">
        <v>7427</v>
      </c>
      <c r="K1278" s="93"/>
      <c r="L1278" s="45" t="s">
        <v>7406</v>
      </c>
      <c r="M1278" s="134">
        <v>0</v>
      </c>
      <c r="N1278" s="45" t="s">
        <v>8434</v>
      </c>
      <c r="O1278" s="45" t="s">
        <v>8439</v>
      </c>
      <c r="P1278" s="101" t="s">
        <v>6288</v>
      </c>
      <c r="Q1278" s="101" t="s">
        <v>80</v>
      </c>
      <c r="R1278" s="101"/>
      <c r="S1278" s="101"/>
    </row>
    <row r="1279" spans="1:19" x14ac:dyDescent="0.35">
      <c r="A1279" s="99" t="s">
        <v>4520</v>
      </c>
      <c r="B1279" s="100">
        <v>106</v>
      </c>
      <c r="C1279" s="101" t="s">
        <v>4547</v>
      </c>
      <c r="D1279" s="45" t="s">
        <v>7310</v>
      </c>
      <c r="E1279" s="101"/>
      <c r="F1279" s="101"/>
      <c r="G1279" s="45" t="s">
        <v>5937</v>
      </c>
      <c r="H1279" s="45" t="s">
        <v>5938</v>
      </c>
      <c r="I1279" s="101"/>
      <c r="J1279" s="93" t="s">
        <v>7427</v>
      </c>
      <c r="K1279" s="93"/>
      <c r="L1279" s="45" t="s">
        <v>7406</v>
      </c>
      <c r="M1279" s="134">
        <v>0</v>
      </c>
      <c r="N1279" s="45" t="s">
        <v>8434</v>
      </c>
      <c r="O1279" s="45" t="s">
        <v>8439</v>
      </c>
      <c r="P1279" s="101" t="s">
        <v>6288</v>
      </c>
      <c r="Q1279" s="101" t="s">
        <v>80</v>
      </c>
      <c r="R1279" s="101"/>
      <c r="S1279" s="101"/>
    </row>
    <row r="1280" spans="1:19" x14ac:dyDescent="0.35">
      <c r="A1280" s="99" t="s">
        <v>4520</v>
      </c>
      <c r="B1280" s="100">
        <v>107</v>
      </c>
      <c r="C1280" s="101" t="s">
        <v>4548</v>
      </c>
      <c r="D1280" s="45" t="s">
        <v>7311</v>
      </c>
      <c r="E1280" s="101"/>
      <c r="F1280" s="101"/>
      <c r="G1280" s="45" t="s">
        <v>5939</v>
      </c>
      <c r="H1280" s="45" t="s">
        <v>5940</v>
      </c>
      <c r="I1280" s="101"/>
      <c r="J1280" s="93" t="s">
        <v>7427</v>
      </c>
      <c r="K1280" s="93"/>
      <c r="L1280" s="45" t="s">
        <v>7406</v>
      </c>
      <c r="M1280" s="134">
        <v>0</v>
      </c>
      <c r="N1280" s="45" t="s">
        <v>8434</v>
      </c>
      <c r="O1280" s="45" t="s">
        <v>8439</v>
      </c>
      <c r="P1280" s="101" t="s">
        <v>6288</v>
      </c>
      <c r="Q1280" s="101" t="s">
        <v>80</v>
      </c>
      <c r="R1280" s="101"/>
      <c r="S1280" s="101"/>
    </row>
    <row r="1281" spans="1:19" x14ac:dyDescent="0.35">
      <c r="A1281" s="99" t="s">
        <v>4520</v>
      </c>
      <c r="B1281" s="100">
        <v>108</v>
      </c>
      <c r="C1281" s="101" t="s">
        <v>4549</v>
      </c>
      <c r="D1281" s="45" t="s">
        <v>7312</v>
      </c>
      <c r="E1281" s="101"/>
      <c r="F1281" s="101"/>
      <c r="G1281" s="45" t="s">
        <v>5941</v>
      </c>
      <c r="H1281" s="45" t="s">
        <v>5942</v>
      </c>
      <c r="I1281" s="101"/>
      <c r="J1281" s="93" t="s">
        <v>7427</v>
      </c>
      <c r="K1281" s="93"/>
      <c r="L1281" s="45" t="s">
        <v>7406</v>
      </c>
      <c r="M1281" s="134">
        <v>0</v>
      </c>
      <c r="N1281" s="45" t="s">
        <v>8434</v>
      </c>
      <c r="O1281" s="45" t="s">
        <v>8439</v>
      </c>
      <c r="P1281" s="101" t="s">
        <v>6288</v>
      </c>
      <c r="Q1281" s="101" t="s">
        <v>80</v>
      </c>
      <c r="R1281" s="101"/>
      <c r="S1281" s="101"/>
    </row>
    <row r="1282" spans="1:19" x14ac:dyDescent="0.35">
      <c r="A1282" s="99" t="s">
        <v>4520</v>
      </c>
      <c r="B1282" s="100">
        <v>109</v>
      </c>
      <c r="C1282" s="101" t="s">
        <v>4550</v>
      </c>
      <c r="D1282" s="45" t="s">
        <v>7313</v>
      </c>
      <c r="E1282" s="101"/>
      <c r="F1282" s="101"/>
      <c r="G1282" s="45" t="s">
        <v>5943</v>
      </c>
      <c r="H1282" s="45" t="s">
        <v>5944</v>
      </c>
      <c r="I1282" s="101"/>
      <c r="J1282" s="93" t="s">
        <v>7427</v>
      </c>
      <c r="K1282" s="93"/>
      <c r="L1282" s="45" t="s">
        <v>7406</v>
      </c>
      <c r="M1282" s="134">
        <v>0</v>
      </c>
      <c r="N1282" s="45" t="s">
        <v>8434</v>
      </c>
      <c r="O1282" s="45" t="s">
        <v>8439</v>
      </c>
      <c r="P1282" s="101" t="s">
        <v>6288</v>
      </c>
      <c r="Q1282" s="101" t="s">
        <v>80</v>
      </c>
      <c r="R1282" s="101"/>
      <c r="S1282" s="101"/>
    </row>
    <row r="1283" spans="1:19" x14ac:dyDescent="0.35">
      <c r="A1283" s="99" t="s">
        <v>4520</v>
      </c>
      <c r="B1283" s="100"/>
      <c r="C1283" s="101" t="s">
        <v>4587</v>
      </c>
      <c r="D1283" s="45" t="s">
        <v>7314</v>
      </c>
      <c r="E1283" s="101"/>
      <c r="F1283" s="101"/>
      <c r="G1283" s="45" t="s">
        <v>6017</v>
      </c>
      <c r="H1283" s="57" t="s">
        <v>6018</v>
      </c>
      <c r="I1283" s="101"/>
      <c r="J1283" s="93" t="s">
        <v>7427</v>
      </c>
      <c r="K1283" s="93"/>
      <c r="L1283" s="45" t="s">
        <v>7406</v>
      </c>
      <c r="M1283" s="134">
        <v>0</v>
      </c>
      <c r="N1283" s="45" t="s">
        <v>8434</v>
      </c>
      <c r="O1283" s="45" t="s">
        <v>8439</v>
      </c>
      <c r="P1283" s="101" t="s">
        <v>262</v>
      </c>
      <c r="Q1283" s="101" t="s">
        <v>80</v>
      </c>
      <c r="R1283" s="101"/>
      <c r="S1283" s="101"/>
    </row>
    <row r="1284" spans="1:19" x14ac:dyDescent="0.35">
      <c r="A1284" s="99" t="s">
        <v>4520</v>
      </c>
      <c r="B1284" s="100"/>
      <c r="C1284" s="101" t="s">
        <v>4585</v>
      </c>
      <c r="D1284" s="57" t="s">
        <v>7259</v>
      </c>
      <c r="E1284" s="101"/>
      <c r="F1284" s="101"/>
      <c r="G1284" s="45" t="s">
        <v>6013</v>
      </c>
      <c r="H1284" s="45" t="s">
        <v>6014</v>
      </c>
      <c r="I1284" s="101"/>
      <c r="J1284" s="93" t="s">
        <v>7427</v>
      </c>
      <c r="K1284" s="93"/>
      <c r="L1284" s="45" t="s">
        <v>7406</v>
      </c>
      <c r="M1284" s="134">
        <v>0</v>
      </c>
      <c r="N1284" s="45" t="s">
        <v>8434</v>
      </c>
      <c r="O1284" s="45" t="s">
        <v>8439</v>
      </c>
      <c r="P1284" s="101" t="s">
        <v>262</v>
      </c>
      <c r="Q1284" s="101" t="s">
        <v>80</v>
      </c>
      <c r="R1284" s="101"/>
      <c r="S1284" s="101"/>
    </row>
    <row r="1285" spans="1:19" x14ac:dyDescent="0.35">
      <c r="A1285" s="99" t="s">
        <v>4520</v>
      </c>
      <c r="B1285" s="100"/>
      <c r="C1285" s="101" t="s">
        <v>4586</v>
      </c>
      <c r="D1285" s="57" t="s">
        <v>7260</v>
      </c>
      <c r="E1285" s="101"/>
      <c r="F1285" s="101"/>
      <c r="G1285" s="45" t="s">
        <v>6015</v>
      </c>
      <c r="H1285" s="45" t="s">
        <v>6016</v>
      </c>
      <c r="I1285" s="101"/>
      <c r="J1285" s="93" t="s">
        <v>7427</v>
      </c>
      <c r="K1285" s="93"/>
      <c r="L1285" s="45" t="s">
        <v>7406</v>
      </c>
      <c r="M1285" s="134">
        <v>0</v>
      </c>
      <c r="N1285" s="45" t="s">
        <v>8434</v>
      </c>
      <c r="O1285" s="45" t="s">
        <v>8439</v>
      </c>
      <c r="P1285" s="101" t="s">
        <v>262</v>
      </c>
      <c r="Q1285" s="101" t="s">
        <v>80</v>
      </c>
      <c r="R1285" s="101"/>
      <c r="S1285" s="101"/>
    </row>
    <row r="1286" spans="1:19" x14ac:dyDescent="0.35">
      <c r="A1286" s="99" t="s">
        <v>4520</v>
      </c>
      <c r="B1286" s="100"/>
      <c r="C1286" s="101" t="s">
        <v>4529</v>
      </c>
      <c r="D1286" s="45" t="s">
        <v>7315</v>
      </c>
      <c r="E1286" s="101"/>
      <c r="F1286" s="101"/>
      <c r="G1286" s="45" t="s">
        <v>5901</v>
      </c>
      <c r="H1286" s="45" t="s">
        <v>5902</v>
      </c>
      <c r="I1286" s="101"/>
      <c r="J1286" s="93" t="s">
        <v>7427</v>
      </c>
      <c r="K1286" s="93"/>
      <c r="L1286" s="45" t="s">
        <v>7406</v>
      </c>
      <c r="M1286" s="134">
        <v>0</v>
      </c>
      <c r="N1286" s="45" t="s">
        <v>8434</v>
      </c>
      <c r="O1286" s="45" t="s">
        <v>8439</v>
      </c>
      <c r="P1286" s="101" t="s">
        <v>6288</v>
      </c>
      <c r="Q1286" s="101" t="s">
        <v>80</v>
      </c>
      <c r="R1286" s="101"/>
      <c r="S1286" s="101"/>
    </row>
    <row r="1287" spans="1:19" x14ac:dyDescent="0.35">
      <c r="A1287" s="99" t="s">
        <v>4520</v>
      </c>
      <c r="B1287" s="100"/>
      <c r="C1287" s="101" t="s">
        <v>4643</v>
      </c>
      <c r="D1287" s="45" t="s">
        <v>7317</v>
      </c>
      <c r="E1287" s="101"/>
      <c r="F1287" s="101"/>
      <c r="G1287" s="45" t="s">
        <v>6129</v>
      </c>
      <c r="H1287" s="45" t="s">
        <v>6130</v>
      </c>
      <c r="I1287" s="101"/>
      <c r="J1287" s="93" t="s">
        <v>7427</v>
      </c>
      <c r="K1287" s="93"/>
      <c r="L1287" s="45" t="s">
        <v>7406</v>
      </c>
      <c r="M1287" s="134">
        <v>0</v>
      </c>
      <c r="N1287" s="45" t="s">
        <v>8434</v>
      </c>
      <c r="O1287" s="45" t="s">
        <v>8439</v>
      </c>
      <c r="P1287" s="101" t="s">
        <v>262</v>
      </c>
      <c r="Q1287" s="101" t="s">
        <v>80</v>
      </c>
      <c r="R1287" s="101"/>
      <c r="S1287" s="101"/>
    </row>
    <row r="1288" spans="1:19" x14ac:dyDescent="0.35">
      <c r="A1288" s="99" t="s">
        <v>4520</v>
      </c>
      <c r="B1288" s="100"/>
      <c r="C1288" s="101" t="s">
        <v>4644</v>
      </c>
      <c r="D1288" s="45" t="s">
        <v>7316</v>
      </c>
      <c r="E1288" s="101"/>
      <c r="F1288" s="101"/>
      <c r="G1288" s="45" t="s">
        <v>6131</v>
      </c>
      <c r="H1288" s="45" t="s">
        <v>6132</v>
      </c>
      <c r="I1288" s="101"/>
      <c r="J1288" s="93" t="s">
        <v>7427</v>
      </c>
      <c r="K1288" s="93"/>
      <c r="L1288" s="45" t="s">
        <v>7406</v>
      </c>
      <c r="M1288" s="134">
        <v>0</v>
      </c>
      <c r="N1288" s="45" t="s">
        <v>8434</v>
      </c>
      <c r="O1288" s="45" t="s">
        <v>8439</v>
      </c>
      <c r="P1288" s="101" t="s">
        <v>262</v>
      </c>
      <c r="Q1288" s="101" t="s">
        <v>80</v>
      </c>
      <c r="R1288" s="101"/>
      <c r="S1288" s="101"/>
    </row>
    <row r="1289" spans="1:19" x14ac:dyDescent="0.35">
      <c r="A1289" s="99" t="s">
        <v>4520</v>
      </c>
      <c r="B1289" s="100"/>
      <c r="C1289" s="101" t="s">
        <v>4641</v>
      </c>
      <c r="D1289" s="45" t="s">
        <v>6914</v>
      </c>
      <c r="E1289" s="101"/>
      <c r="F1289" s="101"/>
      <c r="G1289" s="45" t="s">
        <v>6125</v>
      </c>
      <c r="H1289" s="45" t="s">
        <v>6126</v>
      </c>
      <c r="I1289" s="101"/>
      <c r="J1289" s="93" t="s">
        <v>7427</v>
      </c>
      <c r="K1289" s="93"/>
      <c r="L1289" s="45" t="s">
        <v>7406</v>
      </c>
      <c r="M1289" s="134">
        <v>0</v>
      </c>
      <c r="N1289" s="45" t="s">
        <v>8434</v>
      </c>
      <c r="O1289" s="45" t="s">
        <v>8439</v>
      </c>
      <c r="P1289" s="101" t="s">
        <v>262</v>
      </c>
      <c r="Q1289" s="101" t="s">
        <v>80</v>
      </c>
      <c r="R1289" s="101"/>
      <c r="S1289" s="101"/>
    </row>
    <row r="1290" spans="1:19" x14ac:dyDescent="0.35">
      <c r="A1290" s="99" t="s">
        <v>4520</v>
      </c>
      <c r="B1290" s="100"/>
      <c r="C1290" s="101" t="s">
        <v>4610</v>
      </c>
      <c r="D1290" s="45" t="s">
        <v>7318</v>
      </c>
      <c r="E1290" s="101"/>
      <c r="F1290" s="101"/>
      <c r="G1290" s="45" t="s">
        <v>6063</v>
      </c>
      <c r="H1290" s="45" t="s">
        <v>6064</v>
      </c>
      <c r="I1290" s="101"/>
      <c r="J1290" s="93" t="s">
        <v>7427</v>
      </c>
      <c r="K1290" s="93"/>
      <c r="L1290" s="45" t="s">
        <v>7406</v>
      </c>
      <c r="M1290" s="134">
        <v>0</v>
      </c>
      <c r="N1290" s="45" t="s">
        <v>8434</v>
      </c>
      <c r="O1290" s="45" t="s">
        <v>8439</v>
      </c>
      <c r="P1290" s="101" t="s">
        <v>262</v>
      </c>
      <c r="Q1290" s="101" t="s">
        <v>80</v>
      </c>
      <c r="R1290" s="101"/>
      <c r="S1290" s="101"/>
    </row>
    <row r="1291" spans="1:19" x14ac:dyDescent="0.35">
      <c r="A1291" s="99" t="s">
        <v>4520</v>
      </c>
      <c r="B1291" s="100"/>
      <c r="C1291" s="101" t="s">
        <v>4642</v>
      </c>
      <c r="D1291" s="45" t="s">
        <v>7322</v>
      </c>
      <c r="E1291" s="101"/>
      <c r="F1291" s="101"/>
      <c r="G1291" s="45" t="s">
        <v>6127</v>
      </c>
      <c r="H1291" s="45" t="s">
        <v>6128</v>
      </c>
      <c r="I1291" s="101"/>
      <c r="J1291" s="93" t="s">
        <v>7427</v>
      </c>
      <c r="K1291" s="93"/>
      <c r="L1291" s="45" t="s">
        <v>7406</v>
      </c>
      <c r="M1291" s="134">
        <v>0</v>
      </c>
      <c r="N1291" s="45" t="s">
        <v>8434</v>
      </c>
      <c r="O1291" s="45" t="s">
        <v>8439</v>
      </c>
      <c r="P1291" s="101" t="s">
        <v>262</v>
      </c>
      <c r="Q1291" s="101" t="s">
        <v>80</v>
      </c>
      <c r="R1291" s="101"/>
      <c r="S1291" s="101"/>
    </row>
    <row r="1292" spans="1:19" x14ac:dyDescent="0.35">
      <c r="A1292" s="99" t="s">
        <v>4520</v>
      </c>
      <c r="B1292" s="100"/>
      <c r="C1292" s="101" t="s">
        <v>4611</v>
      </c>
      <c r="D1292" s="45" t="s">
        <v>7323</v>
      </c>
      <c r="E1292" s="101"/>
      <c r="F1292" s="101"/>
      <c r="G1292" s="45" t="s">
        <v>6065</v>
      </c>
      <c r="H1292" s="45" t="s">
        <v>6066</v>
      </c>
      <c r="I1292" s="101"/>
      <c r="J1292" s="93" t="s">
        <v>7427</v>
      </c>
      <c r="K1292" s="93"/>
      <c r="L1292" s="45" t="s">
        <v>7406</v>
      </c>
      <c r="M1292" s="134">
        <v>0</v>
      </c>
      <c r="N1292" s="45" t="s">
        <v>8434</v>
      </c>
      <c r="O1292" s="45" t="s">
        <v>8439</v>
      </c>
      <c r="P1292" s="101" t="s">
        <v>262</v>
      </c>
      <c r="Q1292" s="101" t="s">
        <v>80</v>
      </c>
      <c r="R1292" s="101"/>
      <c r="S1292" s="101"/>
    </row>
    <row r="1293" spans="1:19" x14ac:dyDescent="0.35">
      <c r="A1293" s="99" t="s">
        <v>4520</v>
      </c>
      <c r="B1293" s="100"/>
      <c r="C1293" s="101" t="s">
        <v>4645</v>
      </c>
      <c r="D1293" s="45" t="s">
        <v>7319</v>
      </c>
      <c r="E1293" s="101"/>
      <c r="F1293" s="101"/>
      <c r="G1293" s="45" t="s">
        <v>6133</v>
      </c>
      <c r="H1293" s="45" t="s">
        <v>6134</v>
      </c>
      <c r="I1293" s="101"/>
      <c r="J1293" s="93" t="s">
        <v>7427</v>
      </c>
      <c r="K1293" s="93"/>
      <c r="L1293" s="45" t="s">
        <v>7406</v>
      </c>
      <c r="M1293" s="134">
        <v>0</v>
      </c>
      <c r="N1293" s="45" t="s">
        <v>8434</v>
      </c>
      <c r="O1293" s="45" t="s">
        <v>8439</v>
      </c>
      <c r="P1293" s="101" t="s">
        <v>262</v>
      </c>
      <c r="Q1293" s="101" t="s">
        <v>80</v>
      </c>
      <c r="R1293" s="101"/>
      <c r="S1293" s="101"/>
    </row>
    <row r="1294" spans="1:19" x14ac:dyDescent="0.35">
      <c r="A1294" s="99" t="s">
        <v>4520</v>
      </c>
      <c r="B1294" s="100"/>
      <c r="C1294" s="101" t="s">
        <v>4646</v>
      </c>
      <c r="D1294" s="45" t="s">
        <v>7320</v>
      </c>
      <c r="E1294" s="101"/>
      <c r="F1294" s="101"/>
      <c r="G1294" s="45" t="s">
        <v>6135</v>
      </c>
      <c r="H1294" s="45" t="s">
        <v>6136</v>
      </c>
      <c r="I1294" s="101"/>
      <c r="J1294" s="93" t="s">
        <v>7427</v>
      </c>
      <c r="K1294" s="93"/>
      <c r="L1294" s="45" t="s">
        <v>7406</v>
      </c>
      <c r="M1294" s="134">
        <v>0</v>
      </c>
      <c r="N1294" s="45" t="s">
        <v>8434</v>
      </c>
      <c r="O1294" s="45" t="s">
        <v>8439</v>
      </c>
      <c r="P1294" s="101" t="s">
        <v>262</v>
      </c>
      <c r="Q1294" s="101" t="s">
        <v>80</v>
      </c>
      <c r="R1294" s="101"/>
      <c r="S1294" s="101"/>
    </row>
    <row r="1295" spans="1:19" x14ac:dyDescent="0.35">
      <c r="A1295" s="99" t="s">
        <v>4520</v>
      </c>
      <c r="B1295" s="100"/>
      <c r="C1295" s="101" t="s">
        <v>4562</v>
      </c>
      <c r="D1295" s="45" t="s">
        <v>6915</v>
      </c>
      <c r="E1295" s="101"/>
      <c r="F1295" s="101"/>
      <c r="G1295" s="45" t="s">
        <v>5967</v>
      </c>
      <c r="H1295" s="45" t="s">
        <v>5968</v>
      </c>
      <c r="I1295" s="101"/>
      <c r="J1295" s="93" t="s">
        <v>7427</v>
      </c>
      <c r="K1295" s="93"/>
      <c r="L1295" s="45" t="s">
        <v>7406</v>
      </c>
      <c r="M1295" s="134">
        <v>0</v>
      </c>
      <c r="N1295" s="45" t="s">
        <v>8434</v>
      </c>
      <c r="O1295" s="45" t="s">
        <v>8439</v>
      </c>
      <c r="P1295" s="101" t="s">
        <v>262</v>
      </c>
      <c r="Q1295" s="101" t="s">
        <v>80</v>
      </c>
      <c r="R1295" s="101"/>
      <c r="S1295" s="101"/>
    </row>
    <row r="1296" spans="1:19" x14ac:dyDescent="0.35">
      <c r="A1296" s="99" t="s">
        <v>4520</v>
      </c>
      <c r="B1296" s="100"/>
      <c r="C1296" s="101" t="s">
        <v>4612</v>
      </c>
      <c r="D1296" s="45" t="s">
        <v>7321</v>
      </c>
      <c r="E1296" s="101"/>
      <c r="F1296" s="101"/>
      <c r="G1296" s="45" t="s">
        <v>6067</v>
      </c>
      <c r="H1296" s="45" t="s">
        <v>6068</v>
      </c>
      <c r="I1296" s="101"/>
      <c r="J1296" s="93" t="s">
        <v>7427</v>
      </c>
      <c r="K1296" s="93"/>
      <c r="L1296" s="45" t="s">
        <v>7406</v>
      </c>
      <c r="M1296" s="134">
        <v>0</v>
      </c>
      <c r="N1296" s="45" t="s">
        <v>8434</v>
      </c>
      <c r="O1296" s="45" t="s">
        <v>8439</v>
      </c>
      <c r="P1296" s="101" t="s">
        <v>262</v>
      </c>
      <c r="Q1296" s="101" t="s">
        <v>80</v>
      </c>
      <c r="R1296" s="101"/>
      <c r="S1296" s="101"/>
    </row>
    <row r="1297" spans="1:19" x14ac:dyDescent="0.35">
      <c r="A1297" s="99" t="s">
        <v>4520</v>
      </c>
      <c r="B1297" s="100"/>
      <c r="C1297" s="101" t="s">
        <v>4563</v>
      </c>
      <c r="D1297" s="45" t="s">
        <v>7324</v>
      </c>
      <c r="E1297" s="101"/>
      <c r="F1297" s="101"/>
      <c r="G1297" s="45" t="s">
        <v>5969</v>
      </c>
      <c r="H1297" s="45" t="s">
        <v>5970</v>
      </c>
      <c r="I1297" s="101"/>
      <c r="J1297" s="93" t="s">
        <v>7427</v>
      </c>
      <c r="K1297" s="93"/>
      <c r="L1297" s="45" t="s">
        <v>7406</v>
      </c>
      <c r="M1297" s="134">
        <v>0</v>
      </c>
      <c r="N1297" s="45" t="s">
        <v>8434</v>
      </c>
      <c r="O1297" s="45" t="s">
        <v>8439</v>
      </c>
      <c r="P1297" s="101" t="s">
        <v>262</v>
      </c>
      <c r="Q1297" s="101" t="s">
        <v>80</v>
      </c>
      <c r="R1297" s="101"/>
      <c r="S1297" s="101"/>
    </row>
    <row r="1298" spans="1:19" x14ac:dyDescent="0.35">
      <c r="A1298" s="99" t="s">
        <v>4520</v>
      </c>
      <c r="B1298" s="100"/>
      <c r="C1298" s="101" t="s">
        <v>4613</v>
      </c>
      <c r="D1298" s="45" t="s">
        <v>7325</v>
      </c>
      <c r="E1298" s="101"/>
      <c r="F1298" s="101"/>
      <c r="G1298" s="45" t="s">
        <v>6069</v>
      </c>
      <c r="H1298" s="45" t="s">
        <v>6070</v>
      </c>
      <c r="I1298" s="101"/>
      <c r="J1298" s="93" t="s">
        <v>7427</v>
      </c>
      <c r="K1298" s="93"/>
      <c r="L1298" s="45" t="s">
        <v>7406</v>
      </c>
      <c r="M1298" s="134">
        <v>0</v>
      </c>
      <c r="N1298" s="45" t="s">
        <v>8434</v>
      </c>
      <c r="O1298" s="45" t="s">
        <v>8439</v>
      </c>
      <c r="P1298" s="101" t="s">
        <v>262</v>
      </c>
      <c r="Q1298" s="101" t="s">
        <v>80</v>
      </c>
      <c r="R1298" s="101"/>
      <c r="S1298" s="101"/>
    </row>
    <row r="1299" spans="1:19" x14ac:dyDescent="0.35">
      <c r="A1299" s="99" t="s">
        <v>4520</v>
      </c>
      <c r="B1299" s="100"/>
      <c r="C1299" s="101" t="s">
        <v>4647</v>
      </c>
      <c r="D1299" s="45" t="s">
        <v>7326</v>
      </c>
      <c r="E1299" s="101"/>
      <c r="F1299" s="101"/>
      <c r="G1299" s="45" t="s">
        <v>6137</v>
      </c>
      <c r="H1299" s="45" t="s">
        <v>6138</v>
      </c>
      <c r="I1299" s="101"/>
      <c r="J1299" s="93" t="s">
        <v>7427</v>
      </c>
      <c r="K1299" s="93"/>
      <c r="L1299" s="45" t="s">
        <v>7406</v>
      </c>
      <c r="M1299" s="134">
        <v>0</v>
      </c>
      <c r="N1299" s="45" t="s">
        <v>8434</v>
      </c>
      <c r="O1299" s="45" t="s">
        <v>8439</v>
      </c>
      <c r="P1299" s="101" t="s">
        <v>262</v>
      </c>
      <c r="Q1299" s="101" t="s">
        <v>80</v>
      </c>
      <c r="R1299" s="101"/>
      <c r="S1299" s="101"/>
    </row>
    <row r="1300" spans="1:19" x14ac:dyDescent="0.35">
      <c r="A1300" s="99" t="s">
        <v>4520</v>
      </c>
      <c r="B1300" s="100"/>
      <c r="C1300" s="101" t="s">
        <v>4648</v>
      </c>
      <c r="D1300" s="45" t="s">
        <v>7327</v>
      </c>
      <c r="E1300" s="101"/>
      <c r="F1300" s="101"/>
      <c r="G1300" s="45" t="s">
        <v>6139</v>
      </c>
      <c r="H1300" s="45" t="s">
        <v>6140</v>
      </c>
      <c r="I1300" s="101"/>
      <c r="J1300" s="93" t="s">
        <v>7427</v>
      </c>
      <c r="K1300" s="93"/>
      <c r="L1300" s="45" t="s">
        <v>7406</v>
      </c>
      <c r="M1300" s="134">
        <v>0</v>
      </c>
      <c r="N1300" s="45" t="s">
        <v>8434</v>
      </c>
      <c r="O1300" s="45" t="s">
        <v>8439</v>
      </c>
      <c r="P1300" s="101" t="s">
        <v>262</v>
      </c>
      <c r="Q1300" s="101" t="s">
        <v>80</v>
      </c>
      <c r="R1300" s="101"/>
      <c r="S1300" s="101"/>
    </row>
    <row r="1301" spans="1:19" x14ac:dyDescent="0.35">
      <c r="A1301" s="99" t="s">
        <v>4520</v>
      </c>
      <c r="B1301" s="100"/>
      <c r="C1301" s="101" t="s">
        <v>4629</v>
      </c>
      <c r="D1301" s="45" t="s">
        <v>7328</v>
      </c>
      <c r="E1301" s="101"/>
      <c r="F1301" s="101"/>
      <c r="G1301" s="45" t="s">
        <v>6101</v>
      </c>
      <c r="H1301" s="45" t="s">
        <v>6102</v>
      </c>
      <c r="I1301" s="101"/>
      <c r="J1301" s="93" t="s">
        <v>7427</v>
      </c>
      <c r="K1301" s="93"/>
      <c r="L1301" s="45" t="s">
        <v>7406</v>
      </c>
      <c r="M1301" s="134">
        <v>0</v>
      </c>
      <c r="N1301" s="45" t="s">
        <v>8434</v>
      </c>
      <c r="O1301" s="45" t="s">
        <v>8439</v>
      </c>
      <c r="P1301" s="101" t="s">
        <v>262</v>
      </c>
      <c r="Q1301" s="101" t="s">
        <v>80</v>
      </c>
      <c r="R1301" s="101"/>
      <c r="S1301" s="101"/>
    </row>
    <row r="1302" spans="1:19" x14ac:dyDescent="0.35">
      <c r="A1302" s="99" t="s">
        <v>4520</v>
      </c>
      <c r="B1302" s="100"/>
      <c r="C1302" s="101" t="s">
        <v>4630</v>
      </c>
      <c r="D1302" s="45" t="s">
        <v>7329</v>
      </c>
      <c r="E1302" s="101"/>
      <c r="F1302" s="101"/>
      <c r="G1302" s="45" t="s">
        <v>6103</v>
      </c>
      <c r="H1302" s="57" t="s">
        <v>6104</v>
      </c>
      <c r="I1302" s="101"/>
      <c r="J1302" s="93" t="s">
        <v>7427</v>
      </c>
      <c r="K1302" s="93"/>
      <c r="L1302" s="45" t="s">
        <v>7406</v>
      </c>
      <c r="M1302" s="134">
        <v>0</v>
      </c>
      <c r="N1302" s="45" t="s">
        <v>8434</v>
      </c>
      <c r="O1302" s="45" t="s">
        <v>8439</v>
      </c>
      <c r="P1302" s="101" t="s">
        <v>262</v>
      </c>
      <c r="Q1302" s="101" t="s">
        <v>80</v>
      </c>
      <c r="R1302" s="101"/>
      <c r="S1302" s="101"/>
    </row>
    <row r="1303" spans="1:19" x14ac:dyDescent="0.35">
      <c r="A1303" s="99" t="s">
        <v>4520</v>
      </c>
      <c r="B1303" s="100"/>
      <c r="C1303" s="101" t="s">
        <v>4565</v>
      </c>
      <c r="D1303" s="45" t="s">
        <v>7261</v>
      </c>
      <c r="E1303" s="101"/>
      <c r="F1303" s="101"/>
      <c r="G1303" s="45" t="s">
        <v>5973</v>
      </c>
      <c r="H1303" s="45" t="s">
        <v>5974</v>
      </c>
      <c r="I1303" s="101"/>
      <c r="J1303" s="93" t="s">
        <v>7427</v>
      </c>
      <c r="K1303" s="93"/>
      <c r="L1303" s="45" t="s">
        <v>7406</v>
      </c>
      <c r="M1303" s="134">
        <v>0</v>
      </c>
      <c r="N1303" s="45" t="s">
        <v>8434</v>
      </c>
      <c r="O1303" s="45" t="s">
        <v>8439</v>
      </c>
      <c r="P1303" s="101" t="s">
        <v>262</v>
      </c>
      <c r="Q1303" s="101" t="s">
        <v>80</v>
      </c>
      <c r="R1303" s="101"/>
      <c r="S1303" s="101"/>
    </row>
    <row r="1304" spans="1:19" x14ac:dyDescent="0.35">
      <c r="A1304" s="99" t="s">
        <v>4520</v>
      </c>
      <c r="B1304" s="100"/>
      <c r="C1304" s="101" t="s">
        <v>4568</v>
      </c>
      <c r="D1304" s="45" t="s">
        <v>7262</v>
      </c>
      <c r="E1304" s="101"/>
      <c r="F1304" s="101"/>
      <c r="G1304" s="45" t="s">
        <v>5979</v>
      </c>
      <c r="H1304" s="45" t="s">
        <v>5980</v>
      </c>
      <c r="I1304" s="101"/>
      <c r="J1304" s="93" t="s">
        <v>7427</v>
      </c>
      <c r="K1304" s="93"/>
      <c r="L1304" s="45" t="s">
        <v>7406</v>
      </c>
      <c r="M1304" s="134">
        <v>0</v>
      </c>
      <c r="N1304" s="45" t="s">
        <v>8434</v>
      </c>
      <c r="O1304" s="45" t="s">
        <v>8439</v>
      </c>
      <c r="P1304" s="101" t="s">
        <v>262</v>
      </c>
      <c r="Q1304" s="101" t="s">
        <v>80</v>
      </c>
      <c r="R1304" s="101"/>
      <c r="S1304" s="101"/>
    </row>
    <row r="1305" spans="1:19" x14ac:dyDescent="0.35">
      <c r="A1305" s="99" t="s">
        <v>4520</v>
      </c>
      <c r="B1305" s="100"/>
      <c r="C1305" s="101" t="s">
        <v>4564</v>
      </c>
      <c r="D1305" s="45" t="s">
        <v>7330</v>
      </c>
      <c r="E1305" s="101"/>
      <c r="F1305" s="101"/>
      <c r="G1305" s="45" t="s">
        <v>5971</v>
      </c>
      <c r="H1305" s="45" t="s">
        <v>5972</v>
      </c>
      <c r="I1305" s="101"/>
      <c r="J1305" s="93" t="s">
        <v>7427</v>
      </c>
      <c r="K1305" s="93"/>
      <c r="L1305" s="45" t="s">
        <v>7406</v>
      </c>
      <c r="M1305" s="134">
        <v>0</v>
      </c>
      <c r="N1305" s="45" t="s">
        <v>8434</v>
      </c>
      <c r="O1305" s="45" t="s">
        <v>8439</v>
      </c>
      <c r="P1305" s="101" t="s">
        <v>262</v>
      </c>
      <c r="Q1305" s="101" t="s">
        <v>80</v>
      </c>
      <c r="R1305" s="101"/>
      <c r="S1305" s="101"/>
    </row>
    <row r="1306" spans="1:19" x14ac:dyDescent="0.35">
      <c r="A1306" s="99" t="s">
        <v>4520</v>
      </c>
      <c r="B1306" s="100"/>
      <c r="C1306" s="101" t="s">
        <v>4571</v>
      </c>
      <c r="D1306" s="45" t="s">
        <v>7263</v>
      </c>
      <c r="E1306" s="101"/>
      <c r="F1306" s="101"/>
      <c r="G1306" s="45" t="s">
        <v>5985</v>
      </c>
      <c r="H1306" s="45" t="s">
        <v>5986</v>
      </c>
      <c r="I1306" s="101"/>
      <c r="J1306" s="93" t="s">
        <v>7427</v>
      </c>
      <c r="K1306" s="93"/>
      <c r="L1306" s="45" t="s">
        <v>7406</v>
      </c>
      <c r="M1306" s="134">
        <v>0</v>
      </c>
      <c r="N1306" s="45" t="s">
        <v>8434</v>
      </c>
      <c r="O1306" s="45" t="s">
        <v>8439</v>
      </c>
      <c r="P1306" s="101" t="s">
        <v>262</v>
      </c>
      <c r="Q1306" s="101" t="s">
        <v>80</v>
      </c>
      <c r="R1306" s="101"/>
      <c r="S1306" s="101"/>
    </row>
    <row r="1307" spans="1:19" x14ac:dyDescent="0.35">
      <c r="A1307" s="99" t="s">
        <v>4520</v>
      </c>
      <c r="B1307" s="100"/>
      <c r="C1307" s="101" t="s">
        <v>4572</v>
      </c>
      <c r="D1307" s="45" t="s">
        <v>7264</v>
      </c>
      <c r="E1307" s="101"/>
      <c r="F1307" s="101"/>
      <c r="G1307" s="45" t="s">
        <v>5987</v>
      </c>
      <c r="H1307" s="45" t="s">
        <v>5988</v>
      </c>
      <c r="I1307" s="101"/>
      <c r="J1307" s="93" t="s">
        <v>7427</v>
      </c>
      <c r="K1307" s="93"/>
      <c r="L1307" s="45" t="s">
        <v>7406</v>
      </c>
      <c r="M1307" s="134">
        <v>0</v>
      </c>
      <c r="N1307" s="45" t="s">
        <v>8434</v>
      </c>
      <c r="O1307" s="45" t="s">
        <v>8439</v>
      </c>
      <c r="P1307" s="101" t="s">
        <v>262</v>
      </c>
      <c r="Q1307" s="101" t="s">
        <v>80</v>
      </c>
      <c r="R1307" s="101"/>
      <c r="S1307" s="101"/>
    </row>
    <row r="1308" spans="1:19" x14ac:dyDescent="0.35">
      <c r="A1308" s="99" t="s">
        <v>4520</v>
      </c>
      <c r="B1308" s="100"/>
      <c r="C1308" s="101" t="s">
        <v>4575</v>
      </c>
      <c r="D1308" s="45" t="s">
        <v>7265</v>
      </c>
      <c r="E1308" s="101"/>
      <c r="F1308" s="101"/>
      <c r="G1308" s="45" t="s">
        <v>5993</v>
      </c>
      <c r="H1308" s="45" t="s">
        <v>5994</v>
      </c>
      <c r="I1308" s="101"/>
      <c r="J1308" s="93" t="s">
        <v>7427</v>
      </c>
      <c r="K1308" s="93"/>
      <c r="L1308" s="45" t="s">
        <v>7406</v>
      </c>
      <c r="M1308" s="134">
        <v>0</v>
      </c>
      <c r="N1308" s="45" t="s">
        <v>8434</v>
      </c>
      <c r="O1308" s="45" t="s">
        <v>8439</v>
      </c>
      <c r="P1308" s="101" t="s">
        <v>262</v>
      </c>
      <c r="Q1308" s="101" t="s">
        <v>80</v>
      </c>
      <c r="R1308" s="101"/>
      <c r="S1308" s="101"/>
    </row>
    <row r="1309" spans="1:19" x14ac:dyDescent="0.35">
      <c r="A1309" s="99" t="s">
        <v>4520</v>
      </c>
      <c r="B1309" s="100"/>
      <c r="C1309" s="101" t="s">
        <v>4576</v>
      </c>
      <c r="D1309" s="45" t="s">
        <v>7266</v>
      </c>
      <c r="E1309" s="101"/>
      <c r="F1309" s="101"/>
      <c r="G1309" s="45" t="s">
        <v>5995</v>
      </c>
      <c r="H1309" s="45" t="s">
        <v>5996</v>
      </c>
      <c r="I1309" s="101"/>
      <c r="J1309" s="93" t="s">
        <v>7427</v>
      </c>
      <c r="K1309" s="93"/>
      <c r="L1309" s="45" t="s">
        <v>7406</v>
      </c>
      <c r="M1309" s="134">
        <v>0</v>
      </c>
      <c r="N1309" s="45" t="s">
        <v>8434</v>
      </c>
      <c r="O1309" s="45" t="s">
        <v>8439</v>
      </c>
      <c r="P1309" s="101" t="s">
        <v>262</v>
      </c>
      <c r="Q1309" s="101" t="s">
        <v>80</v>
      </c>
      <c r="R1309" s="101"/>
      <c r="S1309" s="101"/>
    </row>
    <row r="1310" spans="1:19" x14ac:dyDescent="0.35">
      <c r="A1310" s="99" t="s">
        <v>4520</v>
      </c>
      <c r="B1310" s="100"/>
      <c r="C1310" s="101" t="s">
        <v>4578</v>
      </c>
      <c r="D1310" s="45" t="s">
        <v>7267</v>
      </c>
      <c r="E1310" s="101"/>
      <c r="F1310" s="101"/>
      <c r="G1310" s="45" t="s">
        <v>5999</v>
      </c>
      <c r="H1310" s="45" t="s">
        <v>6000</v>
      </c>
      <c r="I1310" s="101"/>
      <c r="J1310" s="93" t="s">
        <v>7427</v>
      </c>
      <c r="K1310" s="93"/>
      <c r="L1310" s="45" t="s">
        <v>7406</v>
      </c>
      <c r="M1310" s="134">
        <v>0</v>
      </c>
      <c r="N1310" s="45" t="s">
        <v>8434</v>
      </c>
      <c r="O1310" s="45" t="s">
        <v>8439</v>
      </c>
      <c r="P1310" s="101" t="s">
        <v>262</v>
      </c>
      <c r="Q1310" s="101" t="s">
        <v>80</v>
      </c>
      <c r="R1310" s="101"/>
      <c r="S1310" s="101"/>
    </row>
    <row r="1311" spans="1:19" x14ac:dyDescent="0.35">
      <c r="A1311" s="99" t="s">
        <v>4520</v>
      </c>
      <c r="B1311" s="100"/>
      <c r="C1311" s="101" t="s">
        <v>4569</v>
      </c>
      <c r="D1311" s="45" t="s">
        <v>7268</v>
      </c>
      <c r="E1311" s="101"/>
      <c r="F1311" s="101"/>
      <c r="G1311" s="45" t="s">
        <v>5981</v>
      </c>
      <c r="H1311" s="45" t="s">
        <v>5982</v>
      </c>
      <c r="I1311" s="101"/>
      <c r="J1311" s="93" t="s">
        <v>7427</v>
      </c>
      <c r="K1311" s="93"/>
      <c r="L1311" s="45" t="s">
        <v>7406</v>
      </c>
      <c r="M1311" s="134">
        <v>0</v>
      </c>
      <c r="N1311" s="45" t="s">
        <v>8434</v>
      </c>
      <c r="O1311" s="45" t="s">
        <v>8439</v>
      </c>
      <c r="P1311" s="101" t="s">
        <v>262</v>
      </c>
      <c r="Q1311" s="101" t="s">
        <v>80</v>
      </c>
      <c r="R1311" s="101"/>
      <c r="S1311" s="101"/>
    </row>
    <row r="1312" spans="1:19" x14ac:dyDescent="0.35">
      <c r="A1312" s="99" t="s">
        <v>4520</v>
      </c>
      <c r="B1312" s="100"/>
      <c r="C1312" s="101" t="s">
        <v>4623</v>
      </c>
      <c r="D1312" s="45" t="s">
        <v>7332</v>
      </c>
      <c r="E1312" s="101"/>
      <c r="F1312" s="101"/>
      <c r="G1312" s="45" t="s">
        <v>6089</v>
      </c>
      <c r="H1312" s="45" t="s">
        <v>6090</v>
      </c>
      <c r="I1312" s="101"/>
      <c r="J1312" s="93" t="s">
        <v>7427</v>
      </c>
      <c r="K1312" s="93"/>
      <c r="L1312" s="101" t="s">
        <v>7406</v>
      </c>
      <c r="M1312" s="102">
        <v>0</v>
      </c>
      <c r="N1312" s="101" t="s">
        <v>8434</v>
      </c>
      <c r="O1312" s="101" t="s">
        <v>8439</v>
      </c>
      <c r="P1312" s="101" t="s">
        <v>100</v>
      </c>
      <c r="Q1312" s="101" t="s">
        <v>80</v>
      </c>
      <c r="R1312" s="101"/>
      <c r="S1312" s="101"/>
    </row>
    <row r="1313" spans="1:19" x14ac:dyDescent="0.35">
      <c r="A1313" s="99" t="s">
        <v>4520</v>
      </c>
      <c r="B1313" s="100"/>
      <c r="C1313" s="101" t="s">
        <v>4622</v>
      </c>
      <c r="D1313" s="45" t="s">
        <v>7331</v>
      </c>
      <c r="E1313" s="101"/>
      <c r="F1313" s="101"/>
      <c r="G1313" s="45" t="s">
        <v>6087</v>
      </c>
      <c r="H1313" s="45" t="s">
        <v>6088</v>
      </c>
      <c r="I1313" s="101"/>
      <c r="J1313" s="93" t="s">
        <v>7427</v>
      </c>
      <c r="K1313" s="93"/>
      <c r="L1313" s="101" t="s">
        <v>7406</v>
      </c>
      <c r="M1313" s="102">
        <v>0</v>
      </c>
      <c r="N1313" s="101" t="s">
        <v>8434</v>
      </c>
      <c r="O1313" s="101" t="s">
        <v>8439</v>
      </c>
      <c r="P1313" s="101" t="s">
        <v>100</v>
      </c>
      <c r="Q1313" s="101" t="s">
        <v>80</v>
      </c>
      <c r="R1313" s="101"/>
      <c r="S1313" s="101"/>
    </row>
    <row r="1314" spans="1:19" x14ac:dyDescent="0.35">
      <c r="A1314" s="99" t="s">
        <v>4520</v>
      </c>
      <c r="B1314" s="100"/>
      <c r="C1314" s="101" t="s">
        <v>4624</v>
      </c>
      <c r="D1314" s="45" t="s">
        <v>7333</v>
      </c>
      <c r="E1314" s="101"/>
      <c r="F1314" s="101"/>
      <c r="G1314" s="45" t="s">
        <v>6091</v>
      </c>
      <c r="H1314" s="45" t="s">
        <v>6092</v>
      </c>
      <c r="I1314" s="101"/>
      <c r="J1314" s="93" t="s">
        <v>7427</v>
      </c>
      <c r="K1314" s="93"/>
      <c r="L1314" s="101" t="s">
        <v>7406</v>
      </c>
      <c r="M1314" s="102">
        <v>0</v>
      </c>
      <c r="N1314" s="101" t="s">
        <v>8434</v>
      </c>
      <c r="O1314" s="101" t="s">
        <v>8439</v>
      </c>
      <c r="P1314" s="101" t="s">
        <v>100</v>
      </c>
      <c r="Q1314" s="101" t="s">
        <v>80</v>
      </c>
      <c r="R1314" s="101"/>
      <c r="S1314" s="101"/>
    </row>
    <row r="1315" spans="1:19" x14ac:dyDescent="0.35">
      <c r="A1315" s="99" t="s">
        <v>4520</v>
      </c>
      <c r="B1315" s="100"/>
      <c r="C1315" s="101" t="s">
        <v>4561</v>
      </c>
      <c r="D1315" s="45" t="s">
        <v>7269</v>
      </c>
      <c r="E1315" s="101"/>
      <c r="F1315" s="101"/>
      <c r="G1315" s="45" t="s">
        <v>5965</v>
      </c>
      <c r="H1315" s="45" t="s">
        <v>5966</v>
      </c>
      <c r="I1315" s="101"/>
      <c r="J1315" s="93" t="s">
        <v>7427</v>
      </c>
      <c r="K1315" s="93"/>
      <c r="L1315" s="45" t="s">
        <v>7406</v>
      </c>
      <c r="M1315" s="134">
        <v>0</v>
      </c>
      <c r="N1315" s="45" t="s">
        <v>8434</v>
      </c>
      <c r="O1315" s="45" t="s">
        <v>8439</v>
      </c>
      <c r="P1315" s="101" t="s">
        <v>262</v>
      </c>
      <c r="Q1315" s="101" t="s">
        <v>80</v>
      </c>
      <c r="R1315" s="101"/>
      <c r="S1315" s="101"/>
    </row>
    <row r="1316" spans="1:19" x14ac:dyDescent="0.35">
      <c r="A1316" s="99" t="s">
        <v>4520</v>
      </c>
      <c r="B1316" s="100"/>
      <c r="C1316" s="101" t="s">
        <v>4581</v>
      </c>
      <c r="D1316" s="45" t="s">
        <v>7334</v>
      </c>
      <c r="E1316" s="101"/>
      <c r="F1316" s="101"/>
      <c r="G1316" s="45" t="s">
        <v>6005</v>
      </c>
      <c r="H1316" s="45" t="s">
        <v>6006</v>
      </c>
      <c r="I1316" s="101"/>
      <c r="J1316" s="93" t="s">
        <v>7427</v>
      </c>
      <c r="K1316" s="93"/>
      <c r="L1316" s="45" t="s">
        <v>7406</v>
      </c>
      <c r="M1316" s="134">
        <v>0</v>
      </c>
      <c r="N1316" s="45" t="s">
        <v>8434</v>
      </c>
      <c r="O1316" s="45" t="s">
        <v>8439</v>
      </c>
      <c r="P1316" s="101" t="s">
        <v>6327</v>
      </c>
      <c r="Q1316" s="101" t="s">
        <v>80</v>
      </c>
      <c r="R1316" s="101"/>
      <c r="S1316" s="101"/>
    </row>
    <row r="1317" spans="1:19" x14ac:dyDescent="0.35">
      <c r="A1317" s="99" t="s">
        <v>4520</v>
      </c>
      <c r="B1317" s="100"/>
      <c r="C1317" s="101" t="s">
        <v>4574</v>
      </c>
      <c r="D1317" s="45" t="s">
        <v>7335</v>
      </c>
      <c r="E1317" s="101"/>
      <c r="F1317" s="101"/>
      <c r="G1317" s="108" t="s">
        <v>5991</v>
      </c>
      <c r="H1317" s="108" t="s">
        <v>5992</v>
      </c>
      <c r="I1317" s="101"/>
      <c r="J1317" s="93" t="s">
        <v>7427</v>
      </c>
      <c r="K1317" s="93"/>
      <c r="L1317" s="45" t="s">
        <v>7406</v>
      </c>
      <c r="M1317" s="134">
        <v>0</v>
      </c>
      <c r="N1317" s="45" t="s">
        <v>8434</v>
      </c>
      <c r="O1317" s="45" t="s">
        <v>8439</v>
      </c>
      <c r="P1317" s="101" t="s">
        <v>6337</v>
      </c>
      <c r="Q1317" s="101" t="s">
        <v>80</v>
      </c>
      <c r="R1317" s="101"/>
      <c r="S1317" s="101"/>
    </row>
    <row r="1318" spans="1:19" x14ac:dyDescent="0.35">
      <c r="A1318" s="99" t="s">
        <v>4520</v>
      </c>
      <c r="B1318" s="100"/>
      <c r="C1318" s="101" t="s">
        <v>4566</v>
      </c>
      <c r="D1318" s="45" t="s">
        <v>7336</v>
      </c>
      <c r="E1318" s="101"/>
      <c r="F1318" s="101"/>
      <c r="G1318" s="45" t="s">
        <v>5975</v>
      </c>
      <c r="H1318" s="45" t="s">
        <v>5976</v>
      </c>
      <c r="I1318" s="101"/>
      <c r="J1318" s="93" t="s">
        <v>7427</v>
      </c>
      <c r="K1318" s="93"/>
      <c r="L1318" s="45" t="s">
        <v>7406</v>
      </c>
      <c r="M1318" s="134">
        <v>0</v>
      </c>
      <c r="N1318" s="45" t="s">
        <v>8434</v>
      </c>
      <c r="O1318" s="45" t="s">
        <v>8439</v>
      </c>
      <c r="P1318" s="101" t="s">
        <v>262</v>
      </c>
      <c r="Q1318" s="101" t="s">
        <v>80</v>
      </c>
      <c r="R1318" s="101"/>
      <c r="S1318" s="101"/>
    </row>
    <row r="1319" spans="1:19" x14ac:dyDescent="0.35">
      <c r="A1319" s="99" t="s">
        <v>4520</v>
      </c>
      <c r="B1319" s="100"/>
      <c r="C1319" s="101" t="s">
        <v>4582</v>
      </c>
      <c r="D1319" s="45" t="s">
        <v>7337</v>
      </c>
      <c r="E1319" s="101"/>
      <c r="F1319" s="101"/>
      <c r="G1319" s="45" t="s">
        <v>6007</v>
      </c>
      <c r="H1319" s="45" t="s">
        <v>6008</v>
      </c>
      <c r="I1319" s="101"/>
      <c r="J1319" s="93" t="s">
        <v>7427</v>
      </c>
      <c r="K1319" s="93"/>
      <c r="L1319" s="45" t="s">
        <v>7406</v>
      </c>
      <c r="M1319" s="134">
        <v>0</v>
      </c>
      <c r="N1319" s="45" t="s">
        <v>8434</v>
      </c>
      <c r="O1319" s="45" t="s">
        <v>8439</v>
      </c>
      <c r="P1319" s="101" t="s">
        <v>6327</v>
      </c>
      <c r="Q1319" s="101" t="s">
        <v>80</v>
      </c>
      <c r="R1319" s="101"/>
      <c r="S1319" s="101"/>
    </row>
    <row r="1320" spans="1:19" x14ac:dyDescent="0.35">
      <c r="A1320" s="99" t="s">
        <v>4520</v>
      </c>
      <c r="B1320" s="100"/>
      <c r="C1320" s="101" t="s">
        <v>4577</v>
      </c>
      <c r="D1320" s="45" t="s">
        <v>7270</v>
      </c>
      <c r="E1320" s="101"/>
      <c r="F1320" s="101"/>
      <c r="G1320" s="45" t="s">
        <v>5997</v>
      </c>
      <c r="H1320" s="45" t="s">
        <v>5998</v>
      </c>
      <c r="I1320" s="101"/>
      <c r="J1320" s="93" t="s">
        <v>7427</v>
      </c>
      <c r="K1320" s="93"/>
      <c r="L1320" s="45" t="s">
        <v>7406</v>
      </c>
      <c r="M1320" s="134">
        <v>0</v>
      </c>
      <c r="N1320" s="45" t="s">
        <v>8434</v>
      </c>
      <c r="O1320" s="45" t="s">
        <v>8439</v>
      </c>
      <c r="P1320" s="101" t="s">
        <v>6338</v>
      </c>
      <c r="Q1320" s="101" t="s">
        <v>80</v>
      </c>
      <c r="R1320" s="101"/>
      <c r="S1320" s="101"/>
    </row>
    <row r="1321" spans="1:19" x14ac:dyDescent="0.35">
      <c r="A1321" s="99" t="s">
        <v>4520</v>
      </c>
      <c r="B1321" s="100"/>
      <c r="C1321" s="101" t="s">
        <v>4573</v>
      </c>
      <c r="D1321" s="45" t="s">
        <v>7338</v>
      </c>
      <c r="E1321" s="101"/>
      <c r="F1321" s="101"/>
      <c r="G1321" s="108" t="s">
        <v>5989</v>
      </c>
      <c r="H1321" s="108" t="s">
        <v>5990</v>
      </c>
      <c r="I1321" s="101"/>
      <c r="J1321" s="93" t="s">
        <v>7427</v>
      </c>
      <c r="K1321" s="93"/>
      <c r="L1321" s="45" t="s">
        <v>7406</v>
      </c>
      <c r="M1321" s="134">
        <v>0</v>
      </c>
      <c r="N1321" s="45" t="s">
        <v>8434</v>
      </c>
      <c r="O1321" s="45" t="s">
        <v>8439</v>
      </c>
      <c r="P1321" s="101" t="s">
        <v>6337</v>
      </c>
      <c r="Q1321" s="101" t="s">
        <v>80</v>
      </c>
      <c r="R1321" s="101"/>
      <c r="S1321" s="101"/>
    </row>
    <row r="1322" spans="1:19" x14ac:dyDescent="0.35">
      <c r="A1322" s="99" t="s">
        <v>4520</v>
      </c>
      <c r="B1322" s="100"/>
      <c r="C1322" s="101" t="s">
        <v>4567</v>
      </c>
      <c r="D1322" s="45" t="s">
        <v>7339</v>
      </c>
      <c r="E1322" s="101"/>
      <c r="F1322" s="101"/>
      <c r="G1322" s="120" t="s">
        <v>5977</v>
      </c>
      <c r="H1322" s="120" t="s">
        <v>5978</v>
      </c>
      <c r="I1322" s="101"/>
      <c r="J1322" s="93" t="s">
        <v>7427</v>
      </c>
      <c r="K1322" s="93"/>
      <c r="L1322" s="45" t="s">
        <v>7406</v>
      </c>
      <c r="M1322" s="134">
        <v>0</v>
      </c>
      <c r="N1322" s="45" t="s">
        <v>8434</v>
      </c>
      <c r="O1322" s="45" t="s">
        <v>8439</v>
      </c>
      <c r="P1322" s="101" t="s">
        <v>262</v>
      </c>
      <c r="Q1322" s="101" t="s">
        <v>80</v>
      </c>
      <c r="R1322" s="101"/>
      <c r="S1322" s="101"/>
    </row>
    <row r="1323" spans="1:19" x14ac:dyDescent="0.35">
      <c r="A1323" s="99" t="s">
        <v>4520</v>
      </c>
      <c r="B1323" s="100"/>
      <c r="C1323" s="101" t="s">
        <v>4570</v>
      </c>
      <c r="D1323" s="45" t="s">
        <v>7340</v>
      </c>
      <c r="E1323" s="101"/>
      <c r="F1323" s="101"/>
      <c r="G1323" s="45" t="s">
        <v>5983</v>
      </c>
      <c r="H1323" s="45" t="s">
        <v>5984</v>
      </c>
      <c r="I1323" s="101"/>
      <c r="J1323" s="93" t="s">
        <v>7427</v>
      </c>
      <c r="K1323" s="93"/>
      <c r="L1323" s="45" t="s">
        <v>7406</v>
      </c>
      <c r="M1323" s="134">
        <v>0</v>
      </c>
      <c r="N1323" s="45" t="s">
        <v>8434</v>
      </c>
      <c r="O1323" s="45" t="s">
        <v>8439</v>
      </c>
      <c r="P1323" s="101" t="s">
        <v>262</v>
      </c>
      <c r="Q1323" s="101" t="s">
        <v>80</v>
      </c>
      <c r="R1323" s="101"/>
      <c r="S1323" s="101"/>
    </row>
    <row r="1324" spans="1:19" x14ac:dyDescent="0.35">
      <c r="A1324" s="99" t="s">
        <v>4520</v>
      </c>
      <c r="B1324" s="100"/>
      <c r="C1324" s="101" t="s">
        <v>4600</v>
      </c>
      <c r="D1324" s="45" t="s">
        <v>7341</v>
      </c>
      <c r="E1324" s="101"/>
      <c r="F1324" s="101"/>
      <c r="G1324" s="45" t="s">
        <v>6043</v>
      </c>
      <c r="H1324" s="45" t="s">
        <v>6044</v>
      </c>
      <c r="I1324" s="101"/>
      <c r="J1324" s="93" t="s">
        <v>7427</v>
      </c>
      <c r="K1324" s="93"/>
      <c r="L1324" s="45" t="s">
        <v>7406</v>
      </c>
      <c r="M1324" s="134">
        <v>0</v>
      </c>
      <c r="N1324" s="45" t="s">
        <v>8434</v>
      </c>
      <c r="O1324" s="45" t="s">
        <v>8439</v>
      </c>
      <c r="P1324" s="101" t="s">
        <v>262</v>
      </c>
      <c r="Q1324" s="101" t="s">
        <v>80</v>
      </c>
      <c r="R1324" s="101"/>
      <c r="S1324" s="101"/>
    </row>
    <row r="1325" spans="1:19" x14ac:dyDescent="0.35">
      <c r="A1325" s="99" t="s">
        <v>4520</v>
      </c>
      <c r="B1325" s="100"/>
      <c r="C1325" s="101" t="s">
        <v>4589</v>
      </c>
      <c r="D1325" s="45" t="s">
        <v>7271</v>
      </c>
      <c r="E1325" s="101"/>
      <c r="F1325" s="101"/>
      <c r="G1325" s="45" t="s">
        <v>6021</v>
      </c>
      <c r="H1325" s="45" t="s">
        <v>6022</v>
      </c>
      <c r="I1325" s="101"/>
      <c r="J1325" s="93" t="s">
        <v>7427</v>
      </c>
      <c r="K1325" s="93"/>
      <c r="L1325" s="45" t="s">
        <v>7406</v>
      </c>
      <c r="M1325" s="134">
        <v>0</v>
      </c>
      <c r="N1325" s="45" t="s">
        <v>8434</v>
      </c>
      <c r="O1325" s="45" t="s">
        <v>8439</v>
      </c>
      <c r="P1325" s="101" t="s">
        <v>262</v>
      </c>
      <c r="Q1325" s="101" t="s">
        <v>80</v>
      </c>
      <c r="R1325" s="101"/>
      <c r="S1325" s="101"/>
    </row>
    <row r="1326" spans="1:19" x14ac:dyDescent="0.35">
      <c r="A1326" s="99" t="s">
        <v>4520</v>
      </c>
      <c r="B1326" s="100"/>
      <c r="C1326" s="101" t="s">
        <v>4590</v>
      </c>
      <c r="D1326" s="45" t="s">
        <v>7272</v>
      </c>
      <c r="E1326" s="101"/>
      <c r="F1326" s="101"/>
      <c r="G1326" s="45" t="s">
        <v>6023</v>
      </c>
      <c r="H1326" s="45" t="s">
        <v>6024</v>
      </c>
      <c r="I1326" s="101"/>
      <c r="J1326" s="93" t="s">
        <v>7427</v>
      </c>
      <c r="K1326" s="93"/>
      <c r="L1326" s="45" t="s">
        <v>7406</v>
      </c>
      <c r="M1326" s="134">
        <v>0</v>
      </c>
      <c r="N1326" s="45" t="s">
        <v>8434</v>
      </c>
      <c r="O1326" s="45" t="s">
        <v>8439</v>
      </c>
      <c r="P1326" s="101" t="s">
        <v>262</v>
      </c>
      <c r="Q1326" s="101" t="s">
        <v>80</v>
      </c>
      <c r="R1326" s="101"/>
      <c r="S1326" s="101"/>
    </row>
    <row r="1327" spans="1:19" x14ac:dyDescent="0.35">
      <c r="A1327" s="99" t="s">
        <v>4520</v>
      </c>
      <c r="B1327" s="100"/>
      <c r="C1327" s="101" t="s">
        <v>4591</v>
      </c>
      <c r="D1327" s="45" t="s">
        <v>7273</v>
      </c>
      <c r="E1327" s="101"/>
      <c r="F1327" s="101"/>
      <c r="G1327" s="45" t="s">
        <v>6025</v>
      </c>
      <c r="H1327" s="45" t="s">
        <v>6026</v>
      </c>
      <c r="I1327" s="101"/>
      <c r="J1327" s="93" t="s">
        <v>7427</v>
      </c>
      <c r="K1327" s="93"/>
      <c r="L1327" s="45" t="s">
        <v>7406</v>
      </c>
      <c r="M1327" s="134">
        <v>0</v>
      </c>
      <c r="N1327" s="45" t="s">
        <v>8434</v>
      </c>
      <c r="O1327" s="45" t="s">
        <v>8439</v>
      </c>
      <c r="P1327" s="101" t="s">
        <v>262</v>
      </c>
      <c r="Q1327" s="101" t="s">
        <v>80</v>
      </c>
      <c r="R1327" s="101"/>
      <c r="S1327" s="101"/>
    </row>
    <row r="1328" spans="1:19" x14ac:dyDescent="0.35">
      <c r="A1328" s="99" t="s">
        <v>4520</v>
      </c>
      <c r="B1328" s="100"/>
      <c r="C1328" s="101" t="s">
        <v>4595</v>
      </c>
      <c r="D1328" s="45" t="s">
        <v>7342</v>
      </c>
      <c r="E1328" s="101"/>
      <c r="F1328" s="101"/>
      <c r="G1328" s="45" t="s">
        <v>6033</v>
      </c>
      <c r="H1328" s="45" t="s">
        <v>6034</v>
      </c>
      <c r="I1328" s="101"/>
      <c r="J1328" s="93" t="s">
        <v>7427</v>
      </c>
      <c r="K1328" s="93"/>
      <c r="L1328" s="45" t="s">
        <v>7406</v>
      </c>
      <c r="M1328" s="134">
        <v>0</v>
      </c>
      <c r="N1328" s="45" t="s">
        <v>8434</v>
      </c>
      <c r="O1328" s="45" t="s">
        <v>8439</v>
      </c>
      <c r="P1328" s="101" t="s">
        <v>262</v>
      </c>
      <c r="Q1328" s="101" t="s">
        <v>80</v>
      </c>
      <c r="R1328" s="101"/>
      <c r="S1328" s="101"/>
    </row>
    <row r="1329" spans="1:19" x14ac:dyDescent="0.35">
      <c r="A1329" s="99" t="s">
        <v>4520</v>
      </c>
      <c r="B1329" s="100"/>
      <c r="C1329" s="101" t="s">
        <v>4599</v>
      </c>
      <c r="D1329" s="45" t="s">
        <v>7343</v>
      </c>
      <c r="E1329" s="101"/>
      <c r="F1329" s="101"/>
      <c r="G1329" s="45" t="s">
        <v>6041</v>
      </c>
      <c r="H1329" s="45" t="s">
        <v>6042</v>
      </c>
      <c r="I1329" s="101"/>
      <c r="J1329" s="93" t="s">
        <v>7427</v>
      </c>
      <c r="K1329" s="93"/>
      <c r="L1329" s="45" t="s">
        <v>7406</v>
      </c>
      <c r="M1329" s="134">
        <v>0</v>
      </c>
      <c r="N1329" s="45" t="s">
        <v>8434</v>
      </c>
      <c r="O1329" s="45" t="s">
        <v>8439</v>
      </c>
      <c r="P1329" s="101" t="s">
        <v>262</v>
      </c>
      <c r="Q1329" s="101" t="s">
        <v>80</v>
      </c>
      <c r="R1329" s="101"/>
      <c r="S1329" s="101"/>
    </row>
    <row r="1330" spans="1:19" x14ac:dyDescent="0.35">
      <c r="A1330" s="99" t="s">
        <v>4520</v>
      </c>
      <c r="B1330" s="100"/>
      <c r="C1330" s="101" t="s">
        <v>4602</v>
      </c>
      <c r="D1330" s="45" t="s">
        <v>7344</v>
      </c>
      <c r="E1330" s="101"/>
      <c r="F1330" s="101"/>
      <c r="G1330" s="45" t="s">
        <v>6047</v>
      </c>
      <c r="H1330" s="45" t="s">
        <v>6048</v>
      </c>
      <c r="I1330" s="101"/>
      <c r="J1330" s="93" t="s">
        <v>7427</v>
      </c>
      <c r="K1330" s="93"/>
      <c r="L1330" s="45" t="s">
        <v>7406</v>
      </c>
      <c r="M1330" s="134">
        <v>0</v>
      </c>
      <c r="N1330" s="45" t="s">
        <v>8434</v>
      </c>
      <c r="O1330" s="45" t="s">
        <v>8439</v>
      </c>
      <c r="P1330" s="101" t="s">
        <v>262</v>
      </c>
      <c r="Q1330" s="101" t="s">
        <v>80</v>
      </c>
      <c r="R1330" s="101"/>
      <c r="S1330" s="101"/>
    </row>
    <row r="1331" spans="1:19" x14ac:dyDescent="0.35">
      <c r="A1331" s="99" t="s">
        <v>4520</v>
      </c>
      <c r="B1331" s="100"/>
      <c r="C1331" s="101" t="s">
        <v>4607</v>
      </c>
      <c r="D1331" s="45" t="s">
        <v>7345</v>
      </c>
      <c r="E1331" s="101"/>
      <c r="F1331" s="101"/>
      <c r="G1331" s="45" t="s">
        <v>6057</v>
      </c>
      <c r="H1331" s="45" t="s">
        <v>6058</v>
      </c>
      <c r="I1331" s="101"/>
      <c r="J1331" s="93" t="s">
        <v>7427</v>
      </c>
      <c r="K1331" s="93"/>
      <c r="L1331" s="45" t="s">
        <v>7406</v>
      </c>
      <c r="M1331" s="134">
        <v>0</v>
      </c>
      <c r="N1331" s="45" t="s">
        <v>8434</v>
      </c>
      <c r="O1331" s="45" t="s">
        <v>8439</v>
      </c>
      <c r="P1331" s="101" t="s">
        <v>262</v>
      </c>
      <c r="Q1331" s="101" t="s">
        <v>80</v>
      </c>
      <c r="R1331" s="101"/>
      <c r="S1331" s="101"/>
    </row>
    <row r="1332" spans="1:19" x14ac:dyDescent="0.35">
      <c r="A1332" s="99" t="s">
        <v>4520</v>
      </c>
      <c r="B1332" s="100"/>
      <c r="C1332" s="101" t="s">
        <v>4638</v>
      </c>
      <c r="D1332" s="45" t="s">
        <v>7346</v>
      </c>
      <c r="E1332" s="101"/>
      <c r="F1332" s="101"/>
      <c r="G1332" s="45" t="s">
        <v>6119</v>
      </c>
      <c r="H1332" s="45" t="s">
        <v>6120</v>
      </c>
      <c r="I1332" s="101"/>
      <c r="J1332" s="93" t="s">
        <v>7427</v>
      </c>
      <c r="K1332" s="93"/>
      <c r="L1332" s="45" t="s">
        <v>7406</v>
      </c>
      <c r="M1332" s="134">
        <v>0</v>
      </c>
      <c r="N1332" s="45" t="s">
        <v>8434</v>
      </c>
      <c r="O1332" s="45" t="s">
        <v>8439</v>
      </c>
      <c r="P1332" s="101" t="s">
        <v>262</v>
      </c>
      <c r="Q1332" s="101" t="s">
        <v>80</v>
      </c>
      <c r="R1332" s="101"/>
      <c r="S1332" s="101"/>
    </row>
    <row r="1333" spans="1:19" x14ac:dyDescent="0.35">
      <c r="A1333" s="99" t="s">
        <v>4520</v>
      </c>
      <c r="B1333" s="100"/>
      <c r="C1333" s="101" t="s">
        <v>4592</v>
      </c>
      <c r="D1333" s="45" t="s">
        <v>7347</v>
      </c>
      <c r="E1333" s="101"/>
      <c r="F1333" s="101"/>
      <c r="G1333" s="45" t="s">
        <v>6027</v>
      </c>
      <c r="H1333" s="45" t="s">
        <v>6028</v>
      </c>
      <c r="I1333" s="101"/>
      <c r="J1333" s="93" t="s">
        <v>7427</v>
      </c>
      <c r="K1333" s="93"/>
      <c r="L1333" s="45" t="s">
        <v>7406</v>
      </c>
      <c r="M1333" s="134">
        <v>0</v>
      </c>
      <c r="N1333" s="45" t="s">
        <v>8434</v>
      </c>
      <c r="O1333" s="45" t="s">
        <v>8439</v>
      </c>
      <c r="P1333" s="101" t="s">
        <v>262</v>
      </c>
      <c r="Q1333" s="101" t="s">
        <v>80</v>
      </c>
      <c r="R1333" s="101"/>
      <c r="S1333" s="101"/>
    </row>
    <row r="1334" spans="1:19" x14ac:dyDescent="0.35">
      <c r="A1334" s="99" t="s">
        <v>4520</v>
      </c>
      <c r="B1334" s="100"/>
      <c r="C1334" s="101" t="s">
        <v>4593</v>
      </c>
      <c r="D1334" s="45" t="s">
        <v>7348</v>
      </c>
      <c r="E1334" s="101"/>
      <c r="F1334" s="101"/>
      <c r="G1334" s="45" t="s">
        <v>6029</v>
      </c>
      <c r="H1334" s="45" t="s">
        <v>6030</v>
      </c>
      <c r="I1334" s="101"/>
      <c r="J1334" s="93" t="s">
        <v>7427</v>
      </c>
      <c r="K1334" s="93"/>
      <c r="L1334" s="45" t="s">
        <v>7406</v>
      </c>
      <c r="M1334" s="134">
        <v>0</v>
      </c>
      <c r="N1334" s="45" t="s">
        <v>8434</v>
      </c>
      <c r="O1334" s="45" t="s">
        <v>8439</v>
      </c>
      <c r="P1334" s="101" t="s">
        <v>262</v>
      </c>
      <c r="Q1334" s="101" t="s">
        <v>80</v>
      </c>
      <c r="R1334" s="101"/>
      <c r="S1334" s="101"/>
    </row>
    <row r="1335" spans="1:19" x14ac:dyDescent="0.35">
      <c r="A1335" s="99" t="s">
        <v>4520</v>
      </c>
      <c r="B1335" s="100"/>
      <c r="C1335" s="101" t="s">
        <v>4596</v>
      </c>
      <c r="D1335" s="45" t="s">
        <v>7349</v>
      </c>
      <c r="E1335" s="101"/>
      <c r="F1335" s="101"/>
      <c r="G1335" s="45" t="s">
        <v>6035</v>
      </c>
      <c r="H1335" s="45" t="s">
        <v>6036</v>
      </c>
      <c r="I1335" s="101"/>
      <c r="J1335" s="93" t="s">
        <v>7427</v>
      </c>
      <c r="K1335" s="93"/>
      <c r="L1335" s="45" t="s">
        <v>7406</v>
      </c>
      <c r="M1335" s="134">
        <v>0</v>
      </c>
      <c r="N1335" s="45" t="s">
        <v>8434</v>
      </c>
      <c r="O1335" s="45" t="s">
        <v>8439</v>
      </c>
      <c r="P1335" s="101" t="s">
        <v>262</v>
      </c>
      <c r="Q1335" s="101" t="s">
        <v>80</v>
      </c>
      <c r="R1335" s="101"/>
      <c r="S1335" s="101"/>
    </row>
    <row r="1336" spans="1:19" x14ac:dyDescent="0.35">
      <c r="A1336" s="99" t="s">
        <v>4520</v>
      </c>
      <c r="B1336" s="100"/>
      <c r="C1336" s="101" t="s">
        <v>4601</v>
      </c>
      <c r="D1336" s="45" t="s">
        <v>7350</v>
      </c>
      <c r="E1336" s="101"/>
      <c r="F1336" s="101"/>
      <c r="G1336" s="45" t="s">
        <v>6045</v>
      </c>
      <c r="H1336" s="45" t="s">
        <v>6046</v>
      </c>
      <c r="I1336" s="101"/>
      <c r="J1336" s="93" t="s">
        <v>7427</v>
      </c>
      <c r="K1336" s="93"/>
      <c r="L1336" s="45" t="s">
        <v>7406</v>
      </c>
      <c r="M1336" s="134">
        <v>0</v>
      </c>
      <c r="N1336" s="45" t="s">
        <v>8434</v>
      </c>
      <c r="O1336" s="45" t="s">
        <v>8439</v>
      </c>
      <c r="P1336" s="101" t="s">
        <v>262</v>
      </c>
      <c r="Q1336" s="101" t="s">
        <v>80</v>
      </c>
      <c r="R1336" s="101"/>
      <c r="S1336" s="101"/>
    </row>
    <row r="1337" spans="1:19" x14ac:dyDescent="0.35">
      <c r="A1337" s="99" t="s">
        <v>4520</v>
      </c>
      <c r="B1337" s="100"/>
      <c r="C1337" s="101" t="s">
        <v>4594</v>
      </c>
      <c r="D1337" s="45" t="s">
        <v>7351</v>
      </c>
      <c r="E1337" s="101"/>
      <c r="F1337" s="101"/>
      <c r="G1337" s="45" t="s">
        <v>6031</v>
      </c>
      <c r="H1337" s="45" t="s">
        <v>6032</v>
      </c>
      <c r="I1337" s="101"/>
      <c r="J1337" s="93" t="s">
        <v>7427</v>
      </c>
      <c r="K1337" s="93"/>
      <c r="L1337" s="45" t="s">
        <v>7406</v>
      </c>
      <c r="M1337" s="134">
        <v>0</v>
      </c>
      <c r="N1337" s="45" t="s">
        <v>8434</v>
      </c>
      <c r="O1337" s="45" t="s">
        <v>8439</v>
      </c>
      <c r="P1337" s="101" t="s">
        <v>262</v>
      </c>
      <c r="Q1337" s="101" t="s">
        <v>80</v>
      </c>
      <c r="R1337" s="101"/>
      <c r="S1337" s="101"/>
    </row>
    <row r="1338" spans="1:19" x14ac:dyDescent="0.35">
      <c r="A1338" s="99" t="s">
        <v>4520</v>
      </c>
      <c r="B1338" s="100"/>
      <c r="C1338" s="101" t="s">
        <v>4579</v>
      </c>
      <c r="D1338" s="45" t="s">
        <v>7353</v>
      </c>
      <c r="E1338" s="101"/>
      <c r="F1338" s="101"/>
      <c r="G1338" s="45" t="s">
        <v>6001</v>
      </c>
      <c r="H1338" s="45" t="s">
        <v>6002</v>
      </c>
      <c r="I1338" s="101"/>
      <c r="J1338" s="93" t="s">
        <v>7427</v>
      </c>
      <c r="K1338" s="93"/>
      <c r="L1338" s="45" t="s">
        <v>7406</v>
      </c>
      <c r="M1338" s="134">
        <v>0</v>
      </c>
      <c r="N1338" s="45" t="s">
        <v>8434</v>
      </c>
      <c r="O1338" s="45" t="s">
        <v>8439</v>
      </c>
      <c r="P1338" s="101" t="s">
        <v>262</v>
      </c>
      <c r="Q1338" s="101" t="s">
        <v>80</v>
      </c>
      <c r="R1338" s="101"/>
      <c r="S1338" s="101"/>
    </row>
    <row r="1339" spans="1:19" x14ac:dyDescent="0.35">
      <c r="A1339" s="99" t="s">
        <v>4520</v>
      </c>
      <c r="B1339" s="100"/>
      <c r="C1339" s="101" t="s">
        <v>4597</v>
      </c>
      <c r="D1339" s="45" t="s">
        <v>7352</v>
      </c>
      <c r="E1339" s="101"/>
      <c r="F1339" s="101"/>
      <c r="G1339" s="45" t="s">
        <v>6037</v>
      </c>
      <c r="H1339" s="45" t="s">
        <v>6038</v>
      </c>
      <c r="I1339" s="101"/>
      <c r="J1339" s="93" t="s">
        <v>7427</v>
      </c>
      <c r="K1339" s="93"/>
      <c r="L1339" s="45" t="s">
        <v>7406</v>
      </c>
      <c r="M1339" s="134">
        <v>0</v>
      </c>
      <c r="N1339" s="45" t="s">
        <v>8434</v>
      </c>
      <c r="O1339" s="45" t="s">
        <v>8439</v>
      </c>
      <c r="P1339" s="101" t="s">
        <v>262</v>
      </c>
      <c r="Q1339" s="101" t="s">
        <v>80</v>
      </c>
      <c r="R1339" s="101"/>
      <c r="S1339" s="101"/>
    </row>
    <row r="1340" spans="1:19" x14ac:dyDescent="0.35">
      <c r="A1340" s="99" t="s">
        <v>4520</v>
      </c>
      <c r="B1340" s="100"/>
      <c r="C1340" s="101" t="s">
        <v>4636</v>
      </c>
      <c r="D1340" s="45" t="s">
        <v>7354</v>
      </c>
      <c r="E1340" s="101"/>
      <c r="F1340" s="101"/>
      <c r="G1340" s="45" t="s">
        <v>6115</v>
      </c>
      <c r="H1340" s="45" t="s">
        <v>6116</v>
      </c>
      <c r="I1340" s="101"/>
      <c r="J1340" s="93" t="s">
        <v>7427</v>
      </c>
      <c r="K1340" s="93"/>
      <c r="L1340" s="45" t="s">
        <v>7406</v>
      </c>
      <c r="M1340" s="134">
        <v>0</v>
      </c>
      <c r="N1340" s="45" t="s">
        <v>8434</v>
      </c>
      <c r="O1340" s="45" t="s">
        <v>8439</v>
      </c>
      <c r="P1340" s="101" t="s">
        <v>262</v>
      </c>
      <c r="Q1340" s="101" t="s">
        <v>80</v>
      </c>
      <c r="R1340" s="101"/>
      <c r="S1340" s="101"/>
    </row>
    <row r="1341" spans="1:19" x14ac:dyDescent="0.35">
      <c r="A1341" s="99" t="s">
        <v>4520</v>
      </c>
      <c r="B1341" s="100"/>
      <c r="C1341" s="101" t="s">
        <v>4637</v>
      </c>
      <c r="D1341" s="45" t="s">
        <v>7355</v>
      </c>
      <c r="E1341" s="101"/>
      <c r="F1341" s="101"/>
      <c r="G1341" s="45" t="s">
        <v>6117</v>
      </c>
      <c r="H1341" s="45" t="s">
        <v>6118</v>
      </c>
      <c r="I1341" s="101"/>
      <c r="J1341" s="93" t="s">
        <v>7427</v>
      </c>
      <c r="K1341" s="93"/>
      <c r="L1341" s="45" t="s">
        <v>7406</v>
      </c>
      <c r="M1341" s="134">
        <v>0</v>
      </c>
      <c r="N1341" s="45" t="s">
        <v>8434</v>
      </c>
      <c r="O1341" s="45" t="s">
        <v>8439</v>
      </c>
      <c r="P1341" s="101" t="s">
        <v>6339</v>
      </c>
      <c r="Q1341" s="101" t="s">
        <v>80</v>
      </c>
      <c r="R1341" s="101"/>
      <c r="S1341" s="101"/>
    </row>
    <row r="1342" spans="1:19" x14ac:dyDescent="0.35">
      <c r="A1342" s="99" t="s">
        <v>4520</v>
      </c>
      <c r="B1342" s="100"/>
      <c r="C1342" s="101" t="s">
        <v>4632</v>
      </c>
      <c r="D1342" s="45" t="s">
        <v>7356</v>
      </c>
      <c r="E1342" s="101"/>
      <c r="F1342" s="101"/>
      <c r="G1342" s="45" t="s">
        <v>6107</v>
      </c>
      <c r="H1342" s="57" t="s">
        <v>6108</v>
      </c>
      <c r="I1342" s="101"/>
      <c r="J1342" s="93" t="s">
        <v>7427</v>
      </c>
      <c r="K1342" s="93"/>
      <c r="L1342" s="45" t="s">
        <v>7406</v>
      </c>
      <c r="M1342" s="134">
        <v>0</v>
      </c>
      <c r="N1342" s="45" t="s">
        <v>8434</v>
      </c>
      <c r="O1342" s="45" t="s">
        <v>8439</v>
      </c>
      <c r="P1342" s="101" t="s">
        <v>262</v>
      </c>
      <c r="Q1342" s="101" t="s">
        <v>80</v>
      </c>
      <c r="R1342" s="101"/>
      <c r="S1342" s="101"/>
    </row>
    <row r="1343" spans="1:19" x14ac:dyDescent="0.35">
      <c r="A1343" s="99" t="s">
        <v>4520</v>
      </c>
      <c r="B1343" s="100"/>
      <c r="C1343" s="101" t="s">
        <v>4635</v>
      </c>
      <c r="D1343" s="45" t="s">
        <v>7358</v>
      </c>
      <c r="E1343" s="101"/>
      <c r="F1343" s="101"/>
      <c r="G1343" s="45" t="s">
        <v>6113</v>
      </c>
      <c r="H1343" s="45" t="s">
        <v>6114</v>
      </c>
      <c r="I1343" s="101"/>
      <c r="J1343" s="93" t="s">
        <v>7427</v>
      </c>
      <c r="K1343" s="93"/>
      <c r="L1343" s="45" t="s">
        <v>7406</v>
      </c>
      <c r="M1343" s="134">
        <v>0</v>
      </c>
      <c r="N1343" s="45" t="s">
        <v>8434</v>
      </c>
      <c r="O1343" s="45" t="s">
        <v>8439</v>
      </c>
      <c r="P1343" s="101" t="s">
        <v>262</v>
      </c>
      <c r="Q1343" s="101" t="s">
        <v>80</v>
      </c>
      <c r="R1343" s="101"/>
      <c r="S1343" s="101"/>
    </row>
    <row r="1344" spans="1:19" x14ac:dyDescent="0.35">
      <c r="A1344" s="99" t="s">
        <v>4520</v>
      </c>
      <c r="B1344" s="100"/>
      <c r="C1344" s="101" t="s">
        <v>4588</v>
      </c>
      <c r="D1344" s="45" t="s">
        <v>7357</v>
      </c>
      <c r="E1344" s="101"/>
      <c r="F1344" s="101"/>
      <c r="G1344" s="45" t="s">
        <v>6019</v>
      </c>
      <c r="H1344" s="57" t="s">
        <v>6020</v>
      </c>
      <c r="I1344" s="101"/>
      <c r="J1344" s="93" t="s">
        <v>7427</v>
      </c>
      <c r="K1344" s="93"/>
      <c r="L1344" s="45" t="s">
        <v>7406</v>
      </c>
      <c r="M1344" s="134">
        <v>0</v>
      </c>
      <c r="N1344" s="45" t="s">
        <v>8434</v>
      </c>
      <c r="O1344" s="45" t="s">
        <v>8439</v>
      </c>
      <c r="P1344" s="101" t="s">
        <v>262</v>
      </c>
      <c r="Q1344" s="101" t="s">
        <v>80</v>
      </c>
      <c r="R1344" s="101"/>
      <c r="S1344" s="101"/>
    </row>
    <row r="1345" spans="1:19" x14ac:dyDescent="0.35">
      <c r="A1345" s="99" t="s">
        <v>4520</v>
      </c>
      <c r="B1345" s="100"/>
      <c r="C1345" s="101" t="s">
        <v>4606</v>
      </c>
      <c r="D1345" s="45" t="s">
        <v>7274</v>
      </c>
      <c r="E1345" s="101"/>
      <c r="F1345" s="101"/>
      <c r="G1345" s="45" t="s">
        <v>6055</v>
      </c>
      <c r="H1345" s="45" t="s">
        <v>6056</v>
      </c>
      <c r="I1345" s="101"/>
      <c r="J1345" s="93" t="s">
        <v>7427</v>
      </c>
      <c r="K1345" s="93"/>
      <c r="L1345" s="45" t="s">
        <v>7406</v>
      </c>
      <c r="M1345" s="134">
        <v>0</v>
      </c>
      <c r="N1345" s="45" t="s">
        <v>8434</v>
      </c>
      <c r="O1345" s="45" t="s">
        <v>8439</v>
      </c>
      <c r="P1345" s="101" t="s">
        <v>262</v>
      </c>
      <c r="Q1345" s="101" t="s">
        <v>80</v>
      </c>
      <c r="R1345" s="101"/>
      <c r="S1345" s="101"/>
    </row>
    <row r="1346" spans="1:19" x14ac:dyDescent="0.35">
      <c r="A1346" s="99" t="s">
        <v>4520</v>
      </c>
      <c r="B1346" s="100"/>
      <c r="C1346" s="101" t="s">
        <v>4605</v>
      </c>
      <c r="D1346" s="45" t="s">
        <v>7275</v>
      </c>
      <c r="E1346" s="101"/>
      <c r="F1346" s="101"/>
      <c r="G1346" s="45" t="s">
        <v>6053</v>
      </c>
      <c r="H1346" s="45" t="s">
        <v>6054</v>
      </c>
      <c r="I1346" s="101"/>
      <c r="J1346" s="93" t="s">
        <v>7427</v>
      </c>
      <c r="K1346" s="93"/>
      <c r="L1346" s="45" t="s">
        <v>7406</v>
      </c>
      <c r="M1346" s="134">
        <v>0</v>
      </c>
      <c r="N1346" s="45" t="s">
        <v>8434</v>
      </c>
      <c r="O1346" s="45" t="s">
        <v>8439</v>
      </c>
      <c r="P1346" s="101" t="s">
        <v>262</v>
      </c>
      <c r="Q1346" s="101" t="s">
        <v>80</v>
      </c>
      <c r="R1346" s="101"/>
      <c r="S1346" s="101"/>
    </row>
    <row r="1347" spans="1:19" x14ac:dyDescent="0.35">
      <c r="A1347" s="99" t="s">
        <v>4520</v>
      </c>
      <c r="B1347" s="100"/>
      <c r="C1347" s="101" t="s">
        <v>4626</v>
      </c>
      <c r="D1347" s="45" t="s">
        <v>7359</v>
      </c>
      <c r="E1347" s="101"/>
      <c r="F1347" s="101"/>
      <c r="G1347" s="45" t="s">
        <v>6095</v>
      </c>
      <c r="H1347" s="45" t="s">
        <v>6096</v>
      </c>
      <c r="I1347" s="101"/>
      <c r="J1347" s="93" t="s">
        <v>7427</v>
      </c>
      <c r="K1347" s="93"/>
      <c r="L1347" s="101" t="s">
        <v>7406</v>
      </c>
      <c r="M1347" s="102">
        <v>0</v>
      </c>
      <c r="N1347" s="101" t="s">
        <v>8434</v>
      </c>
      <c r="O1347" s="101" t="s">
        <v>8439</v>
      </c>
      <c r="P1347" s="101" t="s">
        <v>100</v>
      </c>
      <c r="Q1347" s="101" t="s">
        <v>80</v>
      </c>
      <c r="R1347" s="101"/>
      <c r="S1347" s="101"/>
    </row>
    <row r="1348" spans="1:19" x14ac:dyDescent="0.35">
      <c r="A1348" s="99" t="s">
        <v>4520</v>
      </c>
      <c r="B1348" s="100"/>
      <c r="C1348" s="101" t="s">
        <v>4625</v>
      </c>
      <c r="D1348" s="45" t="s">
        <v>7360</v>
      </c>
      <c r="E1348" s="101"/>
      <c r="F1348" s="101"/>
      <c r="G1348" s="45" t="s">
        <v>6093</v>
      </c>
      <c r="H1348" s="45" t="s">
        <v>6094</v>
      </c>
      <c r="I1348" s="101"/>
      <c r="J1348" s="93" t="s">
        <v>7427</v>
      </c>
      <c r="K1348" s="93"/>
      <c r="L1348" s="101" t="s">
        <v>7406</v>
      </c>
      <c r="M1348" s="102">
        <v>0</v>
      </c>
      <c r="N1348" s="101" t="s">
        <v>8434</v>
      </c>
      <c r="O1348" s="101" t="s">
        <v>8439</v>
      </c>
      <c r="P1348" s="101" t="s">
        <v>100</v>
      </c>
      <c r="Q1348" s="101" t="s">
        <v>80</v>
      </c>
      <c r="R1348" s="101"/>
      <c r="S1348" s="101"/>
    </row>
    <row r="1349" spans="1:19" x14ac:dyDescent="0.35">
      <c r="A1349" s="99" t="s">
        <v>4520</v>
      </c>
      <c r="B1349" s="100"/>
      <c r="C1349" s="101" t="s">
        <v>4627</v>
      </c>
      <c r="D1349" s="45" t="s">
        <v>7361</v>
      </c>
      <c r="E1349" s="101"/>
      <c r="F1349" s="101"/>
      <c r="G1349" s="45" t="s">
        <v>6097</v>
      </c>
      <c r="H1349" s="45" t="s">
        <v>6098</v>
      </c>
      <c r="I1349" s="101"/>
      <c r="J1349" s="93" t="s">
        <v>7427</v>
      </c>
      <c r="K1349" s="93"/>
      <c r="L1349" s="101" t="s">
        <v>7406</v>
      </c>
      <c r="M1349" s="102">
        <v>0</v>
      </c>
      <c r="N1349" s="101" t="s">
        <v>8434</v>
      </c>
      <c r="O1349" s="101" t="s">
        <v>8439</v>
      </c>
      <c r="P1349" s="101" t="s">
        <v>100</v>
      </c>
      <c r="Q1349" s="101" t="s">
        <v>80</v>
      </c>
      <c r="R1349" s="101"/>
      <c r="S1349" s="101"/>
    </row>
    <row r="1350" spans="1:19" x14ac:dyDescent="0.35">
      <c r="A1350" s="99" t="s">
        <v>4520</v>
      </c>
      <c r="B1350" s="100"/>
      <c r="C1350" s="101" t="s">
        <v>4580</v>
      </c>
      <c r="D1350" s="45" t="s">
        <v>6916</v>
      </c>
      <c r="E1350" s="101"/>
      <c r="F1350" s="101"/>
      <c r="G1350" s="45" t="s">
        <v>6003</v>
      </c>
      <c r="H1350" s="45" t="s">
        <v>6004</v>
      </c>
      <c r="I1350" s="101"/>
      <c r="J1350" s="93" t="s">
        <v>7427</v>
      </c>
      <c r="K1350" s="93"/>
      <c r="L1350" s="45" t="s">
        <v>7406</v>
      </c>
      <c r="M1350" s="134">
        <v>0</v>
      </c>
      <c r="N1350" s="45" t="s">
        <v>8434</v>
      </c>
      <c r="O1350" s="45" t="s">
        <v>8439</v>
      </c>
      <c r="P1350" s="101" t="s">
        <v>262</v>
      </c>
      <c r="Q1350" s="101" t="s">
        <v>80</v>
      </c>
      <c r="R1350" s="101"/>
      <c r="S1350" s="101"/>
    </row>
    <row r="1351" spans="1:19" x14ac:dyDescent="0.35">
      <c r="A1351" s="99" t="s">
        <v>4520</v>
      </c>
      <c r="B1351" s="100"/>
      <c r="C1351" s="101" t="s">
        <v>4583</v>
      </c>
      <c r="D1351" s="45" t="s">
        <v>6917</v>
      </c>
      <c r="E1351" s="101"/>
      <c r="F1351" s="101"/>
      <c r="G1351" s="45" t="s">
        <v>6009</v>
      </c>
      <c r="H1351" s="45" t="s">
        <v>6010</v>
      </c>
      <c r="I1351" s="101"/>
      <c r="J1351" s="93" t="s">
        <v>7427</v>
      </c>
      <c r="K1351" s="93"/>
      <c r="L1351" s="45" t="s">
        <v>7406</v>
      </c>
      <c r="M1351" s="134">
        <v>0</v>
      </c>
      <c r="N1351" s="45" t="s">
        <v>8434</v>
      </c>
      <c r="O1351" s="45" t="s">
        <v>8439</v>
      </c>
      <c r="P1351" s="101" t="s">
        <v>195</v>
      </c>
      <c r="Q1351" s="101" t="s">
        <v>80</v>
      </c>
      <c r="R1351" s="101"/>
      <c r="S1351" s="101"/>
    </row>
    <row r="1352" spans="1:19" x14ac:dyDescent="0.35">
      <c r="A1352" s="99" t="s">
        <v>4520</v>
      </c>
      <c r="B1352" s="100"/>
      <c r="C1352" s="101" t="s">
        <v>4614</v>
      </c>
      <c r="D1352" s="45" t="s">
        <v>7362</v>
      </c>
      <c r="E1352" s="101"/>
      <c r="F1352" s="101"/>
      <c r="G1352" s="45" t="s">
        <v>6071</v>
      </c>
      <c r="H1352" s="45" t="s">
        <v>6072</v>
      </c>
      <c r="I1352" s="101"/>
      <c r="J1352" s="93" t="s">
        <v>7427</v>
      </c>
      <c r="K1352" s="93"/>
      <c r="L1352" s="45" t="s">
        <v>7406</v>
      </c>
      <c r="M1352" s="134">
        <v>0</v>
      </c>
      <c r="N1352" s="45" t="s">
        <v>8434</v>
      </c>
      <c r="O1352" s="45" t="s">
        <v>8439</v>
      </c>
      <c r="P1352" s="101" t="s">
        <v>6327</v>
      </c>
      <c r="Q1352" s="101" t="s">
        <v>80</v>
      </c>
      <c r="R1352" s="101"/>
      <c r="S1352" s="101"/>
    </row>
    <row r="1353" spans="1:19" x14ac:dyDescent="0.35">
      <c r="A1353" s="99" t="s">
        <v>4520</v>
      </c>
      <c r="B1353" s="100"/>
      <c r="C1353" s="101" t="s">
        <v>4615</v>
      </c>
      <c r="D1353" s="45" t="s">
        <v>7363</v>
      </c>
      <c r="E1353" s="101"/>
      <c r="F1353" s="101"/>
      <c r="G1353" s="45" t="s">
        <v>6073</v>
      </c>
      <c r="H1353" s="45" t="s">
        <v>6074</v>
      </c>
      <c r="I1353" s="101"/>
      <c r="J1353" s="93" t="s">
        <v>7427</v>
      </c>
      <c r="K1353" s="93"/>
      <c r="L1353" s="45" t="s">
        <v>7406</v>
      </c>
      <c r="M1353" s="134">
        <v>0</v>
      </c>
      <c r="N1353" s="45" t="s">
        <v>8434</v>
      </c>
      <c r="O1353" s="45" t="s">
        <v>8439</v>
      </c>
      <c r="P1353" s="101" t="s">
        <v>6327</v>
      </c>
      <c r="Q1353" s="101" t="s">
        <v>80</v>
      </c>
      <c r="R1353" s="101"/>
      <c r="S1353" s="101"/>
    </row>
    <row r="1354" spans="1:19" x14ac:dyDescent="0.35">
      <c r="A1354" s="99" t="s">
        <v>4520</v>
      </c>
      <c r="B1354" s="100"/>
      <c r="C1354" s="101" t="s">
        <v>4609</v>
      </c>
      <c r="D1354" s="45" t="s">
        <v>7276</v>
      </c>
      <c r="E1354" s="101"/>
      <c r="F1354" s="101"/>
      <c r="G1354" s="45" t="s">
        <v>6061</v>
      </c>
      <c r="H1354" s="45" t="s">
        <v>6062</v>
      </c>
      <c r="I1354" s="101"/>
      <c r="J1354" s="93" t="s">
        <v>7427</v>
      </c>
      <c r="K1354" s="93"/>
      <c r="L1354" s="45" t="s">
        <v>7406</v>
      </c>
      <c r="M1354" s="134">
        <v>0</v>
      </c>
      <c r="N1354" s="45" t="s">
        <v>8434</v>
      </c>
      <c r="O1354" s="45" t="s">
        <v>8439</v>
      </c>
      <c r="P1354" s="101" t="s">
        <v>262</v>
      </c>
      <c r="Q1354" s="101" t="s">
        <v>80</v>
      </c>
      <c r="R1354" s="101"/>
      <c r="S1354" s="101"/>
    </row>
    <row r="1355" spans="1:19" x14ac:dyDescent="0.35">
      <c r="A1355" s="99" t="s">
        <v>4520</v>
      </c>
      <c r="B1355" s="100"/>
      <c r="C1355" s="101" t="s">
        <v>4608</v>
      </c>
      <c r="D1355" s="45" t="s">
        <v>7277</v>
      </c>
      <c r="E1355" s="101"/>
      <c r="F1355" s="101"/>
      <c r="G1355" s="45" t="s">
        <v>6059</v>
      </c>
      <c r="H1355" s="45" t="s">
        <v>6060</v>
      </c>
      <c r="I1355" s="101"/>
      <c r="J1355" s="93" t="s">
        <v>7427</v>
      </c>
      <c r="K1355" s="93"/>
      <c r="L1355" s="45" t="s">
        <v>7406</v>
      </c>
      <c r="M1355" s="134">
        <v>0</v>
      </c>
      <c r="N1355" s="45" t="s">
        <v>8434</v>
      </c>
      <c r="O1355" s="45" t="s">
        <v>8439</v>
      </c>
      <c r="P1355" s="101" t="s">
        <v>262</v>
      </c>
      <c r="Q1355" s="101" t="s">
        <v>80</v>
      </c>
      <c r="R1355" s="101"/>
      <c r="S1355" s="101"/>
    </row>
    <row r="1356" spans="1:19" x14ac:dyDescent="0.35">
      <c r="A1356" s="99" t="s">
        <v>4520</v>
      </c>
      <c r="B1356" s="100"/>
      <c r="C1356" s="101" t="s">
        <v>4616</v>
      </c>
      <c r="D1356" s="45" t="s">
        <v>7364</v>
      </c>
      <c r="E1356" s="101"/>
      <c r="F1356" s="101"/>
      <c r="G1356" s="45" t="s">
        <v>6075</v>
      </c>
      <c r="H1356" s="45" t="s">
        <v>6076</v>
      </c>
      <c r="I1356" s="101"/>
      <c r="J1356" s="93" t="s">
        <v>7427</v>
      </c>
      <c r="K1356" s="93"/>
      <c r="L1356" s="45" t="s">
        <v>7406</v>
      </c>
      <c r="M1356" s="134">
        <v>0</v>
      </c>
      <c r="N1356" s="45" t="s">
        <v>8434</v>
      </c>
      <c r="O1356" s="45" t="s">
        <v>8439</v>
      </c>
      <c r="P1356" s="101" t="s">
        <v>6327</v>
      </c>
      <c r="Q1356" s="101" t="s">
        <v>80</v>
      </c>
      <c r="R1356" s="101"/>
      <c r="S1356" s="101"/>
    </row>
    <row r="1357" spans="1:19" x14ac:dyDescent="0.35">
      <c r="A1357" s="99" t="s">
        <v>4520</v>
      </c>
      <c r="B1357" s="100"/>
      <c r="C1357" s="101" t="s">
        <v>4617</v>
      </c>
      <c r="D1357" s="45" t="s">
        <v>7365</v>
      </c>
      <c r="E1357" s="101"/>
      <c r="F1357" s="101"/>
      <c r="G1357" s="45" t="s">
        <v>6077</v>
      </c>
      <c r="H1357" s="45" t="s">
        <v>6078</v>
      </c>
      <c r="I1357" s="101"/>
      <c r="J1357" s="93" t="s">
        <v>7427</v>
      </c>
      <c r="K1357" s="93"/>
      <c r="L1357" s="45" t="s">
        <v>7406</v>
      </c>
      <c r="M1357" s="134">
        <v>0</v>
      </c>
      <c r="N1357" s="45" t="s">
        <v>8434</v>
      </c>
      <c r="O1357" s="45" t="s">
        <v>8439</v>
      </c>
      <c r="P1357" s="101" t="s">
        <v>6327</v>
      </c>
      <c r="Q1357" s="101" t="s">
        <v>80</v>
      </c>
      <c r="R1357" s="101"/>
      <c r="S1357" s="101"/>
    </row>
    <row r="1358" spans="1:19" x14ac:dyDescent="0.35">
      <c r="A1358" s="99" t="s">
        <v>4520</v>
      </c>
      <c r="B1358" s="100"/>
      <c r="C1358" s="101" t="s">
        <v>4620</v>
      </c>
      <c r="D1358" s="45" t="s">
        <v>7366</v>
      </c>
      <c r="E1358" s="101"/>
      <c r="F1358" s="101"/>
      <c r="G1358" s="45" t="s">
        <v>6083</v>
      </c>
      <c r="H1358" s="45" t="s">
        <v>6084</v>
      </c>
      <c r="I1358" s="101"/>
      <c r="J1358" s="93" t="s">
        <v>7427</v>
      </c>
      <c r="K1358" s="93"/>
      <c r="L1358" s="45" t="s">
        <v>7406</v>
      </c>
      <c r="M1358" s="134">
        <v>0</v>
      </c>
      <c r="N1358" s="45" t="s">
        <v>8434</v>
      </c>
      <c r="O1358" s="45" t="s">
        <v>8439</v>
      </c>
      <c r="P1358" s="101" t="s">
        <v>6327</v>
      </c>
      <c r="Q1358" s="101" t="s">
        <v>80</v>
      </c>
      <c r="R1358" s="101"/>
      <c r="S1358" s="101"/>
    </row>
    <row r="1359" spans="1:19" x14ac:dyDescent="0.35">
      <c r="A1359" s="99" t="s">
        <v>4520</v>
      </c>
      <c r="B1359" s="100"/>
      <c r="C1359" s="101" t="s">
        <v>4618</v>
      </c>
      <c r="D1359" s="45" t="s">
        <v>7367</v>
      </c>
      <c r="E1359" s="101"/>
      <c r="F1359" s="101"/>
      <c r="G1359" s="45" t="s">
        <v>6079</v>
      </c>
      <c r="H1359" s="45" t="s">
        <v>6080</v>
      </c>
      <c r="I1359" s="101"/>
      <c r="J1359" s="93" t="s">
        <v>7427</v>
      </c>
      <c r="K1359" s="93"/>
      <c r="L1359" s="45" t="s">
        <v>7406</v>
      </c>
      <c r="M1359" s="134">
        <v>0</v>
      </c>
      <c r="N1359" s="45" t="s">
        <v>8434</v>
      </c>
      <c r="O1359" s="45" t="s">
        <v>8439</v>
      </c>
      <c r="P1359" s="101" t="s">
        <v>6327</v>
      </c>
      <c r="Q1359" s="101" t="s">
        <v>80</v>
      </c>
      <c r="R1359" s="101"/>
      <c r="S1359" s="101"/>
    </row>
    <row r="1360" spans="1:19" x14ac:dyDescent="0.35">
      <c r="A1360" s="99" t="s">
        <v>4520</v>
      </c>
      <c r="B1360" s="100"/>
      <c r="C1360" s="101" t="s">
        <v>4619</v>
      </c>
      <c r="D1360" s="45" t="s">
        <v>7368</v>
      </c>
      <c r="E1360" s="101"/>
      <c r="F1360" s="101"/>
      <c r="G1360" s="45" t="s">
        <v>6081</v>
      </c>
      <c r="H1360" s="45" t="s">
        <v>6082</v>
      </c>
      <c r="I1360" s="101"/>
      <c r="J1360" s="93" t="s">
        <v>7427</v>
      </c>
      <c r="K1360" s="93"/>
      <c r="L1360" s="45" t="s">
        <v>7406</v>
      </c>
      <c r="M1360" s="134">
        <v>0</v>
      </c>
      <c r="N1360" s="45" t="s">
        <v>8434</v>
      </c>
      <c r="O1360" s="45" t="s">
        <v>8439</v>
      </c>
      <c r="P1360" s="101" t="s">
        <v>6327</v>
      </c>
      <c r="Q1360" s="101" t="s">
        <v>80</v>
      </c>
      <c r="R1360" s="101"/>
      <c r="S1360" s="101"/>
    </row>
    <row r="1361" spans="1:19" x14ac:dyDescent="0.35">
      <c r="A1361" s="99" t="s">
        <v>4520</v>
      </c>
      <c r="B1361" s="100"/>
      <c r="C1361" s="101" t="s">
        <v>4604</v>
      </c>
      <c r="D1361" s="45" t="s">
        <v>6918</v>
      </c>
      <c r="E1361" s="101"/>
      <c r="F1361" s="101"/>
      <c r="G1361" s="45" t="s">
        <v>6051</v>
      </c>
      <c r="H1361" s="45" t="s">
        <v>6052</v>
      </c>
      <c r="I1361" s="101"/>
      <c r="J1361" s="93" t="s">
        <v>7427</v>
      </c>
      <c r="K1361" s="93"/>
      <c r="L1361" s="45" t="s">
        <v>7406</v>
      </c>
      <c r="M1361" s="134">
        <v>0</v>
      </c>
      <c r="N1361" s="45" t="s">
        <v>8434</v>
      </c>
      <c r="O1361" s="45" t="s">
        <v>8439</v>
      </c>
      <c r="P1361" s="101" t="s">
        <v>262</v>
      </c>
      <c r="Q1361" s="101" t="s">
        <v>80</v>
      </c>
      <c r="R1361" s="101"/>
      <c r="S1361" s="101"/>
    </row>
    <row r="1362" spans="1:19" x14ac:dyDescent="0.35">
      <c r="A1362" s="99" t="s">
        <v>4520</v>
      </c>
      <c r="B1362" s="100"/>
      <c r="C1362" s="101" t="s">
        <v>4603</v>
      </c>
      <c r="D1362" s="45" t="s">
        <v>6919</v>
      </c>
      <c r="E1362" s="101"/>
      <c r="F1362" s="101"/>
      <c r="G1362" s="45" t="s">
        <v>6049</v>
      </c>
      <c r="H1362" s="45" t="s">
        <v>6050</v>
      </c>
      <c r="I1362" s="101"/>
      <c r="J1362" s="93" t="s">
        <v>7427</v>
      </c>
      <c r="K1362" s="93"/>
      <c r="L1362" s="45" t="s">
        <v>7406</v>
      </c>
      <c r="M1362" s="134">
        <v>0</v>
      </c>
      <c r="N1362" s="45" t="s">
        <v>8434</v>
      </c>
      <c r="O1362" s="45" t="s">
        <v>8439</v>
      </c>
      <c r="P1362" s="101" t="s">
        <v>262</v>
      </c>
      <c r="Q1362" s="101" t="s">
        <v>80</v>
      </c>
      <c r="R1362" s="101"/>
      <c r="S1362" s="101"/>
    </row>
    <row r="1363" spans="1:19" x14ac:dyDescent="0.35">
      <c r="A1363" s="99" t="s">
        <v>4520</v>
      </c>
      <c r="B1363" s="100"/>
      <c r="C1363" s="101" t="s">
        <v>4621</v>
      </c>
      <c r="D1363" s="45" t="s">
        <v>7369</v>
      </c>
      <c r="E1363" s="101"/>
      <c r="F1363" s="101"/>
      <c r="G1363" s="45" t="s">
        <v>6085</v>
      </c>
      <c r="H1363" s="45" t="s">
        <v>6086</v>
      </c>
      <c r="I1363" s="101"/>
      <c r="J1363" s="93" t="s">
        <v>7427</v>
      </c>
      <c r="K1363" s="93"/>
      <c r="L1363" s="45" t="s">
        <v>7406</v>
      </c>
      <c r="M1363" s="134">
        <v>0</v>
      </c>
      <c r="N1363" s="45" t="s">
        <v>8434</v>
      </c>
      <c r="O1363" s="45" t="s">
        <v>8439</v>
      </c>
      <c r="P1363" s="101" t="s">
        <v>6327</v>
      </c>
      <c r="Q1363" s="101" t="s">
        <v>80</v>
      </c>
      <c r="R1363" s="101"/>
      <c r="S1363" s="101"/>
    </row>
    <row r="1364" spans="1:19" x14ac:dyDescent="0.35">
      <c r="A1364" s="99" t="s">
        <v>4520</v>
      </c>
      <c r="B1364" s="100"/>
      <c r="C1364" s="101" t="s">
        <v>4584</v>
      </c>
      <c r="D1364" s="45" t="s">
        <v>7370</v>
      </c>
      <c r="E1364" s="101"/>
      <c r="F1364" s="101"/>
      <c r="G1364" s="56" t="s">
        <v>6011</v>
      </c>
      <c r="H1364" s="45" t="s">
        <v>6012</v>
      </c>
      <c r="I1364" s="101"/>
      <c r="J1364" s="93" t="s">
        <v>7427</v>
      </c>
      <c r="K1364" s="93"/>
      <c r="L1364" s="45" t="s">
        <v>7406</v>
      </c>
      <c r="M1364" s="134">
        <v>0</v>
      </c>
      <c r="N1364" s="45" t="s">
        <v>8434</v>
      </c>
      <c r="O1364" s="45" t="s">
        <v>8439</v>
      </c>
      <c r="P1364" s="101" t="s">
        <v>6323</v>
      </c>
      <c r="Q1364" s="101" t="s">
        <v>80</v>
      </c>
      <c r="R1364" s="101"/>
      <c r="S1364" s="101"/>
    </row>
    <row r="1365" spans="1:19" x14ac:dyDescent="0.35">
      <c r="A1365" s="99" t="s">
        <v>4520</v>
      </c>
      <c r="B1365" s="100"/>
      <c r="C1365" s="101" t="s">
        <v>4598</v>
      </c>
      <c r="D1365" s="45" t="s">
        <v>7371</v>
      </c>
      <c r="E1365" s="101"/>
      <c r="F1365" s="101"/>
      <c r="G1365" s="45" t="s">
        <v>6039</v>
      </c>
      <c r="H1365" s="45" t="s">
        <v>6040</v>
      </c>
      <c r="I1365" s="101"/>
      <c r="J1365" s="93" t="s">
        <v>7427</v>
      </c>
      <c r="K1365" s="93"/>
      <c r="L1365" s="45" t="s">
        <v>7406</v>
      </c>
      <c r="M1365" s="134">
        <v>0</v>
      </c>
      <c r="N1365" s="45" t="s">
        <v>8434</v>
      </c>
      <c r="O1365" s="45" t="s">
        <v>8439</v>
      </c>
      <c r="P1365" s="101" t="s">
        <v>262</v>
      </c>
      <c r="Q1365" s="101" t="s">
        <v>80</v>
      </c>
      <c r="R1365" s="101"/>
      <c r="S1365" s="101"/>
    </row>
    <row r="1366" spans="1:19" x14ac:dyDescent="0.35">
      <c r="A1366" s="99" t="s">
        <v>4520</v>
      </c>
      <c r="B1366" s="100"/>
      <c r="C1366" s="101" t="s">
        <v>4628</v>
      </c>
      <c r="D1366" s="45" t="s">
        <v>7372</v>
      </c>
      <c r="E1366" s="101"/>
      <c r="F1366" s="101"/>
      <c r="G1366" s="45" t="s">
        <v>6099</v>
      </c>
      <c r="H1366" s="45" t="s">
        <v>6100</v>
      </c>
      <c r="I1366" s="101"/>
      <c r="J1366" s="93" t="s">
        <v>7427</v>
      </c>
      <c r="K1366" s="93"/>
      <c r="L1366" s="45" t="s">
        <v>7406</v>
      </c>
      <c r="M1366" s="134">
        <v>0</v>
      </c>
      <c r="N1366" s="45" t="s">
        <v>8434</v>
      </c>
      <c r="O1366" s="45" t="s">
        <v>8439</v>
      </c>
      <c r="P1366" s="101" t="s">
        <v>6313</v>
      </c>
      <c r="Q1366" s="101" t="s">
        <v>80</v>
      </c>
      <c r="R1366" s="101"/>
      <c r="S1366" s="101"/>
    </row>
    <row r="1367" spans="1:19" x14ac:dyDescent="0.35">
      <c r="A1367" s="99" t="s">
        <v>4520</v>
      </c>
      <c r="B1367" s="100"/>
      <c r="C1367" s="101" t="s">
        <v>4640</v>
      </c>
      <c r="D1367" s="45" t="s">
        <v>6920</v>
      </c>
      <c r="E1367" s="101"/>
      <c r="F1367" s="101"/>
      <c r="G1367" s="45" t="s">
        <v>6123</v>
      </c>
      <c r="H1367" s="45" t="s">
        <v>6124</v>
      </c>
      <c r="I1367" s="101"/>
      <c r="J1367" s="93" t="s">
        <v>7427</v>
      </c>
      <c r="K1367" s="93"/>
      <c r="L1367" s="45" t="s">
        <v>7406</v>
      </c>
      <c r="M1367" s="134">
        <v>0</v>
      </c>
      <c r="N1367" s="45" t="s">
        <v>8434</v>
      </c>
      <c r="O1367" s="45" t="s">
        <v>8439</v>
      </c>
      <c r="P1367" s="101" t="s">
        <v>262</v>
      </c>
      <c r="Q1367" s="101" t="s">
        <v>80</v>
      </c>
      <c r="R1367" s="101"/>
      <c r="S1367" s="101"/>
    </row>
    <row r="1368" spans="1:19" x14ac:dyDescent="0.35">
      <c r="A1368" s="99" t="s">
        <v>4520</v>
      </c>
      <c r="B1368" s="100"/>
      <c r="C1368" s="101" t="s">
        <v>4631</v>
      </c>
      <c r="D1368" s="45" t="s">
        <v>7373</v>
      </c>
      <c r="E1368" s="101"/>
      <c r="F1368" s="101"/>
      <c r="G1368" s="45" t="s">
        <v>6105</v>
      </c>
      <c r="H1368" s="57" t="s">
        <v>6106</v>
      </c>
      <c r="I1368" s="101"/>
      <c r="J1368" s="93" t="s">
        <v>7427</v>
      </c>
      <c r="K1368" s="93"/>
      <c r="L1368" s="45" t="s">
        <v>7406</v>
      </c>
      <c r="M1368" s="134">
        <v>0</v>
      </c>
      <c r="N1368" s="45" t="s">
        <v>8434</v>
      </c>
      <c r="O1368" s="45" t="s">
        <v>8439</v>
      </c>
      <c r="P1368" s="101" t="s">
        <v>262</v>
      </c>
      <c r="Q1368" s="101" t="s">
        <v>80</v>
      </c>
      <c r="R1368" s="101"/>
      <c r="S1368" s="101"/>
    </row>
    <row r="1369" spans="1:19" x14ac:dyDescent="0.35">
      <c r="A1369" s="99" t="s">
        <v>4520</v>
      </c>
      <c r="B1369" s="100"/>
      <c r="C1369" s="101" t="s">
        <v>4633</v>
      </c>
      <c r="D1369" s="45" t="s">
        <v>7374</v>
      </c>
      <c r="E1369" s="101"/>
      <c r="F1369" s="101"/>
      <c r="G1369" s="45" t="s">
        <v>6109</v>
      </c>
      <c r="H1369" s="57" t="s">
        <v>6110</v>
      </c>
      <c r="I1369" s="101"/>
      <c r="J1369" s="93" t="s">
        <v>7427</v>
      </c>
      <c r="K1369" s="93"/>
      <c r="L1369" s="45" t="s">
        <v>7406</v>
      </c>
      <c r="M1369" s="134">
        <v>0</v>
      </c>
      <c r="N1369" s="45" t="s">
        <v>8434</v>
      </c>
      <c r="O1369" s="45" t="s">
        <v>8439</v>
      </c>
      <c r="P1369" s="101" t="s">
        <v>262</v>
      </c>
      <c r="Q1369" s="101" t="s">
        <v>80</v>
      </c>
      <c r="R1369" s="101"/>
      <c r="S1369" s="101"/>
    </row>
    <row r="1370" spans="1:19" x14ac:dyDescent="0.35">
      <c r="A1370" s="99" t="s">
        <v>4520</v>
      </c>
      <c r="B1370" s="100"/>
      <c r="C1370" s="101" t="s">
        <v>4634</v>
      </c>
      <c r="D1370" s="45" t="s">
        <v>7375</v>
      </c>
      <c r="E1370" s="101"/>
      <c r="F1370" s="101"/>
      <c r="G1370" s="45" t="s">
        <v>6111</v>
      </c>
      <c r="H1370" s="57" t="s">
        <v>6112</v>
      </c>
      <c r="I1370" s="101"/>
      <c r="J1370" s="93" t="s">
        <v>7427</v>
      </c>
      <c r="K1370" s="93"/>
      <c r="L1370" s="45" t="s">
        <v>7406</v>
      </c>
      <c r="M1370" s="134">
        <v>0</v>
      </c>
      <c r="N1370" s="45" t="s">
        <v>8434</v>
      </c>
      <c r="O1370" s="45" t="s">
        <v>8439</v>
      </c>
      <c r="P1370" s="101" t="s">
        <v>262</v>
      </c>
      <c r="Q1370" s="101" t="s">
        <v>80</v>
      </c>
      <c r="R1370" s="101"/>
      <c r="S1370" s="101"/>
    </row>
    <row r="1371" spans="1:19" x14ac:dyDescent="0.35">
      <c r="A1371" s="99" t="s">
        <v>4520</v>
      </c>
      <c r="B1371" s="100"/>
      <c r="C1371" s="101" t="s">
        <v>4639</v>
      </c>
      <c r="D1371" s="45" t="s">
        <v>7376</v>
      </c>
      <c r="E1371" s="101"/>
      <c r="F1371" s="101"/>
      <c r="G1371" s="45" t="s">
        <v>6121</v>
      </c>
      <c r="H1371" s="45" t="s">
        <v>6122</v>
      </c>
      <c r="I1371" s="101"/>
      <c r="J1371" s="93" t="s">
        <v>7427</v>
      </c>
      <c r="K1371" s="93"/>
      <c r="L1371" s="45" t="s">
        <v>7406</v>
      </c>
      <c r="M1371" s="134">
        <v>0</v>
      </c>
      <c r="N1371" s="45" t="s">
        <v>8434</v>
      </c>
      <c r="O1371" s="45" t="s">
        <v>8439</v>
      </c>
      <c r="P1371" s="101" t="s">
        <v>262</v>
      </c>
      <c r="Q1371" s="101" t="s">
        <v>80</v>
      </c>
      <c r="R1371" s="101"/>
      <c r="S1371" s="101"/>
    </row>
    <row r="1372" spans="1:19" x14ac:dyDescent="0.35">
      <c r="A1372" s="103" t="s">
        <v>4488</v>
      </c>
      <c r="B1372" s="104">
        <v>-99</v>
      </c>
      <c r="C1372" s="91" t="s">
        <v>4097</v>
      </c>
      <c r="D1372" s="91"/>
      <c r="E1372" s="92"/>
      <c r="F1372" s="91"/>
      <c r="G1372" s="103" t="s">
        <v>4097</v>
      </c>
      <c r="H1372" s="91"/>
      <c r="I1372" s="91"/>
      <c r="J1372" s="93" t="s">
        <v>7427</v>
      </c>
      <c r="K1372" s="93"/>
      <c r="L1372" s="91" t="s">
        <v>91</v>
      </c>
      <c r="M1372" s="135" t="s">
        <v>8433</v>
      </c>
      <c r="N1372" s="93" t="s">
        <v>8435</v>
      </c>
      <c r="O1372" s="93"/>
      <c r="P1372" s="103"/>
      <c r="Q1372" s="103" t="s">
        <v>80</v>
      </c>
      <c r="R1372" s="103"/>
      <c r="S1372" s="103"/>
    </row>
    <row r="1373" spans="1:19" x14ac:dyDescent="0.35">
      <c r="A1373" s="103" t="s">
        <v>4488</v>
      </c>
      <c r="B1373" s="90">
        <v>1</v>
      </c>
      <c r="C1373" s="91" t="s">
        <v>93</v>
      </c>
      <c r="D1373" s="91" t="s">
        <v>1921</v>
      </c>
      <c r="E1373" s="92"/>
      <c r="F1373" s="91" t="s">
        <v>7582</v>
      </c>
      <c r="G1373" s="91" t="s">
        <v>277</v>
      </c>
      <c r="H1373" s="91" t="s">
        <v>278</v>
      </c>
      <c r="I1373" s="91" t="s">
        <v>2301</v>
      </c>
      <c r="J1373" s="93" t="s">
        <v>7427</v>
      </c>
      <c r="K1373" s="93"/>
      <c r="L1373" s="91" t="s">
        <v>91</v>
      </c>
      <c r="M1373" s="135" t="s">
        <v>8433</v>
      </c>
      <c r="N1373" s="93" t="s">
        <v>8435</v>
      </c>
      <c r="O1373" s="93" t="s">
        <v>8438</v>
      </c>
      <c r="P1373" s="103" t="s">
        <v>91</v>
      </c>
      <c r="Q1373" s="103" t="s">
        <v>80</v>
      </c>
      <c r="R1373" s="103"/>
      <c r="S1373" s="103"/>
    </row>
    <row r="1374" spans="1:19" x14ac:dyDescent="0.35">
      <c r="A1374" s="99" t="s">
        <v>4488</v>
      </c>
      <c r="B1374" s="100">
        <v>2</v>
      </c>
      <c r="C1374" s="101" t="s">
        <v>4098</v>
      </c>
      <c r="D1374" s="49" t="s">
        <v>7477</v>
      </c>
      <c r="E1374" s="101"/>
      <c r="F1374" s="101"/>
      <c r="G1374" s="45" t="s">
        <v>465</v>
      </c>
      <c r="H1374" s="45" t="s">
        <v>5037</v>
      </c>
      <c r="I1374" s="101"/>
      <c r="J1374" s="93" t="s">
        <v>7427</v>
      </c>
      <c r="K1374" s="93"/>
      <c r="L1374" s="89" t="s">
        <v>7407</v>
      </c>
      <c r="M1374" s="141" t="s">
        <v>8433</v>
      </c>
      <c r="N1374" s="89" t="s">
        <v>8435</v>
      </c>
      <c r="O1374" s="89" t="s">
        <v>8438</v>
      </c>
      <c r="P1374" s="101" t="s">
        <v>100</v>
      </c>
      <c r="Q1374" s="101" t="s">
        <v>80</v>
      </c>
      <c r="R1374" s="101"/>
      <c r="S1374" s="101"/>
    </row>
    <row r="1375" spans="1:19" x14ac:dyDescent="0.35">
      <c r="A1375" s="103" t="s">
        <v>4488</v>
      </c>
      <c r="B1375" s="90">
        <v>3</v>
      </c>
      <c r="C1375" s="91" t="s">
        <v>116</v>
      </c>
      <c r="D1375" s="93" t="s">
        <v>6599</v>
      </c>
      <c r="E1375" s="92"/>
      <c r="F1375" s="91"/>
      <c r="G1375" s="91" t="s">
        <v>318</v>
      </c>
      <c r="H1375" s="91"/>
      <c r="I1375" s="91"/>
      <c r="J1375" s="93" t="s">
        <v>7427</v>
      </c>
      <c r="K1375" s="93"/>
      <c r="L1375" s="50" t="s">
        <v>91</v>
      </c>
      <c r="M1375" s="139" t="s">
        <v>8433</v>
      </c>
      <c r="N1375" s="52" t="s">
        <v>8435</v>
      </c>
      <c r="O1375" s="52" t="s">
        <v>8438</v>
      </c>
      <c r="P1375" s="103" t="s">
        <v>100</v>
      </c>
      <c r="Q1375" s="103" t="s">
        <v>80</v>
      </c>
      <c r="R1375" s="101" t="s">
        <v>7411</v>
      </c>
      <c r="S1375" s="101"/>
    </row>
    <row r="1376" spans="1:19" x14ac:dyDescent="0.35">
      <c r="A1376" s="103" t="s">
        <v>4488</v>
      </c>
      <c r="B1376" s="90">
        <v>4</v>
      </c>
      <c r="C1376" s="91" t="s">
        <v>2577</v>
      </c>
      <c r="D1376" s="93" t="s">
        <v>7465</v>
      </c>
      <c r="E1376" s="92"/>
      <c r="F1376" s="91"/>
      <c r="G1376" s="91" t="s">
        <v>3001</v>
      </c>
      <c r="H1376" s="91" t="s">
        <v>2782</v>
      </c>
      <c r="I1376" s="91"/>
      <c r="J1376" s="93" t="s">
        <v>7427</v>
      </c>
      <c r="K1376" s="93"/>
      <c r="L1376" s="50" t="s">
        <v>7407</v>
      </c>
      <c r="M1376" s="139" t="s">
        <v>8433</v>
      </c>
      <c r="N1376" s="107" t="s">
        <v>8434</v>
      </c>
      <c r="O1376" s="52" t="s">
        <v>8438</v>
      </c>
      <c r="P1376" s="103" t="s">
        <v>100</v>
      </c>
      <c r="Q1376" s="103" t="s">
        <v>80</v>
      </c>
      <c r="R1376" s="101" t="s">
        <v>7411</v>
      </c>
      <c r="S1376" s="101"/>
    </row>
    <row r="1377" spans="1:19" x14ac:dyDescent="0.35">
      <c r="A1377" s="103" t="s">
        <v>4488</v>
      </c>
      <c r="B1377" s="90">
        <v>5</v>
      </c>
      <c r="C1377" s="91" t="s">
        <v>267</v>
      </c>
      <c r="D1377" s="91" t="s">
        <v>6389</v>
      </c>
      <c r="E1377" s="92"/>
      <c r="F1377" s="91" t="s">
        <v>7516</v>
      </c>
      <c r="G1377" s="91" t="s">
        <v>480</v>
      </c>
      <c r="H1377" s="91" t="s">
        <v>481</v>
      </c>
      <c r="I1377" s="91" t="s">
        <v>2213</v>
      </c>
      <c r="J1377" s="93" t="s">
        <v>7427</v>
      </c>
      <c r="K1377" s="93"/>
      <c r="L1377" s="91" t="s">
        <v>153</v>
      </c>
      <c r="M1377" s="135" t="s">
        <v>8433</v>
      </c>
      <c r="N1377" s="93" t="s">
        <v>8434</v>
      </c>
      <c r="O1377" s="93" t="s">
        <v>8438</v>
      </c>
      <c r="P1377" s="103" t="s">
        <v>153</v>
      </c>
      <c r="Q1377" s="103" t="s">
        <v>80</v>
      </c>
      <c r="R1377" s="103"/>
      <c r="S1377" s="103"/>
    </row>
    <row r="1378" spans="1:19" x14ac:dyDescent="0.35">
      <c r="A1378" s="99" t="s">
        <v>4488</v>
      </c>
      <c r="B1378" s="100"/>
      <c r="C1378" s="101" t="s">
        <v>4490</v>
      </c>
      <c r="D1378" s="45" t="s">
        <v>7228</v>
      </c>
      <c r="E1378" s="101"/>
      <c r="F1378" s="101"/>
      <c r="G1378" s="45" t="s">
        <v>5827</v>
      </c>
      <c r="H1378" s="45" t="s">
        <v>5828</v>
      </c>
      <c r="I1378" s="101"/>
      <c r="J1378" s="93" t="s">
        <v>7427</v>
      </c>
      <c r="K1378" s="93"/>
      <c r="L1378" s="45" t="s">
        <v>7406</v>
      </c>
      <c r="M1378" s="134">
        <v>0</v>
      </c>
      <c r="N1378" s="45" t="s">
        <v>8434</v>
      </c>
      <c r="O1378" s="45" t="s">
        <v>8439</v>
      </c>
      <c r="P1378" s="101" t="s">
        <v>165</v>
      </c>
      <c r="Q1378" s="101" t="s">
        <v>80</v>
      </c>
      <c r="R1378" s="101"/>
      <c r="S1378" s="101"/>
    </row>
    <row r="1379" spans="1:19" x14ac:dyDescent="0.35">
      <c r="A1379" s="99" t="s">
        <v>4488</v>
      </c>
      <c r="B1379" s="100"/>
      <c r="C1379" s="101" t="s">
        <v>4491</v>
      </c>
      <c r="D1379" s="45" t="s">
        <v>7229</v>
      </c>
      <c r="E1379" s="101"/>
      <c r="F1379" s="101"/>
      <c r="G1379" s="45" t="s">
        <v>5829</v>
      </c>
      <c r="H1379" s="45" t="s">
        <v>5830</v>
      </c>
      <c r="I1379" s="101"/>
      <c r="J1379" s="93" t="s">
        <v>7427</v>
      </c>
      <c r="K1379" s="93"/>
      <c r="L1379" s="45" t="s">
        <v>7406</v>
      </c>
      <c r="M1379" s="134">
        <v>0</v>
      </c>
      <c r="N1379" s="45" t="s">
        <v>8434</v>
      </c>
      <c r="O1379" s="45" t="s">
        <v>8439</v>
      </c>
      <c r="P1379" s="101" t="s">
        <v>165</v>
      </c>
      <c r="Q1379" s="101" t="s">
        <v>80</v>
      </c>
      <c r="R1379" s="101"/>
      <c r="S1379" s="101"/>
    </row>
    <row r="1380" spans="1:19" x14ac:dyDescent="0.35">
      <c r="A1380" s="99" t="s">
        <v>4488</v>
      </c>
      <c r="B1380" s="100"/>
      <c r="C1380" s="101" t="s">
        <v>4505</v>
      </c>
      <c r="D1380" s="45" t="s">
        <v>7238</v>
      </c>
      <c r="E1380" s="101"/>
      <c r="F1380" s="101"/>
      <c r="G1380" s="45" t="s">
        <v>5857</v>
      </c>
      <c r="H1380" s="45" t="s">
        <v>5858</v>
      </c>
      <c r="I1380" s="101"/>
      <c r="J1380" s="93" t="s">
        <v>7427</v>
      </c>
      <c r="K1380" s="93"/>
      <c r="L1380" s="45" t="s">
        <v>7406</v>
      </c>
      <c r="M1380" s="134">
        <v>0</v>
      </c>
      <c r="N1380" s="45" t="s">
        <v>8434</v>
      </c>
      <c r="O1380" s="45" t="s">
        <v>8439</v>
      </c>
      <c r="P1380" s="101" t="s">
        <v>6299</v>
      </c>
      <c r="Q1380" s="101" t="s">
        <v>80</v>
      </c>
      <c r="R1380" s="101"/>
      <c r="S1380" s="101"/>
    </row>
    <row r="1381" spans="1:19" x14ac:dyDescent="0.35">
      <c r="A1381" s="99" t="s">
        <v>4488</v>
      </c>
      <c r="B1381" s="100"/>
      <c r="C1381" s="101" t="s">
        <v>4496</v>
      </c>
      <c r="D1381" s="45" t="s">
        <v>7239</v>
      </c>
      <c r="E1381" s="101"/>
      <c r="F1381" s="101"/>
      <c r="G1381" s="45" t="s">
        <v>5839</v>
      </c>
      <c r="H1381" s="45" t="s">
        <v>5840</v>
      </c>
      <c r="I1381" s="101"/>
      <c r="J1381" s="93" t="s">
        <v>7427</v>
      </c>
      <c r="K1381" s="93"/>
      <c r="L1381" s="45" t="s">
        <v>7406</v>
      </c>
      <c r="M1381" s="134">
        <v>0</v>
      </c>
      <c r="N1381" s="45" t="s">
        <v>8434</v>
      </c>
      <c r="O1381" s="45" t="s">
        <v>8439</v>
      </c>
      <c r="P1381" s="101" t="s">
        <v>165</v>
      </c>
      <c r="Q1381" s="101" t="s">
        <v>80</v>
      </c>
      <c r="R1381" s="101"/>
      <c r="S1381" s="101"/>
    </row>
    <row r="1382" spans="1:19" x14ac:dyDescent="0.35">
      <c r="A1382" s="99" t="s">
        <v>4488</v>
      </c>
      <c r="B1382" s="100"/>
      <c r="C1382" s="101" t="s">
        <v>4506</v>
      </c>
      <c r="D1382" s="45" t="s">
        <v>7230</v>
      </c>
      <c r="E1382" s="101"/>
      <c r="F1382" s="101"/>
      <c r="G1382" s="45" t="s">
        <v>5859</v>
      </c>
      <c r="H1382" s="45" t="s">
        <v>5860</v>
      </c>
      <c r="I1382" s="101"/>
      <c r="J1382" s="93" t="s">
        <v>7427</v>
      </c>
      <c r="K1382" s="93"/>
      <c r="L1382" s="45" t="s">
        <v>7406</v>
      </c>
      <c r="M1382" s="134">
        <v>0</v>
      </c>
      <c r="N1382" s="45" t="s">
        <v>8434</v>
      </c>
      <c r="O1382" s="45" t="s">
        <v>8439</v>
      </c>
      <c r="P1382" s="101" t="s">
        <v>6299</v>
      </c>
      <c r="Q1382" s="101" t="s">
        <v>80</v>
      </c>
      <c r="R1382" s="101"/>
      <c r="S1382" s="101"/>
    </row>
    <row r="1383" spans="1:19" x14ac:dyDescent="0.35">
      <c r="A1383" s="99" t="s">
        <v>4488</v>
      </c>
      <c r="B1383" s="100"/>
      <c r="C1383" s="101" t="s">
        <v>4494</v>
      </c>
      <c r="D1383" s="45" t="s">
        <v>7240</v>
      </c>
      <c r="E1383" s="101"/>
      <c r="F1383" s="101"/>
      <c r="G1383" s="45" t="s">
        <v>5835</v>
      </c>
      <c r="H1383" s="45" t="s">
        <v>5836</v>
      </c>
      <c r="I1383" s="101"/>
      <c r="J1383" s="93" t="s">
        <v>7427</v>
      </c>
      <c r="K1383" s="93"/>
      <c r="L1383" s="45" t="s">
        <v>7406</v>
      </c>
      <c r="M1383" s="134">
        <v>0</v>
      </c>
      <c r="N1383" s="45" t="s">
        <v>8434</v>
      </c>
      <c r="O1383" s="45" t="s">
        <v>8439</v>
      </c>
      <c r="P1383" s="101" t="s">
        <v>165</v>
      </c>
      <c r="Q1383" s="101" t="s">
        <v>80</v>
      </c>
      <c r="R1383" s="101"/>
      <c r="S1383" s="101"/>
    </row>
    <row r="1384" spans="1:19" x14ac:dyDescent="0.35">
      <c r="A1384" s="99" t="s">
        <v>4488</v>
      </c>
      <c r="B1384" s="100"/>
      <c r="C1384" s="101" t="s">
        <v>4499</v>
      </c>
      <c r="D1384" s="45" t="s">
        <v>7231</v>
      </c>
      <c r="E1384" s="101"/>
      <c r="F1384" s="101"/>
      <c r="G1384" s="45" t="s">
        <v>5845</v>
      </c>
      <c r="H1384" s="45" t="s">
        <v>5846</v>
      </c>
      <c r="I1384" s="101"/>
      <c r="J1384" s="93" t="s">
        <v>7427</v>
      </c>
      <c r="K1384" s="93"/>
      <c r="L1384" s="45" t="s">
        <v>7406</v>
      </c>
      <c r="M1384" s="134">
        <v>0</v>
      </c>
      <c r="N1384" s="45" t="s">
        <v>8434</v>
      </c>
      <c r="O1384" s="45" t="s">
        <v>8439</v>
      </c>
      <c r="P1384" s="101" t="s">
        <v>6299</v>
      </c>
      <c r="Q1384" s="101" t="s">
        <v>80</v>
      </c>
      <c r="R1384" s="101"/>
      <c r="S1384" s="101"/>
    </row>
    <row r="1385" spans="1:19" x14ac:dyDescent="0.35">
      <c r="A1385" s="99" t="s">
        <v>4488</v>
      </c>
      <c r="B1385" s="100"/>
      <c r="C1385" s="101" t="s">
        <v>4509</v>
      </c>
      <c r="D1385" s="45" t="s">
        <v>7241</v>
      </c>
      <c r="E1385" s="101"/>
      <c r="F1385" s="101"/>
      <c r="G1385" s="45" t="s">
        <v>5865</v>
      </c>
      <c r="H1385" s="45" t="s">
        <v>5866</v>
      </c>
      <c r="I1385" s="101"/>
      <c r="J1385" s="93" t="s">
        <v>7427</v>
      </c>
      <c r="K1385" s="93"/>
      <c r="L1385" s="101" t="s">
        <v>7407</v>
      </c>
      <c r="M1385" s="102">
        <v>0</v>
      </c>
      <c r="N1385" s="101" t="s">
        <v>8434</v>
      </c>
      <c r="O1385" s="101" t="s">
        <v>8439</v>
      </c>
      <c r="P1385" s="101" t="s">
        <v>100</v>
      </c>
      <c r="Q1385" s="101" t="s">
        <v>80</v>
      </c>
      <c r="R1385" s="101"/>
      <c r="S1385" s="101"/>
    </row>
    <row r="1386" spans="1:19" x14ac:dyDescent="0.35">
      <c r="A1386" s="99" t="s">
        <v>4488</v>
      </c>
      <c r="B1386" s="100"/>
      <c r="C1386" s="101" t="s">
        <v>4500</v>
      </c>
      <c r="D1386" s="45" t="s">
        <v>7232</v>
      </c>
      <c r="E1386" s="101"/>
      <c r="F1386" s="101"/>
      <c r="G1386" s="45" t="s">
        <v>5847</v>
      </c>
      <c r="H1386" s="45" t="s">
        <v>5848</v>
      </c>
      <c r="I1386" s="101"/>
      <c r="J1386" s="93" t="s">
        <v>7427</v>
      </c>
      <c r="K1386" s="93"/>
      <c r="L1386" s="45" t="s">
        <v>7406</v>
      </c>
      <c r="M1386" s="134">
        <v>0</v>
      </c>
      <c r="N1386" s="45" t="s">
        <v>8434</v>
      </c>
      <c r="O1386" s="45" t="s">
        <v>8439</v>
      </c>
      <c r="P1386" s="101" t="s">
        <v>6299</v>
      </c>
      <c r="Q1386" s="101" t="s">
        <v>80</v>
      </c>
      <c r="R1386" s="101"/>
      <c r="S1386" s="101"/>
    </row>
    <row r="1387" spans="1:19" x14ac:dyDescent="0.35">
      <c r="A1387" s="99" t="s">
        <v>4488</v>
      </c>
      <c r="B1387" s="100"/>
      <c r="C1387" s="101" t="s">
        <v>4498</v>
      </c>
      <c r="D1387" s="45" t="s">
        <v>7233</v>
      </c>
      <c r="E1387" s="101"/>
      <c r="F1387" s="101"/>
      <c r="G1387" s="45" t="s">
        <v>5843</v>
      </c>
      <c r="H1387" s="45" t="s">
        <v>5844</v>
      </c>
      <c r="I1387" s="101"/>
      <c r="J1387" s="93" t="s">
        <v>7427</v>
      </c>
      <c r="K1387" s="93"/>
      <c r="L1387" s="45" t="s">
        <v>7406</v>
      </c>
      <c r="M1387" s="134">
        <v>0</v>
      </c>
      <c r="N1387" s="45" t="s">
        <v>8434</v>
      </c>
      <c r="O1387" s="45" t="s">
        <v>8439</v>
      </c>
      <c r="P1387" s="101" t="s">
        <v>165</v>
      </c>
      <c r="Q1387" s="101" t="s">
        <v>80</v>
      </c>
      <c r="R1387" s="101"/>
      <c r="S1387" s="101"/>
    </row>
    <row r="1388" spans="1:19" x14ac:dyDescent="0.35">
      <c r="A1388" s="99" t="s">
        <v>4488</v>
      </c>
      <c r="B1388" s="100"/>
      <c r="C1388" s="101" t="s">
        <v>4507</v>
      </c>
      <c r="D1388" s="45" t="s">
        <v>7234</v>
      </c>
      <c r="E1388" s="101"/>
      <c r="F1388" s="101"/>
      <c r="G1388" s="45" t="s">
        <v>5861</v>
      </c>
      <c r="H1388" s="45" t="s">
        <v>5862</v>
      </c>
      <c r="I1388" s="101"/>
      <c r="J1388" s="93" t="s">
        <v>7427</v>
      </c>
      <c r="K1388" s="93"/>
      <c r="L1388" s="45" t="s">
        <v>7406</v>
      </c>
      <c r="M1388" s="134">
        <v>0</v>
      </c>
      <c r="N1388" s="45" t="s">
        <v>8434</v>
      </c>
      <c r="O1388" s="45" t="s">
        <v>8439</v>
      </c>
      <c r="P1388" s="101" t="s">
        <v>6299</v>
      </c>
      <c r="Q1388" s="101" t="s">
        <v>80</v>
      </c>
      <c r="R1388" s="101"/>
      <c r="S1388" s="101"/>
    </row>
    <row r="1389" spans="1:19" x14ac:dyDescent="0.35">
      <c r="A1389" s="99" t="s">
        <v>4488</v>
      </c>
      <c r="B1389" s="100"/>
      <c r="C1389" s="101" t="s">
        <v>4495</v>
      </c>
      <c r="D1389" s="45" t="s">
        <v>7242</v>
      </c>
      <c r="E1389" s="101"/>
      <c r="F1389" s="101"/>
      <c r="G1389" s="45" t="s">
        <v>5837</v>
      </c>
      <c r="H1389" s="45" t="s">
        <v>5838</v>
      </c>
      <c r="I1389" s="101"/>
      <c r="J1389" s="93" t="s">
        <v>7427</v>
      </c>
      <c r="K1389" s="93"/>
      <c r="L1389" s="45" t="s">
        <v>7406</v>
      </c>
      <c r="M1389" s="134">
        <v>0</v>
      </c>
      <c r="N1389" s="45" t="s">
        <v>8434</v>
      </c>
      <c r="O1389" s="45" t="s">
        <v>8439</v>
      </c>
      <c r="P1389" s="101" t="s">
        <v>165</v>
      </c>
      <c r="Q1389" s="101" t="s">
        <v>80</v>
      </c>
      <c r="R1389" s="101"/>
      <c r="S1389" s="101"/>
    </row>
    <row r="1390" spans="1:19" x14ac:dyDescent="0.35">
      <c r="A1390" s="99" t="s">
        <v>4488</v>
      </c>
      <c r="B1390" s="100"/>
      <c r="C1390" s="101" t="s">
        <v>4503</v>
      </c>
      <c r="D1390" s="45" t="s">
        <v>7243</v>
      </c>
      <c r="E1390" s="101"/>
      <c r="F1390" s="101"/>
      <c r="G1390" s="45" t="s">
        <v>5853</v>
      </c>
      <c r="H1390" s="45" t="s">
        <v>5854</v>
      </c>
      <c r="I1390" s="101"/>
      <c r="J1390" s="93" t="s">
        <v>7427</v>
      </c>
      <c r="K1390" s="93"/>
      <c r="L1390" s="45" t="s">
        <v>7406</v>
      </c>
      <c r="M1390" s="134">
        <v>0</v>
      </c>
      <c r="N1390" s="45" t="s">
        <v>8434</v>
      </c>
      <c r="O1390" s="45" t="s">
        <v>8439</v>
      </c>
      <c r="P1390" s="101" t="s">
        <v>6299</v>
      </c>
      <c r="Q1390" s="101" t="s">
        <v>80</v>
      </c>
      <c r="R1390" s="101"/>
      <c r="S1390" s="101"/>
    </row>
    <row r="1391" spans="1:19" x14ac:dyDescent="0.35">
      <c r="A1391" s="99" t="s">
        <v>4488</v>
      </c>
      <c r="B1391" s="100"/>
      <c r="C1391" s="101" t="s">
        <v>4504</v>
      </c>
      <c r="D1391" s="45" t="s">
        <v>7244</v>
      </c>
      <c r="E1391" s="101"/>
      <c r="F1391" s="101"/>
      <c r="G1391" s="45" t="s">
        <v>5855</v>
      </c>
      <c r="H1391" s="45" t="s">
        <v>5856</v>
      </c>
      <c r="I1391" s="101"/>
      <c r="J1391" s="93" t="s">
        <v>7427</v>
      </c>
      <c r="K1391" s="93"/>
      <c r="L1391" s="45" t="s">
        <v>7406</v>
      </c>
      <c r="M1391" s="134">
        <v>0</v>
      </c>
      <c r="N1391" s="45" t="s">
        <v>8434</v>
      </c>
      <c r="O1391" s="45" t="s">
        <v>8439</v>
      </c>
      <c r="P1391" s="101" t="s">
        <v>6299</v>
      </c>
      <c r="Q1391" s="101" t="s">
        <v>80</v>
      </c>
      <c r="R1391" s="101"/>
      <c r="S1391" s="101"/>
    </row>
    <row r="1392" spans="1:19" x14ac:dyDescent="0.35">
      <c r="A1392" s="99" t="s">
        <v>4488</v>
      </c>
      <c r="B1392" s="100"/>
      <c r="C1392" s="101" t="s">
        <v>4492</v>
      </c>
      <c r="D1392" s="45" t="s">
        <v>7235</v>
      </c>
      <c r="E1392" s="101"/>
      <c r="F1392" s="101"/>
      <c r="G1392" s="45" t="s">
        <v>5831</v>
      </c>
      <c r="H1392" s="45" t="s">
        <v>5832</v>
      </c>
      <c r="I1392" s="101"/>
      <c r="J1392" s="93" t="s">
        <v>7427</v>
      </c>
      <c r="K1392" s="93"/>
      <c r="L1392" s="45" t="s">
        <v>7406</v>
      </c>
      <c r="M1392" s="134">
        <v>0</v>
      </c>
      <c r="N1392" s="45" t="s">
        <v>8434</v>
      </c>
      <c r="O1392" s="45" t="s">
        <v>8439</v>
      </c>
      <c r="P1392" s="101" t="s">
        <v>165</v>
      </c>
      <c r="Q1392" s="101" t="s">
        <v>80</v>
      </c>
      <c r="R1392" s="101"/>
      <c r="S1392" s="101"/>
    </row>
    <row r="1393" spans="1:19" x14ac:dyDescent="0.35">
      <c r="A1393" s="99" t="s">
        <v>4488</v>
      </c>
      <c r="B1393" s="100"/>
      <c r="C1393" s="101" t="s">
        <v>4493</v>
      </c>
      <c r="D1393" s="45" t="s">
        <v>7236</v>
      </c>
      <c r="E1393" s="101"/>
      <c r="F1393" s="101"/>
      <c r="G1393" s="45" t="s">
        <v>5833</v>
      </c>
      <c r="H1393" s="45" t="s">
        <v>5834</v>
      </c>
      <c r="I1393" s="101"/>
      <c r="J1393" s="93" t="s">
        <v>7427</v>
      </c>
      <c r="K1393" s="93"/>
      <c r="L1393" s="45" t="s">
        <v>7406</v>
      </c>
      <c r="M1393" s="134">
        <v>0</v>
      </c>
      <c r="N1393" s="45" t="s">
        <v>8434</v>
      </c>
      <c r="O1393" s="45" t="s">
        <v>8439</v>
      </c>
      <c r="P1393" s="101" t="s">
        <v>165</v>
      </c>
      <c r="Q1393" s="101" t="s">
        <v>80</v>
      </c>
      <c r="R1393" s="101"/>
      <c r="S1393" s="101"/>
    </row>
    <row r="1394" spans="1:19" x14ac:dyDescent="0.35">
      <c r="A1394" s="99" t="s">
        <v>4488</v>
      </c>
      <c r="B1394" s="100"/>
      <c r="C1394" s="101" t="s">
        <v>4502</v>
      </c>
      <c r="D1394" s="45" t="s">
        <v>7245</v>
      </c>
      <c r="E1394" s="101"/>
      <c r="F1394" s="101"/>
      <c r="G1394" s="45" t="s">
        <v>5851</v>
      </c>
      <c r="H1394" s="45" t="s">
        <v>5852</v>
      </c>
      <c r="I1394" s="101"/>
      <c r="J1394" s="93" t="s">
        <v>7427</v>
      </c>
      <c r="K1394" s="93"/>
      <c r="L1394" s="45" t="s">
        <v>7406</v>
      </c>
      <c r="M1394" s="134">
        <v>0</v>
      </c>
      <c r="N1394" s="45" t="s">
        <v>8434</v>
      </c>
      <c r="O1394" s="45" t="s">
        <v>8439</v>
      </c>
      <c r="P1394" s="101" t="s">
        <v>6299</v>
      </c>
      <c r="Q1394" s="101" t="s">
        <v>80</v>
      </c>
      <c r="R1394" s="101"/>
      <c r="S1394" s="101"/>
    </row>
    <row r="1395" spans="1:19" x14ac:dyDescent="0.35">
      <c r="A1395" s="99" t="s">
        <v>4488</v>
      </c>
      <c r="B1395" s="100"/>
      <c r="C1395" s="101" t="s">
        <v>4501</v>
      </c>
      <c r="D1395" s="45" t="s">
        <v>7246</v>
      </c>
      <c r="E1395" s="101"/>
      <c r="F1395" s="101"/>
      <c r="G1395" s="45" t="s">
        <v>5849</v>
      </c>
      <c r="H1395" s="45" t="s">
        <v>5850</v>
      </c>
      <c r="I1395" s="101"/>
      <c r="J1395" s="93" t="s">
        <v>7427</v>
      </c>
      <c r="K1395" s="93"/>
      <c r="L1395" s="45" t="s">
        <v>7406</v>
      </c>
      <c r="M1395" s="134">
        <v>0</v>
      </c>
      <c r="N1395" s="45" t="s">
        <v>8434</v>
      </c>
      <c r="O1395" s="45" t="s">
        <v>8439</v>
      </c>
      <c r="P1395" s="101" t="s">
        <v>6299</v>
      </c>
      <c r="Q1395" s="101" t="s">
        <v>80</v>
      </c>
      <c r="R1395" s="101"/>
      <c r="S1395" s="101"/>
    </row>
    <row r="1396" spans="1:19" x14ac:dyDescent="0.35">
      <c r="A1396" s="99" t="s">
        <v>4488</v>
      </c>
      <c r="B1396" s="100"/>
      <c r="C1396" s="101" t="s">
        <v>4510</v>
      </c>
      <c r="D1396" s="45" t="s">
        <v>7247</v>
      </c>
      <c r="E1396" s="101"/>
      <c r="F1396" s="101"/>
      <c r="G1396" s="45" t="s">
        <v>5867</v>
      </c>
      <c r="H1396" s="45" t="s">
        <v>5868</v>
      </c>
      <c r="I1396" s="101"/>
      <c r="J1396" s="93" t="s">
        <v>7427</v>
      </c>
      <c r="K1396" s="93"/>
      <c r="L1396" s="101" t="s">
        <v>7406</v>
      </c>
      <c r="M1396" s="102">
        <v>0</v>
      </c>
      <c r="N1396" s="101" t="s">
        <v>8434</v>
      </c>
      <c r="O1396" s="101" t="s">
        <v>8439</v>
      </c>
      <c r="P1396" s="101" t="s">
        <v>100</v>
      </c>
      <c r="Q1396" s="101" t="s">
        <v>80</v>
      </c>
      <c r="R1396" s="101"/>
      <c r="S1396" s="101"/>
    </row>
    <row r="1397" spans="1:19" x14ac:dyDescent="0.35">
      <c r="A1397" s="99" t="s">
        <v>4488</v>
      </c>
      <c r="B1397" s="100"/>
      <c r="C1397" s="101" t="s">
        <v>4497</v>
      </c>
      <c r="D1397" s="45" t="s">
        <v>7237</v>
      </c>
      <c r="E1397" s="101"/>
      <c r="F1397" s="101"/>
      <c r="G1397" s="45" t="s">
        <v>5841</v>
      </c>
      <c r="H1397" s="45" t="s">
        <v>5842</v>
      </c>
      <c r="I1397" s="101"/>
      <c r="J1397" s="93" t="s">
        <v>7427</v>
      </c>
      <c r="K1397" s="93"/>
      <c r="L1397" s="45" t="s">
        <v>7406</v>
      </c>
      <c r="M1397" s="134">
        <v>0</v>
      </c>
      <c r="N1397" s="45" t="s">
        <v>8434</v>
      </c>
      <c r="O1397" s="45" t="s">
        <v>8439</v>
      </c>
      <c r="P1397" s="101" t="s">
        <v>165</v>
      </c>
      <c r="Q1397" s="101" t="s">
        <v>80</v>
      </c>
      <c r="R1397" s="101"/>
      <c r="S1397" s="101"/>
    </row>
    <row r="1398" spans="1:19" x14ac:dyDescent="0.35">
      <c r="A1398" s="99" t="s">
        <v>4488</v>
      </c>
      <c r="B1398" s="100"/>
      <c r="C1398" s="101" t="s">
        <v>4511</v>
      </c>
      <c r="D1398" s="45" t="s">
        <v>7248</v>
      </c>
      <c r="E1398" s="101"/>
      <c r="F1398" s="101"/>
      <c r="G1398" s="45" t="s">
        <v>5869</v>
      </c>
      <c r="H1398" s="45" t="s">
        <v>5870</v>
      </c>
      <c r="I1398" s="101"/>
      <c r="J1398" s="93" t="s">
        <v>7427</v>
      </c>
      <c r="K1398" s="93"/>
      <c r="L1398" s="101" t="s">
        <v>7406</v>
      </c>
      <c r="M1398" s="102">
        <v>0</v>
      </c>
      <c r="N1398" s="101" t="s">
        <v>8434</v>
      </c>
      <c r="O1398" s="101" t="s">
        <v>8439</v>
      </c>
      <c r="P1398" s="101" t="s">
        <v>100</v>
      </c>
      <c r="Q1398" s="101" t="s">
        <v>80</v>
      </c>
      <c r="R1398" s="101"/>
      <c r="S1398" s="101"/>
    </row>
    <row r="1399" spans="1:19" x14ac:dyDescent="0.35">
      <c r="A1399" s="99" t="s">
        <v>4488</v>
      </c>
      <c r="B1399" s="100"/>
      <c r="C1399" s="101" t="s">
        <v>4512</v>
      </c>
      <c r="D1399" s="45" t="s">
        <v>7249</v>
      </c>
      <c r="E1399" s="101"/>
      <c r="F1399" s="101"/>
      <c r="G1399" s="45" t="s">
        <v>5871</v>
      </c>
      <c r="H1399" s="45" t="s">
        <v>5872</v>
      </c>
      <c r="I1399" s="101"/>
      <c r="J1399" s="93" t="s">
        <v>7427</v>
      </c>
      <c r="K1399" s="93"/>
      <c r="L1399" s="101" t="s">
        <v>7406</v>
      </c>
      <c r="M1399" s="102">
        <v>0</v>
      </c>
      <c r="N1399" s="101" t="s">
        <v>8434</v>
      </c>
      <c r="O1399" s="101" t="s">
        <v>8439</v>
      </c>
      <c r="P1399" s="101" t="s">
        <v>100</v>
      </c>
      <c r="Q1399" s="101" t="s">
        <v>80</v>
      </c>
      <c r="R1399" s="101"/>
      <c r="S1399" s="101"/>
    </row>
    <row r="1400" spans="1:19" x14ac:dyDescent="0.35">
      <c r="A1400" s="99" t="s">
        <v>4488</v>
      </c>
      <c r="B1400" s="100"/>
      <c r="C1400" s="101" t="s">
        <v>4513</v>
      </c>
      <c r="D1400" s="45" t="s">
        <v>7250</v>
      </c>
      <c r="E1400" s="101"/>
      <c r="F1400" s="101"/>
      <c r="G1400" s="45" t="s">
        <v>5873</v>
      </c>
      <c r="H1400" s="45" t="s">
        <v>5874</v>
      </c>
      <c r="I1400" s="101"/>
      <c r="J1400" s="93" t="s">
        <v>7427</v>
      </c>
      <c r="K1400" s="93"/>
      <c r="L1400" s="101" t="s">
        <v>7406</v>
      </c>
      <c r="M1400" s="102">
        <v>0</v>
      </c>
      <c r="N1400" s="101" t="s">
        <v>8434</v>
      </c>
      <c r="O1400" s="101" t="s">
        <v>8439</v>
      </c>
      <c r="P1400" s="101" t="s">
        <v>100</v>
      </c>
      <c r="Q1400" s="101" t="s">
        <v>80</v>
      </c>
      <c r="R1400" s="101"/>
      <c r="S1400" s="101"/>
    </row>
    <row r="1401" spans="1:19" x14ac:dyDescent="0.35">
      <c r="A1401" s="99" t="s">
        <v>4488</v>
      </c>
      <c r="B1401" s="100"/>
      <c r="C1401" s="101" t="s">
        <v>4515</v>
      </c>
      <c r="D1401" s="45" t="s">
        <v>7251</v>
      </c>
      <c r="E1401" s="101"/>
      <c r="F1401" s="101"/>
      <c r="G1401" s="45" t="s">
        <v>5877</v>
      </c>
      <c r="H1401" s="45" t="s">
        <v>5878</v>
      </c>
      <c r="I1401" s="101"/>
      <c r="J1401" s="93" t="s">
        <v>7427</v>
      </c>
      <c r="K1401" s="93"/>
      <c r="L1401" s="101" t="s">
        <v>7406</v>
      </c>
      <c r="M1401" s="102">
        <v>0</v>
      </c>
      <c r="N1401" s="101" t="s">
        <v>8434</v>
      </c>
      <c r="O1401" s="101" t="s">
        <v>8439</v>
      </c>
      <c r="P1401" s="101" t="s">
        <v>100</v>
      </c>
      <c r="Q1401" s="101" t="s">
        <v>80</v>
      </c>
      <c r="R1401" s="101"/>
      <c r="S1401" s="101"/>
    </row>
    <row r="1402" spans="1:19" x14ac:dyDescent="0.35">
      <c r="A1402" s="99" t="s">
        <v>4488</v>
      </c>
      <c r="B1402" s="100"/>
      <c r="C1402" s="101" t="s">
        <v>4514</v>
      </c>
      <c r="D1402" s="45" t="s">
        <v>7252</v>
      </c>
      <c r="E1402" s="101"/>
      <c r="F1402" s="101"/>
      <c r="G1402" s="45" t="s">
        <v>5875</v>
      </c>
      <c r="H1402" s="45" t="s">
        <v>5876</v>
      </c>
      <c r="I1402" s="101"/>
      <c r="J1402" s="93" t="s">
        <v>7427</v>
      </c>
      <c r="K1402" s="93"/>
      <c r="L1402" s="101" t="s">
        <v>7406</v>
      </c>
      <c r="M1402" s="102">
        <v>0</v>
      </c>
      <c r="N1402" s="101" t="s">
        <v>8434</v>
      </c>
      <c r="O1402" s="101" t="s">
        <v>8439</v>
      </c>
      <c r="P1402" s="101" t="s">
        <v>100</v>
      </c>
      <c r="Q1402" s="101" t="s">
        <v>80</v>
      </c>
      <c r="R1402" s="101"/>
      <c r="S1402" s="101"/>
    </row>
    <row r="1403" spans="1:19" x14ac:dyDescent="0.35">
      <c r="A1403" s="99" t="s">
        <v>4488</v>
      </c>
      <c r="B1403" s="100"/>
      <c r="C1403" s="101" t="s">
        <v>4508</v>
      </c>
      <c r="D1403" s="45" t="s">
        <v>7253</v>
      </c>
      <c r="E1403" s="101"/>
      <c r="F1403" s="101"/>
      <c r="G1403" s="45" t="s">
        <v>5863</v>
      </c>
      <c r="H1403" s="45" t="s">
        <v>5864</v>
      </c>
      <c r="I1403" s="101"/>
      <c r="J1403" s="93" t="s">
        <v>7427</v>
      </c>
      <c r="K1403" s="93"/>
      <c r="L1403" s="101" t="s">
        <v>7406</v>
      </c>
      <c r="M1403" s="102">
        <v>0</v>
      </c>
      <c r="N1403" s="101" t="s">
        <v>8434</v>
      </c>
      <c r="O1403" s="101" t="s">
        <v>8439</v>
      </c>
      <c r="P1403" s="101" t="s">
        <v>100</v>
      </c>
      <c r="Q1403" s="101" t="s">
        <v>80</v>
      </c>
      <c r="R1403" s="101"/>
      <c r="S1403" s="101"/>
    </row>
    <row r="1404" spans="1:19" x14ac:dyDescent="0.35">
      <c r="A1404" s="99" t="s">
        <v>4488</v>
      </c>
      <c r="B1404" s="100"/>
      <c r="C1404" s="101" t="s">
        <v>4516</v>
      </c>
      <c r="D1404" s="45" t="s">
        <v>7254</v>
      </c>
      <c r="E1404" s="101"/>
      <c r="F1404" s="101"/>
      <c r="G1404" s="45" t="s">
        <v>5879</v>
      </c>
      <c r="H1404" s="45" t="s">
        <v>5880</v>
      </c>
      <c r="I1404" s="101"/>
      <c r="J1404" s="93" t="s">
        <v>7427</v>
      </c>
      <c r="K1404" s="93"/>
      <c r="L1404" s="101" t="s">
        <v>7406</v>
      </c>
      <c r="M1404" s="102">
        <v>0</v>
      </c>
      <c r="N1404" s="101" t="s">
        <v>8434</v>
      </c>
      <c r="O1404" s="101" t="s">
        <v>8439</v>
      </c>
      <c r="P1404" s="101" t="s">
        <v>100</v>
      </c>
      <c r="Q1404" s="101" t="s">
        <v>80</v>
      </c>
      <c r="R1404" s="101"/>
      <c r="S1404" s="101"/>
    </row>
    <row r="1405" spans="1:19" x14ac:dyDescent="0.35">
      <c r="A1405" s="99" t="s">
        <v>4488</v>
      </c>
      <c r="B1405" s="100"/>
      <c r="C1405" s="101" t="s">
        <v>4517</v>
      </c>
      <c r="D1405" s="45" t="s">
        <v>7255</v>
      </c>
      <c r="E1405" s="101"/>
      <c r="F1405" s="101"/>
      <c r="G1405" s="45" t="s">
        <v>5881</v>
      </c>
      <c r="H1405" s="45" t="s">
        <v>5882</v>
      </c>
      <c r="I1405" s="101"/>
      <c r="J1405" s="93" t="s">
        <v>7427</v>
      </c>
      <c r="K1405" s="93"/>
      <c r="L1405" s="101" t="s">
        <v>7406</v>
      </c>
      <c r="M1405" s="102">
        <v>0</v>
      </c>
      <c r="N1405" s="101" t="s">
        <v>8434</v>
      </c>
      <c r="O1405" s="101" t="s">
        <v>8439</v>
      </c>
      <c r="P1405" s="101" t="s">
        <v>100</v>
      </c>
      <c r="Q1405" s="101" t="s">
        <v>80</v>
      </c>
      <c r="R1405" s="101"/>
      <c r="S1405" s="101"/>
    </row>
    <row r="1406" spans="1:19" x14ac:dyDescent="0.35">
      <c r="A1406" s="99" t="s">
        <v>4488</v>
      </c>
      <c r="B1406" s="100"/>
      <c r="C1406" s="101" t="s">
        <v>4518</v>
      </c>
      <c r="D1406" s="45" t="s">
        <v>7256</v>
      </c>
      <c r="E1406" s="101"/>
      <c r="F1406" s="101"/>
      <c r="G1406" s="45" t="s">
        <v>5883</v>
      </c>
      <c r="H1406" s="45" t="s">
        <v>5884</v>
      </c>
      <c r="I1406" s="101"/>
      <c r="J1406" s="93" t="s">
        <v>7427</v>
      </c>
      <c r="K1406" s="93"/>
      <c r="L1406" s="101" t="s">
        <v>7406</v>
      </c>
      <c r="M1406" s="102">
        <v>0</v>
      </c>
      <c r="N1406" s="101" t="s">
        <v>8434</v>
      </c>
      <c r="O1406" s="101" t="s">
        <v>8439</v>
      </c>
      <c r="P1406" s="101" t="s">
        <v>100</v>
      </c>
      <c r="Q1406" s="101" t="s">
        <v>80</v>
      </c>
      <c r="R1406" s="101"/>
      <c r="S1406" s="101"/>
    </row>
    <row r="1407" spans="1:19" x14ac:dyDescent="0.35">
      <c r="A1407" s="99" t="s">
        <v>4488</v>
      </c>
      <c r="B1407" s="100"/>
      <c r="C1407" s="101" t="s">
        <v>4489</v>
      </c>
      <c r="D1407" s="45" t="s">
        <v>7227</v>
      </c>
      <c r="E1407" s="101"/>
      <c r="F1407" s="101"/>
      <c r="G1407" s="45" t="s">
        <v>5826</v>
      </c>
      <c r="H1407" s="45" t="s">
        <v>2820</v>
      </c>
      <c r="I1407" s="101"/>
      <c r="J1407" s="93" t="s">
        <v>7427</v>
      </c>
      <c r="K1407" s="93"/>
      <c r="L1407" s="45" t="s">
        <v>7406</v>
      </c>
      <c r="M1407" s="134">
        <v>0</v>
      </c>
      <c r="N1407" s="45" t="s">
        <v>8434</v>
      </c>
      <c r="O1407" s="45" t="s">
        <v>8439</v>
      </c>
      <c r="P1407" s="101" t="s">
        <v>139</v>
      </c>
      <c r="Q1407" s="101" t="s">
        <v>80</v>
      </c>
      <c r="R1407" s="101"/>
      <c r="S1407" s="101"/>
    </row>
    <row r="1408" spans="1:19" x14ac:dyDescent="0.35">
      <c r="A1408" s="99" t="s">
        <v>4488</v>
      </c>
      <c r="B1408" s="100"/>
      <c r="C1408" s="101" t="s">
        <v>4519</v>
      </c>
      <c r="D1408" s="45" t="s">
        <v>7257</v>
      </c>
      <c r="E1408" s="101"/>
      <c r="F1408" s="101"/>
      <c r="G1408" s="45" t="s">
        <v>5885</v>
      </c>
      <c r="H1408" s="45" t="s">
        <v>5886</v>
      </c>
      <c r="I1408" s="101"/>
      <c r="J1408" s="93" t="s">
        <v>7427</v>
      </c>
      <c r="K1408" s="93"/>
      <c r="L1408" s="101" t="s">
        <v>7406</v>
      </c>
      <c r="M1408" s="102">
        <v>0</v>
      </c>
      <c r="N1408" s="101" t="s">
        <v>8434</v>
      </c>
      <c r="O1408" s="101" t="s">
        <v>8439</v>
      </c>
      <c r="P1408" s="101" t="s">
        <v>100</v>
      </c>
      <c r="Q1408" s="101" t="s">
        <v>80</v>
      </c>
      <c r="R1408" s="101"/>
      <c r="S1408" s="101"/>
    </row>
    <row r="1409" spans="1:19" x14ac:dyDescent="0.35">
      <c r="A1409" s="99" t="s">
        <v>77</v>
      </c>
      <c r="B1409" s="102">
        <v>-99</v>
      </c>
      <c r="C1409" s="101" t="s">
        <v>6754</v>
      </c>
      <c r="D1409" s="45" t="s">
        <v>7258</v>
      </c>
      <c r="E1409" s="101"/>
      <c r="F1409" s="101"/>
      <c r="G1409" s="101" t="s">
        <v>6755</v>
      </c>
      <c r="H1409" s="101" t="s">
        <v>6756</v>
      </c>
      <c r="I1409" s="101"/>
      <c r="J1409" s="93" t="s">
        <v>7427</v>
      </c>
      <c r="K1409" s="93"/>
      <c r="L1409" s="119" t="s">
        <v>7407</v>
      </c>
      <c r="M1409" s="143"/>
      <c r="N1409" s="119"/>
      <c r="O1409" s="119"/>
      <c r="P1409" s="101" t="s">
        <v>2986</v>
      </c>
      <c r="Q1409" s="101" t="s">
        <v>74</v>
      </c>
      <c r="R1409" s="101"/>
      <c r="S1409" s="101"/>
    </row>
    <row r="1410" spans="1:19" x14ac:dyDescent="0.35">
      <c r="A1410" s="99" t="s">
        <v>77</v>
      </c>
      <c r="B1410" s="102">
        <v>-99</v>
      </c>
      <c r="C1410" s="101" t="s">
        <v>2981</v>
      </c>
      <c r="D1410" s="101"/>
      <c r="E1410" s="101"/>
      <c r="F1410" s="101"/>
      <c r="G1410" s="101" t="s">
        <v>6752</v>
      </c>
      <c r="H1410" s="101" t="s">
        <v>6753</v>
      </c>
      <c r="I1410" s="101"/>
      <c r="J1410" s="51" t="s">
        <v>7427</v>
      </c>
      <c r="K1410" s="51"/>
      <c r="L1410" s="45" t="s">
        <v>7408</v>
      </c>
      <c r="M1410" s="134">
        <v>0</v>
      </c>
      <c r="N1410" s="45" t="s">
        <v>8434</v>
      </c>
      <c r="O1410" s="45"/>
      <c r="P1410" s="101" t="s">
        <v>3936</v>
      </c>
      <c r="Q1410" s="101" t="s">
        <v>74</v>
      </c>
      <c r="R1410" s="101"/>
      <c r="S1410" s="101"/>
    </row>
    <row r="1411" spans="1:19" x14ac:dyDescent="0.35">
      <c r="A1411" s="107" t="s">
        <v>77</v>
      </c>
      <c r="B1411" s="124">
        <v>1</v>
      </c>
      <c r="C1411" s="107" t="s">
        <v>4029</v>
      </c>
      <c r="D1411" s="50" t="s">
        <v>6457</v>
      </c>
      <c r="E1411" s="107" t="s">
        <v>8388</v>
      </c>
      <c r="F1411" s="107" t="s">
        <v>7918</v>
      </c>
      <c r="G1411" s="107" t="s">
        <v>4903</v>
      </c>
      <c r="H1411" s="107" t="s">
        <v>4904</v>
      </c>
      <c r="I1411" s="107"/>
      <c r="J1411" s="52" t="s">
        <v>7427</v>
      </c>
      <c r="K1411" s="52"/>
      <c r="L1411" s="107" t="s">
        <v>7407</v>
      </c>
      <c r="M1411" s="124" t="s">
        <v>8433</v>
      </c>
      <c r="N1411" s="107" t="s">
        <v>8435</v>
      </c>
      <c r="O1411" s="107" t="s">
        <v>8438</v>
      </c>
      <c r="P1411" s="107" t="s">
        <v>100</v>
      </c>
      <c r="Q1411" s="107" t="s">
        <v>74</v>
      </c>
      <c r="R1411" s="107"/>
      <c r="S1411" s="107"/>
    </row>
    <row r="1412" spans="1:19" x14ac:dyDescent="0.35">
      <c r="A1412" s="101" t="s">
        <v>77</v>
      </c>
      <c r="B1412" s="83">
        <v>2</v>
      </c>
      <c r="C1412" s="49" t="s">
        <v>236</v>
      </c>
      <c r="D1412" s="49" t="s">
        <v>1915</v>
      </c>
      <c r="E1412" s="45" t="s">
        <v>8360</v>
      </c>
      <c r="F1412" s="63" t="s">
        <v>7629</v>
      </c>
      <c r="G1412" s="49" t="s">
        <v>550</v>
      </c>
      <c r="H1412" s="49" t="s">
        <v>573</v>
      </c>
      <c r="I1412" s="63" t="s">
        <v>2423</v>
      </c>
      <c r="J1412" s="51" t="s">
        <v>7427</v>
      </c>
      <c r="K1412" s="51"/>
      <c r="L1412" s="49" t="s">
        <v>91</v>
      </c>
      <c r="M1412" s="136" t="s">
        <v>8433</v>
      </c>
      <c r="N1412" s="51" t="s">
        <v>8435</v>
      </c>
      <c r="O1412" s="51" t="s">
        <v>8438</v>
      </c>
      <c r="P1412" s="101" t="s">
        <v>92</v>
      </c>
      <c r="Q1412" s="101" t="s">
        <v>74</v>
      </c>
      <c r="R1412" s="101"/>
      <c r="S1412" s="101"/>
    </row>
    <row r="1413" spans="1:19" x14ac:dyDescent="0.35">
      <c r="A1413" s="101" t="s">
        <v>77</v>
      </c>
      <c r="B1413" s="83">
        <v>3</v>
      </c>
      <c r="C1413" s="49" t="s">
        <v>251</v>
      </c>
      <c r="D1413" s="49" t="s">
        <v>2053</v>
      </c>
      <c r="E1413" s="45" t="s">
        <v>8361</v>
      </c>
      <c r="F1413" s="63" t="s">
        <v>7512</v>
      </c>
      <c r="G1413" s="49" t="s">
        <v>574</v>
      </c>
      <c r="H1413" s="49" t="s">
        <v>575</v>
      </c>
      <c r="I1413" s="63" t="s">
        <v>2424</v>
      </c>
      <c r="J1413" s="51" t="s">
        <v>7427</v>
      </c>
      <c r="K1413" s="51"/>
      <c r="L1413" s="49" t="s">
        <v>153</v>
      </c>
      <c r="M1413" s="136" t="s">
        <v>8433</v>
      </c>
      <c r="N1413" s="51" t="s">
        <v>8434</v>
      </c>
      <c r="O1413" s="51" t="s">
        <v>8438</v>
      </c>
      <c r="P1413" s="101" t="s">
        <v>153</v>
      </c>
      <c r="Q1413" s="101" t="s">
        <v>74</v>
      </c>
      <c r="R1413" s="101"/>
      <c r="S1413" s="101"/>
    </row>
    <row r="1414" spans="1:19" x14ac:dyDescent="0.35">
      <c r="A1414" s="101" t="s">
        <v>77</v>
      </c>
      <c r="B1414" s="83">
        <v>4</v>
      </c>
      <c r="C1414" s="49" t="s">
        <v>253</v>
      </c>
      <c r="D1414" s="49" t="s">
        <v>6471</v>
      </c>
      <c r="E1414" s="45" t="s">
        <v>8362</v>
      </c>
      <c r="F1414" s="63" t="s">
        <v>2244</v>
      </c>
      <c r="G1414" s="49" t="s">
        <v>578</v>
      </c>
      <c r="H1414" s="49" t="s">
        <v>579</v>
      </c>
      <c r="I1414" s="63" t="s">
        <v>2426</v>
      </c>
      <c r="J1414" s="51" t="s">
        <v>7427</v>
      </c>
      <c r="K1414" s="51"/>
      <c r="L1414" s="45" t="s">
        <v>7406</v>
      </c>
      <c r="M1414" s="134">
        <v>2</v>
      </c>
      <c r="N1414" s="45" t="s">
        <v>8434</v>
      </c>
      <c r="O1414" s="45" t="s">
        <v>8439</v>
      </c>
      <c r="P1414" s="101" t="s">
        <v>235</v>
      </c>
      <c r="Q1414" s="101" t="s">
        <v>74</v>
      </c>
      <c r="R1414" s="101"/>
      <c r="S1414" s="101"/>
    </row>
    <row r="1415" spans="1:19" x14ac:dyDescent="0.35">
      <c r="A1415" s="101" t="s">
        <v>77</v>
      </c>
      <c r="B1415" s="83">
        <v>5</v>
      </c>
      <c r="C1415" s="49" t="s">
        <v>254</v>
      </c>
      <c r="D1415" s="49" t="s">
        <v>6472</v>
      </c>
      <c r="E1415" s="45" t="s">
        <v>8363</v>
      </c>
      <c r="F1415" s="63" t="s">
        <v>2243</v>
      </c>
      <c r="G1415" s="49" t="s">
        <v>580</v>
      </c>
      <c r="H1415" s="49" t="s">
        <v>581</v>
      </c>
      <c r="I1415" s="63" t="s">
        <v>2427</v>
      </c>
      <c r="J1415" s="51" t="s">
        <v>7427</v>
      </c>
      <c r="K1415" s="51"/>
      <c r="L1415" s="45" t="s">
        <v>7406</v>
      </c>
      <c r="M1415" s="134">
        <v>2</v>
      </c>
      <c r="N1415" s="45" t="s">
        <v>8434</v>
      </c>
      <c r="O1415" s="45" t="s">
        <v>8439</v>
      </c>
      <c r="P1415" s="101" t="s">
        <v>235</v>
      </c>
      <c r="Q1415" s="101" t="s">
        <v>74</v>
      </c>
      <c r="R1415" s="101"/>
      <c r="S1415" s="101"/>
    </row>
    <row r="1416" spans="1:19" x14ac:dyDescent="0.35">
      <c r="A1416" s="101" t="s">
        <v>77</v>
      </c>
      <c r="B1416" s="100">
        <v>6</v>
      </c>
      <c r="C1416" s="101" t="s">
        <v>4089</v>
      </c>
      <c r="D1416" s="49" t="s">
        <v>6476</v>
      </c>
      <c r="E1416" s="101" t="s">
        <v>8382</v>
      </c>
      <c r="F1416" s="99" t="s">
        <v>7913</v>
      </c>
      <c r="G1416" s="101" t="s">
        <v>5021</v>
      </c>
      <c r="H1416" s="101" t="s">
        <v>5022</v>
      </c>
      <c r="I1416" s="101"/>
      <c r="J1416" s="51" t="s">
        <v>7427</v>
      </c>
      <c r="K1416" s="51"/>
      <c r="L1416" s="45" t="s">
        <v>7406</v>
      </c>
      <c r="M1416" s="134">
        <v>0</v>
      </c>
      <c r="N1416" s="45" t="s">
        <v>8434</v>
      </c>
      <c r="O1416" s="45" t="s">
        <v>8439</v>
      </c>
      <c r="P1416" s="101" t="s">
        <v>235</v>
      </c>
      <c r="Q1416" s="101" t="s">
        <v>74</v>
      </c>
      <c r="R1416" s="101"/>
      <c r="S1416" s="101"/>
    </row>
    <row r="1417" spans="1:19" x14ac:dyDescent="0.35">
      <c r="A1417" s="101" t="s">
        <v>77</v>
      </c>
      <c r="B1417" s="100">
        <v>7</v>
      </c>
      <c r="C1417" s="101" t="s">
        <v>4091</v>
      </c>
      <c r="D1417" s="50" t="s">
        <v>6477</v>
      </c>
      <c r="E1417" s="101" t="s">
        <v>8383</v>
      </c>
      <c r="F1417" s="99" t="s">
        <v>7914</v>
      </c>
      <c r="G1417" s="101" t="s">
        <v>5025</v>
      </c>
      <c r="H1417" s="101" t="s">
        <v>5026</v>
      </c>
      <c r="I1417" s="101"/>
      <c r="J1417" s="51" t="s">
        <v>7427</v>
      </c>
      <c r="K1417" s="51"/>
      <c r="L1417" s="45" t="s">
        <v>7406</v>
      </c>
      <c r="M1417" s="134">
        <v>0</v>
      </c>
      <c r="N1417" s="45" t="s">
        <v>8434</v>
      </c>
      <c r="O1417" s="45" t="s">
        <v>8439</v>
      </c>
      <c r="P1417" s="101" t="s">
        <v>235</v>
      </c>
      <c r="Q1417" s="101" t="s">
        <v>74</v>
      </c>
      <c r="R1417" s="101"/>
      <c r="S1417" s="101"/>
    </row>
    <row r="1418" spans="1:19" x14ac:dyDescent="0.35">
      <c r="A1418" s="101" t="s">
        <v>77</v>
      </c>
      <c r="B1418" s="100">
        <v>8</v>
      </c>
      <c r="C1418" s="107" t="s">
        <v>4090</v>
      </c>
      <c r="D1418" s="49" t="s">
        <v>6478</v>
      </c>
      <c r="E1418" s="101" t="s">
        <v>8376</v>
      </c>
      <c r="F1418" s="99" t="s">
        <v>7915</v>
      </c>
      <c r="G1418" s="101" t="s">
        <v>5023</v>
      </c>
      <c r="H1418" s="101" t="s">
        <v>5024</v>
      </c>
      <c r="I1418" s="101"/>
      <c r="J1418" s="51" t="s">
        <v>7427</v>
      </c>
      <c r="K1418" s="51"/>
      <c r="L1418" s="45" t="s">
        <v>7406</v>
      </c>
      <c r="M1418" s="134">
        <v>0</v>
      </c>
      <c r="N1418" s="45" t="s">
        <v>8434</v>
      </c>
      <c r="O1418" s="45" t="s">
        <v>8439</v>
      </c>
      <c r="P1418" s="101" t="s">
        <v>235</v>
      </c>
      <c r="Q1418" s="101" t="s">
        <v>74</v>
      </c>
      <c r="R1418" s="101"/>
      <c r="S1418" s="101"/>
    </row>
    <row r="1419" spans="1:19" x14ac:dyDescent="0.35">
      <c r="A1419" s="101" t="s">
        <v>77</v>
      </c>
      <c r="B1419" s="100">
        <v>9</v>
      </c>
      <c r="C1419" s="107" t="s">
        <v>4092</v>
      </c>
      <c r="D1419" s="49" t="s">
        <v>6478</v>
      </c>
      <c r="E1419" s="101" t="s">
        <v>8376</v>
      </c>
      <c r="F1419" s="107" t="s">
        <v>7915</v>
      </c>
      <c r="G1419" s="101" t="s">
        <v>5027</v>
      </c>
      <c r="H1419" s="101" t="s">
        <v>5028</v>
      </c>
      <c r="I1419" s="101"/>
      <c r="J1419" s="51" t="s">
        <v>7427</v>
      </c>
      <c r="K1419" s="51"/>
      <c r="L1419" s="45" t="s">
        <v>7406</v>
      </c>
      <c r="M1419" s="134">
        <v>0</v>
      </c>
      <c r="N1419" s="45" t="s">
        <v>8434</v>
      </c>
      <c r="O1419" s="45" t="s">
        <v>8439</v>
      </c>
      <c r="P1419" s="101" t="s">
        <v>235</v>
      </c>
      <c r="Q1419" s="101" t="s">
        <v>74</v>
      </c>
      <c r="R1419" s="107" t="s">
        <v>7917</v>
      </c>
      <c r="S1419" s="107"/>
    </row>
    <row r="1420" spans="1:19" x14ac:dyDescent="0.35">
      <c r="A1420" s="101" t="s">
        <v>77</v>
      </c>
      <c r="B1420" s="100">
        <v>10</v>
      </c>
      <c r="C1420" s="101" t="s">
        <v>4077</v>
      </c>
      <c r="D1420" s="45" t="s">
        <v>6462</v>
      </c>
      <c r="E1420" s="101" t="s">
        <v>8385</v>
      </c>
      <c r="F1420" s="99" t="s">
        <v>8374</v>
      </c>
      <c r="G1420" s="101" t="s">
        <v>4997</v>
      </c>
      <c r="H1420" s="101" t="s">
        <v>4998</v>
      </c>
      <c r="I1420" s="101"/>
      <c r="J1420" s="51" t="s">
        <v>7427</v>
      </c>
      <c r="K1420" s="51"/>
      <c r="L1420" s="45" t="s">
        <v>7406</v>
      </c>
      <c r="M1420" s="134">
        <v>0</v>
      </c>
      <c r="N1420" s="45" t="s">
        <v>8434</v>
      </c>
      <c r="O1420" s="45" t="s">
        <v>8439</v>
      </c>
      <c r="P1420" s="101" t="s">
        <v>235</v>
      </c>
      <c r="Q1420" s="101" t="s">
        <v>74</v>
      </c>
      <c r="R1420" s="101"/>
      <c r="S1420" s="101"/>
    </row>
    <row r="1421" spans="1:19" x14ac:dyDescent="0.35">
      <c r="A1421" s="101" t="s">
        <v>77</v>
      </c>
      <c r="B1421" s="100">
        <v>11</v>
      </c>
      <c r="C1421" s="101" t="s">
        <v>4080</v>
      </c>
      <c r="D1421" s="45" t="s">
        <v>6465</v>
      </c>
      <c r="E1421" s="101" t="s">
        <v>8381</v>
      </c>
      <c r="F1421" s="99" t="s">
        <v>8373</v>
      </c>
      <c r="G1421" s="101" t="s">
        <v>5003</v>
      </c>
      <c r="H1421" s="101" t="s">
        <v>5004</v>
      </c>
      <c r="I1421" s="101"/>
      <c r="J1421" s="51" t="s">
        <v>7427</v>
      </c>
      <c r="K1421" s="51"/>
      <c r="L1421" s="45" t="s">
        <v>7406</v>
      </c>
      <c r="M1421" s="134">
        <v>0</v>
      </c>
      <c r="N1421" s="45" t="s">
        <v>8434</v>
      </c>
      <c r="O1421" s="45" t="s">
        <v>8439</v>
      </c>
      <c r="P1421" s="101" t="s">
        <v>235</v>
      </c>
      <c r="Q1421" s="101" t="s">
        <v>74</v>
      </c>
      <c r="R1421" s="101"/>
      <c r="S1421" s="101"/>
    </row>
    <row r="1422" spans="1:19" x14ac:dyDescent="0.35">
      <c r="A1422" s="101" t="s">
        <v>77</v>
      </c>
      <c r="B1422" s="83">
        <v>12</v>
      </c>
      <c r="C1422" s="49" t="s">
        <v>257</v>
      </c>
      <c r="D1422" s="49" t="s">
        <v>1907</v>
      </c>
      <c r="E1422" s="45" t="s">
        <v>8365</v>
      </c>
      <c r="F1422" s="63" t="s">
        <v>2247</v>
      </c>
      <c r="G1422" s="49" t="s">
        <v>586</v>
      </c>
      <c r="H1422" s="49" t="s">
        <v>587</v>
      </c>
      <c r="I1422" s="63" t="s">
        <v>2430</v>
      </c>
      <c r="J1422" s="51" t="s">
        <v>7427</v>
      </c>
      <c r="K1422" s="51"/>
      <c r="L1422" s="45" t="s">
        <v>7406</v>
      </c>
      <c r="M1422" s="134">
        <v>1</v>
      </c>
      <c r="N1422" s="45" t="s">
        <v>8434</v>
      </c>
      <c r="O1422" s="45" t="s">
        <v>8439</v>
      </c>
      <c r="P1422" s="101" t="s">
        <v>235</v>
      </c>
      <c r="Q1422" s="101" t="s">
        <v>74</v>
      </c>
      <c r="R1422" s="101"/>
      <c r="S1422" s="101"/>
    </row>
    <row r="1423" spans="1:19" x14ac:dyDescent="0.35">
      <c r="A1423" s="101" t="s">
        <v>77</v>
      </c>
      <c r="B1423" s="83">
        <v>13</v>
      </c>
      <c r="C1423" s="49" t="s">
        <v>255</v>
      </c>
      <c r="D1423" s="49" t="s">
        <v>1904</v>
      </c>
      <c r="E1423" s="45" t="s">
        <v>8368</v>
      </c>
      <c r="F1423" s="63" t="s">
        <v>2245</v>
      </c>
      <c r="G1423" s="49" t="s">
        <v>582</v>
      </c>
      <c r="H1423" s="49" t="s">
        <v>583</v>
      </c>
      <c r="I1423" s="63" t="s">
        <v>2428</v>
      </c>
      <c r="J1423" s="51" t="s">
        <v>7427</v>
      </c>
      <c r="K1423" s="51"/>
      <c r="L1423" s="45" t="s">
        <v>7406</v>
      </c>
      <c r="M1423" s="134">
        <v>2</v>
      </c>
      <c r="N1423" s="45" t="s">
        <v>8434</v>
      </c>
      <c r="O1423" s="45" t="s">
        <v>8439</v>
      </c>
      <c r="P1423" s="101" t="s">
        <v>165</v>
      </c>
      <c r="Q1423" s="101" t="s">
        <v>74</v>
      </c>
      <c r="R1423" s="101"/>
      <c r="S1423" s="101"/>
    </row>
    <row r="1424" spans="1:19" x14ac:dyDescent="0.35">
      <c r="A1424" s="101" t="s">
        <v>77</v>
      </c>
      <c r="B1424" s="83">
        <v>14</v>
      </c>
      <c r="C1424" s="49" t="s">
        <v>252</v>
      </c>
      <c r="D1424" s="49" t="s">
        <v>2063</v>
      </c>
      <c r="E1424" s="45" t="s">
        <v>2425</v>
      </c>
      <c r="F1424" s="63" t="s">
        <v>2242</v>
      </c>
      <c r="G1424" s="49" t="s">
        <v>576</v>
      </c>
      <c r="H1424" s="49" t="s">
        <v>577</v>
      </c>
      <c r="I1424" s="63" t="s">
        <v>2425</v>
      </c>
      <c r="J1424" s="51" t="s">
        <v>7427</v>
      </c>
      <c r="K1424" s="51"/>
      <c r="L1424" s="45" t="s">
        <v>7406</v>
      </c>
      <c r="M1424" s="134">
        <v>2</v>
      </c>
      <c r="N1424" s="45" t="s">
        <v>8434</v>
      </c>
      <c r="O1424" s="45" t="s">
        <v>8439</v>
      </c>
      <c r="P1424" s="101" t="s">
        <v>249</v>
      </c>
      <c r="Q1424" s="101" t="s">
        <v>74</v>
      </c>
      <c r="R1424" s="101"/>
      <c r="S1424" s="101"/>
    </row>
    <row r="1425" spans="1:19" x14ac:dyDescent="0.35">
      <c r="A1425" s="101" t="s">
        <v>77</v>
      </c>
      <c r="B1425" s="100">
        <v>15</v>
      </c>
      <c r="C1425" s="101" t="s">
        <v>4075</v>
      </c>
      <c r="D1425" s="45" t="s">
        <v>6459</v>
      </c>
      <c r="E1425" s="101" t="s">
        <v>8372</v>
      </c>
      <c r="F1425" s="99" t="s">
        <v>7901</v>
      </c>
      <c r="G1425" s="101" t="s">
        <v>4993</v>
      </c>
      <c r="H1425" s="101" t="s">
        <v>4994</v>
      </c>
      <c r="I1425" s="101"/>
      <c r="J1425" s="51" t="s">
        <v>7427</v>
      </c>
      <c r="K1425" s="51"/>
      <c r="L1425" s="45" t="s">
        <v>7406</v>
      </c>
      <c r="M1425" s="134">
        <v>0</v>
      </c>
      <c r="N1425" s="45" t="s">
        <v>8434</v>
      </c>
      <c r="O1425" s="45" t="s">
        <v>8439</v>
      </c>
      <c r="P1425" s="101" t="s">
        <v>249</v>
      </c>
      <c r="Q1425" s="101" t="s">
        <v>74</v>
      </c>
      <c r="R1425" s="101"/>
      <c r="S1425" s="101"/>
    </row>
    <row r="1426" spans="1:19" x14ac:dyDescent="0.35">
      <c r="A1426" s="101" t="s">
        <v>77</v>
      </c>
      <c r="B1426" s="100">
        <v>16</v>
      </c>
      <c r="C1426" s="101" t="s">
        <v>4074</v>
      </c>
      <c r="D1426" s="45" t="s">
        <v>6461</v>
      </c>
      <c r="E1426" s="101" t="s">
        <v>8371</v>
      </c>
      <c r="F1426" s="99" t="s">
        <v>7900</v>
      </c>
      <c r="G1426" s="101" t="s">
        <v>4991</v>
      </c>
      <c r="H1426" s="101" t="s">
        <v>4992</v>
      </c>
      <c r="I1426" s="101"/>
      <c r="J1426" s="51" t="s">
        <v>7427</v>
      </c>
      <c r="K1426" s="51"/>
      <c r="L1426" s="45" t="s">
        <v>7406</v>
      </c>
      <c r="M1426" s="134">
        <v>0</v>
      </c>
      <c r="N1426" s="45" t="s">
        <v>8434</v>
      </c>
      <c r="O1426" s="45" t="s">
        <v>8439</v>
      </c>
      <c r="P1426" s="101" t="s">
        <v>6298</v>
      </c>
      <c r="Q1426" s="101" t="s">
        <v>74</v>
      </c>
      <c r="R1426" s="101"/>
      <c r="S1426" s="101"/>
    </row>
    <row r="1427" spans="1:19" x14ac:dyDescent="0.35">
      <c r="A1427" s="101" t="s">
        <v>77</v>
      </c>
      <c r="B1427" s="100">
        <v>17</v>
      </c>
      <c r="C1427" s="101" t="s">
        <v>4073</v>
      </c>
      <c r="D1427" s="45" t="s">
        <v>4990</v>
      </c>
      <c r="E1427" s="101" t="s">
        <v>8366</v>
      </c>
      <c r="F1427" s="99" t="s">
        <v>7899</v>
      </c>
      <c r="G1427" s="101" t="s">
        <v>4989</v>
      </c>
      <c r="H1427" s="101" t="s">
        <v>4990</v>
      </c>
      <c r="I1427" s="101"/>
      <c r="J1427" s="51" t="s">
        <v>7427</v>
      </c>
      <c r="K1427" s="51"/>
      <c r="L1427" s="101" t="s">
        <v>7406</v>
      </c>
      <c r="M1427" s="102">
        <v>0</v>
      </c>
      <c r="N1427" s="101" t="s">
        <v>8434</v>
      </c>
      <c r="O1427" s="101" t="s">
        <v>8439</v>
      </c>
      <c r="P1427" s="101" t="s">
        <v>100</v>
      </c>
      <c r="Q1427" s="101" t="s">
        <v>74</v>
      </c>
      <c r="R1427" s="101"/>
      <c r="S1427" s="101"/>
    </row>
    <row r="1428" spans="1:19" x14ac:dyDescent="0.35">
      <c r="A1428" s="101" t="s">
        <v>77</v>
      </c>
      <c r="B1428" s="100">
        <v>18</v>
      </c>
      <c r="C1428" s="101" t="s">
        <v>4071</v>
      </c>
      <c r="D1428" s="45" t="s">
        <v>7919</v>
      </c>
      <c r="E1428" s="101" t="s">
        <v>8370</v>
      </c>
      <c r="F1428" s="99" t="s">
        <v>8369</v>
      </c>
      <c r="G1428" s="101" t="s">
        <v>4985</v>
      </c>
      <c r="H1428" s="101" t="s">
        <v>4986</v>
      </c>
      <c r="I1428" s="101"/>
      <c r="J1428" s="51" t="s">
        <v>7427</v>
      </c>
      <c r="K1428" s="51"/>
      <c r="L1428" s="45" t="s">
        <v>7406</v>
      </c>
      <c r="M1428" s="134">
        <v>1</v>
      </c>
      <c r="N1428" s="45" t="s">
        <v>8434</v>
      </c>
      <c r="O1428" s="45" t="s">
        <v>8439</v>
      </c>
      <c r="P1428" s="101" t="s">
        <v>6292</v>
      </c>
      <c r="Q1428" s="101" t="s">
        <v>74</v>
      </c>
      <c r="R1428" s="101"/>
      <c r="S1428" s="101"/>
    </row>
    <row r="1429" spans="1:19" x14ac:dyDescent="0.35">
      <c r="A1429" s="101" t="s">
        <v>77</v>
      </c>
      <c r="B1429" s="100">
        <v>18</v>
      </c>
      <c r="C1429" s="101" t="s">
        <v>4076</v>
      </c>
      <c r="D1429" s="45" t="s">
        <v>6460</v>
      </c>
      <c r="E1429" s="101" t="s">
        <v>8367</v>
      </c>
      <c r="F1429" s="99" t="s">
        <v>7902</v>
      </c>
      <c r="G1429" s="101" t="s">
        <v>4995</v>
      </c>
      <c r="H1429" s="101" t="s">
        <v>4996</v>
      </c>
      <c r="I1429" s="101"/>
      <c r="J1429" s="51" t="s">
        <v>7427</v>
      </c>
      <c r="K1429" s="51"/>
      <c r="L1429" s="101" t="s">
        <v>7406</v>
      </c>
      <c r="M1429" s="102">
        <v>0</v>
      </c>
      <c r="N1429" s="101" t="s">
        <v>8434</v>
      </c>
      <c r="O1429" s="101" t="s">
        <v>8439</v>
      </c>
      <c r="P1429" s="101" t="s">
        <v>2999</v>
      </c>
      <c r="Q1429" s="101" t="s">
        <v>74</v>
      </c>
      <c r="R1429" s="101"/>
      <c r="S1429" s="101"/>
    </row>
    <row r="1430" spans="1:19" x14ac:dyDescent="0.35">
      <c r="A1430" s="101" t="s">
        <v>77</v>
      </c>
      <c r="B1430" s="100">
        <v>19</v>
      </c>
      <c r="C1430" s="101" t="s">
        <v>4081</v>
      </c>
      <c r="D1430" s="45" t="s">
        <v>6466</v>
      </c>
      <c r="E1430" s="101" t="s">
        <v>8389</v>
      </c>
      <c r="F1430" s="99" t="s">
        <v>7905</v>
      </c>
      <c r="G1430" s="101" t="s">
        <v>5005</v>
      </c>
      <c r="H1430" s="101" t="s">
        <v>5006</v>
      </c>
      <c r="I1430" s="101"/>
      <c r="J1430" s="51" t="s">
        <v>7427</v>
      </c>
      <c r="K1430" s="51"/>
      <c r="L1430" s="101" t="s">
        <v>7406</v>
      </c>
      <c r="M1430" s="102">
        <v>0</v>
      </c>
      <c r="N1430" s="101" t="s">
        <v>8434</v>
      </c>
      <c r="O1430" s="101" t="s">
        <v>8439</v>
      </c>
      <c r="P1430" s="101" t="s">
        <v>2999</v>
      </c>
      <c r="Q1430" s="101" t="s">
        <v>74</v>
      </c>
      <c r="R1430" s="101"/>
      <c r="S1430" s="101"/>
    </row>
    <row r="1431" spans="1:19" x14ac:dyDescent="0.35">
      <c r="A1431" s="101" t="s">
        <v>77</v>
      </c>
      <c r="B1431" s="100">
        <v>20</v>
      </c>
      <c r="C1431" s="101" t="s">
        <v>4082</v>
      </c>
      <c r="D1431" s="45" t="s">
        <v>6467</v>
      </c>
      <c r="E1431" s="101" t="s">
        <v>8390</v>
      </c>
      <c r="F1431" s="99" t="s">
        <v>7906</v>
      </c>
      <c r="G1431" s="101" t="s">
        <v>5007</v>
      </c>
      <c r="H1431" s="101" t="s">
        <v>5008</v>
      </c>
      <c r="I1431" s="101"/>
      <c r="J1431" s="51" t="s">
        <v>7427</v>
      </c>
      <c r="K1431" s="51"/>
      <c r="L1431" s="101" t="s">
        <v>7406</v>
      </c>
      <c r="M1431" s="102">
        <v>0</v>
      </c>
      <c r="N1431" s="101" t="s">
        <v>8434</v>
      </c>
      <c r="O1431" s="101" t="s">
        <v>8439</v>
      </c>
      <c r="P1431" s="101" t="s">
        <v>2999</v>
      </c>
      <c r="Q1431" s="101" t="s">
        <v>74</v>
      </c>
      <c r="R1431" s="101"/>
      <c r="S1431" s="101"/>
    </row>
    <row r="1432" spans="1:19" x14ac:dyDescent="0.35">
      <c r="A1432" s="101" t="s">
        <v>77</v>
      </c>
      <c r="B1432" s="100">
        <v>21</v>
      </c>
      <c r="C1432" s="101" t="s">
        <v>4083</v>
      </c>
      <c r="D1432" s="45" t="s">
        <v>6468</v>
      </c>
      <c r="E1432" s="101" t="s">
        <v>8391</v>
      </c>
      <c r="F1432" s="99" t="s">
        <v>7907</v>
      </c>
      <c r="G1432" s="101" t="s">
        <v>5009</v>
      </c>
      <c r="H1432" s="101" t="s">
        <v>5010</v>
      </c>
      <c r="I1432" s="101"/>
      <c r="J1432" s="51" t="s">
        <v>7427</v>
      </c>
      <c r="K1432" s="51"/>
      <c r="L1432" s="101" t="s">
        <v>7406</v>
      </c>
      <c r="M1432" s="102">
        <v>0</v>
      </c>
      <c r="N1432" s="101" t="s">
        <v>8434</v>
      </c>
      <c r="O1432" s="101" t="s">
        <v>8439</v>
      </c>
      <c r="P1432" s="101" t="s">
        <v>2999</v>
      </c>
      <c r="Q1432" s="101" t="s">
        <v>74</v>
      </c>
      <c r="R1432" s="101"/>
      <c r="S1432" s="101"/>
    </row>
    <row r="1433" spans="1:19" x14ac:dyDescent="0.35">
      <c r="A1433" s="101" t="s">
        <v>77</v>
      </c>
      <c r="B1433" s="100">
        <v>22</v>
      </c>
      <c r="C1433" s="101" t="s">
        <v>4078</v>
      </c>
      <c r="D1433" s="45" t="s">
        <v>6463</v>
      </c>
      <c r="E1433" s="101" t="s">
        <v>8375</v>
      </c>
      <c r="F1433" s="99" t="s">
        <v>7903</v>
      </c>
      <c r="G1433" s="101" t="s">
        <v>4999</v>
      </c>
      <c r="H1433" s="101" t="s">
        <v>5000</v>
      </c>
      <c r="I1433" s="101"/>
      <c r="J1433" s="51" t="s">
        <v>7427</v>
      </c>
      <c r="K1433" s="51"/>
      <c r="L1433" s="45" t="s">
        <v>7406</v>
      </c>
      <c r="M1433" s="134">
        <v>0</v>
      </c>
      <c r="N1433" s="45" t="s">
        <v>8434</v>
      </c>
      <c r="O1433" s="45" t="s">
        <v>8439</v>
      </c>
      <c r="P1433" s="101" t="s">
        <v>6299</v>
      </c>
      <c r="Q1433" s="101" t="s">
        <v>74</v>
      </c>
      <c r="R1433" s="101"/>
      <c r="S1433" s="101"/>
    </row>
    <row r="1434" spans="1:19" x14ac:dyDescent="0.35">
      <c r="A1434" s="101" t="s">
        <v>77</v>
      </c>
      <c r="B1434" s="100">
        <v>23</v>
      </c>
      <c r="C1434" s="101" t="s">
        <v>4079</v>
      </c>
      <c r="D1434" s="45" t="s">
        <v>6464</v>
      </c>
      <c r="E1434" s="101" t="s">
        <v>8377</v>
      </c>
      <c r="F1434" s="99" t="s">
        <v>7904</v>
      </c>
      <c r="G1434" s="101" t="s">
        <v>5001</v>
      </c>
      <c r="H1434" s="101" t="s">
        <v>5002</v>
      </c>
      <c r="I1434" s="101"/>
      <c r="J1434" s="51" t="s">
        <v>7427</v>
      </c>
      <c r="K1434" s="51"/>
      <c r="L1434" s="45" t="s">
        <v>7406</v>
      </c>
      <c r="M1434" s="134">
        <v>0</v>
      </c>
      <c r="N1434" s="45" t="s">
        <v>8434</v>
      </c>
      <c r="O1434" s="45" t="s">
        <v>8439</v>
      </c>
      <c r="P1434" s="101" t="s">
        <v>6299</v>
      </c>
      <c r="Q1434" s="101" t="s">
        <v>74</v>
      </c>
      <c r="R1434" s="101"/>
      <c r="S1434" s="101"/>
    </row>
    <row r="1435" spans="1:19" x14ac:dyDescent="0.35">
      <c r="A1435" s="101" t="s">
        <v>77</v>
      </c>
      <c r="B1435" s="100">
        <v>24</v>
      </c>
      <c r="C1435" s="101" t="s">
        <v>4088</v>
      </c>
      <c r="D1435" s="45" t="s">
        <v>6473</v>
      </c>
      <c r="E1435" s="101" t="s">
        <v>8378</v>
      </c>
      <c r="F1435" s="99" t="s">
        <v>7910</v>
      </c>
      <c r="G1435" s="101" t="s">
        <v>5019</v>
      </c>
      <c r="H1435" s="101" t="s">
        <v>5020</v>
      </c>
      <c r="I1435" s="101"/>
      <c r="J1435" s="51" t="s">
        <v>7427</v>
      </c>
      <c r="K1435" s="51"/>
      <c r="L1435" s="45" t="s">
        <v>7406</v>
      </c>
      <c r="M1435" s="134">
        <v>0</v>
      </c>
      <c r="N1435" s="45" t="s">
        <v>8434</v>
      </c>
      <c r="O1435" s="45" t="s">
        <v>8439</v>
      </c>
      <c r="P1435" s="101" t="s">
        <v>195</v>
      </c>
      <c r="Q1435" s="101" t="s">
        <v>74</v>
      </c>
      <c r="R1435" s="101"/>
      <c r="S1435" s="101"/>
    </row>
    <row r="1436" spans="1:19" x14ac:dyDescent="0.35">
      <c r="A1436" s="101" t="s">
        <v>77</v>
      </c>
      <c r="B1436" s="100">
        <v>24</v>
      </c>
      <c r="C1436" s="101" t="s">
        <v>4095</v>
      </c>
      <c r="D1436" s="45" t="s">
        <v>6479</v>
      </c>
      <c r="E1436" s="101" t="s">
        <v>8384</v>
      </c>
      <c r="F1436" s="99" t="s">
        <v>7916</v>
      </c>
      <c r="G1436" s="101" t="s">
        <v>5033</v>
      </c>
      <c r="H1436" s="101" t="s">
        <v>5034</v>
      </c>
      <c r="I1436" s="101"/>
      <c r="J1436" s="51" t="s">
        <v>7427</v>
      </c>
      <c r="K1436" s="51"/>
      <c r="L1436" s="45" t="s">
        <v>7406</v>
      </c>
      <c r="M1436" s="134">
        <v>0</v>
      </c>
      <c r="N1436" s="45" t="s">
        <v>8434</v>
      </c>
      <c r="O1436" s="45" t="s">
        <v>8439</v>
      </c>
      <c r="P1436" s="101" t="s">
        <v>6300</v>
      </c>
      <c r="Q1436" s="101" t="s">
        <v>74</v>
      </c>
      <c r="R1436" s="101"/>
      <c r="S1436" s="101"/>
    </row>
    <row r="1437" spans="1:19" x14ac:dyDescent="0.35">
      <c r="A1437" s="101" t="s">
        <v>77</v>
      </c>
      <c r="B1437" s="100">
        <v>25</v>
      </c>
      <c r="C1437" s="101" t="s">
        <v>4087</v>
      </c>
      <c r="D1437" s="45" t="s">
        <v>6474</v>
      </c>
      <c r="E1437" s="101" t="s">
        <v>8379</v>
      </c>
      <c r="F1437" s="99" t="s">
        <v>7911</v>
      </c>
      <c r="G1437" s="101" t="s">
        <v>5017</v>
      </c>
      <c r="H1437" s="101" t="s">
        <v>5018</v>
      </c>
      <c r="I1437" s="101"/>
      <c r="J1437" s="51" t="s">
        <v>7427</v>
      </c>
      <c r="K1437" s="51"/>
      <c r="L1437" s="45" t="s">
        <v>7406</v>
      </c>
      <c r="M1437" s="134">
        <v>0</v>
      </c>
      <c r="N1437" s="45" t="s">
        <v>8434</v>
      </c>
      <c r="O1437" s="45" t="s">
        <v>8439</v>
      </c>
      <c r="P1437" s="101" t="s">
        <v>195</v>
      </c>
      <c r="Q1437" s="101" t="s">
        <v>74</v>
      </c>
      <c r="R1437" s="101"/>
      <c r="S1437" s="101"/>
    </row>
    <row r="1438" spans="1:19" x14ac:dyDescent="0.35">
      <c r="A1438" s="101" t="s">
        <v>77</v>
      </c>
      <c r="B1438" s="83">
        <v>25</v>
      </c>
      <c r="C1438" s="49" t="s">
        <v>256</v>
      </c>
      <c r="D1438" s="49" t="s">
        <v>1905</v>
      </c>
      <c r="E1438" s="45" t="s">
        <v>8364</v>
      </c>
      <c r="F1438" s="63" t="s">
        <v>2246</v>
      </c>
      <c r="G1438" s="49" t="s">
        <v>584</v>
      </c>
      <c r="H1438" s="49" t="s">
        <v>585</v>
      </c>
      <c r="I1438" s="63" t="s">
        <v>2429</v>
      </c>
      <c r="J1438" s="51" t="s">
        <v>7427</v>
      </c>
      <c r="K1438" s="51"/>
      <c r="L1438" s="45" t="s">
        <v>7406</v>
      </c>
      <c r="M1438" s="134">
        <v>1</v>
      </c>
      <c r="N1438" s="45" t="s">
        <v>8434</v>
      </c>
      <c r="O1438" s="45" t="s">
        <v>8439</v>
      </c>
      <c r="P1438" s="101" t="s">
        <v>250</v>
      </c>
      <c r="Q1438" s="101" t="s">
        <v>74</v>
      </c>
      <c r="R1438" s="101"/>
      <c r="S1438" s="101"/>
    </row>
    <row r="1439" spans="1:19" x14ac:dyDescent="0.35">
      <c r="A1439" s="101" t="s">
        <v>77</v>
      </c>
      <c r="B1439" s="100">
        <v>26</v>
      </c>
      <c r="C1439" s="101" t="s">
        <v>4072</v>
      </c>
      <c r="D1439" s="45" t="s">
        <v>6458</v>
      </c>
      <c r="E1439" s="101" t="s">
        <v>8386</v>
      </c>
      <c r="F1439" s="99" t="s">
        <v>7898</v>
      </c>
      <c r="G1439" s="101" t="s">
        <v>4987</v>
      </c>
      <c r="H1439" s="101" t="s">
        <v>4988</v>
      </c>
      <c r="I1439" s="101"/>
      <c r="J1439" s="51" t="s">
        <v>7427</v>
      </c>
      <c r="K1439" s="51"/>
      <c r="L1439" s="45" t="s">
        <v>7406</v>
      </c>
      <c r="M1439" s="134">
        <v>0</v>
      </c>
      <c r="N1439" s="45" t="s">
        <v>8434</v>
      </c>
      <c r="O1439" s="45" t="s">
        <v>8439</v>
      </c>
      <c r="P1439" s="101" t="s">
        <v>6294</v>
      </c>
      <c r="Q1439" s="101" t="s">
        <v>74</v>
      </c>
      <c r="R1439" s="101"/>
      <c r="S1439" s="101"/>
    </row>
    <row r="1440" spans="1:19" x14ac:dyDescent="0.35">
      <c r="A1440" s="101" t="s">
        <v>77</v>
      </c>
      <c r="B1440" s="100">
        <v>26</v>
      </c>
      <c r="C1440" s="101" t="s">
        <v>4086</v>
      </c>
      <c r="D1440" s="45" t="s">
        <v>6475</v>
      </c>
      <c r="E1440" s="101" t="s">
        <v>8380</v>
      </c>
      <c r="F1440" s="99" t="s">
        <v>7912</v>
      </c>
      <c r="G1440" s="101" t="s">
        <v>5015</v>
      </c>
      <c r="H1440" s="101" t="s">
        <v>5016</v>
      </c>
      <c r="I1440" s="101"/>
      <c r="J1440" s="51" t="s">
        <v>7427</v>
      </c>
      <c r="K1440" s="51"/>
      <c r="L1440" s="45" t="s">
        <v>7406</v>
      </c>
      <c r="M1440" s="134">
        <v>0</v>
      </c>
      <c r="N1440" s="45" t="s">
        <v>8434</v>
      </c>
      <c r="O1440" s="45" t="s">
        <v>8439</v>
      </c>
      <c r="P1440" s="101" t="s">
        <v>195</v>
      </c>
      <c r="Q1440" s="101" t="s">
        <v>74</v>
      </c>
      <c r="R1440" s="101"/>
      <c r="S1440" s="101"/>
    </row>
    <row r="1441" spans="1:19" x14ac:dyDescent="0.35">
      <c r="A1441" s="101" t="s">
        <v>77</v>
      </c>
      <c r="B1441" s="100">
        <v>27</v>
      </c>
      <c r="C1441" s="101" t="s">
        <v>4084</v>
      </c>
      <c r="D1441" s="45" t="s">
        <v>6469</v>
      </c>
      <c r="E1441" s="101" t="s">
        <v>8387</v>
      </c>
      <c r="F1441" s="99" t="s">
        <v>7908</v>
      </c>
      <c r="G1441" s="101" t="s">
        <v>5011</v>
      </c>
      <c r="H1441" s="101" t="s">
        <v>5012</v>
      </c>
      <c r="I1441" s="101"/>
      <c r="J1441" s="51" t="s">
        <v>7427</v>
      </c>
      <c r="K1441" s="51"/>
      <c r="L1441" s="45" t="s">
        <v>7406</v>
      </c>
      <c r="M1441" s="134">
        <v>0</v>
      </c>
      <c r="N1441" s="45" t="s">
        <v>8434</v>
      </c>
      <c r="O1441" s="45" t="s">
        <v>8439</v>
      </c>
      <c r="P1441" s="101" t="s">
        <v>2988</v>
      </c>
      <c r="Q1441" s="101" t="s">
        <v>74</v>
      </c>
      <c r="R1441" s="101"/>
      <c r="S1441" s="101"/>
    </row>
    <row r="1442" spans="1:19" x14ac:dyDescent="0.35">
      <c r="A1442" s="101" t="s">
        <v>77</v>
      </c>
      <c r="B1442" s="100">
        <v>29</v>
      </c>
      <c r="C1442" s="101" t="s">
        <v>4085</v>
      </c>
      <c r="D1442" s="57" t="s">
        <v>6470</v>
      </c>
      <c r="E1442" s="101" t="s">
        <v>8413</v>
      </c>
      <c r="F1442" s="99" t="s">
        <v>7909</v>
      </c>
      <c r="G1442" s="101" t="s">
        <v>5013</v>
      </c>
      <c r="H1442" s="101" t="s">
        <v>5014</v>
      </c>
      <c r="I1442" s="101"/>
      <c r="J1442" s="101" t="s">
        <v>3399</v>
      </c>
      <c r="K1442" s="101" t="s">
        <v>7426</v>
      </c>
      <c r="L1442" s="101" t="s">
        <v>91</v>
      </c>
      <c r="M1442" s="102">
        <v>0</v>
      </c>
      <c r="N1442" s="101" t="s">
        <v>8434</v>
      </c>
      <c r="O1442" s="101" t="s">
        <v>8439</v>
      </c>
      <c r="P1442" s="101" t="s">
        <v>92</v>
      </c>
      <c r="Q1442" s="101" t="s">
        <v>74</v>
      </c>
      <c r="R1442" s="101"/>
      <c r="S1442" s="101"/>
    </row>
    <row r="1443" spans="1:19" x14ac:dyDescent="0.35">
      <c r="A1443" s="101" t="s">
        <v>73</v>
      </c>
      <c r="B1443" s="100">
        <v>-99</v>
      </c>
      <c r="C1443" s="101" t="s">
        <v>4037</v>
      </c>
      <c r="D1443" s="45" t="s">
        <v>6498</v>
      </c>
      <c r="E1443" s="101"/>
      <c r="F1443" s="99" t="s">
        <v>7939</v>
      </c>
      <c r="G1443" s="101" t="s">
        <v>4917</v>
      </c>
      <c r="H1443" s="101" t="s">
        <v>4918</v>
      </c>
      <c r="I1443" s="101"/>
      <c r="J1443" s="51" t="s">
        <v>7427</v>
      </c>
      <c r="K1443" s="51"/>
      <c r="L1443" s="45" t="s">
        <v>7406</v>
      </c>
      <c r="M1443" s="134">
        <v>0</v>
      </c>
      <c r="N1443" s="45" t="s">
        <v>8437</v>
      </c>
      <c r="O1443" s="45"/>
      <c r="P1443" s="101" t="s">
        <v>6294</v>
      </c>
      <c r="Q1443" s="101" t="s">
        <v>74</v>
      </c>
      <c r="R1443" s="101" t="s">
        <v>7506</v>
      </c>
      <c r="S1443" s="101"/>
    </row>
    <row r="1444" spans="1:19" x14ac:dyDescent="0.35">
      <c r="A1444" s="101" t="s">
        <v>73</v>
      </c>
      <c r="B1444" s="100">
        <v>-99</v>
      </c>
      <c r="C1444" s="101" t="s">
        <v>4036</v>
      </c>
      <c r="D1444" s="45" t="s">
        <v>6497</v>
      </c>
      <c r="E1444" s="101"/>
      <c r="F1444" s="99" t="s">
        <v>7938</v>
      </c>
      <c r="G1444" s="101" t="s">
        <v>4915</v>
      </c>
      <c r="H1444" s="101" t="s">
        <v>4916</v>
      </c>
      <c r="I1444" s="101"/>
      <c r="J1444" s="51" t="s">
        <v>7427</v>
      </c>
      <c r="K1444" s="51"/>
      <c r="L1444" s="45" t="s">
        <v>7406</v>
      </c>
      <c r="M1444" s="134">
        <v>0</v>
      </c>
      <c r="N1444" s="45" t="s">
        <v>8437</v>
      </c>
      <c r="O1444" s="45"/>
      <c r="P1444" s="101" t="s">
        <v>2988</v>
      </c>
      <c r="Q1444" s="101" t="s">
        <v>74</v>
      </c>
      <c r="R1444" s="101" t="s">
        <v>7506</v>
      </c>
      <c r="S1444" s="101"/>
    </row>
    <row r="1445" spans="1:19" x14ac:dyDescent="0.35">
      <c r="A1445" s="101" t="s">
        <v>73</v>
      </c>
      <c r="B1445" s="100">
        <v>-99</v>
      </c>
      <c r="C1445" s="101" t="s">
        <v>4094</v>
      </c>
      <c r="D1445" s="45"/>
      <c r="E1445" s="101"/>
      <c r="F1445" s="101"/>
      <c r="G1445" s="101" t="s">
        <v>5031</v>
      </c>
      <c r="H1445" s="101" t="s">
        <v>5032</v>
      </c>
      <c r="I1445" s="101"/>
      <c r="J1445" s="51" t="s">
        <v>7427</v>
      </c>
      <c r="K1445" s="51"/>
      <c r="L1445" s="45" t="s">
        <v>7406</v>
      </c>
      <c r="M1445" s="134">
        <v>0</v>
      </c>
      <c r="N1445" s="45" t="s">
        <v>8437</v>
      </c>
      <c r="O1445" s="45"/>
      <c r="P1445" s="101" t="s">
        <v>235</v>
      </c>
      <c r="Q1445" s="101" t="s">
        <v>74</v>
      </c>
      <c r="R1445" s="101" t="s">
        <v>7506</v>
      </c>
      <c r="S1445" s="101"/>
    </row>
    <row r="1446" spans="1:19" x14ac:dyDescent="0.35">
      <c r="A1446" s="101" t="s">
        <v>73</v>
      </c>
      <c r="B1446" s="100">
        <v>-99</v>
      </c>
      <c r="C1446" s="101" t="s">
        <v>4042</v>
      </c>
      <c r="D1446" s="45" t="s">
        <v>6505</v>
      </c>
      <c r="E1446" s="101"/>
      <c r="F1446" s="99" t="s">
        <v>7944</v>
      </c>
      <c r="G1446" s="101" t="s">
        <v>4927</v>
      </c>
      <c r="H1446" s="101" t="s">
        <v>4928</v>
      </c>
      <c r="I1446" s="101"/>
      <c r="J1446" s="51" t="s">
        <v>7427</v>
      </c>
      <c r="K1446" s="51"/>
      <c r="L1446" s="45" t="s">
        <v>7406</v>
      </c>
      <c r="M1446" s="134">
        <v>0</v>
      </c>
      <c r="N1446" s="45" t="s">
        <v>8437</v>
      </c>
      <c r="O1446" s="45"/>
      <c r="P1446" s="101" t="s">
        <v>235</v>
      </c>
      <c r="Q1446" s="101" t="s">
        <v>74</v>
      </c>
      <c r="R1446" s="101" t="s">
        <v>7506</v>
      </c>
      <c r="S1446" s="101"/>
    </row>
    <row r="1447" spans="1:19" x14ac:dyDescent="0.35">
      <c r="A1447" s="101" t="s">
        <v>73</v>
      </c>
      <c r="B1447" s="100">
        <v>-99</v>
      </c>
      <c r="C1447" s="101" t="s">
        <v>4093</v>
      </c>
      <c r="D1447" s="45"/>
      <c r="E1447" s="101"/>
      <c r="F1447" s="101"/>
      <c r="G1447" s="101" t="s">
        <v>5029</v>
      </c>
      <c r="H1447" s="101" t="s">
        <v>5030</v>
      </c>
      <c r="I1447" s="101"/>
      <c r="J1447" s="51" t="s">
        <v>7427</v>
      </c>
      <c r="K1447" s="51"/>
      <c r="L1447" s="45" t="s">
        <v>7406</v>
      </c>
      <c r="M1447" s="134">
        <v>0</v>
      </c>
      <c r="N1447" s="45" t="s">
        <v>8437</v>
      </c>
      <c r="O1447" s="45"/>
      <c r="P1447" s="101" t="s">
        <v>235</v>
      </c>
      <c r="Q1447" s="101" t="s">
        <v>74</v>
      </c>
      <c r="R1447" s="101" t="s">
        <v>7506</v>
      </c>
      <c r="S1447" s="101"/>
    </row>
    <row r="1448" spans="1:19" x14ac:dyDescent="0.35">
      <c r="A1448" s="101" t="s">
        <v>73</v>
      </c>
      <c r="B1448" s="100">
        <v>-99</v>
      </c>
      <c r="C1448" s="101" t="s">
        <v>4043</v>
      </c>
      <c r="D1448" s="45" t="s">
        <v>6506</v>
      </c>
      <c r="E1448" s="101"/>
      <c r="F1448" s="99" t="s">
        <v>7945</v>
      </c>
      <c r="G1448" s="101" t="s">
        <v>4929</v>
      </c>
      <c r="H1448" s="101" t="s">
        <v>4930</v>
      </c>
      <c r="I1448" s="101"/>
      <c r="J1448" s="51" t="s">
        <v>7427</v>
      </c>
      <c r="K1448" s="51"/>
      <c r="L1448" s="45" t="s">
        <v>7406</v>
      </c>
      <c r="M1448" s="134">
        <v>0</v>
      </c>
      <c r="N1448" s="45" t="s">
        <v>8437</v>
      </c>
      <c r="O1448" s="45"/>
      <c r="P1448" s="101" t="s">
        <v>235</v>
      </c>
      <c r="Q1448" s="101" t="s">
        <v>74</v>
      </c>
      <c r="R1448" s="101" t="s">
        <v>7506</v>
      </c>
      <c r="S1448" s="101"/>
    </row>
    <row r="1449" spans="1:19" x14ac:dyDescent="0.35">
      <c r="A1449" s="101" t="s">
        <v>73</v>
      </c>
      <c r="B1449" s="100">
        <v>-99</v>
      </c>
      <c r="C1449" s="107" t="s">
        <v>4068</v>
      </c>
      <c r="D1449" s="45"/>
      <c r="E1449" s="101"/>
      <c r="F1449" s="101" t="s">
        <v>7954</v>
      </c>
      <c r="G1449" s="101" t="s">
        <v>4979</v>
      </c>
      <c r="H1449" s="101" t="s">
        <v>4980</v>
      </c>
      <c r="I1449" s="101"/>
      <c r="J1449" s="51" t="s">
        <v>7427</v>
      </c>
      <c r="K1449" s="51"/>
      <c r="L1449" s="107" t="s">
        <v>7407</v>
      </c>
      <c r="M1449" s="124">
        <v>0</v>
      </c>
      <c r="N1449" s="107" t="s">
        <v>8434</v>
      </c>
      <c r="O1449" s="107"/>
      <c r="P1449" s="101" t="s">
        <v>100</v>
      </c>
      <c r="Q1449" s="101" t="s">
        <v>74</v>
      </c>
      <c r="R1449" s="101"/>
      <c r="S1449" s="101"/>
    </row>
    <row r="1450" spans="1:19" x14ac:dyDescent="0.35">
      <c r="A1450" s="101" t="s">
        <v>73</v>
      </c>
      <c r="B1450" s="100">
        <v>-99</v>
      </c>
      <c r="C1450" s="107" t="s">
        <v>4069</v>
      </c>
      <c r="D1450" s="101" t="s">
        <v>4982</v>
      </c>
      <c r="E1450" s="101"/>
      <c r="F1450" s="99" t="s">
        <v>7955</v>
      </c>
      <c r="G1450" s="101" t="s">
        <v>4981</v>
      </c>
      <c r="H1450" s="101" t="s">
        <v>4982</v>
      </c>
      <c r="I1450" s="101"/>
      <c r="J1450" s="51" t="s">
        <v>7427</v>
      </c>
      <c r="K1450" s="51"/>
      <c r="L1450" s="101" t="s">
        <v>7406</v>
      </c>
      <c r="M1450" s="102">
        <v>0</v>
      </c>
      <c r="N1450" s="101" t="s">
        <v>8434</v>
      </c>
      <c r="O1450" s="101"/>
      <c r="P1450" s="101" t="s">
        <v>100</v>
      </c>
      <c r="Q1450" s="101" t="s">
        <v>74</v>
      </c>
      <c r="R1450" s="101"/>
      <c r="S1450" s="101"/>
    </row>
    <row r="1451" spans="1:19" x14ac:dyDescent="0.35">
      <c r="A1451" s="101" t="s">
        <v>73</v>
      </c>
      <c r="B1451" s="100">
        <v>-99</v>
      </c>
      <c r="C1451" s="101" t="s">
        <v>4096</v>
      </c>
      <c r="D1451" s="45"/>
      <c r="E1451" s="101"/>
      <c r="F1451" s="101"/>
      <c r="G1451" s="101" t="s">
        <v>5035</v>
      </c>
      <c r="H1451" s="101" t="s">
        <v>5036</v>
      </c>
      <c r="I1451" s="101"/>
      <c r="J1451" s="51" t="s">
        <v>7427</v>
      </c>
      <c r="K1451" s="51"/>
      <c r="L1451" s="45" t="s">
        <v>7406</v>
      </c>
      <c r="M1451" s="134">
        <v>0</v>
      </c>
      <c r="N1451" s="45" t="s">
        <v>8437</v>
      </c>
      <c r="O1451" s="45"/>
      <c r="P1451" s="101" t="s">
        <v>6299</v>
      </c>
      <c r="Q1451" s="101" t="s">
        <v>74</v>
      </c>
      <c r="R1451" s="101" t="s">
        <v>7506</v>
      </c>
      <c r="S1451" s="101"/>
    </row>
    <row r="1452" spans="1:19" x14ac:dyDescent="0.35">
      <c r="A1452" s="101" t="s">
        <v>73</v>
      </c>
      <c r="B1452" s="100">
        <v>-99</v>
      </c>
      <c r="C1452" s="101" t="s">
        <v>4067</v>
      </c>
      <c r="D1452" s="45" t="s">
        <v>6512</v>
      </c>
      <c r="E1452" s="101"/>
      <c r="F1452" s="101"/>
      <c r="G1452" s="101" t="s">
        <v>4977</v>
      </c>
      <c r="H1452" s="101" t="s">
        <v>4978</v>
      </c>
      <c r="I1452" s="101"/>
      <c r="J1452" s="51" t="s">
        <v>7427</v>
      </c>
      <c r="K1452" s="51"/>
      <c r="L1452" s="45" t="s">
        <v>7406</v>
      </c>
      <c r="M1452" s="134">
        <v>0</v>
      </c>
      <c r="N1452" s="45" t="s">
        <v>8437</v>
      </c>
      <c r="O1452" s="45"/>
      <c r="P1452" s="101" t="s">
        <v>165</v>
      </c>
      <c r="Q1452" s="101" t="s">
        <v>74</v>
      </c>
      <c r="R1452" s="101" t="s">
        <v>7506</v>
      </c>
      <c r="S1452" s="101"/>
    </row>
    <row r="1453" spans="1:19" x14ac:dyDescent="0.35">
      <c r="A1453" s="101" t="s">
        <v>73</v>
      </c>
      <c r="B1453" s="100">
        <v>-99</v>
      </c>
      <c r="C1453" s="101" t="s">
        <v>4044</v>
      </c>
      <c r="D1453" s="45" t="s">
        <v>6507</v>
      </c>
      <c r="E1453" s="101"/>
      <c r="F1453" s="99" t="s">
        <v>7946</v>
      </c>
      <c r="G1453" s="101" t="s">
        <v>4931</v>
      </c>
      <c r="H1453" s="101" t="s">
        <v>4932</v>
      </c>
      <c r="I1453" s="101"/>
      <c r="J1453" s="51" t="s">
        <v>7427</v>
      </c>
      <c r="K1453" s="51"/>
      <c r="L1453" s="45" t="s">
        <v>7406</v>
      </c>
      <c r="M1453" s="134">
        <v>0</v>
      </c>
      <c r="N1453" s="45" t="s">
        <v>8437</v>
      </c>
      <c r="O1453" s="45"/>
      <c r="P1453" s="101" t="s">
        <v>165</v>
      </c>
      <c r="Q1453" s="101" t="s">
        <v>74</v>
      </c>
      <c r="R1453" s="101" t="s">
        <v>7506</v>
      </c>
      <c r="S1453" s="101"/>
    </row>
    <row r="1454" spans="1:19" x14ac:dyDescent="0.35">
      <c r="A1454" s="101" t="s">
        <v>73</v>
      </c>
      <c r="B1454" s="100">
        <v>-99</v>
      </c>
      <c r="C1454" s="101" t="s">
        <v>4070</v>
      </c>
      <c r="D1454" s="45" t="s">
        <v>6511</v>
      </c>
      <c r="E1454" s="101"/>
      <c r="F1454" s="101"/>
      <c r="G1454" s="101" t="s">
        <v>4983</v>
      </c>
      <c r="H1454" s="101" t="s">
        <v>4984</v>
      </c>
      <c r="I1454" s="101"/>
      <c r="J1454" s="51" t="s">
        <v>7427</v>
      </c>
      <c r="K1454" s="51"/>
      <c r="L1454" s="101" t="s">
        <v>7406</v>
      </c>
      <c r="M1454" s="102">
        <v>0</v>
      </c>
      <c r="N1454" s="45" t="s">
        <v>8437</v>
      </c>
      <c r="O1454" s="45"/>
      <c r="P1454" s="101" t="s">
        <v>6297</v>
      </c>
      <c r="Q1454" s="101" t="s">
        <v>74</v>
      </c>
      <c r="R1454" s="101" t="s">
        <v>7506</v>
      </c>
      <c r="S1454" s="101"/>
    </row>
    <row r="1455" spans="1:19" x14ac:dyDescent="0.35">
      <c r="A1455" s="101" t="s">
        <v>73</v>
      </c>
      <c r="B1455" s="100">
        <v>-99</v>
      </c>
      <c r="C1455" s="101" t="s">
        <v>4051</v>
      </c>
      <c r="D1455" s="49" t="s">
        <v>6480</v>
      </c>
      <c r="E1455" s="101"/>
      <c r="F1455" s="101"/>
      <c r="G1455" s="101" t="s">
        <v>4945</v>
      </c>
      <c r="H1455" s="101" t="s">
        <v>4946</v>
      </c>
      <c r="I1455" s="101"/>
      <c r="J1455" s="51" t="s">
        <v>7427</v>
      </c>
      <c r="K1455" s="51"/>
      <c r="L1455" s="45" t="s">
        <v>7406</v>
      </c>
      <c r="M1455" s="134">
        <v>0</v>
      </c>
      <c r="N1455" s="45" t="s">
        <v>8437</v>
      </c>
      <c r="O1455" s="45"/>
      <c r="P1455" s="101" t="s">
        <v>249</v>
      </c>
      <c r="Q1455" s="101" t="s">
        <v>74</v>
      </c>
      <c r="R1455" s="101" t="s">
        <v>7506</v>
      </c>
      <c r="S1455" s="101"/>
    </row>
    <row r="1456" spans="1:19" x14ac:dyDescent="0.35">
      <c r="A1456" s="101" t="s">
        <v>73</v>
      </c>
      <c r="B1456" s="100">
        <v>-99</v>
      </c>
      <c r="C1456" s="101" t="s">
        <v>4052</v>
      </c>
      <c r="D1456" s="49" t="s">
        <v>6481</v>
      </c>
      <c r="E1456" s="101"/>
      <c r="F1456" s="99" t="s">
        <v>7920</v>
      </c>
      <c r="G1456" s="101" t="s">
        <v>4947</v>
      </c>
      <c r="H1456" s="101" t="s">
        <v>4948</v>
      </c>
      <c r="I1456" s="101"/>
      <c r="J1456" s="51" t="s">
        <v>7427</v>
      </c>
      <c r="K1456" s="51"/>
      <c r="L1456" s="45" t="s">
        <v>7406</v>
      </c>
      <c r="M1456" s="134">
        <v>0</v>
      </c>
      <c r="N1456" s="45" t="s">
        <v>8437</v>
      </c>
      <c r="O1456" s="45"/>
      <c r="P1456" s="101" t="s">
        <v>249</v>
      </c>
      <c r="Q1456" s="101" t="s">
        <v>74</v>
      </c>
      <c r="R1456" s="101" t="s">
        <v>7506</v>
      </c>
      <c r="S1456" s="101"/>
    </row>
    <row r="1457" spans="1:19" x14ac:dyDescent="0.35">
      <c r="A1457" s="101" t="s">
        <v>73</v>
      </c>
      <c r="B1457" s="100">
        <v>-99</v>
      </c>
      <c r="C1457" s="101" t="s">
        <v>4053</v>
      </c>
      <c r="D1457" s="49" t="s">
        <v>6483</v>
      </c>
      <c r="E1457" s="101"/>
      <c r="F1457" s="99" t="s">
        <v>7921</v>
      </c>
      <c r="G1457" s="101" t="s">
        <v>4949</v>
      </c>
      <c r="H1457" s="101" t="s">
        <v>4950</v>
      </c>
      <c r="I1457" s="101"/>
      <c r="J1457" s="51" t="s">
        <v>7427</v>
      </c>
      <c r="K1457" s="51"/>
      <c r="L1457" s="45" t="s">
        <v>7406</v>
      </c>
      <c r="M1457" s="134">
        <v>0</v>
      </c>
      <c r="N1457" s="45" t="s">
        <v>8437</v>
      </c>
      <c r="O1457" s="45"/>
      <c r="P1457" s="101" t="s">
        <v>249</v>
      </c>
      <c r="Q1457" s="101" t="s">
        <v>74</v>
      </c>
      <c r="R1457" s="101" t="s">
        <v>7506</v>
      </c>
      <c r="S1457" s="101"/>
    </row>
    <row r="1458" spans="1:19" x14ac:dyDescent="0.35">
      <c r="A1458" s="101" t="s">
        <v>73</v>
      </c>
      <c r="B1458" s="100">
        <v>-99</v>
      </c>
      <c r="C1458" s="101" t="s">
        <v>4054</v>
      </c>
      <c r="D1458" s="49" t="s">
        <v>6484</v>
      </c>
      <c r="E1458" s="101"/>
      <c r="F1458" s="99" t="s">
        <v>7922</v>
      </c>
      <c r="G1458" s="101" t="s">
        <v>4951</v>
      </c>
      <c r="H1458" s="101" t="s">
        <v>4952</v>
      </c>
      <c r="I1458" s="101"/>
      <c r="J1458" s="51" t="s">
        <v>7427</v>
      </c>
      <c r="K1458" s="51"/>
      <c r="L1458" s="45" t="s">
        <v>7406</v>
      </c>
      <c r="M1458" s="134">
        <v>0</v>
      </c>
      <c r="N1458" s="45" t="s">
        <v>8437</v>
      </c>
      <c r="O1458" s="45"/>
      <c r="P1458" s="101" t="s">
        <v>249</v>
      </c>
      <c r="Q1458" s="101" t="s">
        <v>74</v>
      </c>
      <c r="R1458" s="101" t="s">
        <v>7506</v>
      </c>
      <c r="S1458" s="101"/>
    </row>
    <row r="1459" spans="1:19" x14ac:dyDescent="0.35">
      <c r="A1459" s="101" t="s">
        <v>73</v>
      </c>
      <c r="B1459" s="100">
        <v>-99</v>
      </c>
      <c r="C1459" s="101" t="s">
        <v>4055</v>
      </c>
      <c r="D1459" s="49" t="s">
        <v>6482</v>
      </c>
      <c r="E1459" s="101"/>
      <c r="F1459" s="99" t="s">
        <v>7924</v>
      </c>
      <c r="G1459" s="101" t="s">
        <v>4953</v>
      </c>
      <c r="H1459" s="101" t="s">
        <v>4954</v>
      </c>
      <c r="I1459" s="101"/>
      <c r="J1459" s="51" t="s">
        <v>7427</v>
      </c>
      <c r="K1459" s="51"/>
      <c r="L1459" s="45" t="s">
        <v>7406</v>
      </c>
      <c r="M1459" s="134">
        <v>0</v>
      </c>
      <c r="N1459" s="45" t="s">
        <v>8437</v>
      </c>
      <c r="O1459" s="45"/>
      <c r="P1459" s="101" t="s">
        <v>249</v>
      </c>
      <c r="Q1459" s="101" t="s">
        <v>74</v>
      </c>
      <c r="R1459" s="101" t="s">
        <v>7506</v>
      </c>
      <c r="S1459" s="101"/>
    </row>
    <row r="1460" spans="1:19" x14ac:dyDescent="0.35">
      <c r="A1460" s="101" t="s">
        <v>73</v>
      </c>
      <c r="B1460" s="100">
        <v>-99</v>
      </c>
      <c r="C1460" s="101" t="s">
        <v>4045</v>
      </c>
      <c r="D1460" s="45" t="s">
        <v>6508</v>
      </c>
      <c r="E1460" s="101"/>
      <c r="F1460" s="99" t="s">
        <v>7947</v>
      </c>
      <c r="G1460" s="101" t="s">
        <v>4933</v>
      </c>
      <c r="H1460" s="101" t="s">
        <v>4934</v>
      </c>
      <c r="I1460" s="101"/>
      <c r="J1460" s="51" t="s">
        <v>7427</v>
      </c>
      <c r="K1460" s="51"/>
      <c r="L1460" s="45" t="s">
        <v>7406</v>
      </c>
      <c r="M1460" s="134">
        <v>0</v>
      </c>
      <c r="N1460" s="45" t="s">
        <v>8437</v>
      </c>
      <c r="O1460" s="45"/>
      <c r="P1460" s="101" t="s">
        <v>249</v>
      </c>
      <c r="Q1460" s="101" t="s">
        <v>74</v>
      </c>
      <c r="R1460" s="101" t="s">
        <v>7506</v>
      </c>
      <c r="S1460" s="101"/>
    </row>
    <row r="1461" spans="1:19" x14ac:dyDescent="0.35">
      <c r="A1461" s="101" t="s">
        <v>73</v>
      </c>
      <c r="B1461" s="100">
        <v>-99</v>
      </c>
      <c r="C1461" s="101" t="s">
        <v>4041</v>
      </c>
      <c r="D1461" s="57" t="s">
        <v>6504</v>
      </c>
      <c r="E1461" s="101"/>
      <c r="F1461" s="99" t="s">
        <v>7943</v>
      </c>
      <c r="G1461" s="101" t="s">
        <v>4925</v>
      </c>
      <c r="H1461" s="101" t="s">
        <v>4926</v>
      </c>
      <c r="I1461" s="101"/>
      <c r="J1461" s="51" t="s">
        <v>7427</v>
      </c>
      <c r="K1461" s="51"/>
      <c r="L1461" s="45" t="s">
        <v>7408</v>
      </c>
      <c r="M1461" s="134">
        <v>0</v>
      </c>
      <c r="N1461" s="45" t="s">
        <v>8437</v>
      </c>
      <c r="O1461" s="45"/>
      <c r="P1461" s="101" t="s">
        <v>3936</v>
      </c>
      <c r="Q1461" s="101" t="s">
        <v>74</v>
      </c>
      <c r="R1461" s="101" t="s">
        <v>7506</v>
      </c>
      <c r="S1461" s="101"/>
    </row>
    <row r="1462" spans="1:19" x14ac:dyDescent="0.35">
      <c r="A1462" s="101" t="s">
        <v>73</v>
      </c>
      <c r="B1462" s="100">
        <v>-99</v>
      </c>
      <c r="C1462" s="101" t="s">
        <v>4056</v>
      </c>
      <c r="D1462" s="49" t="s">
        <v>4956</v>
      </c>
      <c r="E1462" s="101"/>
      <c r="F1462" s="99" t="s">
        <v>7925</v>
      </c>
      <c r="G1462" s="101" t="s">
        <v>4955</v>
      </c>
      <c r="H1462" s="101" t="s">
        <v>4956</v>
      </c>
      <c r="I1462" s="101"/>
      <c r="J1462" s="51" t="s">
        <v>7427</v>
      </c>
      <c r="K1462" s="51"/>
      <c r="L1462" s="45" t="s">
        <v>7406</v>
      </c>
      <c r="M1462" s="134">
        <v>0</v>
      </c>
      <c r="N1462" s="45" t="s">
        <v>8437</v>
      </c>
      <c r="O1462" s="45"/>
      <c r="P1462" s="101" t="s">
        <v>195</v>
      </c>
      <c r="Q1462" s="101" t="s">
        <v>74</v>
      </c>
      <c r="R1462" s="101" t="s">
        <v>7506</v>
      </c>
      <c r="S1462" s="101"/>
    </row>
    <row r="1463" spans="1:19" x14ac:dyDescent="0.35">
      <c r="A1463" s="101" t="s">
        <v>73</v>
      </c>
      <c r="B1463" s="83">
        <v>-99</v>
      </c>
      <c r="C1463" s="50" t="s">
        <v>248</v>
      </c>
      <c r="D1463" s="52"/>
      <c r="E1463" s="57"/>
      <c r="F1463" s="50"/>
      <c r="G1463" s="50" t="s">
        <v>571</v>
      </c>
      <c r="H1463" s="50" t="s">
        <v>572</v>
      </c>
      <c r="I1463" s="50" t="s">
        <v>2422</v>
      </c>
      <c r="J1463" s="52" t="s">
        <v>7427</v>
      </c>
      <c r="K1463" s="52"/>
      <c r="L1463" s="45" t="s">
        <v>7406</v>
      </c>
      <c r="M1463" s="134">
        <v>2</v>
      </c>
      <c r="N1463" s="45" t="s">
        <v>8437</v>
      </c>
      <c r="O1463" s="45"/>
      <c r="P1463" s="101" t="s">
        <v>235</v>
      </c>
      <c r="Q1463" s="101" t="s">
        <v>74</v>
      </c>
      <c r="R1463" s="101" t="s">
        <v>7506</v>
      </c>
      <c r="S1463" s="101"/>
    </row>
    <row r="1464" spans="1:19" x14ac:dyDescent="0.35">
      <c r="A1464" s="101" t="s">
        <v>73</v>
      </c>
      <c r="B1464" s="100">
        <v>-99</v>
      </c>
      <c r="C1464" s="101" t="s">
        <v>4057</v>
      </c>
      <c r="D1464" s="45" t="s">
        <v>6489</v>
      </c>
      <c r="E1464" s="101"/>
      <c r="F1464" s="99" t="s">
        <v>7929</v>
      </c>
      <c r="G1464" s="101" t="s">
        <v>4957</v>
      </c>
      <c r="H1464" s="101" t="s">
        <v>4958</v>
      </c>
      <c r="I1464" s="101"/>
      <c r="J1464" s="51" t="s">
        <v>7427</v>
      </c>
      <c r="K1464" s="51"/>
      <c r="L1464" s="45" t="s">
        <v>7406</v>
      </c>
      <c r="M1464" s="134">
        <v>0</v>
      </c>
      <c r="N1464" s="45" t="s">
        <v>8437</v>
      </c>
      <c r="O1464" s="45"/>
      <c r="P1464" s="101" t="s">
        <v>235</v>
      </c>
      <c r="Q1464" s="101" t="s">
        <v>74</v>
      </c>
      <c r="R1464" s="101" t="s">
        <v>7506</v>
      </c>
      <c r="S1464" s="101"/>
    </row>
    <row r="1465" spans="1:19" x14ac:dyDescent="0.35">
      <c r="A1465" s="101" t="s">
        <v>73</v>
      </c>
      <c r="B1465" s="100">
        <v>-99</v>
      </c>
      <c r="C1465" s="101" t="s">
        <v>4058</v>
      </c>
      <c r="D1465" s="45" t="s">
        <v>6491</v>
      </c>
      <c r="E1465" s="101"/>
      <c r="F1465" s="99" t="s">
        <v>7931</v>
      </c>
      <c r="G1465" s="101" t="s">
        <v>4959</v>
      </c>
      <c r="H1465" s="101" t="s">
        <v>4960</v>
      </c>
      <c r="I1465" s="101"/>
      <c r="J1465" s="51" t="s">
        <v>7427</v>
      </c>
      <c r="K1465" s="51"/>
      <c r="L1465" s="45" t="s">
        <v>7406</v>
      </c>
      <c r="M1465" s="134">
        <v>0</v>
      </c>
      <c r="N1465" s="45" t="s">
        <v>8437</v>
      </c>
      <c r="O1465" s="45"/>
      <c r="P1465" s="101" t="s">
        <v>235</v>
      </c>
      <c r="Q1465" s="101" t="s">
        <v>74</v>
      </c>
      <c r="R1465" s="101" t="s">
        <v>7506</v>
      </c>
      <c r="S1465" s="101"/>
    </row>
    <row r="1466" spans="1:19" x14ac:dyDescent="0.35">
      <c r="A1466" s="101" t="s">
        <v>73</v>
      </c>
      <c r="B1466" s="100">
        <v>-99</v>
      </c>
      <c r="C1466" s="101" t="s">
        <v>4059</v>
      </c>
      <c r="D1466" s="45" t="s">
        <v>6492</v>
      </c>
      <c r="E1466" s="101"/>
      <c r="F1466" s="99" t="s">
        <v>7933</v>
      </c>
      <c r="G1466" s="101" t="s">
        <v>4961</v>
      </c>
      <c r="H1466" s="101" t="s">
        <v>4962</v>
      </c>
      <c r="I1466" s="101"/>
      <c r="J1466" s="51" t="s">
        <v>7427</v>
      </c>
      <c r="K1466" s="51"/>
      <c r="L1466" s="45" t="s">
        <v>7406</v>
      </c>
      <c r="M1466" s="134">
        <v>0</v>
      </c>
      <c r="N1466" s="45" t="s">
        <v>8437</v>
      </c>
      <c r="O1466" s="45"/>
      <c r="P1466" s="101" t="s">
        <v>235</v>
      </c>
      <c r="Q1466" s="101" t="s">
        <v>74</v>
      </c>
      <c r="R1466" s="101" t="s">
        <v>7506</v>
      </c>
      <c r="S1466" s="101"/>
    </row>
    <row r="1467" spans="1:19" x14ac:dyDescent="0.35">
      <c r="A1467" s="101" t="s">
        <v>73</v>
      </c>
      <c r="B1467" s="100">
        <v>-99</v>
      </c>
      <c r="C1467" s="101" t="s">
        <v>4060</v>
      </c>
      <c r="D1467" s="45" t="s">
        <v>6494</v>
      </c>
      <c r="F1467" s="99" t="s">
        <v>7935</v>
      </c>
      <c r="G1467" s="101" t="s">
        <v>4963</v>
      </c>
      <c r="H1467" s="101" t="s">
        <v>4964</v>
      </c>
      <c r="I1467" s="101"/>
      <c r="J1467" s="51" t="s">
        <v>7427</v>
      </c>
      <c r="K1467" s="51"/>
      <c r="L1467" s="45" t="s">
        <v>7406</v>
      </c>
      <c r="M1467" s="134">
        <v>0</v>
      </c>
      <c r="N1467" s="45" t="s">
        <v>8437</v>
      </c>
      <c r="O1467" s="45"/>
      <c r="P1467" s="101" t="s">
        <v>235</v>
      </c>
      <c r="Q1467" s="101" t="s">
        <v>74</v>
      </c>
      <c r="R1467" s="101" t="s">
        <v>7506</v>
      </c>
      <c r="S1467" s="101"/>
    </row>
    <row r="1468" spans="1:19" x14ac:dyDescent="0.35">
      <c r="A1468" s="101" t="s">
        <v>73</v>
      </c>
      <c r="B1468" s="100">
        <v>-99</v>
      </c>
      <c r="C1468" s="101" t="s">
        <v>4061</v>
      </c>
      <c r="D1468" s="45" t="s">
        <v>6496</v>
      </c>
      <c r="F1468" s="99" t="s">
        <v>7937</v>
      </c>
      <c r="G1468" s="101" t="s">
        <v>4965</v>
      </c>
      <c r="H1468" s="101" t="s">
        <v>4966</v>
      </c>
      <c r="I1468" s="101"/>
      <c r="J1468" s="51" t="s">
        <v>7427</v>
      </c>
      <c r="K1468" s="51"/>
      <c r="L1468" s="45" t="s">
        <v>7406</v>
      </c>
      <c r="M1468" s="134">
        <v>0</v>
      </c>
      <c r="N1468" s="45" t="s">
        <v>8437</v>
      </c>
      <c r="O1468" s="45"/>
      <c r="P1468" s="101" t="s">
        <v>235</v>
      </c>
      <c r="Q1468" s="101" t="s">
        <v>74</v>
      </c>
      <c r="R1468" s="101" t="s">
        <v>7506</v>
      </c>
      <c r="S1468" s="101"/>
    </row>
    <row r="1469" spans="1:19" x14ac:dyDescent="0.35">
      <c r="A1469" s="101" t="s">
        <v>73</v>
      </c>
      <c r="B1469" s="100">
        <v>-99</v>
      </c>
      <c r="C1469" s="101" t="s">
        <v>4062</v>
      </c>
      <c r="D1469" s="45" t="s">
        <v>6502</v>
      </c>
      <c r="E1469" s="101"/>
      <c r="F1469" s="99" t="s">
        <v>7941</v>
      </c>
      <c r="G1469" s="101" t="s">
        <v>4967</v>
      </c>
      <c r="H1469" s="101" t="s">
        <v>4968</v>
      </c>
      <c r="I1469" s="101"/>
      <c r="J1469" s="51" t="s">
        <v>7427</v>
      </c>
      <c r="K1469" s="51"/>
      <c r="L1469" s="45" t="s">
        <v>7406</v>
      </c>
      <c r="M1469" s="134">
        <v>0</v>
      </c>
      <c r="N1469" s="45" t="s">
        <v>8437</v>
      </c>
      <c r="O1469" s="45"/>
      <c r="P1469" s="101" t="s">
        <v>235</v>
      </c>
      <c r="Q1469" s="101" t="s">
        <v>74</v>
      </c>
      <c r="R1469" s="101" t="s">
        <v>7506</v>
      </c>
      <c r="S1469" s="101"/>
    </row>
    <row r="1470" spans="1:19" x14ac:dyDescent="0.35">
      <c r="A1470" s="101" t="s">
        <v>73</v>
      </c>
      <c r="B1470" s="100">
        <v>-99</v>
      </c>
      <c r="C1470" s="101" t="s">
        <v>4063</v>
      </c>
      <c r="D1470" s="45" t="s">
        <v>6503</v>
      </c>
      <c r="E1470" s="101"/>
      <c r="F1470" s="99" t="s">
        <v>7942</v>
      </c>
      <c r="G1470" s="101" t="s">
        <v>4969</v>
      </c>
      <c r="H1470" s="101" t="s">
        <v>4970</v>
      </c>
      <c r="I1470" s="101"/>
      <c r="J1470" s="51" t="s">
        <v>7427</v>
      </c>
      <c r="K1470" s="51"/>
      <c r="L1470" s="45" t="s">
        <v>7406</v>
      </c>
      <c r="M1470" s="134">
        <v>0</v>
      </c>
      <c r="N1470" s="45" t="s">
        <v>8437</v>
      </c>
      <c r="O1470" s="45"/>
      <c r="P1470" s="101" t="s">
        <v>235</v>
      </c>
      <c r="Q1470" s="101" t="s">
        <v>74</v>
      </c>
      <c r="R1470" s="101" t="s">
        <v>7506</v>
      </c>
      <c r="S1470" s="101"/>
    </row>
    <row r="1471" spans="1:19" x14ac:dyDescent="0.35">
      <c r="A1471" s="101" t="s">
        <v>73</v>
      </c>
      <c r="B1471" s="100">
        <v>-99</v>
      </c>
      <c r="C1471" s="101" t="s">
        <v>4034</v>
      </c>
      <c r="D1471" s="45" t="s">
        <v>6490</v>
      </c>
      <c r="E1471" s="101"/>
      <c r="F1471" s="99" t="s">
        <v>7932</v>
      </c>
      <c r="G1471" s="101" t="s">
        <v>4911</v>
      </c>
      <c r="H1471" s="101" t="s">
        <v>4912</v>
      </c>
      <c r="I1471" s="101"/>
      <c r="J1471" s="51" t="s">
        <v>7427</v>
      </c>
      <c r="K1471" s="51"/>
      <c r="L1471" s="45" t="s">
        <v>7406</v>
      </c>
      <c r="M1471" s="134">
        <v>0</v>
      </c>
      <c r="N1471" s="45" t="s">
        <v>8437</v>
      </c>
      <c r="O1471" s="45"/>
      <c r="P1471" s="101" t="s">
        <v>235</v>
      </c>
      <c r="Q1471" s="101" t="s">
        <v>74</v>
      </c>
      <c r="R1471" s="101" t="s">
        <v>7506</v>
      </c>
      <c r="S1471" s="101"/>
    </row>
    <row r="1472" spans="1:19" x14ac:dyDescent="0.35">
      <c r="A1472" s="101" t="s">
        <v>73</v>
      </c>
      <c r="B1472" s="100">
        <v>-99</v>
      </c>
      <c r="C1472" s="49" t="s">
        <v>245</v>
      </c>
      <c r="D1472" s="45" t="s">
        <v>6488</v>
      </c>
      <c r="E1472" s="45"/>
      <c r="F1472" s="63" t="s">
        <v>7930</v>
      </c>
      <c r="G1472" s="49" t="s">
        <v>565</v>
      </c>
      <c r="H1472" s="49" t="s">
        <v>566</v>
      </c>
      <c r="I1472" s="63" t="s">
        <v>2419</v>
      </c>
      <c r="J1472" s="51" t="s">
        <v>7427</v>
      </c>
      <c r="K1472" s="51"/>
      <c r="L1472" s="45" t="s">
        <v>7406</v>
      </c>
      <c r="M1472" s="134">
        <v>0</v>
      </c>
      <c r="N1472" s="45" t="s">
        <v>8437</v>
      </c>
      <c r="O1472" s="45"/>
      <c r="P1472" s="101" t="s">
        <v>235</v>
      </c>
      <c r="Q1472" s="101" t="s">
        <v>74</v>
      </c>
      <c r="R1472" s="101" t="s">
        <v>7506</v>
      </c>
      <c r="S1472" s="101"/>
    </row>
    <row r="1473" spans="1:19" x14ac:dyDescent="0.35">
      <c r="A1473" s="101" t="s">
        <v>73</v>
      </c>
      <c r="B1473" s="100">
        <v>-99</v>
      </c>
      <c r="C1473" s="101" t="s">
        <v>4033</v>
      </c>
      <c r="D1473" s="45" t="s">
        <v>6487</v>
      </c>
      <c r="E1473" s="101"/>
      <c r="F1473" s="99" t="s">
        <v>7927</v>
      </c>
      <c r="G1473" s="101" t="s">
        <v>4909</v>
      </c>
      <c r="H1473" s="101" t="s">
        <v>4910</v>
      </c>
      <c r="I1473" s="101"/>
      <c r="J1473" s="51" t="s">
        <v>7427</v>
      </c>
      <c r="K1473" s="51"/>
      <c r="L1473" s="101" t="s">
        <v>153</v>
      </c>
      <c r="M1473" s="102">
        <v>0</v>
      </c>
      <c r="N1473" s="45" t="s">
        <v>8437</v>
      </c>
      <c r="O1473" s="45"/>
      <c r="P1473" s="101" t="s">
        <v>153</v>
      </c>
      <c r="Q1473" s="101" t="s">
        <v>74</v>
      </c>
      <c r="R1473" s="101" t="s">
        <v>7506</v>
      </c>
      <c r="S1473" s="101"/>
    </row>
    <row r="1474" spans="1:19" x14ac:dyDescent="0.35">
      <c r="A1474" s="101" t="s">
        <v>73</v>
      </c>
      <c r="B1474" s="100">
        <v>-99</v>
      </c>
      <c r="C1474" s="101" t="s">
        <v>4032</v>
      </c>
      <c r="D1474" s="45" t="s">
        <v>6486</v>
      </c>
      <c r="E1474" s="101"/>
      <c r="F1474" s="99" t="s">
        <v>7928</v>
      </c>
      <c r="G1474" s="101" t="s">
        <v>4907</v>
      </c>
      <c r="H1474" s="101" t="s">
        <v>4908</v>
      </c>
      <c r="I1474" s="101"/>
      <c r="J1474" s="51" t="s">
        <v>7427</v>
      </c>
      <c r="K1474" s="51"/>
      <c r="L1474" s="101" t="s">
        <v>153</v>
      </c>
      <c r="M1474" s="102">
        <v>0</v>
      </c>
      <c r="N1474" s="45" t="s">
        <v>8437</v>
      </c>
      <c r="O1474" s="45"/>
      <c r="P1474" s="101" t="s">
        <v>153</v>
      </c>
      <c r="Q1474" s="101" t="s">
        <v>74</v>
      </c>
      <c r="R1474" s="101" t="s">
        <v>7506</v>
      </c>
      <c r="S1474" s="101"/>
    </row>
    <row r="1475" spans="1:19" x14ac:dyDescent="0.35">
      <c r="A1475" s="101" t="s">
        <v>73</v>
      </c>
      <c r="B1475" s="102">
        <v>-99</v>
      </c>
      <c r="C1475" s="107" t="s">
        <v>6757</v>
      </c>
      <c r="D1475" s="101"/>
      <c r="E1475" s="101"/>
      <c r="F1475" s="101"/>
      <c r="G1475" s="101" t="s">
        <v>550</v>
      </c>
      <c r="H1475" s="101" t="s">
        <v>551</v>
      </c>
      <c r="I1475" s="101"/>
      <c r="J1475" s="51" t="s">
        <v>7427</v>
      </c>
      <c r="K1475" s="51"/>
      <c r="L1475" s="101" t="s">
        <v>91</v>
      </c>
      <c r="M1475" s="102" t="s">
        <v>8433</v>
      </c>
      <c r="N1475" s="101" t="s">
        <v>8435</v>
      </c>
      <c r="O1475" s="101"/>
      <c r="P1475" s="101" t="s">
        <v>91</v>
      </c>
      <c r="Q1475" s="101" t="s">
        <v>74</v>
      </c>
      <c r="R1475" s="101"/>
      <c r="S1475" s="101"/>
    </row>
    <row r="1476" spans="1:19" x14ac:dyDescent="0.35">
      <c r="A1476" s="107" t="s">
        <v>73</v>
      </c>
      <c r="B1476" s="124">
        <v>1</v>
      </c>
      <c r="C1476" s="107" t="s">
        <v>4029</v>
      </c>
      <c r="D1476" s="50" t="s">
        <v>6457</v>
      </c>
      <c r="E1476" s="107" t="s">
        <v>8388</v>
      </c>
      <c r="F1476" s="107"/>
      <c r="G1476" s="107" t="s">
        <v>4903</v>
      </c>
      <c r="H1476" s="107" t="s">
        <v>4904</v>
      </c>
      <c r="I1476" s="107"/>
      <c r="J1476" s="52" t="s">
        <v>7427</v>
      </c>
      <c r="K1476" s="52"/>
      <c r="L1476" s="107" t="s">
        <v>7407</v>
      </c>
      <c r="M1476" s="124" t="s">
        <v>8433</v>
      </c>
      <c r="N1476" s="107" t="s">
        <v>8435</v>
      </c>
      <c r="O1476" s="107" t="s">
        <v>8438</v>
      </c>
      <c r="P1476" s="107" t="s">
        <v>100</v>
      </c>
      <c r="Q1476" s="107" t="s">
        <v>74</v>
      </c>
      <c r="R1476" s="107"/>
      <c r="S1476" s="107"/>
    </row>
    <row r="1477" spans="1:19" x14ac:dyDescent="0.35">
      <c r="A1477" s="101" t="s">
        <v>73</v>
      </c>
      <c r="B1477" s="100">
        <v>1</v>
      </c>
      <c r="C1477" s="107" t="s">
        <v>6388</v>
      </c>
      <c r="D1477" s="107"/>
      <c r="E1477" s="107" t="s">
        <v>8388</v>
      </c>
      <c r="F1477" s="99" t="s">
        <v>7959</v>
      </c>
      <c r="G1477" s="101" t="s">
        <v>4903</v>
      </c>
      <c r="H1477" s="101" t="s">
        <v>4904</v>
      </c>
      <c r="I1477" s="101"/>
      <c r="J1477" s="51" t="s">
        <v>7427</v>
      </c>
      <c r="K1477" s="51"/>
      <c r="L1477" s="101" t="s">
        <v>7407</v>
      </c>
      <c r="M1477" s="102" t="s">
        <v>8433</v>
      </c>
      <c r="N1477" s="101" t="s">
        <v>8435</v>
      </c>
      <c r="O1477" s="101" t="s">
        <v>8438</v>
      </c>
      <c r="P1477" s="101" t="s">
        <v>100</v>
      </c>
      <c r="Q1477" s="101" t="s">
        <v>74</v>
      </c>
      <c r="R1477" s="101"/>
      <c r="S1477" s="101"/>
    </row>
    <row r="1478" spans="1:19" x14ac:dyDescent="0.35">
      <c r="A1478" s="101" t="s">
        <v>73</v>
      </c>
      <c r="B1478" s="100">
        <v>2</v>
      </c>
      <c r="C1478" s="107" t="s">
        <v>4030</v>
      </c>
      <c r="D1478" s="57" t="s">
        <v>8393</v>
      </c>
      <c r="E1478" s="45" t="s">
        <v>8392</v>
      </c>
      <c r="F1478" s="101"/>
      <c r="G1478" s="101" t="s">
        <v>550</v>
      </c>
      <c r="H1478" s="101" t="s">
        <v>551</v>
      </c>
      <c r="I1478" s="101"/>
      <c r="J1478" s="51" t="s">
        <v>7427</v>
      </c>
      <c r="K1478" s="51"/>
      <c r="L1478" s="101" t="s">
        <v>91</v>
      </c>
      <c r="M1478" s="102" t="s">
        <v>8433</v>
      </c>
      <c r="N1478" s="101" t="s">
        <v>8435</v>
      </c>
      <c r="O1478" s="101" t="s">
        <v>8438</v>
      </c>
      <c r="P1478" s="101" t="s">
        <v>91</v>
      </c>
      <c r="Q1478" s="101" t="s">
        <v>74</v>
      </c>
      <c r="R1478" s="101"/>
      <c r="S1478" s="101"/>
    </row>
    <row r="1479" spans="1:19" x14ac:dyDescent="0.35">
      <c r="A1479" s="101" t="s">
        <v>73</v>
      </c>
      <c r="B1479" s="100">
        <v>2</v>
      </c>
      <c r="C1479" s="101" t="s">
        <v>236</v>
      </c>
      <c r="D1479" s="45" t="s">
        <v>1937</v>
      </c>
      <c r="E1479" s="45" t="s">
        <v>8360</v>
      </c>
      <c r="F1479" s="63" t="s">
        <v>7631</v>
      </c>
      <c r="G1479" s="49" t="s">
        <v>550</v>
      </c>
      <c r="H1479" s="49" t="s">
        <v>551</v>
      </c>
      <c r="I1479" s="63" t="s">
        <v>2413</v>
      </c>
      <c r="J1479" s="51" t="s">
        <v>7427</v>
      </c>
      <c r="K1479" s="51"/>
      <c r="L1479" s="107" t="s">
        <v>91</v>
      </c>
      <c r="M1479" s="124" t="s">
        <v>8433</v>
      </c>
      <c r="N1479" s="107" t="s">
        <v>8435</v>
      </c>
      <c r="O1479" s="107" t="s">
        <v>8438</v>
      </c>
      <c r="P1479" s="101" t="s">
        <v>100</v>
      </c>
      <c r="Q1479" s="101" t="s">
        <v>74</v>
      </c>
      <c r="R1479" s="101" t="s">
        <v>7422</v>
      </c>
      <c r="S1479" s="101"/>
    </row>
    <row r="1480" spans="1:19" x14ac:dyDescent="0.35">
      <c r="A1480" s="101" t="s">
        <v>73</v>
      </c>
      <c r="B1480" s="100">
        <v>3</v>
      </c>
      <c r="C1480" s="101" t="s">
        <v>237</v>
      </c>
      <c r="D1480" s="51" t="s">
        <v>553</v>
      </c>
      <c r="E1480" s="45" t="s">
        <v>8394</v>
      </c>
      <c r="F1480" s="63" t="s">
        <v>2232</v>
      </c>
      <c r="G1480" s="49" t="s">
        <v>552</v>
      </c>
      <c r="H1480" s="49" t="s">
        <v>553</v>
      </c>
      <c r="I1480" s="63" t="s">
        <v>2414</v>
      </c>
      <c r="J1480" s="51" t="s">
        <v>7427</v>
      </c>
      <c r="K1480" s="51"/>
      <c r="L1480" s="101" t="s">
        <v>91</v>
      </c>
      <c r="M1480" s="102" t="s">
        <v>8433</v>
      </c>
      <c r="N1480" s="101" t="s">
        <v>8434</v>
      </c>
      <c r="O1480" s="101" t="s">
        <v>8438</v>
      </c>
      <c r="P1480" s="101" t="s">
        <v>91</v>
      </c>
      <c r="Q1480" s="101" t="s">
        <v>74</v>
      </c>
      <c r="R1480" s="101"/>
      <c r="S1480" s="101"/>
    </row>
    <row r="1481" spans="1:19" x14ac:dyDescent="0.35">
      <c r="A1481" s="101" t="s">
        <v>73</v>
      </c>
      <c r="B1481" s="100">
        <v>4</v>
      </c>
      <c r="C1481" s="101" t="s">
        <v>238</v>
      </c>
      <c r="D1481" s="51" t="s">
        <v>1938</v>
      </c>
      <c r="E1481" s="45" t="s">
        <v>8395</v>
      </c>
      <c r="F1481" s="63" t="s">
        <v>2233</v>
      </c>
      <c r="G1481" s="49" t="s">
        <v>554</v>
      </c>
      <c r="H1481" s="49" t="s">
        <v>555</v>
      </c>
      <c r="I1481" s="63" t="s">
        <v>2415</v>
      </c>
      <c r="J1481" s="51" t="s">
        <v>7427</v>
      </c>
      <c r="K1481" s="51"/>
      <c r="L1481" s="101" t="s">
        <v>91</v>
      </c>
      <c r="M1481" s="102">
        <v>0</v>
      </c>
      <c r="N1481" s="101" t="s">
        <v>8434</v>
      </c>
      <c r="O1481" s="101" t="s">
        <v>8439</v>
      </c>
      <c r="P1481" s="101" t="s">
        <v>91</v>
      </c>
      <c r="Q1481" s="101" t="s">
        <v>74</v>
      </c>
      <c r="R1481" s="101"/>
      <c r="S1481" s="101"/>
    </row>
    <row r="1482" spans="1:19" x14ac:dyDescent="0.35">
      <c r="A1482" s="101" t="s">
        <v>73</v>
      </c>
      <c r="B1482" s="100">
        <v>5</v>
      </c>
      <c r="C1482" s="101" t="s">
        <v>239</v>
      </c>
      <c r="D1482" s="51" t="s">
        <v>1930</v>
      </c>
      <c r="E1482" s="45" t="s">
        <v>8396</v>
      </c>
      <c r="F1482" s="63" t="s">
        <v>2152</v>
      </c>
      <c r="G1482" s="49" t="s">
        <v>556</v>
      </c>
      <c r="H1482" s="49" t="s">
        <v>497</v>
      </c>
      <c r="I1482" s="63" t="s">
        <v>2390</v>
      </c>
      <c r="J1482" s="51" t="s">
        <v>7427</v>
      </c>
      <c r="K1482" s="51"/>
      <c r="L1482" s="101" t="s">
        <v>91</v>
      </c>
      <c r="M1482" s="102">
        <v>0</v>
      </c>
      <c r="N1482" s="101" t="s">
        <v>8434</v>
      </c>
      <c r="O1482" s="101" t="s">
        <v>8439</v>
      </c>
      <c r="P1482" s="101" t="s">
        <v>91</v>
      </c>
      <c r="Q1482" s="101" t="s">
        <v>74</v>
      </c>
      <c r="R1482" s="101"/>
      <c r="S1482" s="101"/>
    </row>
    <row r="1483" spans="1:19" x14ac:dyDescent="0.35">
      <c r="A1483" s="101" t="s">
        <v>73</v>
      </c>
      <c r="B1483" s="100">
        <v>6</v>
      </c>
      <c r="C1483" s="101" t="s">
        <v>240</v>
      </c>
      <c r="D1483" s="51" t="s">
        <v>7657</v>
      </c>
      <c r="E1483" s="45" t="s">
        <v>8398</v>
      </c>
      <c r="F1483" s="63" t="s">
        <v>7923</v>
      </c>
      <c r="G1483" s="49" t="s">
        <v>557</v>
      </c>
      <c r="H1483" s="49" t="s">
        <v>499</v>
      </c>
      <c r="I1483" s="63" t="s">
        <v>2391</v>
      </c>
      <c r="J1483" s="51" t="s">
        <v>7427</v>
      </c>
      <c r="K1483" s="51"/>
      <c r="L1483" s="101" t="s">
        <v>91</v>
      </c>
      <c r="M1483" s="102">
        <v>0</v>
      </c>
      <c r="N1483" s="101" t="s">
        <v>8434</v>
      </c>
      <c r="O1483" s="101" t="s">
        <v>8439</v>
      </c>
      <c r="P1483" s="101" t="s">
        <v>91</v>
      </c>
      <c r="Q1483" s="101" t="s">
        <v>74</v>
      </c>
      <c r="R1483" s="101"/>
      <c r="S1483" s="101"/>
    </row>
    <row r="1484" spans="1:19" x14ac:dyDescent="0.35">
      <c r="A1484" s="101" t="s">
        <v>73</v>
      </c>
      <c r="B1484" s="100">
        <v>7</v>
      </c>
      <c r="C1484" s="101" t="s">
        <v>241</v>
      </c>
      <c r="D1484" s="51" t="s">
        <v>1939</v>
      </c>
      <c r="E1484" s="45" t="s">
        <v>8397</v>
      </c>
      <c r="F1484" s="63" t="s">
        <v>2153</v>
      </c>
      <c r="G1484" s="49" t="s">
        <v>558</v>
      </c>
      <c r="H1484" s="49" t="s">
        <v>501</v>
      </c>
      <c r="I1484" s="63" t="s">
        <v>2392</v>
      </c>
      <c r="J1484" s="51" t="s">
        <v>7427</v>
      </c>
      <c r="K1484" s="51"/>
      <c r="L1484" s="101" t="s">
        <v>91</v>
      </c>
      <c r="M1484" s="102">
        <v>0</v>
      </c>
      <c r="N1484" s="101" t="s">
        <v>8434</v>
      </c>
      <c r="O1484" s="101" t="s">
        <v>8439</v>
      </c>
      <c r="P1484" s="101" t="s">
        <v>91</v>
      </c>
      <c r="Q1484" s="101" t="s">
        <v>74</v>
      </c>
      <c r="R1484" s="101"/>
      <c r="S1484" s="101"/>
    </row>
    <row r="1485" spans="1:19" x14ac:dyDescent="0.35">
      <c r="A1485" s="101" t="s">
        <v>73</v>
      </c>
      <c r="B1485" s="100">
        <v>8</v>
      </c>
      <c r="C1485" s="101" t="s">
        <v>242</v>
      </c>
      <c r="D1485" s="51" t="s">
        <v>1933</v>
      </c>
      <c r="E1485" s="51" t="s">
        <v>8399</v>
      </c>
      <c r="F1485" s="63" t="s">
        <v>2270</v>
      </c>
      <c r="G1485" s="49" t="s">
        <v>559</v>
      </c>
      <c r="H1485" s="49" t="s">
        <v>560</v>
      </c>
      <c r="I1485" s="63" t="s">
        <v>2416</v>
      </c>
      <c r="J1485" s="51" t="s">
        <v>7427</v>
      </c>
      <c r="K1485" s="51"/>
      <c r="L1485" s="45" t="s">
        <v>7406</v>
      </c>
      <c r="M1485" s="134">
        <v>0</v>
      </c>
      <c r="N1485" s="45" t="s">
        <v>8434</v>
      </c>
      <c r="O1485" s="45" t="s">
        <v>8439</v>
      </c>
      <c r="P1485" s="101" t="s">
        <v>138</v>
      </c>
      <c r="Q1485" s="101" t="s">
        <v>74</v>
      </c>
      <c r="R1485" s="101"/>
      <c r="S1485" s="101"/>
    </row>
    <row r="1486" spans="1:19" x14ac:dyDescent="0.35">
      <c r="A1486" s="101" t="s">
        <v>73</v>
      </c>
      <c r="B1486" s="100">
        <v>9</v>
      </c>
      <c r="C1486" s="101" t="s">
        <v>243</v>
      </c>
      <c r="D1486" s="51" t="s">
        <v>1934</v>
      </c>
      <c r="E1486" s="51" t="s">
        <v>8400</v>
      </c>
      <c r="F1486" s="63" t="s">
        <v>2271</v>
      </c>
      <c r="G1486" s="49" t="s">
        <v>561</v>
      </c>
      <c r="H1486" s="49" t="s">
        <v>562</v>
      </c>
      <c r="I1486" s="63" t="s">
        <v>2417</v>
      </c>
      <c r="J1486" s="51" t="s">
        <v>7427</v>
      </c>
      <c r="K1486" s="51"/>
      <c r="L1486" s="45" t="s">
        <v>7406</v>
      </c>
      <c r="M1486" s="134">
        <v>0</v>
      </c>
      <c r="N1486" s="45" t="s">
        <v>8434</v>
      </c>
      <c r="O1486" s="45" t="s">
        <v>8439</v>
      </c>
      <c r="P1486" s="101" t="s">
        <v>138</v>
      </c>
      <c r="Q1486" s="101" t="s">
        <v>74</v>
      </c>
      <c r="R1486" s="101"/>
      <c r="S1486" s="101"/>
    </row>
    <row r="1487" spans="1:19" x14ac:dyDescent="0.35">
      <c r="A1487" s="101" t="s">
        <v>73</v>
      </c>
      <c r="B1487" s="100">
        <v>10</v>
      </c>
      <c r="C1487" s="101" t="s">
        <v>244</v>
      </c>
      <c r="D1487" s="51" t="s">
        <v>1935</v>
      </c>
      <c r="E1487" s="51" t="s">
        <v>8401</v>
      </c>
      <c r="F1487" s="63" t="s">
        <v>2272</v>
      </c>
      <c r="G1487" s="49" t="s">
        <v>563</v>
      </c>
      <c r="H1487" s="49" t="s">
        <v>564</v>
      </c>
      <c r="I1487" s="63" t="s">
        <v>2418</v>
      </c>
      <c r="J1487" s="51" t="s">
        <v>7427</v>
      </c>
      <c r="K1487" s="51"/>
      <c r="L1487" s="45" t="s">
        <v>7406</v>
      </c>
      <c r="M1487" s="134">
        <v>0</v>
      </c>
      <c r="N1487" s="45" t="s">
        <v>8434</v>
      </c>
      <c r="O1487" s="45" t="s">
        <v>8439</v>
      </c>
      <c r="P1487" s="101" t="s">
        <v>139</v>
      </c>
      <c r="Q1487" s="101" t="s">
        <v>74</v>
      </c>
      <c r="R1487" s="101"/>
      <c r="S1487" s="101"/>
    </row>
    <row r="1488" spans="1:19" x14ac:dyDescent="0.35">
      <c r="A1488" s="101" t="s">
        <v>73</v>
      </c>
      <c r="B1488" s="100">
        <v>11</v>
      </c>
      <c r="C1488" s="101" t="s">
        <v>4031</v>
      </c>
      <c r="D1488" s="45" t="s">
        <v>6485</v>
      </c>
      <c r="E1488" s="101" t="s">
        <v>7926</v>
      </c>
      <c r="F1488" s="99" t="s">
        <v>7926</v>
      </c>
      <c r="G1488" s="101" t="s">
        <v>4905</v>
      </c>
      <c r="H1488" s="101" t="s">
        <v>4906</v>
      </c>
      <c r="I1488" s="101"/>
      <c r="J1488" s="51" t="s">
        <v>7427</v>
      </c>
      <c r="K1488" s="51"/>
      <c r="L1488" s="101" t="s">
        <v>91</v>
      </c>
      <c r="M1488" s="102">
        <v>0</v>
      </c>
      <c r="N1488" s="101" t="s">
        <v>8434</v>
      </c>
      <c r="O1488" s="101" t="s">
        <v>8439</v>
      </c>
      <c r="P1488" s="101" t="s">
        <v>91</v>
      </c>
      <c r="Q1488" s="101" t="s">
        <v>74</v>
      </c>
      <c r="R1488" s="101"/>
      <c r="S1488" s="101"/>
    </row>
    <row r="1489" spans="1:19" x14ac:dyDescent="0.35">
      <c r="A1489" s="101" t="s">
        <v>73</v>
      </c>
      <c r="B1489" s="100">
        <v>12</v>
      </c>
      <c r="C1489" s="101" t="s">
        <v>246</v>
      </c>
      <c r="D1489" s="51" t="s">
        <v>6493</v>
      </c>
      <c r="E1489" s="45" t="s">
        <v>8402</v>
      </c>
      <c r="F1489" s="63" t="s">
        <v>2240</v>
      </c>
      <c r="G1489" s="49" t="s">
        <v>567</v>
      </c>
      <c r="H1489" s="49" t="s">
        <v>568</v>
      </c>
      <c r="I1489" s="63" t="s">
        <v>2420</v>
      </c>
      <c r="J1489" s="51" t="s">
        <v>7427</v>
      </c>
      <c r="K1489" s="51"/>
      <c r="L1489" s="45" t="s">
        <v>7406</v>
      </c>
      <c r="M1489" s="134">
        <v>0</v>
      </c>
      <c r="N1489" s="45" t="s">
        <v>8434</v>
      </c>
      <c r="O1489" s="45" t="s">
        <v>8439</v>
      </c>
      <c r="P1489" s="101" t="s">
        <v>139</v>
      </c>
      <c r="Q1489" s="101" t="s">
        <v>74</v>
      </c>
      <c r="R1489" s="101"/>
      <c r="S1489" s="101"/>
    </row>
    <row r="1490" spans="1:19" x14ac:dyDescent="0.35">
      <c r="A1490" s="101" t="s">
        <v>73</v>
      </c>
      <c r="B1490" s="100">
        <v>13</v>
      </c>
      <c r="C1490" s="101" t="s">
        <v>247</v>
      </c>
      <c r="D1490" s="51" t="s">
        <v>6387</v>
      </c>
      <c r="E1490" s="45" t="s">
        <v>8403</v>
      </c>
      <c r="F1490" s="99" t="s">
        <v>7934</v>
      </c>
      <c r="G1490" s="49" t="s">
        <v>569</v>
      </c>
      <c r="H1490" s="49" t="s">
        <v>570</v>
      </c>
      <c r="I1490" s="63" t="s">
        <v>2421</v>
      </c>
      <c r="J1490" s="51" t="s">
        <v>7427</v>
      </c>
      <c r="K1490" s="51"/>
      <c r="L1490" s="45" t="s">
        <v>7406</v>
      </c>
      <c r="M1490" s="134">
        <v>0</v>
      </c>
      <c r="N1490" s="45" t="s">
        <v>8434</v>
      </c>
      <c r="O1490" s="45" t="s">
        <v>8439</v>
      </c>
      <c r="P1490" s="101" t="s">
        <v>139</v>
      </c>
      <c r="Q1490" s="101" t="s">
        <v>74</v>
      </c>
      <c r="R1490" s="101"/>
      <c r="S1490" s="101"/>
    </row>
    <row r="1491" spans="1:19" x14ac:dyDescent="0.35">
      <c r="A1491" s="101" t="s">
        <v>73</v>
      </c>
      <c r="B1491" s="100">
        <v>14</v>
      </c>
      <c r="C1491" s="101" t="s">
        <v>4035</v>
      </c>
      <c r="D1491" s="57" t="s">
        <v>6495</v>
      </c>
      <c r="E1491" s="45" t="s">
        <v>8404</v>
      </c>
      <c r="F1491" s="99" t="s">
        <v>7936</v>
      </c>
      <c r="G1491" s="101" t="s">
        <v>4913</v>
      </c>
      <c r="H1491" s="101" t="s">
        <v>4914</v>
      </c>
      <c r="I1491" s="101"/>
      <c r="J1491" s="51" t="s">
        <v>7427</v>
      </c>
      <c r="K1491" s="51"/>
      <c r="L1491" s="45" t="s">
        <v>7406</v>
      </c>
      <c r="M1491" s="134">
        <v>2</v>
      </c>
      <c r="N1491" s="45" t="s">
        <v>8434</v>
      </c>
      <c r="O1491" s="45" t="s">
        <v>8439</v>
      </c>
      <c r="P1491" s="101" t="s">
        <v>139</v>
      </c>
      <c r="Q1491" s="101" t="s">
        <v>74</v>
      </c>
      <c r="R1491" s="101"/>
      <c r="S1491" s="101"/>
    </row>
    <row r="1492" spans="1:19" x14ac:dyDescent="0.35">
      <c r="A1492" s="101" t="s">
        <v>73</v>
      </c>
      <c r="B1492" s="100">
        <v>15</v>
      </c>
      <c r="C1492" s="101" t="s">
        <v>4038</v>
      </c>
      <c r="D1492" s="45" t="s">
        <v>6499</v>
      </c>
      <c r="E1492" s="101" t="s">
        <v>8405</v>
      </c>
      <c r="F1492" s="99" t="s">
        <v>7940</v>
      </c>
      <c r="G1492" s="101" t="s">
        <v>4919</v>
      </c>
      <c r="H1492" s="101" t="s">
        <v>4920</v>
      </c>
      <c r="I1492" s="101"/>
      <c r="J1492" s="51" t="s">
        <v>7427</v>
      </c>
      <c r="K1492" s="51"/>
      <c r="L1492" s="101" t="s">
        <v>7407</v>
      </c>
      <c r="M1492" s="102">
        <v>0</v>
      </c>
      <c r="N1492" s="101" t="s">
        <v>8434</v>
      </c>
      <c r="O1492" s="101" t="s">
        <v>8439</v>
      </c>
      <c r="P1492" s="101" t="s">
        <v>7410</v>
      </c>
      <c r="Q1492" s="101" t="s">
        <v>74</v>
      </c>
      <c r="R1492" s="101"/>
      <c r="S1492" s="101"/>
    </row>
    <row r="1493" spans="1:19" x14ac:dyDescent="0.35">
      <c r="A1493" s="101" t="s">
        <v>73</v>
      </c>
      <c r="B1493" s="100">
        <v>16</v>
      </c>
      <c r="C1493" s="101" t="s">
        <v>4039</v>
      </c>
      <c r="D1493" s="45" t="s">
        <v>6500</v>
      </c>
      <c r="E1493" s="101" t="s">
        <v>8409</v>
      </c>
      <c r="F1493" s="99" t="s">
        <v>8407</v>
      </c>
      <c r="G1493" s="101" t="s">
        <v>4921</v>
      </c>
      <c r="H1493" s="101" t="s">
        <v>4922</v>
      </c>
      <c r="I1493" s="101"/>
      <c r="J1493" s="51" t="s">
        <v>7427</v>
      </c>
      <c r="K1493" s="51"/>
      <c r="L1493" s="101" t="s">
        <v>7407</v>
      </c>
      <c r="M1493" s="102">
        <v>0</v>
      </c>
      <c r="N1493" s="101" t="s">
        <v>8434</v>
      </c>
      <c r="O1493" s="101" t="s">
        <v>8439</v>
      </c>
      <c r="P1493" s="101" t="s">
        <v>7410</v>
      </c>
      <c r="Q1493" s="101" t="s">
        <v>74</v>
      </c>
      <c r="R1493" s="101"/>
      <c r="S1493" s="101"/>
    </row>
    <row r="1494" spans="1:19" x14ac:dyDescent="0.35">
      <c r="A1494" s="101" t="s">
        <v>73</v>
      </c>
      <c r="B1494" s="100">
        <v>17</v>
      </c>
      <c r="C1494" s="101" t="s">
        <v>4040</v>
      </c>
      <c r="D1494" s="45" t="s">
        <v>6501</v>
      </c>
      <c r="E1494" s="101" t="s">
        <v>8410</v>
      </c>
      <c r="F1494" s="99" t="s">
        <v>8408</v>
      </c>
      <c r="G1494" s="101" t="s">
        <v>4923</v>
      </c>
      <c r="H1494" s="101" t="s">
        <v>4924</v>
      </c>
      <c r="I1494" s="101"/>
      <c r="J1494" s="51" t="s">
        <v>7427</v>
      </c>
      <c r="K1494" s="51"/>
      <c r="L1494" s="119" t="s">
        <v>7407</v>
      </c>
      <c r="M1494" s="143">
        <v>0</v>
      </c>
      <c r="N1494" s="119" t="s">
        <v>8434</v>
      </c>
      <c r="O1494" s="119" t="s">
        <v>8439</v>
      </c>
      <c r="P1494" s="101" t="s">
        <v>2986</v>
      </c>
      <c r="Q1494" s="101" t="s">
        <v>74</v>
      </c>
      <c r="R1494" s="101"/>
      <c r="S1494" s="101"/>
    </row>
    <row r="1495" spans="1:19" x14ac:dyDescent="0.35">
      <c r="A1495" s="101" t="s">
        <v>73</v>
      </c>
      <c r="B1495" s="100">
        <v>18</v>
      </c>
      <c r="C1495" s="101" t="s">
        <v>4064</v>
      </c>
      <c r="D1495" s="101" t="s">
        <v>4972</v>
      </c>
      <c r="E1495" s="101" t="s">
        <v>8415</v>
      </c>
      <c r="F1495" s="99" t="s">
        <v>7948</v>
      </c>
      <c r="G1495" s="101" t="s">
        <v>4971</v>
      </c>
      <c r="H1495" s="101" t="s">
        <v>4972</v>
      </c>
      <c r="I1495" s="101"/>
      <c r="J1495" s="51" t="s">
        <v>7427</v>
      </c>
      <c r="K1495" s="51"/>
      <c r="L1495" s="45" t="s">
        <v>7406</v>
      </c>
      <c r="M1495" s="134">
        <v>0</v>
      </c>
      <c r="N1495" s="45" t="s">
        <v>8434</v>
      </c>
      <c r="O1495" s="45" t="s">
        <v>8439</v>
      </c>
      <c r="P1495" s="101" t="s">
        <v>157</v>
      </c>
      <c r="Q1495" s="101" t="s">
        <v>74</v>
      </c>
      <c r="R1495" s="101"/>
      <c r="S1495" s="101"/>
    </row>
    <row r="1496" spans="1:19" x14ac:dyDescent="0.35">
      <c r="A1496" s="101" t="s">
        <v>73</v>
      </c>
      <c r="B1496" s="100">
        <v>19</v>
      </c>
      <c r="C1496" s="101" t="s">
        <v>4046</v>
      </c>
      <c r="D1496" s="101" t="s">
        <v>4936</v>
      </c>
      <c r="E1496" s="101" t="s">
        <v>8417</v>
      </c>
      <c r="F1496" s="99" t="s">
        <v>7949</v>
      </c>
      <c r="G1496" s="101" t="s">
        <v>4935</v>
      </c>
      <c r="H1496" s="101" t="s">
        <v>4936</v>
      </c>
      <c r="I1496" s="101"/>
      <c r="J1496" s="51" t="s">
        <v>7427</v>
      </c>
      <c r="K1496" s="51"/>
      <c r="L1496" s="45" t="s">
        <v>7406</v>
      </c>
      <c r="M1496" s="134">
        <v>0</v>
      </c>
      <c r="N1496" s="45" t="s">
        <v>8434</v>
      </c>
      <c r="O1496" s="45" t="s">
        <v>8439</v>
      </c>
      <c r="P1496" s="101" t="s">
        <v>157</v>
      </c>
      <c r="Q1496" s="101" t="s">
        <v>74</v>
      </c>
      <c r="R1496" s="101"/>
      <c r="S1496" s="101"/>
    </row>
    <row r="1497" spans="1:19" x14ac:dyDescent="0.35">
      <c r="A1497" s="101" t="s">
        <v>73</v>
      </c>
      <c r="B1497" s="100">
        <v>20</v>
      </c>
      <c r="C1497" s="101" t="s">
        <v>4065</v>
      </c>
      <c r="D1497" s="101" t="s">
        <v>4974</v>
      </c>
      <c r="E1497" s="101" t="s">
        <v>8416</v>
      </c>
      <c r="F1497" s="99" t="s">
        <v>7950</v>
      </c>
      <c r="G1497" s="101" t="s">
        <v>4973</v>
      </c>
      <c r="H1497" s="101" t="s">
        <v>4974</v>
      </c>
      <c r="I1497" s="101"/>
      <c r="J1497" s="51" t="s">
        <v>7427</v>
      </c>
      <c r="K1497" s="51"/>
      <c r="L1497" s="45" t="s">
        <v>7406</v>
      </c>
      <c r="M1497" s="134">
        <v>0</v>
      </c>
      <c r="N1497" s="45" t="s">
        <v>8434</v>
      </c>
      <c r="O1497" s="45" t="s">
        <v>8439</v>
      </c>
      <c r="P1497" s="101" t="s">
        <v>157</v>
      </c>
      <c r="Q1497" s="101" t="s">
        <v>74</v>
      </c>
      <c r="R1497" s="101"/>
      <c r="S1497" s="101"/>
    </row>
    <row r="1498" spans="1:19" x14ac:dyDescent="0.35">
      <c r="A1498" s="101" t="s">
        <v>73</v>
      </c>
      <c r="B1498" s="100">
        <v>21</v>
      </c>
      <c r="C1498" s="101" t="s">
        <v>4047</v>
      </c>
      <c r="D1498" s="101" t="s">
        <v>4938</v>
      </c>
      <c r="E1498" s="101" t="s">
        <v>8418</v>
      </c>
      <c r="F1498" s="99" t="s">
        <v>7951</v>
      </c>
      <c r="G1498" s="101" t="s">
        <v>4937</v>
      </c>
      <c r="H1498" s="101" t="s">
        <v>4938</v>
      </c>
      <c r="I1498" s="101"/>
      <c r="J1498" s="51" t="s">
        <v>7427</v>
      </c>
      <c r="K1498" s="51"/>
      <c r="L1498" s="45" t="s">
        <v>7406</v>
      </c>
      <c r="M1498" s="134">
        <v>0</v>
      </c>
      <c r="N1498" s="45" t="s">
        <v>8434</v>
      </c>
      <c r="O1498" s="45" t="s">
        <v>8439</v>
      </c>
      <c r="P1498" s="101" t="s">
        <v>157</v>
      </c>
      <c r="Q1498" s="101" t="s">
        <v>74</v>
      </c>
      <c r="R1498" s="101"/>
      <c r="S1498" s="101"/>
    </row>
    <row r="1499" spans="1:19" x14ac:dyDescent="0.35">
      <c r="A1499" s="101" t="s">
        <v>73</v>
      </c>
      <c r="B1499" s="100">
        <v>22</v>
      </c>
      <c r="C1499" s="101" t="s">
        <v>4048</v>
      </c>
      <c r="D1499" s="101" t="s">
        <v>4940</v>
      </c>
      <c r="E1499" s="101" t="s">
        <v>8412</v>
      </c>
      <c r="F1499" s="99" t="s">
        <v>7952</v>
      </c>
      <c r="G1499" s="101" t="s">
        <v>4939</v>
      </c>
      <c r="H1499" s="101" t="s">
        <v>4940</v>
      </c>
      <c r="I1499" s="101"/>
      <c r="J1499" s="51" t="s">
        <v>7427</v>
      </c>
      <c r="K1499" s="51"/>
      <c r="L1499" s="45" t="s">
        <v>7406</v>
      </c>
      <c r="M1499" s="134">
        <v>0</v>
      </c>
      <c r="N1499" s="45" t="s">
        <v>8434</v>
      </c>
      <c r="O1499" s="45" t="s">
        <v>8439</v>
      </c>
      <c r="P1499" s="101" t="s">
        <v>6295</v>
      </c>
      <c r="Q1499" s="101" t="s">
        <v>74</v>
      </c>
      <c r="R1499" s="101"/>
      <c r="S1499" s="101"/>
    </row>
    <row r="1500" spans="1:19" x14ac:dyDescent="0.35">
      <c r="A1500" s="101" t="s">
        <v>73</v>
      </c>
      <c r="B1500" s="100">
        <v>23</v>
      </c>
      <c r="C1500" s="107" t="s">
        <v>4050</v>
      </c>
      <c r="D1500" s="57" t="s">
        <v>7424</v>
      </c>
      <c r="E1500" s="101" t="s">
        <v>8406</v>
      </c>
      <c r="F1500" s="99" t="s">
        <v>7956</v>
      </c>
      <c r="G1500" s="101" t="s">
        <v>4943</v>
      </c>
      <c r="H1500" s="101" t="s">
        <v>4944</v>
      </c>
      <c r="I1500" s="101"/>
      <c r="J1500" s="51" t="s">
        <v>7427</v>
      </c>
      <c r="K1500" s="51"/>
      <c r="L1500" s="101" t="s">
        <v>91</v>
      </c>
      <c r="M1500" s="102">
        <v>0</v>
      </c>
      <c r="N1500" s="101" t="s">
        <v>8434</v>
      </c>
      <c r="O1500" s="101" t="s">
        <v>8439</v>
      </c>
      <c r="P1500" s="101" t="s">
        <v>92</v>
      </c>
      <c r="Q1500" s="101" t="s">
        <v>74</v>
      </c>
      <c r="R1500" s="101"/>
      <c r="S1500" s="101"/>
    </row>
    <row r="1501" spans="1:19" x14ac:dyDescent="0.35">
      <c r="A1501" s="101" t="s">
        <v>73</v>
      </c>
      <c r="B1501" s="100">
        <v>24</v>
      </c>
      <c r="C1501" s="101" t="s">
        <v>4066</v>
      </c>
      <c r="D1501" s="101" t="s">
        <v>6509</v>
      </c>
      <c r="E1501" s="101" t="s">
        <v>8411</v>
      </c>
      <c r="F1501" s="99" t="s">
        <v>7953</v>
      </c>
      <c r="G1501" s="101" t="s">
        <v>4975</v>
      </c>
      <c r="H1501" s="101" t="s">
        <v>4976</v>
      </c>
      <c r="I1501" s="101"/>
      <c r="J1501" s="51" t="s">
        <v>7427</v>
      </c>
      <c r="K1501" s="51"/>
      <c r="L1501" s="45" t="s">
        <v>7406</v>
      </c>
      <c r="M1501" s="134">
        <v>0</v>
      </c>
      <c r="N1501" s="45" t="s">
        <v>8434</v>
      </c>
      <c r="O1501" s="45" t="s">
        <v>8439</v>
      </c>
      <c r="P1501" s="101" t="s">
        <v>6296</v>
      </c>
      <c r="Q1501" s="101" t="s">
        <v>74</v>
      </c>
      <c r="R1501" s="101"/>
      <c r="S1501" s="101"/>
    </row>
    <row r="1502" spans="1:19" x14ac:dyDescent="0.35">
      <c r="A1502" s="101" t="s">
        <v>73</v>
      </c>
      <c r="B1502" s="100">
        <v>25</v>
      </c>
      <c r="C1502" s="101" t="s">
        <v>4049</v>
      </c>
      <c r="D1502" s="57" t="s">
        <v>6510</v>
      </c>
      <c r="E1502" s="101" t="s">
        <v>8414</v>
      </c>
      <c r="G1502" s="101" t="s">
        <v>4941</v>
      </c>
      <c r="H1502" s="101" t="s">
        <v>4942</v>
      </c>
      <c r="I1502" s="101"/>
      <c r="J1502" s="51" t="s">
        <v>7427</v>
      </c>
      <c r="K1502" s="51"/>
      <c r="L1502" s="101" t="s">
        <v>91</v>
      </c>
      <c r="M1502" s="102">
        <v>0</v>
      </c>
      <c r="N1502" s="101" t="s">
        <v>8434</v>
      </c>
      <c r="O1502" s="101" t="s">
        <v>8439</v>
      </c>
      <c r="P1502" s="101" t="s">
        <v>92</v>
      </c>
      <c r="Q1502" s="101" t="s">
        <v>74</v>
      </c>
      <c r="R1502" s="101"/>
      <c r="S1502" s="101"/>
    </row>
    <row r="1503" spans="1:19" x14ac:dyDescent="0.35">
      <c r="A1503" s="99" t="s">
        <v>4014</v>
      </c>
      <c r="B1503" s="100">
        <v>-99</v>
      </c>
      <c r="C1503" s="107" t="s">
        <v>4024</v>
      </c>
      <c r="D1503" s="101" t="s">
        <v>4895</v>
      </c>
      <c r="E1503" s="101"/>
      <c r="F1503" s="99" t="s">
        <v>7957</v>
      </c>
      <c r="G1503" s="101" t="s">
        <v>4894</v>
      </c>
      <c r="H1503" s="101" t="s">
        <v>4895</v>
      </c>
      <c r="I1503" s="101"/>
      <c r="J1503" s="51" t="s">
        <v>7427</v>
      </c>
      <c r="K1503" s="51"/>
      <c r="L1503" s="101" t="s">
        <v>91</v>
      </c>
      <c r="M1503" s="102">
        <v>0</v>
      </c>
      <c r="N1503" s="101" t="s">
        <v>8434</v>
      </c>
      <c r="O1503" s="101"/>
      <c r="P1503" s="101" t="s">
        <v>92</v>
      </c>
      <c r="Q1503" s="101" t="s">
        <v>74</v>
      </c>
      <c r="R1503" s="101"/>
      <c r="S1503" s="101"/>
    </row>
    <row r="1504" spans="1:19" x14ac:dyDescent="0.35">
      <c r="A1504" s="99" t="s">
        <v>4014</v>
      </c>
      <c r="B1504" s="100">
        <v>-99</v>
      </c>
      <c r="C1504" s="107" t="s">
        <v>4025</v>
      </c>
      <c r="D1504" s="101" t="s">
        <v>4897</v>
      </c>
      <c r="E1504" s="101"/>
      <c r="F1504" s="99" t="s">
        <v>7958</v>
      </c>
      <c r="G1504" s="101" t="s">
        <v>4896</v>
      </c>
      <c r="H1504" s="101" t="s">
        <v>4897</v>
      </c>
      <c r="I1504" s="101"/>
      <c r="J1504" s="51" t="s">
        <v>7427</v>
      </c>
      <c r="K1504" s="51"/>
      <c r="L1504" s="101" t="s">
        <v>91</v>
      </c>
      <c r="M1504" s="102">
        <v>0</v>
      </c>
      <c r="N1504" s="101" t="s">
        <v>8434</v>
      </c>
      <c r="O1504" s="101"/>
      <c r="P1504" s="101" t="s">
        <v>92</v>
      </c>
      <c r="Q1504" s="101" t="s">
        <v>74</v>
      </c>
      <c r="R1504" s="101"/>
      <c r="S1504" s="101"/>
    </row>
    <row r="1505" spans="1:19" x14ac:dyDescent="0.35">
      <c r="A1505" s="99" t="s">
        <v>4014</v>
      </c>
      <c r="B1505" s="102">
        <v>-99</v>
      </c>
      <c r="C1505" s="101" t="s">
        <v>4028</v>
      </c>
      <c r="D1505" s="45"/>
      <c r="E1505" s="101"/>
      <c r="F1505" s="101"/>
      <c r="G1505" s="101" t="s">
        <v>4902</v>
      </c>
      <c r="H1505" s="101" t="s">
        <v>3935</v>
      </c>
      <c r="I1505" s="101"/>
      <c r="J1505" s="51" t="s">
        <v>7427</v>
      </c>
      <c r="K1505" s="51"/>
      <c r="L1505" s="101" t="s">
        <v>91</v>
      </c>
      <c r="M1505" s="102">
        <v>0</v>
      </c>
      <c r="N1505" s="101" t="s">
        <v>8434</v>
      </c>
      <c r="O1505" s="101"/>
      <c r="P1505" s="101" t="s">
        <v>91</v>
      </c>
      <c r="Q1505" s="101" t="s">
        <v>74</v>
      </c>
      <c r="R1505" s="101"/>
      <c r="S1505" s="101"/>
    </row>
    <row r="1506" spans="1:19" x14ac:dyDescent="0.35">
      <c r="A1506" s="99" t="s">
        <v>4014</v>
      </c>
      <c r="B1506" s="102">
        <v>-99</v>
      </c>
      <c r="C1506" s="101" t="s">
        <v>4016</v>
      </c>
      <c r="D1506" s="45"/>
      <c r="E1506" s="101"/>
      <c r="F1506" s="101"/>
      <c r="G1506" s="101" t="s">
        <v>4882</v>
      </c>
      <c r="H1506" s="101" t="s">
        <v>4883</v>
      </c>
      <c r="I1506" s="101"/>
      <c r="J1506" s="51" t="s">
        <v>7427</v>
      </c>
      <c r="K1506" s="51"/>
      <c r="L1506" s="101" t="s">
        <v>91</v>
      </c>
      <c r="M1506" s="102">
        <v>0</v>
      </c>
      <c r="N1506" s="101" t="s">
        <v>8434</v>
      </c>
      <c r="O1506" s="101"/>
      <c r="P1506" s="101" t="s">
        <v>91</v>
      </c>
      <c r="Q1506" s="101" t="s">
        <v>74</v>
      </c>
      <c r="R1506" s="101"/>
      <c r="S1506" s="101"/>
    </row>
    <row r="1507" spans="1:19" x14ac:dyDescent="0.35">
      <c r="A1507" s="99" t="s">
        <v>4014</v>
      </c>
      <c r="B1507" s="102">
        <v>-99</v>
      </c>
      <c r="C1507" s="101" t="s">
        <v>4026</v>
      </c>
      <c r="D1507" s="101"/>
      <c r="E1507" s="101"/>
      <c r="F1507" s="101"/>
      <c r="G1507" s="101" t="s">
        <v>4900</v>
      </c>
      <c r="H1507" s="101" t="s">
        <v>292</v>
      </c>
      <c r="I1507" s="101"/>
      <c r="J1507" s="51" t="s">
        <v>7427</v>
      </c>
      <c r="K1507" s="51"/>
      <c r="L1507" s="49" t="s">
        <v>7407</v>
      </c>
      <c r="M1507" s="136" t="s">
        <v>8433</v>
      </c>
      <c r="N1507" s="51" t="s">
        <v>8435</v>
      </c>
      <c r="O1507" s="51"/>
      <c r="P1507" s="101" t="s">
        <v>100</v>
      </c>
      <c r="Q1507" s="101" t="s">
        <v>74</v>
      </c>
      <c r="R1507" s="101"/>
      <c r="S1507" s="101"/>
    </row>
    <row r="1508" spans="1:19" x14ac:dyDescent="0.35">
      <c r="A1508" s="99" t="s">
        <v>4014</v>
      </c>
      <c r="B1508" s="102">
        <v>-99</v>
      </c>
      <c r="C1508" s="101" t="s">
        <v>4027</v>
      </c>
      <c r="D1508" s="45"/>
      <c r="E1508" s="101"/>
      <c r="F1508" s="101"/>
      <c r="G1508" s="101" t="s">
        <v>4901</v>
      </c>
      <c r="H1508" s="101" t="s">
        <v>310</v>
      </c>
      <c r="I1508" s="101"/>
      <c r="J1508" s="51" t="s">
        <v>7427</v>
      </c>
      <c r="K1508" s="51"/>
      <c r="L1508" s="101" t="s">
        <v>91</v>
      </c>
      <c r="M1508" s="102">
        <v>0</v>
      </c>
      <c r="N1508" s="101" t="s">
        <v>8434</v>
      </c>
      <c r="O1508" s="101"/>
      <c r="P1508" s="101" t="s">
        <v>91</v>
      </c>
      <c r="Q1508" s="101" t="s">
        <v>74</v>
      </c>
      <c r="R1508" s="101"/>
      <c r="S1508" s="101"/>
    </row>
    <row r="1509" spans="1:19" x14ac:dyDescent="0.35">
      <c r="A1509" s="99" t="s">
        <v>4014</v>
      </c>
      <c r="B1509" s="102">
        <v>-99</v>
      </c>
      <c r="C1509" s="101" t="s">
        <v>3799</v>
      </c>
      <c r="D1509" s="45"/>
      <c r="E1509" s="101"/>
      <c r="F1509" s="101"/>
      <c r="G1509" s="101" t="s">
        <v>4899</v>
      </c>
      <c r="H1509" s="101" t="s">
        <v>3900</v>
      </c>
      <c r="I1509" s="101"/>
      <c r="J1509" s="51" t="s">
        <v>7427</v>
      </c>
      <c r="K1509" s="51"/>
      <c r="L1509" s="101" t="s">
        <v>91</v>
      </c>
      <c r="M1509" s="102">
        <v>0</v>
      </c>
      <c r="N1509" s="101" t="s">
        <v>8434</v>
      </c>
      <c r="O1509" s="101"/>
      <c r="P1509" s="101" t="s">
        <v>91</v>
      </c>
      <c r="Q1509" s="101" t="s">
        <v>74</v>
      </c>
      <c r="R1509" s="101"/>
      <c r="S1509" s="101"/>
    </row>
    <row r="1510" spans="1:19" x14ac:dyDescent="0.35">
      <c r="A1510" s="99" t="s">
        <v>4014</v>
      </c>
      <c r="B1510" s="102">
        <v>-99</v>
      </c>
      <c r="C1510" s="101" t="s">
        <v>4017</v>
      </c>
      <c r="D1510" s="45"/>
      <c r="E1510" s="101"/>
      <c r="F1510" s="101"/>
      <c r="G1510" s="101" t="s">
        <v>4884</v>
      </c>
      <c r="H1510" s="101" t="s">
        <v>3862</v>
      </c>
      <c r="I1510" s="101"/>
      <c r="J1510" s="51" t="s">
        <v>7427</v>
      </c>
      <c r="K1510" s="51"/>
      <c r="L1510" s="101" t="s">
        <v>91</v>
      </c>
      <c r="M1510" s="102">
        <v>0</v>
      </c>
      <c r="N1510" s="101" t="s">
        <v>8434</v>
      </c>
      <c r="O1510" s="101"/>
      <c r="P1510" s="101" t="s">
        <v>91</v>
      </c>
      <c r="Q1510" s="101" t="s">
        <v>74</v>
      </c>
      <c r="R1510" s="101"/>
      <c r="S1510" s="101"/>
    </row>
    <row r="1511" spans="1:19" x14ac:dyDescent="0.35">
      <c r="A1511" s="99" t="s">
        <v>4014</v>
      </c>
      <c r="B1511" s="102">
        <v>-99</v>
      </c>
      <c r="C1511" s="101" t="s">
        <v>106</v>
      </c>
      <c r="D1511" s="101"/>
      <c r="E1511" s="101"/>
      <c r="F1511" s="101"/>
      <c r="G1511" s="101" t="s">
        <v>301</v>
      </c>
      <c r="H1511" s="101" t="s">
        <v>292</v>
      </c>
      <c r="I1511" s="101"/>
      <c r="J1511" s="51" t="s">
        <v>7427</v>
      </c>
      <c r="K1511" s="51"/>
      <c r="L1511" s="49" t="s">
        <v>7407</v>
      </c>
      <c r="M1511" s="136" t="s">
        <v>8433</v>
      </c>
      <c r="N1511" s="51" t="s">
        <v>8435</v>
      </c>
      <c r="O1511" s="51"/>
      <c r="P1511" s="101" t="s">
        <v>100</v>
      </c>
      <c r="Q1511" s="101" t="s">
        <v>74</v>
      </c>
      <c r="R1511" s="101"/>
      <c r="S1511" s="101"/>
    </row>
    <row r="1512" spans="1:19" x14ac:dyDescent="0.35">
      <c r="A1512" s="99" t="s">
        <v>4014</v>
      </c>
      <c r="B1512" s="102">
        <v>-99</v>
      </c>
      <c r="C1512" s="101" t="s">
        <v>3947</v>
      </c>
      <c r="D1512" s="45"/>
      <c r="E1512" s="101"/>
      <c r="F1512" s="101"/>
      <c r="G1512" s="107" t="s">
        <v>301</v>
      </c>
      <c r="H1512" s="107" t="s">
        <v>4743</v>
      </c>
      <c r="I1512" s="101"/>
      <c r="J1512" s="51" t="s">
        <v>7427</v>
      </c>
      <c r="K1512" s="51"/>
      <c r="L1512" s="49" t="s">
        <v>7407</v>
      </c>
      <c r="M1512" s="136" t="s">
        <v>8433</v>
      </c>
      <c r="N1512" s="51" t="s">
        <v>8435</v>
      </c>
      <c r="O1512" s="51"/>
      <c r="P1512" s="101" t="s">
        <v>100</v>
      </c>
      <c r="Q1512" s="101" t="s">
        <v>74</v>
      </c>
      <c r="R1512" s="101"/>
      <c r="S1512" s="101"/>
    </row>
    <row r="1513" spans="1:19" x14ac:dyDescent="0.35">
      <c r="A1513" s="99" t="s">
        <v>4014</v>
      </c>
      <c r="B1513" s="102">
        <v>-99</v>
      </c>
      <c r="C1513" s="101" t="s">
        <v>107</v>
      </c>
      <c r="D1513" s="45"/>
      <c r="E1513" s="101"/>
      <c r="F1513" s="101"/>
      <c r="G1513" s="101" t="s">
        <v>4745</v>
      </c>
      <c r="H1513" s="101" t="s">
        <v>4746</v>
      </c>
      <c r="I1513" s="101"/>
      <c r="J1513" s="51" t="s">
        <v>7427</v>
      </c>
      <c r="K1513" s="51"/>
      <c r="L1513" s="101" t="s">
        <v>91</v>
      </c>
      <c r="M1513" s="102">
        <v>0</v>
      </c>
      <c r="N1513" s="101" t="s">
        <v>8434</v>
      </c>
      <c r="O1513" s="101"/>
      <c r="P1513" s="101" t="s">
        <v>91</v>
      </c>
      <c r="Q1513" s="101" t="s">
        <v>74</v>
      </c>
      <c r="R1513" s="101"/>
      <c r="S1513" s="101"/>
    </row>
    <row r="1514" spans="1:19" x14ac:dyDescent="0.35">
      <c r="A1514" s="99" t="s">
        <v>4014</v>
      </c>
      <c r="B1514" s="102">
        <v>-99</v>
      </c>
      <c r="C1514" s="101" t="s">
        <v>109</v>
      </c>
      <c r="D1514" s="45"/>
      <c r="E1514" s="101"/>
      <c r="F1514" s="101"/>
      <c r="G1514" s="101" t="s">
        <v>306</v>
      </c>
      <c r="H1514" s="101" t="s">
        <v>307</v>
      </c>
      <c r="I1514" s="101"/>
      <c r="J1514" s="51" t="s">
        <v>7427</v>
      </c>
      <c r="K1514" s="51"/>
      <c r="L1514" s="101" t="s">
        <v>91</v>
      </c>
      <c r="M1514" s="102">
        <v>0</v>
      </c>
      <c r="N1514" s="101" t="s">
        <v>8434</v>
      </c>
      <c r="O1514" s="101"/>
      <c r="P1514" s="101" t="s">
        <v>92</v>
      </c>
      <c r="Q1514" s="101" t="s">
        <v>74</v>
      </c>
      <c r="R1514" s="101"/>
      <c r="S1514" s="101"/>
    </row>
    <row r="1515" spans="1:19" x14ac:dyDescent="0.35">
      <c r="A1515" s="99" t="s">
        <v>4014</v>
      </c>
      <c r="B1515" s="102">
        <v>-99</v>
      </c>
      <c r="C1515" s="101" t="s">
        <v>108</v>
      </c>
      <c r="D1515" s="45"/>
      <c r="E1515" s="101"/>
      <c r="F1515" s="101"/>
      <c r="G1515" s="101" t="s">
        <v>304</v>
      </c>
      <c r="H1515" s="101" t="s">
        <v>305</v>
      </c>
      <c r="I1515" s="101"/>
      <c r="J1515" s="51" t="s">
        <v>7427</v>
      </c>
      <c r="K1515" s="51"/>
      <c r="L1515" s="101" t="s">
        <v>91</v>
      </c>
      <c r="M1515" s="102">
        <v>0</v>
      </c>
      <c r="N1515" s="101" t="s">
        <v>8434</v>
      </c>
      <c r="O1515" s="101"/>
      <c r="P1515" s="101" t="s">
        <v>92</v>
      </c>
      <c r="Q1515" s="101" t="s">
        <v>74</v>
      </c>
      <c r="R1515" s="101"/>
      <c r="S1515" s="101"/>
    </row>
    <row r="1516" spans="1:19" x14ac:dyDescent="0.35">
      <c r="A1516" s="99" t="s">
        <v>4014</v>
      </c>
      <c r="B1516" s="102">
        <v>-99</v>
      </c>
      <c r="C1516" s="101" t="s">
        <v>3797</v>
      </c>
      <c r="D1516" s="45"/>
      <c r="E1516" s="101"/>
      <c r="F1516" s="101"/>
      <c r="G1516" s="101" t="s">
        <v>4898</v>
      </c>
      <c r="H1516" s="101" t="s">
        <v>3895</v>
      </c>
      <c r="I1516" s="101"/>
      <c r="J1516" s="51" t="s">
        <v>7427</v>
      </c>
      <c r="K1516" s="51"/>
      <c r="L1516" s="101" t="s">
        <v>91</v>
      </c>
      <c r="M1516" s="102">
        <v>0</v>
      </c>
      <c r="N1516" s="101" t="s">
        <v>8434</v>
      </c>
      <c r="O1516" s="101"/>
      <c r="P1516" s="101" t="s">
        <v>91</v>
      </c>
      <c r="Q1516" s="101" t="s">
        <v>74</v>
      </c>
      <c r="R1516" s="101"/>
      <c r="S1516" s="101"/>
    </row>
    <row r="1517" spans="1:19" x14ac:dyDescent="0.35">
      <c r="A1517" s="99" t="s">
        <v>4014</v>
      </c>
      <c r="B1517" s="102">
        <v>-99</v>
      </c>
      <c r="C1517" s="101" t="s">
        <v>103</v>
      </c>
      <c r="D1517" s="45"/>
      <c r="E1517" s="101"/>
      <c r="F1517" s="101"/>
      <c r="G1517" s="101" t="s">
        <v>295</v>
      </c>
      <c r="H1517" s="101" t="s">
        <v>296</v>
      </c>
      <c r="I1517" s="101"/>
      <c r="J1517" s="51" t="s">
        <v>7427</v>
      </c>
      <c r="K1517" s="51"/>
      <c r="L1517" s="101" t="s">
        <v>91</v>
      </c>
      <c r="M1517" s="102">
        <v>0</v>
      </c>
      <c r="N1517" s="101" t="s">
        <v>8434</v>
      </c>
      <c r="O1517" s="101"/>
      <c r="P1517" s="101" t="s">
        <v>91</v>
      </c>
      <c r="Q1517" s="101" t="s">
        <v>74</v>
      </c>
      <c r="R1517" s="101"/>
      <c r="S1517" s="101"/>
    </row>
    <row r="1518" spans="1:19" x14ac:dyDescent="0.35">
      <c r="A1518" s="99" t="s">
        <v>4014</v>
      </c>
      <c r="B1518" s="102">
        <v>-99</v>
      </c>
      <c r="C1518" s="101" t="s">
        <v>102</v>
      </c>
      <c r="D1518" s="45"/>
      <c r="E1518" s="101"/>
      <c r="F1518" s="101"/>
      <c r="G1518" s="101" t="s">
        <v>293</v>
      </c>
      <c r="H1518" s="101" t="s">
        <v>294</v>
      </c>
      <c r="I1518" s="101"/>
      <c r="J1518" s="51" t="s">
        <v>7427</v>
      </c>
      <c r="K1518" s="51"/>
      <c r="L1518" s="101" t="s">
        <v>91</v>
      </c>
      <c r="M1518" s="102">
        <v>0</v>
      </c>
      <c r="N1518" s="101" t="s">
        <v>8434</v>
      </c>
      <c r="O1518" s="101"/>
      <c r="P1518" s="101" t="s">
        <v>91</v>
      </c>
      <c r="Q1518" s="101" t="s">
        <v>74</v>
      </c>
      <c r="R1518" s="101"/>
      <c r="S1518" s="101"/>
    </row>
    <row r="1519" spans="1:19" x14ac:dyDescent="0.35">
      <c r="A1519" s="99" t="s">
        <v>4014</v>
      </c>
      <c r="B1519" s="102">
        <v>-99</v>
      </c>
      <c r="C1519" s="101" t="s">
        <v>104</v>
      </c>
      <c r="D1519" s="45"/>
      <c r="E1519" s="101"/>
      <c r="F1519" s="101"/>
      <c r="G1519" s="101" t="s">
        <v>297</v>
      </c>
      <c r="H1519" s="101" t="s">
        <v>298</v>
      </c>
      <c r="I1519" s="101"/>
      <c r="J1519" s="51" t="s">
        <v>7427</v>
      </c>
      <c r="K1519" s="51"/>
      <c r="L1519" s="101" t="s">
        <v>91</v>
      </c>
      <c r="M1519" s="102">
        <v>0</v>
      </c>
      <c r="N1519" s="101" t="s">
        <v>8434</v>
      </c>
      <c r="O1519" s="101"/>
      <c r="P1519" s="101" t="s">
        <v>91</v>
      </c>
      <c r="Q1519" s="101" t="s">
        <v>74</v>
      </c>
      <c r="R1519" s="101"/>
      <c r="S1519" s="101"/>
    </row>
    <row r="1520" spans="1:19" x14ac:dyDescent="0.35">
      <c r="A1520" s="99" t="s">
        <v>4014</v>
      </c>
      <c r="B1520" s="102">
        <v>-99</v>
      </c>
      <c r="C1520" s="101" t="s">
        <v>105</v>
      </c>
      <c r="D1520" s="45"/>
      <c r="E1520" s="101"/>
      <c r="F1520" s="101"/>
      <c r="G1520" s="101" t="s">
        <v>299</v>
      </c>
      <c r="H1520" s="101" t="s">
        <v>4740</v>
      </c>
      <c r="I1520" s="101"/>
      <c r="J1520" s="51" t="s">
        <v>7427</v>
      </c>
      <c r="K1520" s="51"/>
      <c r="L1520" s="101" t="s">
        <v>91</v>
      </c>
      <c r="M1520" s="102">
        <v>0</v>
      </c>
      <c r="N1520" s="101" t="s">
        <v>8434</v>
      </c>
      <c r="O1520" s="101"/>
      <c r="P1520" s="101" t="s">
        <v>92</v>
      </c>
      <c r="Q1520" s="101" t="s">
        <v>74</v>
      </c>
      <c r="R1520" s="101"/>
      <c r="S1520" s="101"/>
    </row>
    <row r="1521" spans="1:19" x14ac:dyDescent="0.35">
      <c r="A1521" s="99" t="s">
        <v>4014</v>
      </c>
      <c r="B1521" s="102">
        <v>-99</v>
      </c>
      <c r="C1521" s="101" t="s">
        <v>4018</v>
      </c>
      <c r="D1521" s="45"/>
      <c r="E1521" s="101"/>
      <c r="F1521" s="101"/>
      <c r="G1521" s="101" t="s">
        <v>4885</v>
      </c>
      <c r="H1521" s="101" t="s">
        <v>3864</v>
      </c>
      <c r="I1521" s="101"/>
      <c r="J1521" s="51" t="s">
        <v>7427</v>
      </c>
      <c r="K1521" s="51"/>
      <c r="L1521" s="101" t="s">
        <v>153</v>
      </c>
      <c r="M1521" s="102">
        <v>0</v>
      </c>
      <c r="N1521" s="101" t="s">
        <v>8434</v>
      </c>
      <c r="O1521" s="101"/>
      <c r="P1521" s="101" t="s">
        <v>153</v>
      </c>
      <c r="Q1521" s="101" t="s">
        <v>74</v>
      </c>
      <c r="R1521" s="101"/>
      <c r="S1521" s="101"/>
    </row>
    <row r="1522" spans="1:19" x14ac:dyDescent="0.35">
      <c r="A1522" s="99" t="s">
        <v>4014</v>
      </c>
      <c r="B1522" s="102">
        <v>-99</v>
      </c>
      <c r="C1522" s="101" t="s">
        <v>4019</v>
      </c>
      <c r="D1522" s="45"/>
      <c r="E1522" s="101"/>
      <c r="F1522" s="101"/>
      <c r="G1522" s="101" t="s">
        <v>4886</v>
      </c>
      <c r="H1522" s="101" t="s">
        <v>4734</v>
      </c>
      <c r="I1522" s="101"/>
      <c r="J1522" s="51" t="s">
        <v>7427</v>
      </c>
      <c r="K1522" s="51"/>
      <c r="L1522" s="101" t="s">
        <v>153</v>
      </c>
      <c r="M1522" s="102">
        <v>0</v>
      </c>
      <c r="N1522" s="101" t="s">
        <v>8434</v>
      </c>
      <c r="O1522" s="101"/>
      <c r="P1522" s="101" t="s">
        <v>153</v>
      </c>
      <c r="Q1522" s="101" t="s">
        <v>74</v>
      </c>
      <c r="R1522" s="101"/>
      <c r="S1522" s="101"/>
    </row>
    <row r="1523" spans="1:19" x14ac:dyDescent="0.35">
      <c r="A1523" s="99" t="s">
        <v>4014</v>
      </c>
      <c r="B1523" s="102">
        <v>-99</v>
      </c>
      <c r="C1523" s="101" t="s">
        <v>4020</v>
      </c>
      <c r="D1523" s="45"/>
      <c r="E1523" s="101"/>
      <c r="F1523" s="101"/>
      <c r="G1523" s="101" t="s">
        <v>4887</v>
      </c>
      <c r="H1523" s="101" t="s">
        <v>3868</v>
      </c>
      <c r="I1523" s="101"/>
      <c r="J1523" s="51" t="s">
        <v>7427</v>
      </c>
      <c r="K1523" s="51"/>
      <c r="L1523" s="101" t="s">
        <v>91</v>
      </c>
      <c r="M1523" s="102">
        <v>0</v>
      </c>
      <c r="N1523" s="101" t="s">
        <v>8434</v>
      </c>
      <c r="O1523" s="101"/>
      <c r="P1523" s="101" t="s">
        <v>91</v>
      </c>
      <c r="Q1523" s="101" t="s">
        <v>74</v>
      </c>
      <c r="R1523" s="101"/>
      <c r="S1523" s="101"/>
    </row>
    <row r="1524" spans="1:19" x14ac:dyDescent="0.35">
      <c r="A1524" s="99" t="s">
        <v>4014</v>
      </c>
      <c r="B1524" s="102">
        <v>-99</v>
      </c>
      <c r="C1524" s="101" t="s">
        <v>4021</v>
      </c>
      <c r="D1524" s="45"/>
      <c r="E1524" s="101"/>
      <c r="F1524" s="101"/>
      <c r="G1524" s="101" t="s">
        <v>4888</v>
      </c>
      <c r="H1524" s="101" t="s">
        <v>4889</v>
      </c>
      <c r="I1524" s="101"/>
      <c r="J1524" s="51" t="s">
        <v>7427</v>
      </c>
      <c r="K1524" s="51"/>
      <c r="L1524" s="101" t="s">
        <v>91</v>
      </c>
      <c r="M1524" s="102">
        <v>0</v>
      </c>
      <c r="N1524" s="101" t="s">
        <v>8434</v>
      </c>
      <c r="O1524" s="101"/>
      <c r="P1524" s="101" t="s">
        <v>91</v>
      </c>
      <c r="Q1524" s="101" t="s">
        <v>74</v>
      </c>
      <c r="R1524" s="101"/>
      <c r="S1524" s="101"/>
    </row>
    <row r="1525" spans="1:19" x14ac:dyDescent="0.35">
      <c r="A1525" s="99" t="s">
        <v>4014</v>
      </c>
      <c r="B1525" s="102">
        <v>-99</v>
      </c>
      <c r="C1525" s="101" t="s">
        <v>2614</v>
      </c>
      <c r="D1525" s="45"/>
      <c r="E1525" s="101"/>
      <c r="F1525" s="101"/>
      <c r="G1525" s="101" t="s">
        <v>4879</v>
      </c>
      <c r="H1525" s="101" t="s">
        <v>2818</v>
      </c>
      <c r="I1525" s="101"/>
      <c r="J1525" s="51" t="s">
        <v>7427</v>
      </c>
      <c r="K1525" s="51"/>
      <c r="L1525" s="101" t="s">
        <v>91</v>
      </c>
      <c r="M1525" s="102">
        <v>0</v>
      </c>
      <c r="N1525" s="101" t="s">
        <v>8434</v>
      </c>
      <c r="O1525" s="101"/>
      <c r="P1525" s="101" t="s">
        <v>91</v>
      </c>
      <c r="Q1525" s="101" t="s">
        <v>74</v>
      </c>
      <c r="R1525" s="101"/>
      <c r="S1525" s="101"/>
    </row>
    <row r="1526" spans="1:19" x14ac:dyDescent="0.35">
      <c r="A1526" s="99" t="s">
        <v>4014</v>
      </c>
      <c r="B1526" s="102">
        <v>-99</v>
      </c>
      <c r="C1526" s="101" t="s">
        <v>4022</v>
      </c>
      <c r="D1526" s="45"/>
      <c r="E1526" s="101"/>
      <c r="F1526" s="101"/>
      <c r="G1526" s="101" t="s">
        <v>4890</v>
      </c>
      <c r="H1526" s="101" t="s">
        <v>4891</v>
      </c>
      <c r="I1526" s="101"/>
      <c r="J1526" s="51" t="s">
        <v>7427</v>
      </c>
      <c r="K1526" s="51"/>
      <c r="L1526" s="101" t="s">
        <v>91</v>
      </c>
      <c r="M1526" s="102">
        <v>0</v>
      </c>
      <c r="N1526" s="101" t="s">
        <v>8434</v>
      </c>
      <c r="O1526" s="101"/>
      <c r="P1526" s="101" t="s">
        <v>91</v>
      </c>
      <c r="Q1526" s="101" t="s">
        <v>74</v>
      </c>
      <c r="R1526" s="101"/>
      <c r="S1526" s="101"/>
    </row>
    <row r="1527" spans="1:19" x14ac:dyDescent="0.35">
      <c r="A1527" s="99" t="s">
        <v>4014</v>
      </c>
      <c r="B1527" s="102">
        <v>-99</v>
      </c>
      <c r="C1527" s="101" t="s">
        <v>4015</v>
      </c>
      <c r="D1527" s="45"/>
      <c r="E1527" s="101"/>
      <c r="F1527" s="101"/>
      <c r="G1527" s="101" t="s">
        <v>4880</v>
      </c>
      <c r="H1527" s="101" t="s">
        <v>4881</v>
      </c>
      <c r="I1527" s="101"/>
      <c r="J1527" s="51" t="s">
        <v>7427</v>
      </c>
      <c r="K1527" s="51"/>
      <c r="L1527" s="101" t="s">
        <v>91</v>
      </c>
      <c r="M1527" s="102">
        <v>0</v>
      </c>
      <c r="N1527" s="101" t="s">
        <v>8434</v>
      </c>
      <c r="O1527" s="101"/>
      <c r="P1527" s="101" t="s">
        <v>91</v>
      </c>
      <c r="Q1527" s="101" t="s">
        <v>74</v>
      </c>
      <c r="R1527" s="101"/>
      <c r="S1527" s="101"/>
    </row>
    <row r="1528" spans="1:19" x14ac:dyDescent="0.35">
      <c r="A1528" s="99" t="s">
        <v>4014</v>
      </c>
      <c r="B1528" s="102">
        <v>-99</v>
      </c>
      <c r="C1528" s="101" t="s">
        <v>4023</v>
      </c>
      <c r="D1528" s="45"/>
      <c r="E1528" s="132"/>
      <c r="F1528" s="101"/>
      <c r="G1528" s="101" t="s">
        <v>4892</v>
      </c>
      <c r="H1528" s="101" t="s">
        <v>4893</v>
      </c>
      <c r="I1528" s="101"/>
      <c r="J1528" s="51" t="s">
        <v>7427</v>
      </c>
      <c r="K1528" s="51"/>
      <c r="L1528" s="101" t="s">
        <v>91</v>
      </c>
      <c r="M1528" s="102">
        <v>0</v>
      </c>
      <c r="N1528" s="101" t="s">
        <v>8434</v>
      </c>
      <c r="O1528" s="101"/>
      <c r="P1528" s="101" t="s">
        <v>91</v>
      </c>
      <c r="Q1528" s="101" t="s">
        <v>74</v>
      </c>
      <c r="R1528" s="101"/>
      <c r="S1528" s="101"/>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394" priority="37"/>
  </conditionalFormatting>
  <conditionalFormatting sqref="A1">
    <cfRule type="duplicateValues" dxfId="393" priority="38"/>
  </conditionalFormatting>
  <conditionalFormatting sqref="A1">
    <cfRule type="duplicateValues" dxfId="392" priority="39"/>
  </conditionalFormatting>
  <conditionalFormatting sqref="A1">
    <cfRule type="duplicateValues" dxfId="391" priority="36"/>
  </conditionalFormatting>
  <conditionalFormatting sqref="B1:B1527">
    <cfRule type="cellIs" dxfId="390" priority="35" operator="equal">
      <formula>-99</formula>
    </cfRule>
  </conditionalFormatting>
  <conditionalFormatting sqref="C500 C93:C140 C377 C142:C241 C1:C33 C76:C90 C35:C40 C243:C261 C263:C287 C42:C74">
    <cfRule type="duplicateValues" dxfId="389" priority="40"/>
  </conditionalFormatting>
  <conditionalFormatting sqref="C377 C93:C140 C142:C156 C1:C33 C76:C90 C35:C40 C42:C74">
    <cfRule type="duplicateValues" dxfId="388" priority="41"/>
  </conditionalFormatting>
  <conditionalFormatting sqref="C174">
    <cfRule type="duplicateValues" dxfId="387" priority="42"/>
  </conditionalFormatting>
  <conditionalFormatting sqref="C377 C93:C140 C142:C241 C1:C33 C76:C90 C35:C40 C243:C261 C263:C267 C42:C74">
    <cfRule type="duplicateValues" dxfId="386" priority="43"/>
  </conditionalFormatting>
  <conditionalFormatting sqref="C76:C1048576 C1:C74">
    <cfRule type="duplicateValues" dxfId="385" priority="34"/>
  </conditionalFormatting>
  <conditionalFormatting sqref="G1204">
    <cfRule type="duplicateValues" dxfId="384" priority="33"/>
  </conditionalFormatting>
  <conditionalFormatting sqref="G1371">
    <cfRule type="duplicateValues" dxfId="383" priority="32"/>
  </conditionalFormatting>
  <conditionalFormatting sqref="G647:G648">
    <cfRule type="duplicateValues" dxfId="382" priority="31"/>
  </conditionalFormatting>
  <conditionalFormatting sqref="G635">
    <cfRule type="duplicateValues" dxfId="381" priority="30"/>
  </conditionalFormatting>
  <conditionalFormatting sqref="G522">
    <cfRule type="duplicateValues" dxfId="380" priority="29"/>
  </conditionalFormatting>
  <conditionalFormatting sqref="G451">
    <cfRule type="duplicateValues" dxfId="379" priority="28"/>
  </conditionalFormatting>
  <conditionalFormatting sqref="G1100">
    <cfRule type="duplicateValues" dxfId="378" priority="27"/>
  </conditionalFormatting>
  <conditionalFormatting sqref="G1201">
    <cfRule type="duplicateValues" dxfId="377" priority="26"/>
  </conditionalFormatting>
  <conditionalFormatting sqref="C681">
    <cfRule type="duplicateValues" dxfId="376" priority="23"/>
  </conditionalFormatting>
  <conditionalFormatting sqref="C681">
    <cfRule type="duplicateValues" dxfId="375" priority="24"/>
  </conditionalFormatting>
  <conditionalFormatting sqref="G681">
    <cfRule type="duplicateValues" dxfId="374" priority="25"/>
  </conditionalFormatting>
  <conditionalFormatting sqref="C664">
    <cfRule type="duplicateValues" dxfId="373" priority="20"/>
  </conditionalFormatting>
  <conditionalFormatting sqref="C664">
    <cfRule type="duplicateValues" dxfId="372" priority="21"/>
  </conditionalFormatting>
  <conditionalFormatting sqref="G664">
    <cfRule type="duplicateValues" dxfId="371" priority="22"/>
  </conditionalFormatting>
  <conditionalFormatting sqref="G377 G1:G19 G21:G33 G76:G140 G142:G241 G35:G40 G243:G261 G263:G267 G42:G74">
    <cfRule type="duplicateValues" dxfId="370" priority="44"/>
  </conditionalFormatting>
  <conditionalFormatting sqref="G75">
    <cfRule type="duplicateValues" dxfId="369" priority="19"/>
  </conditionalFormatting>
  <conditionalFormatting sqref="G141">
    <cfRule type="duplicateValues" dxfId="368" priority="18"/>
  </conditionalFormatting>
  <conditionalFormatting sqref="G34">
    <cfRule type="duplicateValues" dxfId="367" priority="17"/>
  </conditionalFormatting>
  <conditionalFormatting sqref="G242">
    <cfRule type="duplicateValues" dxfId="366" priority="16"/>
  </conditionalFormatting>
  <conditionalFormatting sqref="G262">
    <cfRule type="duplicateValues" dxfId="365" priority="15"/>
  </conditionalFormatting>
  <conditionalFormatting sqref="G293">
    <cfRule type="duplicateValues" dxfId="364" priority="14"/>
  </conditionalFormatting>
  <conditionalFormatting sqref="G313">
    <cfRule type="duplicateValues" dxfId="363" priority="13"/>
  </conditionalFormatting>
  <conditionalFormatting sqref="G679">
    <cfRule type="duplicateValues" dxfId="362" priority="12"/>
  </conditionalFormatting>
  <conditionalFormatting sqref="G699">
    <cfRule type="duplicateValues" dxfId="361" priority="11"/>
  </conditionalFormatting>
  <conditionalFormatting sqref="G370">
    <cfRule type="duplicateValues" dxfId="360" priority="10"/>
  </conditionalFormatting>
  <conditionalFormatting sqref="B1">
    <cfRule type="duplicateValues" dxfId="359" priority="45"/>
  </conditionalFormatting>
  <conditionalFormatting sqref="G1200">
    <cfRule type="duplicateValues" dxfId="358" priority="9"/>
  </conditionalFormatting>
  <conditionalFormatting sqref="G1101 G1099">
    <cfRule type="duplicateValues" dxfId="357" priority="46"/>
  </conditionalFormatting>
  <conditionalFormatting sqref="G1243">
    <cfRule type="duplicateValues" dxfId="356" priority="8"/>
  </conditionalFormatting>
  <conditionalFormatting sqref="G1240">
    <cfRule type="duplicateValues" dxfId="355" priority="7"/>
  </conditionalFormatting>
  <conditionalFormatting sqref="G1239">
    <cfRule type="duplicateValues" dxfId="354" priority="6"/>
  </conditionalFormatting>
  <conditionalFormatting sqref="G1377">
    <cfRule type="duplicateValues" dxfId="353" priority="5"/>
  </conditionalFormatting>
  <conditionalFormatting sqref="G1374">
    <cfRule type="duplicateValues" dxfId="352" priority="4"/>
  </conditionalFormatting>
  <conditionalFormatting sqref="G1373">
    <cfRule type="duplicateValues" dxfId="351" priority="3"/>
  </conditionalFormatting>
  <conditionalFormatting sqref="G1093:G1098">
    <cfRule type="duplicateValues" dxfId="350" priority="48"/>
  </conditionalFormatting>
  <conditionalFormatting sqref="G1109:G1114">
    <cfRule type="duplicateValues" dxfId="349" priority="49"/>
  </conditionalFormatting>
  <conditionalFormatting sqref="G1199 G1202">
    <cfRule type="duplicateValues" dxfId="348" priority="50"/>
  </conditionalFormatting>
  <conditionalFormatting sqref="G1238 G1241">
    <cfRule type="duplicateValues" dxfId="347" priority="51"/>
  </conditionalFormatting>
  <conditionalFormatting sqref="G1372 G1375">
    <cfRule type="duplicateValues" dxfId="346" priority="52"/>
  </conditionalFormatting>
  <conditionalFormatting sqref="B1528">
    <cfRule type="cellIs" dxfId="345" priority="2" operator="equal">
      <formula>-99</formula>
    </cfRule>
  </conditionalFormatting>
  <conditionalFormatting sqref="E875 E437:E870 E877:E1470 E1472 E1474:E1048576 E1:E422">
    <cfRule type="duplicateValues" dxfId="344" priority="1"/>
  </conditionalFormatting>
  <conditionalFormatting sqref="G649:G663 G379:G450 G665:G678 G682:G698 G680 G371:G376 G329:G369 G452:G499 G501:G521 G523:G634 G636:G646 G700:G1091">
    <cfRule type="duplicateValues" dxfId="343" priority="5436"/>
  </conditionalFormatting>
  <conditionalFormatting sqref="C76:C90 C93:C1523 C1:C74">
    <cfRule type="duplicateValues" dxfId="342" priority="5452"/>
  </conditionalFormatting>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6ADBA-AFED-4678-85B8-A1AB1C7156F9}">
  <sheetPr codeName="Sheet40">
    <tabColor rgb="FF002060"/>
  </sheetPr>
  <dimension ref="A1:Z1616"/>
  <sheetViews>
    <sheetView zoomScaleNormal="100" workbookViewId="0">
      <pane ySplit="1" topLeftCell="A2" activePane="bottomLeft" state="frozen"/>
      <selection activeCell="D29" sqref="D29"/>
      <selection pane="bottomLeft"/>
    </sheetView>
  </sheetViews>
  <sheetFormatPr defaultRowHeight="14.5" x14ac:dyDescent="0.35"/>
  <cols>
    <col min="1" max="1" width="32.81640625" bestFit="1" customWidth="1"/>
    <col min="2" max="2" width="26.81640625" bestFit="1" customWidth="1"/>
    <col min="3" max="3" width="5" customWidth="1"/>
    <col min="4" max="4" width="6.7265625" customWidth="1"/>
    <col min="5" max="5" width="13.54296875" customWidth="1"/>
    <col min="6" max="6" width="13.26953125" customWidth="1"/>
    <col min="7" max="7" width="18.54296875" bestFit="1" customWidth="1"/>
    <col min="8" max="8" width="18.1796875" customWidth="1"/>
    <col min="9" max="9" width="32.81640625" bestFit="1" customWidth="1"/>
    <col min="10" max="10" width="32.453125" customWidth="1"/>
    <col min="11" max="11" width="40" customWidth="1"/>
    <col min="12" max="12" width="56" hidden="1" customWidth="1"/>
    <col min="13" max="13" width="32.453125" hidden="1" customWidth="1"/>
    <col min="14" max="14" width="13.26953125" customWidth="1"/>
    <col min="15" max="15" width="48.1796875" customWidth="1"/>
    <col min="16" max="16" width="3.453125" customWidth="1"/>
    <col min="17" max="17" width="25.453125" customWidth="1"/>
    <col min="18" max="18" width="28.81640625" bestFit="1" customWidth="1"/>
    <col min="19" max="19" width="15.1796875" bestFit="1" customWidth="1"/>
    <col min="20" max="22" width="9.1796875" customWidth="1"/>
    <col min="23" max="23" width="17.7265625" bestFit="1" customWidth="1"/>
    <col min="24" max="24" width="19.54296875" bestFit="1" customWidth="1"/>
    <col min="25" max="25" width="92.453125" bestFit="1" customWidth="1"/>
  </cols>
  <sheetData>
    <row r="1" spans="1:26" x14ac:dyDescent="0.35">
      <c r="A1" s="151" t="s">
        <v>8860</v>
      </c>
      <c r="B1" s="151" t="s">
        <v>8861</v>
      </c>
      <c r="C1" s="152" t="s">
        <v>3212</v>
      </c>
      <c r="D1" s="152" t="s">
        <v>8569</v>
      </c>
      <c r="E1" s="151" t="s">
        <v>8568</v>
      </c>
      <c r="F1" s="151" t="s">
        <v>38</v>
      </c>
      <c r="G1" s="151" t="s">
        <v>39</v>
      </c>
      <c r="H1" s="151" t="s">
        <v>40</v>
      </c>
      <c r="I1" s="151" t="s">
        <v>41</v>
      </c>
      <c r="J1" s="151" t="s">
        <v>273</v>
      </c>
      <c r="K1" s="151" t="s">
        <v>1908</v>
      </c>
      <c r="L1" s="151" t="s">
        <v>1513</v>
      </c>
      <c r="M1" s="151" t="s">
        <v>1909</v>
      </c>
      <c r="N1" s="151" t="s">
        <v>274</v>
      </c>
      <c r="O1" s="151" t="s">
        <v>275</v>
      </c>
      <c r="P1" s="151" t="s">
        <v>2460</v>
      </c>
      <c r="Q1" s="151" t="s">
        <v>3394</v>
      </c>
      <c r="R1" s="151" t="s">
        <v>7403</v>
      </c>
      <c r="S1" s="151" t="s">
        <v>7405</v>
      </c>
      <c r="T1" s="152" t="s">
        <v>8436</v>
      </c>
      <c r="U1" s="151" t="s">
        <v>8432</v>
      </c>
      <c r="V1" s="151" t="s">
        <v>8444</v>
      </c>
      <c r="W1" s="151" t="s">
        <v>276</v>
      </c>
      <c r="X1" s="268" t="s">
        <v>3760</v>
      </c>
      <c r="Y1" s="151" t="s">
        <v>6577</v>
      </c>
      <c r="Z1" s="151" t="s">
        <v>6949</v>
      </c>
    </row>
    <row r="2" spans="1:26" x14ac:dyDescent="0.35">
      <c r="A2" s="173" t="s">
        <v>6696</v>
      </c>
      <c r="B2" s="173" t="s">
        <v>6696</v>
      </c>
      <c r="C2" s="185">
        <v>-99</v>
      </c>
      <c r="D2" s="9">
        <v>309</v>
      </c>
      <c r="E2" s="12" t="s">
        <v>8473</v>
      </c>
      <c r="F2" s="12" t="s">
        <v>44</v>
      </c>
      <c r="G2" s="12" t="s">
        <v>54</v>
      </c>
      <c r="H2" s="12" t="s">
        <v>61</v>
      </c>
      <c r="I2" s="12" t="s">
        <v>6696</v>
      </c>
      <c r="J2" s="155" t="s">
        <v>6614</v>
      </c>
      <c r="L2" s="155"/>
      <c r="N2" s="155" t="s">
        <v>6694</v>
      </c>
      <c r="O2" s="155" t="s">
        <v>6695</v>
      </c>
      <c r="Q2" s="155" t="s">
        <v>7427</v>
      </c>
      <c r="R2" s="155"/>
      <c r="S2" s="155" t="s">
        <v>91</v>
      </c>
      <c r="T2" s="170"/>
      <c r="U2" s="155"/>
      <c r="V2" s="155"/>
      <c r="W2" s="183" t="s">
        <v>92</v>
      </c>
      <c r="X2" s="198" t="s">
        <v>54</v>
      </c>
      <c r="Y2" s="173" t="s">
        <v>9069</v>
      </c>
    </row>
    <row r="3" spans="1:26" x14ac:dyDescent="0.35">
      <c r="A3" s="173" t="s">
        <v>6696</v>
      </c>
      <c r="B3" s="173" t="s">
        <v>6696</v>
      </c>
      <c r="C3" s="185">
        <v>-99</v>
      </c>
      <c r="D3" s="9">
        <v>310</v>
      </c>
      <c r="E3" s="12" t="s">
        <v>8473</v>
      </c>
      <c r="F3" s="12" t="s">
        <v>44</v>
      </c>
      <c r="G3" s="12" t="s">
        <v>54</v>
      </c>
      <c r="H3" s="12" t="s">
        <v>61</v>
      </c>
      <c r="I3" s="12" t="s">
        <v>6696</v>
      </c>
      <c r="J3" s="155" t="s">
        <v>6615</v>
      </c>
      <c r="L3" s="155"/>
      <c r="N3" s="155" t="s">
        <v>6697</v>
      </c>
      <c r="O3" s="155" t="s">
        <v>6698</v>
      </c>
      <c r="Q3" s="155" t="s">
        <v>7427</v>
      </c>
      <c r="R3" s="155"/>
      <c r="S3" s="155" t="s">
        <v>7406</v>
      </c>
      <c r="T3" s="170"/>
      <c r="U3" s="155"/>
      <c r="V3" s="155"/>
      <c r="W3" s="183" t="s">
        <v>165</v>
      </c>
      <c r="X3" s="198" t="s">
        <v>54</v>
      </c>
      <c r="Y3" s="173" t="s">
        <v>9069</v>
      </c>
    </row>
    <row r="4" spans="1:26" x14ac:dyDescent="0.35">
      <c r="A4" s="173" t="s">
        <v>6696</v>
      </c>
      <c r="B4" s="173" t="s">
        <v>6696</v>
      </c>
      <c r="C4" s="185">
        <v>-99</v>
      </c>
      <c r="D4" s="9">
        <v>311</v>
      </c>
      <c r="E4" s="12" t="s">
        <v>8473</v>
      </c>
      <c r="F4" s="12" t="s">
        <v>44</v>
      </c>
      <c r="G4" s="12" t="s">
        <v>54</v>
      </c>
      <c r="H4" s="12" t="s">
        <v>61</v>
      </c>
      <c r="I4" s="12" t="s">
        <v>6696</v>
      </c>
      <c r="J4" s="155" t="s">
        <v>6616</v>
      </c>
      <c r="L4" s="155"/>
      <c r="N4" s="155" t="s">
        <v>6699</v>
      </c>
      <c r="O4" s="155" t="s">
        <v>6700</v>
      </c>
      <c r="Q4" s="155" t="s">
        <v>7427</v>
      </c>
      <c r="R4" s="155"/>
      <c r="S4" s="155" t="s">
        <v>7406</v>
      </c>
      <c r="T4" s="170"/>
      <c r="U4" s="155"/>
      <c r="V4" s="155"/>
      <c r="W4" s="183" t="s">
        <v>157</v>
      </c>
      <c r="X4" s="198" t="s">
        <v>54</v>
      </c>
      <c r="Y4" s="173" t="s">
        <v>9069</v>
      </c>
    </row>
    <row r="5" spans="1:26" x14ac:dyDescent="0.35">
      <c r="A5" s="173" t="s">
        <v>6696</v>
      </c>
      <c r="B5" s="173" t="s">
        <v>6696</v>
      </c>
      <c r="C5" s="185">
        <v>-99</v>
      </c>
      <c r="D5" s="9">
        <v>312</v>
      </c>
      <c r="E5" s="12" t="s">
        <v>8473</v>
      </c>
      <c r="F5" s="12" t="s">
        <v>44</v>
      </c>
      <c r="G5" s="12" t="s">
        <v>54</v>
      </c>
      <c r="H5" s="12" t="s">
        <v>61</v>
      </c>
      <c r="I5" s="12" t="s">
        <v>6696</v>
      </c>
      <c r="J5" s="155" t="s">
        <v>6617</v>
      </c>
      <c r="L5" s="155"/>
      <c r="N5" s="155" t="s">
        <v>6701</v>
      </c>
      <c r="O5" s="155" t="s">
        <v>6702</v>
      </c>
      <c r="Q5" s="155" t="s">
        <v>7427</v>
      </c>
      <c r="R5" s="155"/>
      <c r="S5" s="155" t="s">
        <v>91</v>
      </c>
      <c r="T5" s="170"/>
      <c r="U5" s="155"/>
      <c r="V5" s="155"/>
      <c r="W5" s="183" t="s">
        <v>92</v>
      </c>
      <c r="X5" s="198" t="s">
        <v>54</v>
      </c>
      <c r="Y5" s="173" t="s">
        <v>9069</v>
      </c>
    </row>
    <row r="6" spans="1:26" x14ac:dyDescent="0.35">
      <c r="A6" s="173" t="s">
        <v>6696</v>
      </c>
      <c r="B6" s="173" t="s">
        <v>6696</v>
      </c>
      <c r="C6" s="185">
        <v>-99</v>
      </c>
      <c r="D6" s="9">
        <v>313</v>
      </c>
      <c r="E6" s="12" t="s">
        <v>8473</v>
      </c>
      <c r="F6" s="12" t="s">
        <v>44</v>
      </c>
      <c r="G6" s="12" t="s">
        <v>54</v>
      </c>
      <c r="H6" s="12" t="s">
        <v>61</v>
      </c>
      <c r="I6" s="12" t="s">
        <v>6696</v>
      </c>
      <c r="J6" s="155" t="s">
        <v>6618</v>
      </c>
      <c r="L6" s="155"/>
      <c r="N6" s="155" t="s">
        <v>6703</v>
      </c>
      <c r="O6" s="155" t="s">
        <v>6704</v>
      </c>
      <c r="Q6" s="155" t="s">
        <v>7427</v>
      </c>
      <c r="R6" s="155"/>
      <c r="S6" s="155" t="s">
        <v>7406</v>
      </c>
      <c r="T6" s="170"/>
      <c r="U6" s="155"/>
      <c r="V6" s="155"/>
      <c r="W6" s="183" t="s">
        <v>156</v>
      </c>
      <c r="X6" s="198" t="s">
        <v>54</v>
      </c>
      <c r="Y6" s="173" t="s">
        <v>9069</v>
      </c>
    </row>
    <row r="7" spans="1:26" x14ac:dyDescent="0.35">
      <c r="A7" s="173" t="s">
        <v>6696</v>
      </c>
      <c r="B7" s="173" t="s">
        <v>6696</v>
      </c>
      <c r="C7" s="185">
        <v>-99</v>
      </c>
      <c r="D7" s="9">
        <v>314</v>
      </c>
      <c r="E7" s="12" t="s">
        <v>8473</v>
      </c>
      <c r="F7" s="12" t="s">
        <v>44</v>
      </c>
      <c r="G7" s="12" t="s">
        <v>54</v>
      </c>
      <c r="H7" s="12" t="s">
        <v>61</v>
      </c>
      <c r="I7" s="12" t="s">
        <v>6696</v>
      </c>
      <c r="J7" s="155" t="s">
        <v>6619</v>
      </c>
      <c r="L7" s="155"/>
      <c r="N7" s="155" t="s">
        <v>6705</v>
      </c>
      <c r="O7" s="155" t="s">
        <v>6706</v>
      </c>
      <c r="Q7" s="155" t="s">
        <v>7427</v>
      </c>
      <c r="R7" s="155"/>
      <c r="S7" s="155" t="s">
        <v>7406</v>
      </c>
      <c r="T7" s="170"/>
      <c r="U7" s="155"/>
      <c r="V7" s="155"/>
      <c r="W7" s="183" t="s">
        <v>195</v>
      </c>
      <c r="X7" s="198" t="s">
        <v>54</v>
      </c>
      <c r="Y7" s="173" t="s">
        <v>9069</v>
      </c>
    </row>
    <row r="8" spans="1:26" x14ac:dyDescent="0.35">
      <c r="A8" s="173" t="s">
        <v>6696</v>
      </c>
      <c r="B8" s="173" t="s">
        <v>6696</v>
      </c>
      <c r="C8" s="185">
        <v>-99</v>
      </c>
      <c r="D8" s="9">
        <v>315</v>
      </c>
      <c r="E8" s="12" t="s">
        <v>8473</v>
      </c>
      <c r="F8" s="12" t="s">
        <v>44</v>
      </c>
      <c r="G8" s="12" t="s">
        <v>54</v>
      </c>
      <c r="H8" s="12" t="s">
        <v>61</v>
      </c>
      <c r="I8" s="12" t="s">
        <v>6696</v>
      </c>
      <c r="J8" s="155" t="s">
        <v>6620</v>
      </c>
      <c r="L8" s="155"/>
      <c r="N8" s="155" t="s">
        <v>6707</v>
      </c>
      <c r="O8" s="155" t="s">
        <v>6708</v>
      </c>
      <c r="Q8" s="155" t="s">
        <v>7427</v>
      </c>
      <c r="R8" s="155"/>
      <c r="S8" s="155" t="s">
        <v>7406</v>
      </c>
      <c r="T8" s="170"/>
      <c r="U8" s="155"/>
      <c r="V8" s="155"/>
      <c r="W8" s="183" t="s">
        <v>195</v>
      </c>
      <c r="X8" s="198" t="s">
        <v>54</v>
      </c>
      <c r="Y8" s="173" t="s">
        <v>9069</v>
      </c>
    </row>
    <row r="9" spans="1:26" x14ac:dyDescent="0.35">
      <c r="A9" s="173" t="s">
        <v>6696</v>
      </c>
      <c r="B9" s="173" t="s">
        <v>6696</v>
      </c>
      <c r="C9" s="185">
        <v>-99</v>
      </c>
      <c r="D9" s="9">
        <v>316</v>
      </c>
      <c r="E9" s="12" t="s">
        <v>8473</v>
      </c>
      <c r="F9" s="12" t="s">
        <v>44</v>
      </c>
      <c r="G9" s="12" t="s">
        <v>54</v>
      </c>
      <c r="H9" s="12" t="s">
        <v>61</v>
      </c>
      <c r="I9" s="12" t="s">
        <v>6696</v>
      </c>
      <c r="J9" s="155" t="s">
        <v>6621</v>
      </c>
      <c r="L9" s="155"/>
      <c r="N9" s="155" t="s">
        <v>6709</v>
      </c>
      <c r="O9" s="155" t="s">
        <v>6710</v>
      </c>
      <c r="Q9" s="155" t="s">
        <v>7427</v>
      </c>
      <c r="R9" s="155"/>
      <c r="S9" s="155" t="s">
        <v>91</v>
      </c>
      <c r="T9" s="170"/>
      <c r="U9" s="155"/>
      <c r="V9" s="155"/>
      <c r="W9" s="183" t="s">
        <v>92</v>
      </c>
      <c r="X9" s="198" t="s">
        <v>54</v>
      </c>
      <c r="Y9" s="173" t="s">
        <v>9069</v>
      </c>
    </row>
    <row r="10" spans="1:26" x14ac:dyDescent="0.35">
      <c r="A10" s="173" t="s">
        <v>6696</v>
      </c>
      <c r="B10" s="173" t="s">
        <v>6696</v>
      </c>
      <c r="C10" s="185">
        <v>-99</v>
      </c>
      <c r="D10" s="9">
        <v>317</v>
      </c>
      <c r="E10" s="12" t="s">
        <v>8473</v>
      </c>
      <c r="F10" s="12" t="s">
        <v>44</v>
      </c>
      <c r="G10" s="12" t="s">
        <v>54</v>
      </c>
      <c r="H10" s="12" t="s">
        <v>61</v>
      </c>
      <c r="I10" s="12" t="s">
        <v>6696</v>
      </c>
      <c r="J10" s="155" t="s">
        <v>6622</v>
      </c>
      <c r="L10" s="155"/>
      <c r="N10" s="155" t="s">
        <v>6711</v>
      </c>
      <c r="O10" s="155" t="s">
        <v>6712</v>
      </c>
      <c r="Q10" s="155" t="s">
        <v>7427</v>
      </c>
      <c r="R10" s="155"/>
      <c r="S10" s="155" t="s">
        <v>153</v>
      </c>
      <c r="T10" s="170"/>
      <c r="U10" s="155"/>
      <c r="V10" s="155"/>
      <c r="W10" s="183" t="s">
        <v>153</v>
      </c>
      <c r="X10" s="198" t="s">
        <v>54</v>
      </c>
      <c r="Y10" s="173" t="s">
        <v>9069</v>
      </c>
    </row>
    <row r="11" spans="1:26" s="81" customFormat="1" x14ac:dyDescent="0.35">
      <c r="A11" s="298" t="s">
        <v>6730</v>
      </c>
      <c r="B11" s="298" t="s">
        <v>6730</v>
      </c>
      <c r="C11" s="299">
        <v>0</v>
      </c>
      <c r="D11" s="299">
        <v>0</v>
      </c>
      <c r="E11" s="300"/>
      <c r="F11" s="300"/>
      <c r="G11" s="300"/>
      <c r="H11" s="300"/>
      <c r="I11" s="300"/>
      <c r="J11" s="301" t="s">
        <v>8940</v>
      </c>
      <c r="K11" s="301" t="s">
        <v>2312</v>
      </c>
      <c r="L11" s="186" t="s">
        <v>2120</v>
      </c>
      <c r="M11" s="301" t="s">
        <v>7625</v>
      </c>
      <c r="N11" s="301" t="s">
        <v>8941</v>
      </c>
      <c r="O11" s="301" t="s">
        <v>8942</v>
      </c>
      <c r="P11" s="301" t="s">
        <v>2301</v>
      </c>
      <c r="Q11" s="186" t="s">
        <v>7427</v>
      </c>
      <c r="R11" s="186"/>
      <c r="S11" s="301" t="s">
        <v>7407</v>
      </c>
      <c r="T11" s="302" t="s">
        <v>8433</v>
      </c>
      <c r="U11" s="186" t="s">
        <v>8435</v>
      </c>
      <c r="V11" s="186" t="s">
        <v>8438</v>
      </c>
      <c r="W11" s="298" t="s">
        <v>100</v>
      </c>
      <c r="X11" s="298" t="s">
        <v>54</v>
      </c>
      <c r="Y11" s="298"/>
      <c r="Z11" s="298"/>
    </row>
    <row r="12" spans="1:26" s="81" customFormat="1" x14ac:dyDescent="0.35">
      <c r="A12" s="298" t="s">
        <v>6730</v>
      </c>
      <c r="B12" s="298" t="s">
        <v>6730</v>
      </c>
      <c r="C12" s="299">
        <v>1</v>
      </c>
      <c r="D12" s="299">
        <v>0</v>
      </c>
      <c r="E12" s="300"/>
      <c r="F12" s="300"/>
      <c r="G12" s="300"/>
      <c r="H12" s="300"/>
      <c r="I12" s="300"/>
      <c r="J12" s="303" t="s">
        <v>8613</v>
      </c>
      <c r="K12" s="301" t="s">
        <v>1921</v>
      </c>
      <c r="L12" s="186" t="s">
        <v>2120</v>
      </c>
      <c r="M12" s="301" t="s">
        <v>7625</v>
      </c>
      <c r="N12" s="301" t="s">
        <v>6641</v>
      </c>
      <c r="O12" s="301" t="s">
        <v>278</v>
      </c>
      <c r="P12" s="301" t="s">
        <v>2301</v>
      </c>
      <c r="Q12" s="186" t="s">
        <v>7427</v>
      </c>
      <c r="R12" s="186"/>
      <c r="S12" s="301" t="s">
        <v>91</v>
      </c>
      <c r="T12" s="302" t="s">
        <v>8433</v>
      </c>
      <c r="U12" s="186" t="s">
        <v>8435</v>
      </c>
      <c r="V12" s="186" t="s">
        <v>8438</v>
      </c>
      <c r="W12" s="298" t="s">
        <v>91</v>
      </c>
      <c r="X12" s="298" t="s">
        <v>54</v>
      </c>
      <c r="Y12" s="298"/>
      <c r="Z12" s="298"/>
    </row>
    <row r="13" spans="1:26" s="81" customFormat="1" x14ac:dyDescent="0.35">
      <c r="A13" s="81" t="s">
        <v>6730</v>
      </c>
      <c r="B13" s="81" t="s">
        <v>6730</v>
      </c>
      <c r="C13" s="299">
        <v>2</v>
      </c>
      <c r="D13" s="304">
        <v>412</v>
      </c>
      <c r="E13" s="305" t="s">
        <v>8474</v>
      </c>
      <c r="F13" s="305" t="s">
        <v>44</v>
      </c>
      <c r="G13" s="305" t="s">
        <v>54</v>
      </c>
      <c r="H13" s="305" t="s">
        <v>2037</v>
      </c>
      <c r="I13" s="305" t="s">
        <v>6730</v>
      </c>
      <c r="J13" s="242" t="s">
        <v>126</v>
      </c>
      <c r="K13" s="242" t="s">
        <v>8928</v>
      </c>
      <c r="L13" s="242" t="s">
        <v>7510</v>
      </c>
      <c r="M13" s="242" t="s">
        <v>7583</v>
      </c>
      <c r="N13" s="242" t="s">
        <v>338</v>
      </c>
      <c r="O13" s="173" t="s">
        <v>2115</v>
      </c>
      <c r="P13" s="306" t="s">
        <v>2451</v>
      </c>
      <c r="Q13" s="173" t="s">
        <v>7427</v>
      </c>
      <c r="R13" s="173"/>
      <c r="S13" s="81" t="s">
        <v>7407</v>
      </c>
      <c r="T13" s="304" t="s">
        <v>8433</v>
      </c>
      <c r="U13" s="81" t="s">
        <v>8435</v>
      </c>
      <c r="V13" s="81" t="s">
        <v>8438</v>
      </c>
      <c r="W13" s="81" t="s">
        <v>100</v>
      </c>
      <c r="X13" s="81" t="s">
        <v>54</v>
      </c>
    </row>
    <row r="14" spans="1:26" s="81" customFormat="1" x14ac:dyDescent="0.35">
      <c r="A14" s="81" t="s">
        <v>6730</v>
      </c>
      <c r="B14" s="81" t="s">
        <v>6730</v>
      </c>
      <c r="C14" s="299">
        <v>3</v>
      </c>
      <c r="D14" s="304">
        <v>411</v>
      </c>
      <c r="E14" s="305" t="s">
        <v>8474</v>
      </c>
      <c r="F14" s="305" t="s">
        <v>44</v>
      </c>
      <c r="G14" s="305" t="s">
        <v>54</v>
      </c>
      <c r="H14" s="305" t="s">
        <v>2037</v>
      </c>
      <c r="I14" s="305" t="s">
        <v>6730</v>
      </c>
      <c r="J14" s="242" t="s">
        <v>2027</v>
      </c>
      <c r="K14" s="242" t="s">
        <v>2053</v>
      </c>
      <c r="L14" s="242" t="s">
        <v>7522</v>
      </c>
      <c r="M14" s="242" t="s">
        <v>7512</v>
      </c>
      <c r="N14" s="242" t="s">
        <v>2105</v>
      </c>
      <c r="O14" s="242" t="s">
        <v>2106</v>
      </c>
      <c r="P14" s="307" t="s">
        <v>2452</v>
      </c>
      <c r="Q14" s="173" t="s">
        <v>7427</v>
      </c>
      <c r="R14" s="173"/>
      <c r="S14" s="242" t="s">
        <v>153</v>
      </c>
      <c r="T14" s="174" t="s">
        <v>8433</v>
      </c>
      <c r="U14" s="173" t="s">
        <v>8434</v>
      </c>
      <c r="V14" s="173" t="s">
        <v>8438</v>
      </c>
      <c r="W14" s="81" t="s">
        <v>153</v>
      </c>
      <c r="X14" s="81" t="s">
        <v>54</v>
      </c>
    </row>
    <row r="15" spans="1:26" s="81" customFormat="1" x14ac:dyDescent="0.35">
      <c r="A15" s="81" t="s">
        <v>6730</v>
      </c>
      <c r="B15" s="81" t="s">
        <v>6730</v>
      </c>
      <c r="C15" s="299">
        <v>-99</v>
      </c>
      <c r="D15" s="304">
        <v>413</v>
      </c>
      <c r="E15" s="305" t="s">
        <v>8474</v>
      </c>
      <c r="F15" s="305" t="s">
        <v>44</v>
      </c>
      <c r="G15" s="305" t="s">
        <v>54</v>
      </c>
      <c r="H15" s="305" t="s">
        <v>2037</v>
      </c>
      <c r="I15" s="305" t="s">
        <v>6730</v>
      </c>
      <c r="J15" s="173" t="s">
        <v>6631</v>
      </c>
      <c r="L15" s="173"/>
      <c r="N15" s="173" t="s">
        <v>6731</v>
      </c>
      <c r="O15" s="173" t="s">
        <v>6732</v>
      </c>
      <c r="Q15" s="173" t="s">
        <v>7427</v>
      </c>
      <c r="R15" s="173"/>
      <c r="S15" s="173" t="s">
        <v>7408</v>
      </c>
      <c r="T15" s="174"/>
      <c r="U15" s="173"/>
      <c r="V15" s="173"/>
      <c r="W15" s="308" t="s">
        <v>3936</v>
      </c>
      <c r="X15" s="309" t="s">
        <v>54</v>
      </c>
      <c r="Y15" s="173"/>
    </row>
    <row r="16" spans="1:26" s="81" customFormat="1" x14ac:dyDescent="0.35">
      <c r="A16" s="81" t="s">
        <v>6730</v>
      </c>
      <c r="B16" s="81" t="s">
        <v>6730</v>
      </c>
      <c r="C16" s="299">
        <v>-99</v>
      </c>
      <c r="D16" s="304">
        <v>414</v>
      </c>
      <c r="E16" s="305" t="s">
        <v>8474</v>
      </c>
      <c r="F16" s="305" t="s">
        <v>44</v>
      </c>
      <c r="G16" s="305" t="s">
        <v>54</v>
      </c>
      <c r="H16" s="305" t="s">
        <v>2037</v>
      </c>
      <c r="I16" s="305" t="s">
        <v>6730</v>
      </c>
      <c r="J16" s="173" t="s">
        <v>6632</v>
      </c>
      <c r="L16" s="173"/>
      <c r="N16" s="173" t="s">
        <v>6733</v>
      </c>
      <c r="O16" s="173" t="s">
        <v>6734</v>
      </c>
      <c r="Q16" s="173" t="s">
        <v>7427</v>
      </c>
      <c r="R16" s="173"/>
      <c r="S16" s="81" t="s">
        <v>7407</v>
      </c>
      <c r="T16" s="304"/>
      <c r="W16" s="81" t="s">
        <v>2982</v>
      </c>
      <c r="X16" s="309" t="s">
        <v>54</v>
      </c>
      <c r="Y16" s="173"/>
    </row>
    <row r="17" spans="1:26" s="81" customFormat="1" x14ac:dyDescent="0.35">
      <c r="A17" s="81" t="s">
        <v>6730</v>
      </c>
      <c r="B17" s="81" t="s">
        <v>6730</v>
      </c>
      <c r="C17" s="299">
        <v>4</v>
      </c>
      <c r="D17" s="304">
        <v>415</v>
      </c>
      <c r="E17" s="305" t="s">
        <v>8474</v>
      </c>
      <c r="F17" s="305" t="s">
        <v>44</v>
      </c>
      <c r="G17" s="305" t="s">
        <v>54</v>
      </c>
      <c r="H17" s="305" t="s">
        <v>2037</v>
      </c>
      <c r="I17" s="305" t="s">
        <v>6730</v>
      </c>
      <c r="J17" s="242" t="s">
        <v>2028</v>
      </c>
      <c r="K17" s="242" t="s">
        <v>7404</v>
      </c>
      <c r="L17" s="242" t="s">
        <v>7517</v>
      </c>
      <c r="M17" s="242" t="s">
        <v>7511</v>
      </c>
      <c r="N17" s="242" t="s">
        <v>2111</v>
      </c>
      <c r="O17" s="242" t="s">
        <v>2109</v>
      </c>
      <c r="P17" s="307" t="s">
        <v>2454</v>
      </c>
      <c r="Q17" s="173" t="s">
        <v>3410</v>
      </c>
      <c r="R17" s="173" t="s">
        <v>7425</v>
      </c>
      <c r="S17" s="242" t="s">
        <v>91</v>
      </c>
      <c r="T17" s="174">
        <v>0</v>
      </c>
      <c r="U17" s="173" t="s">
        <v>8434</v>
      </c>
      <c r="V17" s="173" t="s">
        <v>8439</v>
      </c>
      <c r="W17" s="81" t="s">
        <v>92</v>
      </c>
      <c r="X17" s="81" t="s">
        <v>54</v>
      </c>
    </row>
    <row r="18" spans="1:26" s="81" customFormat="1" x14ac:dyDescent="0.35">
      <c r="A18" s="81" t="s">
        <v>6730</v>
      </c>
      <c r="B18" s="81" t="s">
        <v>6730</v>
      </c>
      <c r="C18" s="299">
        <v>5</v>
      </c>
      <c r="D18" s="304">
        <v>416</v>
      </c>
      <c r="E18" s="305" t="s">
        <v>8474</v>
      </c>
      <c r="F18" s="305" t="s">
        <v>44</v>
      </c>
      <c r="G18" s="305" t="s">
        <v>54</v>
      </c>
      <c r="H18" s="305" t="s">
        <v>2037</v>
      </c>
      <c r="I18" s="305" t="s">
        <v>6730</v>
      </c>
      <c r="J18" s="242" t="s">
        <v>2030</v>
      </c>
      <c r="K18" s="242" t="s">
        <v>1950</v>
      </c>
      <c r="L18" s="242" t="s">
        <v>7523</v>
      </c>
      <c r="M18" s="242" t="s">
        <v>7612</v>
      </c>
      <c r="N18" s="242" t="s">
        <v>2112</v>
      </c>
      <c r="O18" s="242" t="s">
        <v>2110</v>
      </c>
      <c r="P18" s="307" t="s">
        <v>2455</v>
      </c>
      <c r="Q18" s="173" t="s">
        <v>3395</v>
      </c>
      <c r="R18" s="173" t="s">
        <v>7426</v>
      </c>
      <c r="S18" s="242" t="s">
        <v>91</v>
      </c>
      <c r="T18" s="174">
        <v>0</v>
      </c>
      <c r="U18" s="173" t="s">
        <v>8434</v>
      </c>
      <c r="V18" s="173" t="s">
        <v>8439</v>
      </c>
      <c r="W18" s="81" t="s">
        <v>92</v>
      </c>
      <c r="X18" s="81" t="s">
        <v>54</v>
      </c>
    </row>
    <row r="19" spans="1:26" s="81" customFormat="1" x14ac:dyDescent="0.35">
      <c r="A19" s="81" t="s">
        <v>6730</v>
      </c>
      <c r="B19" s="81" t="s">
        <v>6730</v>
      </c>
      <c r="C19" s="299">
        <v>6</v>
      </c>
      <c r="D19" s="304">
        <v>417</v>
      </c>
      <c r="E19" s="305" t="s">
        <v>8474</v>
      </c>
      <c r="F19" s="305" t="s">
        <v>44</v>
      </c>
      <c r="G19" s="305" t="s">
        <v>54</v>
      </c>
      <c r="H19" s="305" t="s">
        <v>2037</v>
      </c>
      <c r="I19" s="305" t="s">
        <v>6730</v>
      </c>
      <c r="J19" s="173" t="s">
        <v>2741</v>
      </c>
      <c r="K19" s="173" t="s">
        <v>1883</v>
      </c>
      <c r="L19" s="173" t="s">
        <v>7524</v>
      </c>
      <c r="M19" s="173" t="s">
        <v>7613</v>
      </c>
      <c r="N19" s="173" t="s">
        <v>3173</v>
      </c>
      <c r="O19" s="173" t="s">
        <v>2945</v>
      </c>
      <c r="P19" s="173"/>
      <c r="Q19" s="173" t="s">
        <v>7427</v>
      </c>
      <c r="R19" s="173"/>
      <c r="S19" s="173" t="s">
        <v>7406</v>
      </c>
      <c r="T19" s="174">
        <v>0</v>
      </c>
      <c r="U19" s="173" t="s">
        <v>8434</v>
      </c>
      <c r="V19" s="173" t="s">
        <v>8439</v>
      </c>
      <c r="W19" s="81" t="s">
        <v>156</v>
      </c>
      <c r="X19" s="81" t="s">
        <v>54</v>
      </c>
    </row>
    <row r="20" spans="1:26" s="81" customFormat="1" x14ac:dyDescent="0.35">
      <c r="A20" s="81" t="s">
        <v>6730</v>
      </c>
      <c r="B20" s="81" t="s">
        <v>6730</v>
      </c>
      <c r="C20" s="299">
        <v>7</v>
      </c>
      <c r="D20" s="304">
        <v>418</v>
      </c>
      <c r="E20" s="305" t="s">
        <v>8474</v>
      </c>
      <c r="F20" s="305" t="s">
        <v>44</v>
      </c>
      <c r="G20" s="305" t="s">
        <v>54</v>
      </c>
      <c r="H20" s="305" t="s">
        <v>2037</v>
      </c>
      <c r="I20" s="305" t="s">
        <v>6730</v>
      </c>
      <c r="J20" s="242" t="s">
        <v>2031</v>
      </c>
      <c r="K20" s="242" t="s">
        <v>2029</v>
      </c>
      <c r="L20" s="242" t="s">
        <v>7525</v>
      </c>
      <c r="M20" s="242" t="s">
        <v>2256</v>
      </c>
      <c r="N20" s="242" t="s">
        <v>2114</v>
      </c>
      <c r="O20" s="242" t="s">
        <v>2113</v>
      </c>
      <c r="P20" s="307" t="s">
        <v>2456</v>
      </c>
      <c r="Q20" s="173" t="s">
        <v>7427</v>
      </c>
      <c r="R20" s="173"/>
      <c r="S20" s="173" t="s">
        <v>7406</v>
      </c>
      <c r="T20" s="174">
        <v>0</v>
      </c>
      <c r="U20" s="173" t="s">
        <v>8434</v>
      </c>
      <c r="V20" s="173" t="s">
        <v>8439</v>
      </c>
      <c r="W20" s="81" t="s">
        <v>262</v>
      </c>
      <c r="X20" s="81" t="s">
        <v>54</v>
      </c>
    </row>
    <row r="21" spans="1:26" s="81" customFormat="1" x14ac:dyDescent="0.35">
      <c r="A21" s="81" t="s">
        <v>6730</v>
      </c>
      <c r="B21" s="81" t="s">
        <v>6730</v>
      </c>
      <c r="C21" s="299">
        <v>8</v>
      </c>
      <c r="D21" s="304">
        <v>419</v>
      </c>
      <c r="E21" s="305" t="s">
        <v>8474</v>
      </c>
      <c r="F21" s="305" t="s">
        <v>44</v>
      </c>
      <c r="G21" s="305" t="s">
        <v>54</v>
      </c>
      <c r="H21" s="305" t="s">
        <v>2037</v>
      </c>
      <c r="I21" s="305" t="s">
        <v>6730</v>
      </c>
      <c r="J21" s="242" t="s">
        <v>2032</v>
      </c>
      <c r="K21" s="242" t="s">
        <v>2033</v>
      </c>
      <c r="L21" s="242" t="s">
        <v>7526</v>
      </c>
      <c r="M21" s="242" t="s">
        <v>2253</v>
      </c>
      <c r="N21" s="242" t="s">
        <v>2108</v>
      </c>
      <c r="O21" s="242" t="s">
        <v>2107</v>
      </c>
      <c r="P21" s="242" t="s">
        <v>2453</v>
      </c>
      <c r="Q21" s="173" t="s">
        <v>7427</v>
      </c>
      <c r="R21" s="173"/>
      <c r="S21" s="242" t="s">
        <v>91</v>
      </c>
      <c r="T21" s="174">
        <v>0</v>
      </c>
      <c r="U21" s="173" t="s">
        <v>8434</v>
      </c>
      <c r="V21" s="173" t="s">
        <v>8439</v>
      </c>
      <c r="W21" s="81" t="s">
        <v>92</v>
      </c>
      <c r="X21" s="81" t="s">
        <v>54</v>
      </c>
    </row>
    <row r="22" spans="1:26" s="81" customFormat="1" x14ac:dyDescent="0.35">
      <c r="A22" s="81" t="s">
        <v>6730</v>
      </c>
      <c r="B22" s="81" t="s">
        <v>6730</v>
      </c>
      <c r="C22" s="299">
        <v>9</v>
      </c>
      <c r="D22" s="304">
        <v>420</v>
      </c>
      <c r="E22" s="81" t="str">
        <f>F22&amp;"."&amp;G22&amp;"."&amp;H22&amp;"."&amp;I22&amp;"."&amp;J22</f>
        <v>EXPERIMENT.MANAGEMENT.CHEMICALS.CHEMICAL_APPLICS.chemical_applic_comment</v>
      </c>
      <c r="F22" s="81" t="s">
        <v>44</v>
      </c>
      <c r="G22" s="81" t="s">
        <v>54</v>
      </c>
      <c r="H22" s="81" t="s">
        <v>2037</v>
      </c>
      <c r="I22" s="81" t="s">
        <v>6730</v>
      </c>
      <c r="J22" s="81" t="s">
        <v>8755</v>
      </c>
      <c r="K22" s="81" t="s">
        <v>1893</v>
      </c>
      <c r="L22" s="81" t="s">
        <v>6</v>
      </c>
      <c r="M22" s="81" t="s">
        <v>6</v>
      </c>
      <c r="N22" s="81" t="s">
        <v>8756</v>
      </c>
      <c r="O22" s="81" t="s">
        <v>8757</v>
      </c>
      <c r="S22" s="81" t="s">
        <v>91</v>
      </c>
      <c r="T22" s="304">
        <v>0</v>
      </c>
      <c r="U22" s="173" t="s">
        <v>8434</v>
      </c>
      <c r="V22" s="173" t="s">
        <v>8439</v>
      </c>
      <c r="W22" s="81" t="s">
        <v>91</v>
      </c>
      <c r="X22" s="81" t="s">
        <v>54</v>
      </c>
    </row>
    <row r="23" spans="1:26" s="81" customFormat="1" x14ac:dyDescent="0.35">
      <c r="A23" s="81" t="s">
        <v>2037</v>
      </c>
      <c r="B23" s="81" t="s">
        <v>2037</v>
      </c>
      <c r="C23" s="299">
        <v>0</v>
      </c>
      <c r="D23" s="304">
        <v>408</v>
      </c>
      <c r="E23" s="305" t="s">
        <v>8477</v>
      </c>
      <c r="F23" s="305" t="s">
        <v>44</v>
      </c>
      <c r="G23" s="305" t="s">
        <v>54</v>
      </c>
      <c r="H23" s="305" t="s">
        <v>2037</v>
      </c>
      <c r="I23" s="305"/>
      <c r="J23" s="242" t="s">
        <v>126</v>
      </c>
      <c r="K23" s="242" t="s">
        <v>2312</v>
      </c>
      <c r="L23" s="242" t="s">
        <v>7521</v>
      </c>
      <c r="M23" s="242" t="s">
        <v>2136</v>
      </c>
      <c r="N23" s="242" t="s">
        <v>338</v>
      </c>
      <c r="O23" s="242" t="s">
        <v>339</v>
      </c>
      <c r="P23" s="307" t="s">
        <v>2325</v>
      </c>
      <c r="Q23" s="173" t="s">
        <v>7427</v>
      </c>
      <c r="R23" s="173"/>
      <c r="S23" s="81" t="s">
        <v>7407</v>
      </c>
      <c r="T23" s="304" t="s">
        <v>8433</v>
      </c>
      <c r="U23" s="81" t="s">
        <v>8435</v>
      </c>
      <c r="V23" s="81" t="s">
        <v>8438</v>
      </c>
      <c r="W23" s="81" t="s">
        <v>100</v>
      </c>
      <c r="X23" s="81" t="s">
        <v>54</v>
      </c>
    </row>
    <row r="24" spans="1:26" s="81" customFormat="1" x14ac:dyDescent="0.35">
      <c r="A24" s="298" t="s">
        <v>2037</v>
      </c>
      <c r="B24" s="298" t="s">
        <v>2037</v>
      </c>
      <c r="C24" s="299">
        <v>1</v>
      </c>
      <c r="D24" s="299">
        <v>0</v>
      </c>
      <c r="E24" s="300"/>
      <c r="F24" s="300"/>
      <c r="G24" s="300"/>
      <c r="H24" s="300"/>
      <c r="I24" s="300"/>
      <c r="J24" s="303" t="s">
        <v>8613</v>
      </c>
      <c r="K24" s="301" t="s">
        <v>1921</v>
      </c>
      <c r="L24" s="186" t="s">
        <v>2120</v>
      </c>
      <c r="M24" s="301" t="s">
        <v>7625</v>
      </c>
      <c r="N24" s="301" t="s">
        <v>6641</v>
      </c>
      <c r="O24" s="301" t="s">
        <v>278</v>
      </c>
      <c r="P24" s="301" t="s">
        <v>2301</v>
      </c>
      <c r="Q24" s="186" t="s">
        <v>7427</v>
      </c>
      <c r="R24" s="186"/>
      <c r="S24" s="301" t="s">
        <v>91</v>
      </c>
      <c r="T24" s="302" t="s">
        <v>8433</v>
      </c>
      <c r="U24" s="186" t="s">
        <v>8435</v>
      </c>
      <c r="V24" s="186" t="s">
        <v>8438</v>
      </c>
      <c r="W24" s="298" t="s">
        <v>91</v>
      </c>
      <c r="X24" s="298" t="s">
        <v>54</v>
      </c>
      <c r="Y24" s="298"/>
      <c r="Z24" s="298"/>
    </row>
    <row r="25" spans="1:26" s="81" customFormat="1" x14ac:dyDescent="0.35">
      <c r="A25" s="298" t="s">
        <v>2037</v>
      </c>
      <c r="B25" s="298" t="s">
        <v>2037</v>
      </c>
      <c r="C25" s="299">
        <v>1</v>
      </c>
      <c r="D25" s="299">
        <v>0</v>
      </c>
      <c r="E25" s="300"/>
      <c r="F25" s="300"/>
      <c r="G25" s="300"/>
      <c r="H25" s="300"/>
      <c r="I25" s="300"/>
      <c r="J25" s="303" t="s">
        <v>8964</v>
      </c>
      <c r="K25" s="186" t="s">
        <v>8851</v>
      </c>
      <c r="L25" s="186"/>
      <c r="M25" s="301"/>
      <c r="N25" s="301" t="s">
        <v>8845</v>
      </c>
      <c r="O25" s="301" t="s">
        <v>8846</v>
      </c>
      <c r="P25" s="301"/>
      <c r="Q25" s="186" t="s">
        <v>7427</v>
      </c>
      <c r="R25" s="186"/>
      <c r="S25" s="301" t="s">
        <v>7407</v>
      </c>
      <c r="T25" s="302" t="s">
        <v>8433</v>
      </c>
      <c r="U25" s="186" t="s">
        <v>8435</v>
      </c>
      <c r="V25" s="186" t="s">
        <v>8438</v>
      </c>
      <c r="W25" s="298" t="s">
        <v>91</v>
      </c>
      <c r="X25" s="298" t="s">
        <v>54</v>
      </c>
      <c r="Y25" s="298"/>
      <c r="Z25" s="298"/>
    </row>
    <row r="26" spans="1:26" s="298" customFormat="1" x14ac:dyDescent="0.35">
      <c r="A26" s="298" t="s">
        <v>2037</v>
      </c>
      <c r="B26" s="298" t="s">
        <v>2037</v>
      </c>
      <c r="C26" s="299">
        <v>1</v>
      </c>
      <c r="D26" s="299">
        <v>0</v>
      </c>
      <c r="E26" s="300"/>
      <c r="F26" s="300"/>
      <c r="G26" s="300"/>
      <c r="H26" s="300"/>
      <c r="I26" s="300"/>
      <c r="J26" s="301" t="s">
        <v>116</v>
      </c>
      <c r="K26" s="301" t="s">
        <v>8852</v>
      </c>
      <c r="L26" s="301" t="s">
        <v>8334</v>
      </c>
      <c r="M26" s="301" t="s">
        <v>2136</v>
      </c>
      <c r="N26" s="301" t="s">
        <v>318</v>
      </c>
      <c r="O26" s="301" t="s">
        <v>319</v>
      </c>
      <c r="P26" s="301" t="s">
        <v>2204</v>
      </c>
      <c r="Q26" s="186" t="s">
        <v>7427</v>
      </c>
      <c r="R26" s="186"/>
      <c r="S26" s="298" t="s">
        <v>7407</v>
      </c>
      <c r="T26" s="302" t="s">
        <v>8433</v>
      </c>
      <c r="U26" s="186" t="s">
        <v>8435</v>
      </c>
      <c r="V26" s="186" t="s">
        <v>8438</v>
      </c>
      <c r="W26" s="298" t="s">
        <v>91</v>
      </c>
      <c r="X26" s="298" t="s">
        <v>54</v>
      </c>
    </row>
    <row r="27" spans="1:26" s="81" customFormat="1" x14ac:dyDescent="0.35">
      <c r="A27" s="81" t="s">
        <v>2037</v>
      </c>
      <c r="B27" s="81" t="s">
        <v>2037</v>
      </c>
      <c r="C27" s="299">
        <v>2</v>
      </c>
      <c r="D27" s="304">
        <v>409</v>
      </c>
      <c r="E27" s="305" t="s">
        <v>8477</v>
      </c>
      <c r="F27" s="305" t="s">
        <v>44</v>
      </c>
      <c r="G27" s="305" t="s">
        <v>54</v>
      </c>
      <c r="H27" s="305" t="s">
        <v>2037</v>
      </c>
      <c r="I27" s="305"/>
      <c r="J27" s="242" t="s">
        <v>2034</v>
      </c>
      <c r="K27" s="242" t="s">
        <v>6386</v>
      </c>
      <c r="L27" s="242" t="s">
        <v>7519</v>
      </c>
      <c r="M27" s="242" t="s">
        <v>2164</v>
      </c>
      <c r="N27" s="242" t="s">
        <v>2103</v>
      </c>
      <c r="O27" s="242" t="s">
        <v>2101</v>
      </c>
      <c r="P27" s="242" t="s">
        <v>2449</v>
      </c>
      <c r="Q27" s="173" t="s">
        <v>7427</v>
      </c>
      <c r="R27" s="173"/>
      <c r="S27" s="242" t="s">
        <v>91</v>
      </c>
      <c r="T27" s="174" t="s">
        <v>8433</v>
      </c>
      <c r="U27" s="173" t="s">
        <v>8434</v>
      </c>
      <c r="V27" s="173" t="s">
        <v>8438</v>
      </c>
      <c r="W27" s="81" t="s">
        <v>91</v>
      </c>
      <c r="X27" s="81" t="s">
        <v>54</v>
      </c>
    </row>
    <row r="28" spans="1:26" s="81" customFormat="1" x14ac:dyDescent="0.35">
      <c r="A28" s="81" t="s">
        <v>2037</v>
      </c>
      <c r="B28" s="81" t="s">
        <v>2037</v>
      </c>
      <c r="C28" s="299">
        <v>3</v>
      </c>
      <c r="D28" s="304">
        <v>410</v>
      </c>
      <c r="E28" s="305" t="s">
        <v>8477</v>
      </c>
      <c r="F28" s="305" t="s">
        <v>44</v>
      </c>
      <c r="G28" s="305" t="s">
        <v>54</v>
      </c>
      <c r="H28" s="305" t="s">
        <v>2037</v>
      </c>
      <c r="I28" s="305"/>
      <c r="J28" s="242" t="s">
        <v>2035</v>
      </c>
      <c r="K28" s="81" t="s">
        <v>1893</v>
      </c>
      <c r="N28" s="81" t="s">
        <v>2104</v>
      </c>
      <c r="O28" s="81" t="s">
        <v>8624</v>
      </c>
      <c r="P28" s="242" t="s">
        <v>2450</v>
      </c>
      <c r="Q28" s="173" t="s">
        <v>7427</v>
      </c>
      <c r="R28" s="173"/>
      <c r="S28" s="242" t="s">
        <v>91</v>
      </c>
      <c r="T28" s="174">
        <v>0</v>
      </c>
      <c r="U28" s="173" t="s">
        <v>8434</v>
      </c>
      <c r="V28" s="173" t="s">
        <v>8439</v>
      </c>
      <c r="W28" s="81" t="s">
        <v>91</v>
      </c>
      <c r="X28" s="81" t="s">
        <v>54</v>
      </c>
    </row>
    <row r="29" spans="1:26" s="198" customFormat="1" x14ac:dyDescent="0.35">
      <c r="A29" s="198" t="s">
        <v>8838</v>
      </c>
      <c r="B29" s="198" t="s">
        <v>8838</v>
      </c>
      <c r="C29" s="199">
        <v>0</v>
      </c>
      <c r="D29" s="200">
        <v>218</v>
      </c>
      <c r="E29" s="201" t="s">
        <v>8487</v>
      </c>
      <c r="F29" s="201" t="s">
        <v>44</v>
      </c>
      <c r="G29" s="201" t="s">
        <v>54</v>
      </c>
      <c r="H29" s="201" t="s">
        <v>57</v>
      </c>
      <c r="I29" s="201"/>
      <c r="J29" s="202" t="s">
        <v>121</v>
      </c>
      <c r="K29" s="203" t="s">
        <v>2312</v>
      </c>
      <c r="L29" s="203" t="s">
        <v>8035</v>
      </c>
      <c r="M29" s="202" t="s">
        <v>2136</v>
      </c>
      <c r="N29" s="202" t="s">
        <v>328</v>
      </c>
      <c r="O29" s="202" t="s">
        <v>387</v>
      </c>
      <c r="P29" s="202" t="s">
        <v>2342</v>
      </c>
      <c r="Q29" s="203" t="s">
        <v>7427</v>
      </c>
      <c r="R29" s="203"/>
      <c r="S29" s="198" t="s">
        <v>7407</v>
      </c>
      <c r="T29" s="200" t="s">
        <v>8433</v>
      </c>
      <c r="U29" s="198" t="s">
        <v>8435</v>
      </c>
      <c r="V29" s="198" t="s">
        <v>8438</v>
      </c>
      <c r="W29" s="198" t="s">
        <v>100</v>
      </c>
      <c r="X29" s="198" t="s">
        <v>54</v>
      </c>
    </row>
    <row r="30" spans="1:26" s="206" customFormat="1" x14ac:dyDescent="0.35">
      <c r="A30" s="206" t="s">
        <v>8838</v>
      </c>
      <c r="B30" s="206" t="s">
        <v>8838</v>
      </c>
      <c r="C30" s="199">
        <v>1</v>
      </c>
      <c r="D30" s="199">
        <v>0</v>
      </c>
      <c r="E30" s="207"/>
      <c r="F30" s="207"/>
      <c r="G30" s="207"/>
      <c r="H30" s="207"/>
      <c r="I30" s="207"/>
      <c r="J30" s="208" t="s">
        <v>8613</v>
      </c>
      <c r="K30" s="209" t="s">
        <v>1921</v>
      </c>
      <c r="L30" s="209" t="s">
        <v>2120</v>
      </c>
      <c r="M30" s="208" t="s">
        <v>7625</v>
      </c>
      <c r="N30" s="208" t="s">
        <v>6641</v>
      </c>
      <c r="O30" s="208" t="s">
        <v>278</v>
      </c>
      <c r="P30" s="208" t="s">
        <v>2301</v>
      </c>
      <c r="Q30" s="209" t="s">
        <v>7427</v>
      </c>
      <c r="R30" s="209"/>
      <c r="S30" s="208" t="s">
        <v>91</v>
      </c>
      <c r="T30" s="216" t="s">
        <v>8433</v>
      </c>
      <c r="U30" s="209" t="s">
        <v>8435</v>
      </c>
      <c r="V30" s="209" t="s">
        <v>8438</v>
      </c>
      <c r="W30" s="206" t="s">
        <v>91</v>
      </c>
      <c r="X30" s="206" t="s">
        <v>45</v>
      </c>
    </row>
    <row r="31" spans="1:26" s="198" customFormat="1" x14ac:dyDescent="0.35">
      <c r="A31" s="206" t="s">
        <v>8838</v>
      </c>
      <c r="B31" s="206" t="s">
        <v>8838</v>
      </c>
      <c r="C31" s="199">
        <v>1</v>
      </c>
      <c r="D31" s="199">
        <v>0</v>
      </c>
      <c r="E31" s="207"/>
      <c r="F31" s="207"/>
      <c r="G31" s="207"/>
      <c r="H31" s="207"/>
      <c r="I31" s="207"/>
      <c r="J31" s="210" t="s">
        <v>8964</v>
      </c>
      <c r="K31" s="209" t="s">
        <v>8851</v>
      </c>
      <c r="L31" s="209"/>
      <c r="M31" s="208"/>
      <c r="N31" s="208" t="s">
        <v>8845</v>
      </c>
      <c r="O31" s="208" t="s">
        <v>8846</v>
      </c>
      <c r="P31" s="208"/>
      <c r="Q31" s="209" t="s">
        <v>7427</v>
      </c>
      <c r="R31" s="209"/>
      <c r="S31" s="208" t="s">
        <v>7407</v>
      </c>
      <c r="T31" s="216" t="s">
        <v>8433</v>
      </c>
      <c r="U31" s="209" t="s">
        <v>8435</v>
      </c>
      <c r="V31" s="209" t="s">
        <v>8438</v>
      </c>
      <c r="W31" s="206" t="s">
        <v>91</v>
      </c>
      <c r="X31" s="206" t="s">
        <v>54</v>
      </c>
      <c r="Y31" s="206"/>
      <c r="Z31" s="206"/>
    </row>
    <row r="32" spans="1:26" s="206" customFormat="1" x14ac:dyDescent="0.35">
      <c r="A32" s="206" t="s">
        <v>8838</v>
      </c>
      <c r="B32" s="206" t="s">
        <v>8838</v>
      </c>
      <c r="C32" s="199">
        <v>1</v>
      </c>
      <c r="D32" s="199">
        <v>0</v>
      </c>
      <c r="E32" s="207"/>
      <c r="F32" s="207"/>
      <c r="G32" s="207"/>
      <c r="H32" s="207"/>
      <c r="I32" s="207"/>
      <c r="J32" s="208" t="s">
        <v>116</v>
      </c>
      <c r="K32" s="208" t="s">
        <v>8852</v>
      </c>
      <c r="L32" s="208" t="s">
        <v>8334</v>
      </c>
      <c r="M32" s="208" t="s">
        <v>2136</v>
      </c>
      <c r="N32" s="208" t="s">
        <v>318</v>
      </c>
      <c r="O32" s="208" t="s">
        <v>319</v>
      </c>
      <c r="P32" s="208" t="s">
        <v>2204</v>
      </c>
      <c r="Q32" s="209" t="s">
        <v>7427</v>
      </c>
      <c r="R32" s="209"/>
      <c r="S32" s="206" t="s">
        <v>7407</v>
      </c>
      <c r="T32" s="216" t="s">
        <v>8433</v>
      </c>
      <c r="U32" s="209" t="s">
        <v>8435</v>
      </c>
      <c r="V32" s="209" t="s">
        <v>8438</v>
      </c>
      <c r="W32" s="206" t="s">
        <v>91</v>
      </c>
      <c r="X32" s="206" t="s">
        <v>54</v>
      </c>
    </row>
    <row r="33" spans="1:25" s="198" customFormat="1" x14ac:dyDescent="0.35">
      <c r="A33" s="198" t="s">
        <v>8838</v>
      </c>
      <c r="B33" s="198" t="s">
        <v>8838</v>
      </c>
      <c r="C33" s="199">
        <v>2</v>
      </c>
      <c r="D33" s="200">
        <v>220</v>
      </c>
      <c r="E33" s="201" t="s">
        <v>8487</v>
      </c>
      <c r="F33" s="201" t="s">
        <v>44</v>
      </c>
      <c r="G33" s="201" t="s">
        <v>54</v>
      </c>
      <c r="H33" s="201" t="s">
        <v>57</v>
      </c>
      <c r="I33" s="201"/>
      <c r="J33" s="202" t="s">
        <v>154</v>
      </c>
      <c r="K33" s="203" t="s">
        <v>8916</v>
      </c>
      <c r="L33" s="203" t="s">
        <v>8077</v>
      </c>
      <c r="M33" s="212" t="s">
        <v>8078</v>
      </c>
      <c r="N33" s="202" t="s">
        <v>385</v>
      </c>
      <c r="O33" s="202" t="s">
        <v>386</v>
      </c>
      <c r="P33" s="212" t="s">
        <v>2341</v>
      </c>
      <c r="Q33" s="203" t="s">
        <v>7427</v>
      </c>
      <c r="R33" s="203"/>
      <c r="S33" s="202" t="s">
        <v>153</v>
      </c>
      <c r="T33" s="205" t="s">
        <v>8433</v>
      </c>
      <c r="U33" s="203" t="s">
        <v>8434</v>
      </c>
      <c r="V33" s="203" t="s">
        <v>8438</v>
      </c>
      <c r="W33" s="198" t="s">
        <v>153</v>
      </c>
      <c r="X33" s="198" t="s">
        <v>54</v>
      </c>
    </row>
    <row r="34" spans="1:25" s="198" customFormat="1" x14ac:dyDescent="0.35">
      <c r="A34" s="198" t="s">
        <v>8838</v>
      </c>
      <c r="B34" s="198" t="s">
        <v>8838</v>
      </c>
      <c r="C34" s="199">
        <v>3</v>
      </c>
      <c r="D34" s="200">
        <v>221</v>
      </c>
      <c r="E34" s="201" t="s">
        <v>8487</v>
      </c>
      <c r="F34" s="201" t="s">
        <v>44</v>
      </c>
      <c r="G34" s="201" t="s">
        <v>54</v>
      </c>
      <c r="H34" s="201" t="s">
        <v>57</v>
      </c>
      <c r="I34" s="201"/>
      <c r="J34" s="202" t="s">
        <v>155</v>
      </c>
      <c r="K34" s="203" t="s">
        <v>8915</v>
      </c>
      <c r="L34" s="203" t="s">
        <v>8044</v>
      </c>
      <c r="M34" s="202" t="s">
        <v>7701</v>
      </c>
      <c r="N34" s="202" t="s">
        <v>388</v>
      </c>
      <c r="O34" s="202" t="s">
        <v>389</v>
      </c>
      <c r="P34" s="202" t="s">
        <v>2343</v>
      </c>
      <c r="Q34" s="203" t="s">
        <v>7427</v>
      </c>
      <c r="R34" s="203"/>
      <c r="S34" s="202" t="s">
        <v>91</v>
      </c>
      <c r="T34" s="205" t="s">
        <v>8433</v>
      </c>
      <c r="U34" s="203" t="s">
        <v>8434</v>
      </c>
      <c r="V34" s="203" t="s">
        <v>8438</v>
      </c>
      <c r="W34" s="198" t="s">
        <v>91</v>
      </c>
      <c r="X34" s="198" t="s">
        <v>54</v>
      </c>
    </row>
    <row r="35" spans="1:25" s="198" customFormat="1" x14ac:dyDescent="0.35">
      <c r="A35" s="198" t="s">
        <v>8838</v>
      </c>
      <c r="B35" s="198" t="s">
        <v>8838</v>
      </c>
      <c r="C35" s="199">
        <v>-99</v>
      </c>
      <c r="D35" s="200">
        <v>222</v>
      </c>
      <c r="E35" s="201" t="s">
        <v>8487</v>
      </c>
      <c r="F35" s="201" t="s">
        <v>44</v>
      </c>
      <c r="G35" s="201" t="s">
        <v>54</v>
      </c>
      <c r="H35" s="201" t="s">
        <v>57</v>
      </c>
      <c r="I35" s="201"/>
      <c r="J35" s="203" t="s">
        <v>6604</v>
      </c>
      <c r="L35" s="203"/>
      <c r="N35" s="203" t="s">
        <v>6674</v>
      </c>
      <c r="O35" s="203" t="s">
        <v>6675</v>
      </c>
      <c r="Q35" s="203" t="s">
        <v>7427</v>
      </c>
      <c r="R35" s="203"/>
      <c r="S35" s="203" t="s">
        <v>7408</v>
      </c>
      <c r="T35" s="200"/>
      <c r="W35" s="198" t="s">
        <v>3936</v>
      </c>
      <c r="X35" s="198" t="s">
        <v>54</v>
      </c>
      <c r="Y35" s="203"/>
    </row>
    <row r="36" spans="1:25" s="198" customFormat="1" x14ac:dyDescent="0.35">
      <c r="A36" s="198" t="s">
        <v>8838</v>
      </c>
      <c r="B36" s="198" t="s">
        <v>8838</v>
      </c>
      <c r="C36" s="199">
        <v>-99</v>
      </c>
      <c r="D36" s="200">
        <v>223</v>
      </c>
      <c r="E36" s="201" t="s">
        <v>8487</v>
      </c>
      <c r="F36" s="201" t="s">
        <v>44</v>
      </c>
      <c r="G36" s="201" t="s">
        <v>54</v>
      </c>
      <c r="H36" s="201" t="s">
        <v>57</v>
      </c>
      <c r="I36" s="201"/>
      <c r="J36" s="203" t="s">
        <v>6605</v>
      </c>
      <c r="L36" s="203"/>
      <c r="N36" s="203" t="s">
        <v>6676</v>
      </c>
      <c r="O36" s="203" t="s">
        <v>6677</v>
      </c>
      <c r="Q36" s="203" t="s">
        <v>7427</v>
      </c>
      <c r="R36" s="203"/>
      <c r="S36" s="203" t="s">
        <v>7407</v>
      </c>
      <c r="T36" s="205"/>
      <c r="U36" s="203"/>
      <c r="V36" s="203"/>
      <c r="W36" s="198" t="s">
        <v>2986</v>
      </c>
      <c r="X36" s="198" t="s">
        <v>54</v>
      </c>
      <c r="Y36" s="203"/>
    </row>
    <row r="37" spans="1:25" s="206" customFormat="1" x14ac:dyDescent="0.35">
      <c r="A37" s="206" t="s">
        <v>8838</v>
      </c>
      <c r="C37" s="199">
        <v>4</v>
      </c>
      <c r="D37" s="199">
        <v>0</v>
      </c>
      <c r="E37" s="207"/>
      <c r="F37" s="207"/>
      <c r="G37" s="207"/>
      <c r="H37" s="207"/>
      <c r="I37" s="207"/>
      <c r="J37" s="209" t="s">
        <v>8903</v>
      </c>
      <c r="K37" s="206" t="s">
        <v>8904</v>
      </c>
      <c r="L37" s="209"/>
      <c r="N37" s="209" t="s">
        <v>8905</v>
      </c>
      <c r="O37" s="209" t="s">
        <v>8906</v>
      </c>
      <c r="Q37" s="209" t="s">
        <v>8914</v>
      </c>
      <c r="R37" s="209" t="s">
        <v>7426</v>
      </c>
      <c r="S37" s="209" t="s">
        <v>91</v>
      </c>
      <c r="T37" s="216" t="s">
        <v>8433</v>
      </c>
      <c r="U37" s="209" t="s">
        <v>8434</v>
      </c>
      <c r="V37" s="209" t="s">
        <v>8438</v>
      </c>
      <c r="W37" s="206" t="s">
        <v>91</v>
      </c>
      <c r="X37" s="206" t="s">
        <v>54</v>
      </c>
      <c r="Y37" s="209"/>
    </row>
    <row r="38" spans="1:25" s="198" customFormat="1" x14ac:dyDescent="0.35">
      <c r="A38" s="198" t="s">
        <v>8838</v>
      </c>
      <c r="B38" s="198" t="s">
        <v>8838</v>
      </c>
      <c r="C38" s="199">
        <v>6</v>
      </c>
      <c r="D38" s="200">
        <v>224</v>
      </c>
      <c r="E38" s="201" t="s">
        <v>8487</v>
      </c>
      <c r="F38" s="201" t="s">
        <v>44</v>
      </c>
      <c r="G38" s="201" t="s">
        <v>54</v>
      </c>
      <c r="H38" s="201" t="s">
        <v>57</v>
      </c>
      <c r="I38" s="201"/>
      <c r="J38" s="203" t="s">
        <v>2573</v>
      </c>
      <c r="K38" s="203" t="s">
        <v>3274</v>
      </c>
      <c r="L38" s="203" t="s">
        <v>8075</v>
      </c>
      <c r="M38" s="203" t="s">
        <v>8074</v>
      </c>
      <c r="N38" s="203" t="s">
        <v>3071</v>
      </c>
      <c r="O38" s="203" t="s">
        <v>2849</v>
      </c>
      <c r="P38" s="203"/>
      <c r="Q38" s="203" t="s">
        <v>3405</v>
      </c>
      <c r="R38" s="203" t="s">
        <v>7426</v>
      </c>
      <c r="S38" s="203" t="s">
        <v>91</v>
      </c>
      <c r="T38" s="205">
        <v>1</v>
      </c>
      <c r="U38" s="203" t="s">
        <v>8434</v>
      </c>
      <c r="V38" s="203" t="s">
        <v>8439</v>
      </c>
      <c r="W38" s="198" t="s">
        <v>92</v>
      </c>
      <c r="X38" s="198" t="s">
        <v>54</v>
      </c>
    </row>
    <row r="39" spans="1:25" s="198" customFormat="1" x14ac:dyDescent="0.35">
      <c r="A39" s="198" t="s">
        <v>8838</v>
      </c>
      <c r="B39" s="198" t="s">
        <v>8838</v>
      </c>
      <c r="C39" s="199">
        <v>8</v>
      </c>
      <c r="D39" s="200">
        <v>225</v>
      </c>
      <c r="E39" s="201" t="s">
        <v>8487</v>
      </c>
      <c r="F39" s="201" t="s">
        <v>44</v>
      </c>
      <c r="G39" s="201" t="s">
        <v>54</v>
      </c>
      <c r="H39" s="201" t="s">
        <v>57</v>
      </c>
      <c r="I39" s="201"/>
      <c r="J39" s="203" t="s">
        <v>2646</v>
      </c>
      <c r="K39" s="203" t="s">
        <v>3272</v>
      </c>
      <c r="L39" s="203" t="s">
        <v>8072</v>
      </c>
      <c r="M39" s="203" t="s">
        <v>8080</v>
      </c>
      <c r="N39" s="203" t="s">
        <v>3072</v>
      </c>
      <c r="O39" s="203" t="s">
        <v>2850</v>
      </c>
      <c r="P39" s="203"/>
      <c r="Q39" s="203" t="s">
        <v>7427</v>
      </c>
      <c r="R39" s="203"/>
      <c r="S39" s="203" t="s">
        <v>7406</v>
      </c>
      <c r="T39" s="205">
        <v>1</v>
      </c>
      <c r="U39" s="203" t="s">
        <v>8434</v>
      </c>
      <c r="V39" s="203" t="s">
        <v>8439</v>
      </c>
      <c r="W39" s="198" t="s">
        <v>156</v>
      </c>
      <c r="X39" s="198" t="s">
        <v>54</v>
      </c>
    </row>
    <row r="40" spans="1:25" s="198" customFormat="1" x14ac:dyDescent="0.35">
      <c r="A40" s="198" t="s">
        <v>8838</v>
      </c>
      <c r="B40" s="198" t="s">
        <v>8838</v>
      </c>
      <c r="C40" s="199">
        <v>7</v>
      </c>
      <c r="D40" s="200">
        <v>226</v>
      </c>
      <c r="E40" s="201" t="s">
        <v>8487</v>
      </c>
      <c r="F40" s="201" t="s">
        <v>44</v>
      </c>
      <c r="G40" s="201" t="s">
        <v>54</v>
      </c>
      <c r="H40" s="201" t="s">
        <v>57</v>
      </c>
      <c r="I40" s="201"/>
      <c r="J40" s="203" t="s">
        <v>2647</v>
      </c>
      <c r="K40" s="203" t="s">
        <v>3275</v>
      </c>
      <c r="L40" s="203" t="s">
        <v>8073</v>
      </c>
      <c r="M40" s="203" t="s">
        <v>8079</v>
      </c>
      <c r="N40" s="203" t="s">
        <v>3073</v>
      </c>
      <c r="O40" s="203" t="s">
        <v>2851</v>
      </c>
      <c r="P40" s="203"/>
      <c r="Q40" s="203" t="s">
        <v>7427</v>
      </c>
      <c r="R40" s="203"/>
      <c r="S40" s="203" t="s">
        <v>7406</v>
      </c>
      <c r="T40" s="205">
        <v>1</v>
      </c>
      <c r="U40" s="203" t="s">
        <v>8434</v>
      </c>
      <c r="V40" s="203" t="s">
        <v>8439</v>
      </c>
      <c r="W40" s="198" t="s">
        <v>195</v>
      </c>
      <c r="X40" s="198" t="s">
        <v>54</v>
      </c>
    </row>
    <row r="41" spans="1:25" s="198" customFormat="1" x14ac:dyDescent="0.35">
      <c r="A41" s="198" t="s">
        <v>8838</v>
      </c>
      <c r="B41" s="198" t="s">
        <v>8838</v>
      </c>
      <c r="C41" s="199">
        <v>10</v>
      </c>
      <c r="D41" s="200">
        <v>227</v>
      </c>
      <c r="E41" s="201" t="s">
        <v>8487</v>
      </c>
      <c r="F41" s="201" t="s">
        <v>44</v>
      </c>
      <c r="G41" s="201" t="s">
        <v>54</v>
      </c>
      <c r="H41" s="201" t="s">
        <v>57</v>
      </c>
      <c r="I41" s="201"/>
      <c r="J41" s="203" t="s">
        <v>2648</v>
      </c>
      <c r="K41" s="203" t="s">
        <v>3270</v>
      </c>
      <c r="L41" s="203" t="s">
        <v>8065</v>
      </c>
      <c r="M41" s="203" t="s">
        <v>8069</v>
      </c>
      <c r="N41" s="203" t="s">
        <v>3074</v>
      </c>
      <c r="O41" s="203" t="s">
        <v>2852</v>
      </c>
      <c r="P41" s="203"/>
      <c r="Q41" s="203" t="s">
        <v>7427</v>
      </c>
      <c r="R41" s="203"/>
      <c r="S41" s="203" t="s">
        <v>7406</v>
      </c>
      <c r="T41" s="205">
        <v>1</v>
      </c>
      <c r="U41" s="203" t="s">
        <v>8434</v>
      </c>
      <c r="V41" s="203" t="s">
        <v>8439</v>
      </c>
      <c r="W41" s="198" t="s">
        <v>195</v>
      </c>
      <c r="X41" s="198" t="s">
        <v>54</v>
      </c>
    </row>
    <row r="42" spans="1:25" s="198" customFormat="1" x14ac:dyDescent="0.35">
      <c r="A42" s="198" t="s">
        <v>8838</v>
      </c>
      <c r="B42" s="198" t="s">
        <v>8838</v>
      </c>
      <c r="C42" s="199">
        <v>9</v>
      </c>
      <c r="D42" s="200">
        <v>228</v>
      </c>
      <c r="E42" s="201" t="s">
        <v>8487</v>
      </c>
      <c r="F42" s="201" t="s">
        <v>44</v>
      </c>
      <c r="G42" s="201" t="s">
        <v>54</v>
      </c>
      <c r="H42" s="201" t="s">
        <v>57</v>
      </c>
      <c r="I42" s="201"/>
      <c r="J42" s="203" t="s">
        <v>2649</v>
      </c>
      <c r="K42" s="203" t="s">
        <v>7700</v>
      </c>
      <c r="L42" s="203" t="s">
        <v>8071</v>
      </c>
      <c r="M42" s="203" t="s">
        <v>8070</v>
      </c>
      <c r="N42" s="203" t="s">
        <v>3075</v>
      </c>
      <c r="O42" s="203" t="s">
        <v>2853</v>
      </c>
      <c r="P42" s="203"/>
      <c r="Q42" s="203" t="s">
        <v>7427</v>
      </c>
      <c r="R42" s="203"/>
      <c r="S42" s="203" t="s">
        <v>7406</v>
      </c>
      <c r="T42" s="205">
        <v>1</v>
      </c>
      <c r="U42" s="203" t="s">
        <v>8434</v>
      </c>
      <c r="V42" s="203" t="s">
        <v>8439</v>
      </c>
      <c r="W42" s="198" t="s">
        <v>262</v>
      </c>
      <c r="X42" s="198" t="s">
        <v>54</v>
      </c>
    </row>
    <row r="43" spans="1:25" s="198" customFormat="1" x14ac:dyDescent="0.35">
      <c r="A43" s="198" t="s">
        <v>8838</v>
      </c>
      <c r="B43" s="198" t="s">
        <v>8838</v>
      </c>
      <c r="C43" s="199">
        <v>11</v>
      </c>
      <c r="D43" s="200">
        <v>229</v>
      </c>
      <c r="E43" s="201" t="s">
        <v>8487</v>
      </c>
      <c r="F43" s="201" t="s">
        <v>44</v>
      </c>
      <c r="G43" s="201" t="s">
        <v>54</v>
      </c>
      <c r="H43" s="201" t="s">
        <v>57</v>
      </c>
      <c r="I43" s="201"/>
      <c r="J43" s="203" t="s">
        <v>2650</v>
      </c>
      <c r="K43" s="203" t="s">
        <v>3266</v>
      </c>
      <c r="L43" s="203" t="s">
        <v>8428</v>
      </c>
      <c r="M43" s="203" t="s">
        <v>8068</v>
      </c>
      <c r="N43" s="203" t="s">
        <v>3076</v>
      </c>
      <c r="O43" s="203" t="s">
        <v>2854</v>
      </c>
      <c r="P43" s="203"/>
      <c r="Q43" s="203" t="s">
        <v>7427</v>
      </c>
      <c r="R43" s="203"/>
      <c r="S43" s="203" t="s">
        <v>7406</v>
      </c>
      <c r="T43" s="205">
        <v>1</v>
      </c>
      <c r="U43" s="203" t="s">
        <v>8434</v>
      </c>
      <c r="V43" s="203" t="s">
        <v>8439</v>
      </c>
      <c r="W43" s="198" t="s">
        <v>195</v>
      </c>
      <c r="X43" s="198" t="s">
        <v>54</v>
      </c>
    </row>
    <row r="44" spans="1:25" s="198" customFormat="1" x14ac:dyDescent="0.35">
      <c r="A44" s="198" t="s">
        <v>8838</v>
      </c>
      <c r="B44" s="198" t="s">
        <v>8838</v>
      </c>
      <c r="C44" s="199">
        <v>12</v>
      </c>
      <c r="D44" s="200">
        <v>230</v>
      </c>
      <c r="E44" s="201" t="s">
        <v>8487</v>
      </c>
      <c r="F44" s="201" t="s">
        <v>44</v>
      </c>
      <c r="G44" s="201" t="s">
        <v>54</v>
      </c>
      <c r="H44" s="201" t="s">
        <v>57</v>
      </c>
      <c r="I44" s="201"/>
      <c r="J44" s="203" t="s">
        <v>2651</v>
      </c>
      <c r="K44" s="203" t="s">
        <v>3267</v>
      </c>
      <c r="L44" s="203" t="s">
        <v>8427</v>
      </c>
      <c r="M44" s="203" t="s">
        <v>8067</v>
      </c>
      <c r="N44" s="203" t="s">
        <v>3077</v>
      </c>
      <c r="O44" s="203" t="s">
        <v>2855</v>
      </c>
      <c r="P44" s="203"/>
      <c r="Q44" s="203" t="s">
        <v>7427</v>
      </c>
      <c r="R44" s="203"/>
      <c r="S44" s="203" t="s">
        <v>7406</v>
      </c>
      <c r="T44" s="205">
        <v>0</v>
      </c>
      <c r="U44" s="203" t="s">
        <v>8434</v>
      </c>
      <c r="V44" s="203" t="s">
        <v>8439</v>
      </c>
      <c r="W44" s="198" t="s">
        <v>195</v>
      </c>
      <c r="X44" s="198" t="s">
        <v>54</v>
      </c>
    </row>
    <row r="45" spans="1:25" s="198" customFormat="1" x14ac:dyDescent="0.35">
      <c r="A45" s="198" t="s">
        <v>8838</v>
      </c>
      <c r="B45" s="198" t="s">
        <v>8838</v>
      </c>
      <c r="C45" s="199">
        <v>13</v>
      </c>
      <c r="D45" s="200">
        <v>231</v>
      </c>
      <c r="E45" s="201" t="s">
        <v>8487</v>
      </c>
      <c r="F45" s="201" t="s">
        <v>44</v>
      </c>
      <c r="G45" s="201" t="s">
        <v>54</v>
      </c>
      <c r="H45" s="201" t="s">
        <v>57</v>
      </c>
      <c r="I45" s="201"/>
      <c r="J45" s="203" t="s">
        <v>2652</v>
      </c>
      <c r="K45" s="203" t="s">
        <v>3268</v>
      </c>
      <c r="L45" s="203" t="s">
        <v>8426</v>
      </c>
      <c r="M45" s="203" t="s">
        <v>8066</v>
      </c>
      <c r="N45" s="203" t="s">
        <v>3078</v>
      </c>
      <c r="O45" s="203" t="s">
        <v>2856</v>
      </c>
      <c r="P45" s="203"/>
      <c r="Q45" s="203" t="s">
        <v>7427</v>
      </c>
      <c r="R45" s="203"/>
      <c r="S45" s="203" t="s">
        <v>7406</v>
      </c>
      <c r="T45" s="205">
        <v>0</v>
      </c>
      <c r="U45" s="203" t="s">
        <v>8434</v>
      </c>
      <c r="V45" s="203" t="s">
        <v>8439</v>
      </c>
      <c r="W45" s="198" t="s">
        <v>195</v>
      </c>
      <c r="X45" s="198" t="s">
        <v>54</v>
      </c>
    </row>
    <row r="46" spans="1:25" s="198" customFormat="1" x14ac:dyDescent="0.35">
      <c r="A46" s="198" t="s">
        <v>8838</v>
      </c>
      <c r="B46" s="198" t="s">
        <v>8838</v>
      </c>
      <c r="C46" s="199">
        <v>14</v>
      </c>
      <c r="D46" s="200">
        <v>232</v>
      </c>
      <c r="E46" s="201" t="s">
        <v>8487</v>
      </c>
      <c r="F46" s="201" t="s">
        <v>44</v>
      </c>
      <c r="G46" s="201" t="s">
        <v>54</v>
      </c>
      <c r="H46" s="201" t="s">
        <v>57</v>
      </c>
      <c r="I46" s="201"/>
      <c r="J46" s="203" t="s">
        <v>2653</v>
      </c>
      <c r="K46" s="203" t="s">
        <v>3269</v>
      </c>
      <c r="L46" s="203" t="s">
        <v>8425</v>
      </c>
      <c r="M46" s="203" t="s">
        <v>8060</v>
      </c>
      <c r="N46" s="203" t="s">
        <v>3079</v>
      </c>
      <c r="O46" s="203" t="s">
        <v>2857</v>
      </c>
      <c r="P46" s="203"/>
      <c r="Q46" s="203" t="s">
        <v>7427</v>
      </c>
      <c r="R46" s="203"/>
      <c r="S46" s="203" t="s">
        <v>7406</v>
      </c>
      <c r="T46" s="205">
        <v>0</v>
      </c>
      <c r="U46" s="203" t="s">
        <v>8434</v>
      </c>
      <c r="V46" s="203" t="s">
        <v>8439</v>
      </c>
      <c r="W46" s="198" t="s">
        <v>195</v>
      </c>
      <c r="X46" s="198" t="s">
        <v>54</v>
      </c>
    </row>
    <row r="47" spans="1:25" s="198" customFormat="1" x14ac:dyDescent="0.35">
      <c r="A47" s="198" t="s">
        <v>8838</v>
      </c>
      <c r="B47" s="198" t="s">
        <v>8838</v>
      </c>
      <c r="C47" s="199">
        <v>15</v>
      </c>
      <c r="D47" s="200">
        <v>233</v>
      </c>
      <c r="E47" s="201" t="s">
        <v>8487</v>
      </c>
      <c r="F47" s="201" t="s">
        <v>44</v>
      </c>
      <c r="G47" s="201" t="s">
        <v>54</v>
      </c>
      <c r="H47" s="201" t="s">
        <v>57</v>
      </c>
      <c r="I47" s="201"/>
      <c r="J47" s="203" t="s">
        <v>2654</v>
      </c>
      <c r="K47" s="203" t="s">
        <v>3276</v>
      </c>
      <c r="L47" s="203" t="s">
        <v>8059</v>
      </c>
      <c r="M47" s="203" t="s">
        <v>8058</v>
      </c>
      <c r="N47" s="203" t="s">
        <v>3080</v>
      </c>
      <c r="O47" s="203" t="s">
        <v>2858</v>
      </c>
      <c r="P47" s="203"/>
      <c r="Q47" s="203" t="s">
        <v>7427</v>
      </c>
      <c r="R47" s="203"/>
      <c r="S47" s="203" t="s">
        <v>7406</v>
      </c>
      <c r="T47" s="205">
        <v>0</v>
      </c>
      <c r="U47" s="203" t="s">
        <v>8434</v>
      </c>
      <c r="V47" s="203" t="s">
        <v>8439</v>
      </c>
      <c r="W47" s="198" t="s">
        <v>262</v>
      </c>
      <c r="X47" s="198" t="s">
        <v>54</v>
      </c>
    </row>
    <row r="48" spans="1:25" s="198" customFormat="1" x14ac:dyDescent="0.35">
      <c r="A48" s="198" t="s">
        <v>8838</v>
      </c>
      <c r="B48" s="198" t="s">
        <v>8838</v>
      </c>
      <c r="C48" s="199">
        <v>16</v>
      </c>
      <c r="D48" s="200">
        <v>234</v>
      </c>
      <c r="E48" s="201" t="s">
        <v>8487</v>
      </c>
      <c r="F48" s="201" t="s">
        <v>44</v>
      </c>
      <c r="G48" s="201" t="s">
        <v>54</v>
      </c>
      <c r="H48" s="201" t="s">
        <v>57</v>
      </c>
      <c r="I48" s="201"/>
      <c r="J48" s="203" t="s">
        <v>2655</v>
      </c>
      <c r="K48" s="203" t="s">
        <v>3277</v>
      </c>
      <c r="L48" s="203" t="s">
        <v>8056</v>
      </c>
      <c r="M48" s="203" t="s">
        <v>8057</v>
      </c>
      <c r="N48" s="203" t="s">
        <v>3081</v>
      </c>
      <c r="O48" s="203" t="s">
        <v>2859</v>
      </c>
      <c r="P48" s="203"/>
      <c r="Q48" s="203" t="s">
        <v>7427</v>
      </c>
      <c r="R48" s="203"/>
      <c r="S48" s="203" t="s">
        <v>7406</v>
      </c>
      <c r="T48" s="205">
        <v>0</v>
      </c>
      <c r="U48" s="203" t="s">
        <v>8434</v>
      </c>
      <c r="V48" s="203" t="s">
        <v>8439</v>
      </c>
      <c r="W48" s="198" t="s">
        <v>262</v>
      </c>
      <c r="X48" s="198" t="s">
        <v>54</v>
      </c>
    </row>
    <row r="49" spans="1:26" s="198" customFormat="1" ht="16.5" x14ac:dyDescent="0.35">
      <c r="A49" s="198" t="s">
        <v>8838</v>
      </c>
      <c r="B49" s="198" t="s">
        <v>8838</v>
      </c>
      <c r="C49" s="199">
        <v>23</v>
      </c>
      <c r="D49" s="200">
        <v>243</v>
      </c>
      <c r="E49" s="201" t="s">
        <v>8487</v>
      </c>
      <c r="F49" s="201" t="s">
        <v>44</v>
      </c>
      <c r="G49" s="201" t="s">
        <v>54</v>
      </c>
      <c r="H49" s="201" t="s">
        <v>57</v>
      </c>
      <c r="I49" s="201"/>
      <c r="J49" s="203" t="s">
        <v>2662</v>
      </c>
      <c r="K49" s="203" t="s">
        <v>8917</v>
      </c>
      <c r="L49" s="203" t="s">
        <v>8047</v>
      </c>
      <c r="M49" s="221" t="s">
        <v>7707</v>
      </c>
      <c r="N49" s="203" t="s">
        <v>3088</v>
      </c>
      <c r="O49" s="203" t="s">
        <v>2866</v>
      </c>
      <c r="P49" s="203"/>
      <c r="Q49" s="203" t="s">
        <v>7427</v>
      </c>
      <c r="R49" s="203"/>
      <c r="S49" s="203" t="s">
        <v>7406</v>
      </c>
      <c r="T49" s="205">
        <v>0</v>
      </c>
      <c r="U49" s="203" t="s">
        <v>8434</v>
      </c>
      <c r="V49" s="203" t="s">
        <v>8439</v>
      </c>
      <c r="W49" s="198" t="s">
        <v>2987</v>
      </c>
      <c r="X49" s="198" t="s">
        <v>54</v>
      </c>
    </row>
    <row r="50" spans="1:26" s="198" customFormat="1" x14ac:dyDescent="0.35">
      <c r="A50" s="198" t="s">
        <v>8838</v>
      </c>
      <c r="B50" s="198" t="s">
        <v>8838</v>
      </c>
      <c r="C50" s="199">
        <v>24</v>
      </c>
      <c r="D50" s="200">
        <v>244</v>
      </c>
      <c r="E50" s="201" t="s">
        <v>8487</v>
      </c>
      <c r="F50" s="201" t="s">
        <v>44</v>
      </c>
      <c r="G50" s="201" t="s">
        <v>54</v>
      </c>
      <c r="H50" s="201" t="s">
        <v>57</v>
      </c>
      <c r="I50" s="201"/>
      <c r="J50" s="203" t="s">
        <v>2663</v>
      </c>
      <c r="K50" s="203" t="s">
        <v>3285</v>
      </c>
      <c r="L50" s="203" t="s">
        <v>8046</v>
      </c>
      <c r="M50" s="221" t="s">
        <v>7708</v>
      </c>
      <c r="N50" s="203" t="s">
        <v>3089</v>
      </c>
      <c r="O50" s="203" t="s">
        <v>2867</v>
      </c>
      <c r="P50" s="203"/>
      <c r="Q50" s="203" t="s">
        <v>7427</v>
      </c>
      <c r="R50" s="203"/>
      <c r="S50" s="203" t="s">
        <v>7406</v>
      </c>
      <c r="T50" s="205">
        <v>0</v>
      </c>
      <c r="U50" s="203" t="s">
        <v>8434</v>
      </c>
      <c r="V50" s="203" t="s">
        <v>8439</v>
      </c>
      <c r="W50" s="198" t="s">
        <v>100</v>
      </c>
      <c r="X50" s="198" t="s">
        <v>54</v>
      </c>
    </row>
    <row r="51" spans="1:26" s="198" customFormat="1" x14ac:dyDescent="0.35">
      <c r="A51" s="198" t="s">
        <v>8838</v>
      </c>
      <c r="B51" s="198" t="s">
        <v>8838</v>
      </c>
      <c r="C51" s="199">
        <v>25</v>
      </c>
      <c r="D51" s="200">
        <v>245</v>
      </c>
      <c r="E51" s="201" t="s">
        <v>8487</v>
      </c>
      <c r="F51" s="201" t="s">
        <v>44</v>
      </c>
      <c r="G51" s="201" t="s">
        <v>54</v>
      </c>
      <c r="H51" s="201" t="s">
        <v>57</v>
      </c>
      <c r="I51" s="201"/>
      <c r="J51" s="203" t="s">
        <v>2664</v>
      </c>
      <c r="K51" s="203" t="s">
        <v>3287</v>
      </c>
      <c r="L51" s="203" t="s">
        <v>8045</v>
      </c>
      <c r="M51" s="221" t="s">
        <v>7709</v>
      </c>
      <c r="N51" s="203" t="s">
        <v>3090</v>
      </c>
      <c r="O51" s="203" t="s">
        <v>2868</v>
      </c>
      <c r="P51" s="203"/>
      <c r="Q51" s="203" t="s">
        <v>7427</v>
      </c>
      <c r="R51" s="203"/>
      <c r="S51" s="203" t="s">
        <v>7406</v>
      </c>
      <c r="T51" s="205">
        <v>0</v>
      </c>
      <c r="U51" s="203" t="s">
        <v>8434</v>
      </c>
      <c r="V51" s="203" t="s">
        <v>8439</v>
      </c>
      <c r="W51" s="198" t="s">
        <v>262</v>
      </c>
      <c r="X51" s="198" t="s">
        <v>54</v>
      </c>
    </row>
    <row r="52" spans="1:26" s="198" customFormat="1" x14ac:dyDescent="0.35">
      <c r="A52" s="198" t="s">
        <v>8838</v>
      </c>
      <c r="B52" s="198" t="s">
        <v>8838</v>
      </c>
      <c r="C52" s="199">
        <v>26</v>
      </c>
      <c r="D52" s="200">
        <v>246</v>
      </c>
      <c r="E52" s="201" t="s">
        <v>8487</v>
      </c>
      <c r="F52" s="201" t="s">
        <v>44</v>
      </c>
      <c r="G52" s="201" t="s">
        <v>54</v>
      </c>
      <c r="H52" s="201" t="s">
        <v>57</v>
      </c>
      <c r="I52" s="201"/>
      <c r="J52" s="198" t="s">
        <v>7457</v>
      </c>
      <c r="K52" s="202" t="s">
        <v>1893</v>
      </c>
      <c r="L52" s="203" t="s">
        <v>8081</v>
      </c>
      <c r="M52" s="202" t="s">
        <v>2162</v>
      </c>
      <c r="N52" s="202" t="s">
        <v>8600</v>
      </c>
      <c r="O52" s="202" t="s">
        <v>8802</v>
      </c>
      <c r="P52" s="202"/>
      <c r="Q52" s="203" t="s">
        <v>7427</v>
      </c>
      <c r="R52" s="203"/>
      <c r="S52" s="202" t="s">
        <v>91</v>
      </c>
      <c r="T52" s="205">
        <v>0</v>
      </c>
      <c r="U52" s="203" t="s">
        <v>8434</v>
      </c>
      <c r="V52" s="203" t="s">
        <v>8439</v>
      </c>
      <c r="W52" s="198" t="s">
        <v>91</v>
      </c>
      <c r="X52" s="198" t="s">
        <v>54</v>
      </c>
    </row>
    <row r="53" spans="1:26" s="81" customFormat="1" x14ac:dyDescent="0.35">
      <c r="A53" s="81" t="s">
        <v>2779</v>
      </c>
      <c r="B53" s="81" t="s">
        <v>2779</v>
      </c>
      <c r="C53" s="299">
        <v>0</v>
      </c>
      <c r="D53" s="304">
        <v>437</v>
      </c>
      <c r="E53" s="305" t="s">
        <v>8479</v>
      </c>
      <c r="F53" s="305" t="s">
        <v>44</v>
      </c>
      <c r="G53" s="305" t="s">
        <v>54</v>
      </c>
      <c r="H53" s="305" t="s">
        <v>2779</v>
      </c>
      <c r="I53" s="305"/>
      <c r="J53" s="330" t="s">
        <v>128</v>
      </c>
      <c r="K53" s="242" t="s">
        <v>2312</v>
      </c>
      <c r="L53" s="242" t="s">
        <v>3386</v>
      </c>
      <c r="M53" s="242" t="s">
        <v>2136</v>
      </c>
      <c r="N53" s="242" t="s">
        <v>342</v>
      </c>
      <c r="O53" s="242" t="s">
        <v>343</v>
      </c>
      <c r="P53" s="242"/>
      <c r="Q53" s="173" t="s">
        <v>7427</v>
      </c>
      <c r="R53" s="173"/>
      <c r="S53" s="242" t="s">
        <v>7407</v>
      </c>
      <c r="T53" s="174" t="s">
        <v>8433</v>
      </c>
      <c r="U53" s="173" t="s">
        <v>8435</v>
      </c>
      <c r="V53" s="173" t="s">
        <v>8438</v>
      </c>
      <c r="W53" s="81" t="s">
        <v>100</v>
      </c>
      <c r="X53" s="81" t="s">
        <v>54</v>
      </c>
    </row>
    <row r="54" spans="1:26" s="298" customFormat="1" x14ac:dyDescent="0.35">
      <c r="A54" s="298" t="s">
        <v>2779</v>
      </c>
      <c r="B54" s="298" t="s">
        <v>2779</v>
      </c>
      <c r="C54" s="299">
        <v>1</v>
      </c>
      <c r="D54" s="299">
        <v>0</v>
      </c>
      <c r="E54" s="300"/>
      <c r="F54" s="300"/>
      <c r="G54" s="300"/>
      <c r="H54" s="300"/>
      <c r="I54" s="300"/>
      <c r="J54" s="301" t="s">
        <v>8613</v>
      </c>
      <c r="K54" s="186" t="s">
        <v>1921</v>
      </c>
      <c r="L54" s="186" t="s">
        <v>2120</v>
      </c>
      <c r="M54" s="301" t="s">
        <v>7625</v>
      </c>
      <c r="N54" s="301" t="s">
        <v>6641</v>
      </c>
      <c r="O54" s="301" t="s">
        <v>278</v>
      </c>
      <c r="P54" s="301" t="s">
        <v>2301</v>
      </c>
      <c r="Q54" s="186" t="s">
        <v>7427</v>
      </c>
      <c r="R54" s="186"/>
      <c r="S54" s="301" t="s">
        <v>91</v>
      </c>
      <c r="T54" s="302" t="s">
        <v>8433</v>
      </c>
      <c r="U54" s="186" t="s">
        <v>8435</v>
      </c>
      <c r="V54" s="186" t="s">
        <v>8438</v>
      </c>
      <c r="W54" s="298" t="s">
        <v>91</v>
      </c>
      <c r="X54" s="298" t="s">
        <v>45</v>
      </c>
    </row>
    <row r="55" spans="1:26" s="81" customFormat="1" x14ac:dyDescent="0.35">
      <c r="A55" s="298" t="s">
        <v>2779</v>
      </c>
      <c r="B55" s="298" t="s">
        <v>2779</v>
      </c>
      <c r="C55" s="299">
        <v>2</v>
      </c>
      <c r="D55" s="299">
        <v>0</v>
      </c>
      <c r="E55" s="300"/>
      <c r="F55" s="300"/>
      <c r="G55" s="300"/>
      <c r="H55" s="300"/>
      <c r="I55" s="300"/>
      <c r="J55" s="303" t="s">
        <v>8964</v>
      </c>
      <c r="K55" s="186" t="s">
        <v>8851</v>
      </c>
      <c r="L55" s="186"/>
      <c r="M55" s="301"/>
      <c r="N55" s="301" t="s">
        <v>8845</v>
      </c>
      <c r="O55" s="301" t="s">
        <v>8846</v>
      </c>
      <c r="P55" s="301"/>
      <c r="Q55" s="186" t="s">
        <v>7427</v>
      </c>
      <c r="R55" s="186"/>
      <c r="S55" s="301" t="s">
        <v>7407</v>
      </c>
      <c r="T55" s="302" t="s">
        <v>8433</v>
      </c>
      <c r="U55" s="186" t="s">
        <v>8435</v>
      </c>
      <c r="V55" s="186" t="s">
        <v>8438</v>
      </c>
      <c r="W55" s="298" t="s">
        <v>91</v>
      </c>
      <c r="X55" s="298" t="s">
        <v>54</v>
      </c>
      <c r="Y55" s="298"/>
      <c r="Z55" s="298"/>
    </row>
    <row r="56" spans="1:26" s="298" customFormat="1" x14ac:dyDescent="0.35">
      <c r="A56" s="298" t="s">
        <v>2779</v>
      </c>
      <c r="B56" s="298" t="s">
        <v>2779</v>
      </c>
      <c r="C56" s="299">
        <v>3</v>
      </c>
      <c r="D56" s="299">
        <v>0</v>
      </c>
      <c r="E56" s="300"/>
      <c r="F56" s="300"/>
      <c r="G56" s="300"/>
      <c r="H56" s="300"/>
      <c r="I56" s="300"/>
      <c r="J56" s="301" t="s">
        <v>116</v>
      </c>
      <c r="K56" s="301" t="s">
        <v>8852</v>
      </c>
      <c r="L56" s="301" t="s">
        <v>8334</v>
      </c>
      <c r="M56" s="301" t="s">
        <v>2136</v>
      </c>
      <c r="N56" s="301" t="s">
        <v>318</v>
      </c>
      <c r="O56" s="301" t="s">
        <v>319</v>
      </c>
      <c r="P56" s="301" t="s">
        <v>2204</v>
      </c>
      <c r="Q56" s="186" t="s">
        <v>7427</v>
      </c>
      <c r="R56" s="186"/>
      <c r="S56" s="298" t="s">
        <v>7407</v>
      </c>
      <c r="T56" s="302" t="s">
        <v>8433</v>
      </c>
      <c r="U56" s="186" t="s">
        <v>8435</v>
      </c>
      <c r="V56" s="186" t="s">
        <v>8438</v>
      </c>
      <c r="W56" s="298" t="s">
        <v>91</v>
      </c>
      <c r="X56" s="298" t="s">
        <v>54</v>
      </c>
    </row>
    <row r="57" spans="1:26" s="332" customFormat="1" x14ac:dyDescent="0.35">
      <c r="A57" s="332" t="s">
        <v>2779</v>
      </c>
      <c r="B57" s="332" t="s">
        <v>2779</v>
      </c>
      <c r="C57" s="333">
        <v>4</v>
      </c>
      <c r="D57" s="333">
        <v>438</v>
      </c>
      <c r="E57" s="334" t="s">
        <v>8479</v>
      </c>
      <c r="F57" s="334" t="s">
        <v>44</v>
      </c>
      <c r="G57" s="334" t="s">
        <v>54</v>
      </c>
      <c r="H57" s="334" t="s">
        <v>2779</v>
      </c>
      <c r="I57" s="334"/>
      <c r="J57" s="335" t="s">
        <v>2748</v>
      </c>
      <c r="K57" s="336" t="s">
        <v>6379</v>
      </c>
      <c r="L57" s="335" t="s">
        <v>7548</v>
      </c>
      <c r="M57" s="336" t="s">
        <v>2164</v>
      </c>
      <c r="N57" s="335" t="s">
        <v>3180</v>
      </c>
      <c r="O57" s="335" t="s">
        <v>2952</v>
      </c>
      <c r="P57" s="335"/>
      <c r="Q57" s="335" t="s">
        <v>7427</v>
      </c>
      <c r="R57" s="335"/>
      <c r="S57" s="335" t="s">
        <v>91</v>
      </c>
      <c r="T57" s="337" t="s">
        <v>8433</v>
      </c>
      <c r="U57" s="335" t="s">
        <v>8434</v>
      </c>
      <c r="V57" s="335" t="s">
        <v>8438</v>
      </c>
      <c r="W57" s="332" t="s">
        <v>91</v>
      </c>
      <c r="X57" s="332" t="s">
        <v>54</v>
      </c>
    </row>
    <row r="58" spans="1:26" s="332" customFormat="1" x14ac:dyDescent="0.35">
      <c r="A58" s="335" t="s">
        <v>2779</v>
      </c>
      <c r="B58" s="335" t="s">
        <v>2779</v>
      </c>
      <c r="C58" s="333">
        <v>5</v>
      </c>
      <c r="D58" s="333">
        <v>439</v>
      </c>
      <c r="E58" s="334" t="s">
        <v>8479</v>
      </c>
      <c r="F58" s="334" t="s">
        <v>44</v>
      </c>
      <c r="G58" s="334" t="s">
        <v>54</v>
      </c>
      <c r="H58" s="334" t="s">
        <v>2779</v>
      </c>
      <c r="I58" s="334"/>
      <c r="J58" s="335" t="s">
        <v>2749</v>
      </c>
      <c r="K58" s="335" t="s">
        <v>1893</v>
      </c>
      <c r="L58" s="335" t="s">
        <v>7547</v>
      </c>
      <c r="M58" s="336" t="s">
        <v>2162</v>
      </c>
      <c r="N58" s="335" t="s">
        <v>3181</v>
      </c>
      <c r="O58" s="335" t="s">
        <v>2953</v>
      </c>
      <c r="P58" s="335"/>
      <c r="Q58" s="335" t="s">
        <v>7427</v>
      </c>
      <c r="R58" s="335"/>
      <c r="S58" s="335" t="s">
        <v>91</v>
      </c>
      <c r="T58" s="337">
        <v>0</v>
      </c>
      <c r="U58" s="335" t="s">
        <v>8434</v>
      </c>
      <c r="V58" s="335" t="s">
        <v>8439</v>
      </c>
      <c r="W58" s="332" t="s">
        <v>91</v>
      </c>
      <c r="X58" s="332" t="s">
        <v>54</v>
      </c>
    </row>
    <row r="59" spans="1:26" s="298" customFormat="1" x14ac:dyDescent="0.35">
      <c r="A59" s="298" t="s">
        <v>6735</v>
      </c>
      <c r="B59" s="298" t="s">
        <v>6735</v>
      </c>
      <c r="C59" s="299">
        <v>0</v>
      </c>
      <c r="D59" s="299">
        <v>0</v>
      </c>
      <c r="E59" s="300"/>
      <c r="F59" s="300"/>
      <c r="G59" s="300"/>
      <c r="H59" s="300"/>
      <c r="I59" s="300"/>
      <c r="J59" s="301" t="s">
        <v>8946</v>
      </c>
      <c r="K59" s="186" t="s">
        <v>8928</v>
      </c>
      <c r="L59" s="186" t="s">
        <v>2120</v>
      </c>
      <c r="M59" s="301" t="s">
        <v>7625</v>
      </c>
      <c r="N59" s="301" t="s">
        <v>8947</v>
      </c>
      <c r="O59" s="301" t="s">
        <v>8948</v>
      </c>
      <c r="P59" s="301" t="s">
        <v>2301</v>
      </c>
      <c r="Q59" s="186" t="s">
        <v>7427</v>
      </c>
      <c r="R59" s="186"/>
      <c r="S59" s="301" t="s">
        <v>91</v>
      </c>
      <c r="T59" s="302" t="s">
        <v>8433</v>
      </c>
      <c r="U59" s="186" t="s">
        <v>8435</v>
      </c>
      <c r="V59" s="186" t="s">
        <v>8438</v>
      </c>
      <c r="W59" s="298" t="s">
        <v>91</v>
      </c>
      <c r="X59" s="298" t="s">
        <v>45</v>
      </c>
    </row>
    <row r="60" spans="1:26" s="81" customFormat="1" x14ac:dyDescent="0.35">
      <c r="A60" s="298" t="s">
        <v>6735</v>
      </c>
      <c r="B60" s="298" t="s">
        <v>6735</v>
      </c>
      <c r="C60" s="299">
        <v>1</v>
      </c>
      <c r="D60" s="299">
        <v>0</v>
      </c>
      <c r="E60" s="300"/>
      <c r="F60" s="300"/>
      <c r="G60" s="300"/>
      <c r="H60" s="300"/>
      <c r="I60" s="300"/>
      <c r="J60" s="303" t="s">
        <v>8613</v>
      </c>
      <c r="K60" s="186" t="s">
        <v>1921</v>
      </c>
      <c r="L60" s="186" t="s">
        <v>2120</v>
      </c>
      <c r="M60" s="301" t="s">
        <v>7625</v>
      </c>
      <c r="N60" s="301" t="s">
        <v>6641</v>
      </c>
      <c r="O60" s="301" t="s">
        <v>278</v>
      </c>
      <c r="P60" s="301" t="s">
        <v>2301</v>
      </c>
      <c r="Q60" s="186" t="s">
        <v>7427</v>
      </c>
      <c r="R60" s="186"/>
      <c r="S60" s="301" t="s">
        <v>91</v>
      </c>
      <c r="T60" s="302" t="s">
        <v>8433</v>
      </c>
      <c r="U60" s="186" t="s">
        <v>8435</v>
      </c>
      <c r="V60" s="186" t="s">
        <v>8438</v>
      </c>
      <c r="W60" s="298" t="s">
        <v>91</v>
      </c>
      <c r="X60" s="298" t="s">
        <v>54</v>
      </c>
      <c r="Y60" s="298"/>
      <c r="Z60" s="298"/>
    </row>
    <row r="61" spans="1:26" s="332" customFormat="1" x14ac:dyDescent="0.35">
      <c r="A61" s="332" t="s">
        <v>6735</v>
      </c>
      <c r="B61" s="332" t="s">
        <v>6735</v>
      </c>
      <c r="C61" s="333">
        <v>2</v>
      </c>
      <c r="D61" s="333">
        <v>441</v>
      </c>
      <c r="E61" s="334" t="s">
        <v>8478</v>
      </c>
      <c r="F61" s="334" t="s">
        <v>44</v>
      </c>
      <c r="G61" s="334" t="s">
        <v>54</v>
      </c>
      <c r="H61" s="334" t="s">
        <v>2779</v>
      </c>
      <c r="I61" s="334" t="s">
        <v>6735</v>
      </c>
      <c r="J61" s="335" t="s">
        <v>128</v>
      </c>
      <c r="K61" s="336" t="s">
        <v>1920</v>
      </c>
      <c r="L61" s="336" t="s">
        <v>3386</v>
      </c>
      <c r="M61" s="336" t="s">
        <v>2136</v>
      </c>
      <c r="N61" s="335" t="s">
        <v>342</v>
      </c>
      <c r="O61" s="335" t="s">
        <v>6736</v>
      </c>
      <c r="Q61" s="335" t="s">
        <v>7427</v>
      </c>
      <c r="R61" s="335"/>
      <c r="S61" s="332" t="s">
        <v>7407</v>
      </c>
      <c r="T61" s="333" t="s">
        <v>8433</v>
      </c>
      <c r="U61" s="332" t="s">
        <v>8435</v>
      </c>
      <c r="V61" s="332" t="s">
        <v>8438</v>
      </c>
      <c r="W61" s="332" t="s">
        <v>100</v>
      </c>
      <c r="X61" s="332" t="s">
        <v>54</v>
      </c>
      <c r="Y61" s="335"/>
    </row>
    <row r="62" spans="1:26" s="332" customFormat="1" x14ac:dyDescent="0.35">
      <c r="A62" s="332" t="s">
        <v>6735</v>
      </c>
      <c r="B62" s="332" t="s">
        <v>6735</v>
      </c>
      <c r="C62" s="333">
        <v>3</v>
      </c>
      <c r="D62" s="333">
        <v>440</v>
      </c>
      <c r="E62" s="334" t="s">
        <v>8478</v>
      </c>
      <c r="F62" s="334" t="s">
        <v>44</v>
      </c>
      <c r="G62" s="334" t="s">
        <v>54</v>
      </c>
      <c r="H62" s="334" t="s">
        <v>2779</v>
      </c>
      <c r="I62" s="334" t="s">
        <v>6735</v>
      </c>
      <c r="J62" s="335" t="s">
        <v>2750</v>
      </c>
      <c r="K62" s="335" t="s">
        <v>2053</v>
      </c>
      <c r="L62" s="335" t="s">
        <v>7539</v>
      </c>
      <c r="M62" s="336" t="s">
        <v>7512</v>
      </c>
      <c r="N62" s="335" t="s">
        <v>3182</v>
      </c>
      <c r="O62" s="335" t="s">
        <v>2954</v>
      </c>
      <c r="P62" s="335"/>
      <c r="Q62" s="335" t="s">
        <v>7427</v>
      </c>
      <c r="R62" s="335"/>
      <c r="S62" s="335" t="s">
        <v>153</v>
      </c>
      <c r="T62" s="337" t="s">
        <v>8433</v>
      </c>
      <c r="U62" s="335" t="s">
        <v>8434</v>
      </c>
      <c r="V62" s="335" t="s">
        <v>8438</v>
      </c>
      <c r="W62" s="332" t="s">
        <v>153</v>
      </c>
      <c r="X62" s="332" t="s">
        <v>54</v>
      </c>
    </row>
    <row r="63" spans="1:26" s="81" customFormat="1" x14ac:dyDescent="0.35">
      <c r="A63" s="298" t="s">
        <v>6735</v>
      </c>
      <c r="B63" s="298" t="s">
        <v>6735</v>
      </c>
      <c r="C63" s="299">
        <v>4</v>
      </c>
      <c r="D63" s="299">
        <v>0</v>
      </c>
      <c r="E63" s="300"/>
      <c r="F63" s="300"/>
      <c r="G63" s="300"/>
      <c r="H63" s="300"/>
      <c r="I63" s="300"/>
      <c r="J63" s="186" t="s">
        <v>6582</v>
      </c>
      <c r="K63" s="186" t="s">
        <v>6584</v>
      </c>
      <c r="L63" s="186" t="s">
        <v>7540</v>
      </c>
      <c r="M63" s="301" t="s">
        <v>7593</v>
      </c>
      <c r="N63" s="186" t="s">
        <v>8778</v>
      </c>
      <c r="O63" s="186" t="s">
        <v>8782</v>
      </c>
      <c r="P63" s="186"/>
      <c r="Q63" s="186" t="s">
        <v>7427</v>
      </c>
      <c r="R63" s="186"/>
      <c r="S63" s="186" t="s">
        <v>91</v>
      </c>
      <c r="T63" s="302" t="s">
        <v>8433</v>
      </c>
      <c r="U63" s="186" t="s">
        <v>8434</v>
      </c>
      <c r="V63" s="186" t="s">
        <v>8438</v>
      </c>
      <c r="W63" s="298" t="s">
        <v>92</v>
      </c>
      <c r="X63" s="298" t="s">
        <v>54</v>
      </c>
      <c r="Y63" s="298"/>
      <c r="Z63" s="298"/>
    </row>
    <row r="64" spans="1:26" s="81" customFormat="1" x14ac:dyDescent="0.35">
      <c r="A64" s="298" t="s">
        <v>6735</v>
      </c>
      <c r="B64" s="298" t="s">
        <v>6735</v>
      </c>
      <c r="C64" s="299">
        <v>5</v>
      </c>
      <c r="D64" s="299">
        <v>0</v>
      </c>
      <c r="E64" s="300"/>
      <c r="F64" s="300"/>
      <c r="G64" s="300"/>
      <c r="H64" s="300"/>
      <c r="I64" s="300"/>
      <c r="J64" s="186" t="s">
        <v>8454</v>
      </c>
      <c r="K64" s="186" t="s">
        <v>6585</v>
      </c>
      <c r="L64" s="186" t="s">
        <v>7541</v>
      </c>
      <c r="M64" s="301" t="s">
        <v>7543</v>
      </c>
      <c r="N64" s="186" t="s">
        <v>8779</v>
      </c>
      <c r="O64" s="331" t="s">
        <v>8785</v>
      </c>
      <c r="P64" s="186"/>
      <c r="Q64" s="186" t="s">
        <v>3397</v>
      </c>
      <c r="R64" s="186" t="s">
        <v>7426</v>
      </c>
      <c r="S64" s="186" t="s">
        <v>91</v>
      </c>
      <c r="T64" s="302" t="s">
        <v>8433</v>
      </c>
      <c r="U64" s="186" t="s">
        <v>8434</v>
      </c>
      <c r="V64" s="186" t="s">
        <v>8438</v>
      </c>
      <c r="W64" s="298" t="s">
        <v>92</v>
      </c>
      <c r="X64" s="298" t="s">
        <v>54</v>
      </c>
      <c r="Y64" s="298"/>
      <c r="Z64" s="298"/>
    </row>
    <row r="65" spans="1:26" s="81" customFormat="1" x14ac:dyDescent="0.35">
      <c r="A65" s="298" t="s">
        <v>6735</v>
      </c>
      <c r="B65" s="298" t="s">
        <v>6735</v>
      </c>
      <c r="C65" s="299">
        <v>6</v>
      </c>
      <c r="D65" s="299">
        <v>0</v>
      </c>
      <c r="E65" s="300"/>
      <c r="F65" s="300"/>
      <c r="G65" s="300"/>
      <c r="H65" s="300"/>
      <c r="I65" s="300"/>
      <c r="J65" s="186" t="s">
        <v>6583</v>
      </c>
      <c r="K65" s="186" t="s">
        <v>6588</v>
      </c>
      <c r="L65" s="186" t="s">
        <v>7542</v>
      </c>
      <c r="M65" s="301" t="s">
        <v>7544</v>
      </c>
      <c r="N65" s="186" t="s">
        <v>8780</v>
      </c>
      <c r="O65" s="186" t="s">
        <v>8783</v>
      </c>
      <c r="P65" s="186"/>
      <c r="Q65" s="186" t="s">
        <v>7427</v>
      </c>
      <c r="R65" s="186"/>
      <c r="S65" s="186" t="s">
        <v>7406</v>
      </c>
      <c r="T65" s="302" t="s">
        <v>8433</v>
      </c>
      <c r="U65" s="186" t="s">
        <v>8434</v>
      </c>
      <c r="V65" s="186" t="s">
        <v>8438</v>
      </c>
      <c r="W65" s="298" t="s">
        <v>100</v>
      </c>
      <c r="X65" s="298" t="s">
        <v>54</v>
      </c>
      <c r="Y65" s="298"/>
      <c r="Z65" s="298"/>
    </row>
    <row r="66" spans="1:26" s="81" customFormat="1" x14ac:dyDescent="0.35">
      <c r="A66" s="298" t="s">
        <v>6735</v>
      </c>
      <c r="B66" s="298" t="s">
        <v>6735</v>
      </c>
      <c r="C66" s="299">
        <v>7</v>
      </c>
      <c r="D66" s="299">
        <v>0</v>
      </c>
      <c r="E66" s="300"/>
      <c r="F66" s="300"/>
      <c r="G66" s="300"/>
      <c r="H66" s="300"/>
      <c r="I66" s="300"/>
      <c r="J66" s="186" t="s">
        <v>6587</v>
      </c>
      <c r="K66" s="186" t="s">
        <v>6589</v>
      </c>
      <c r="L66" s="186" t="s">
        <v>7546</v>
      </c>
      <c r="M66" s="301" t="s">
        <v>7545</v>
      </c>
      <c r="N66" s="186" t="s">
        <v>8781</v>
      </c>
      <c r="O66" s="186" t="s">
        <v>8784</v>
      </c>
      <c r="P66" s="186"/>
      <c r="Q66" s="186" t="s">
        <v>7427</v>
      </c>
      <c r="R66" s="186"/>
      <c r="S66" s="186" t="s">
        <v>91</v>
      </c>
      <c r="T66" s="302" t="s">
        <v>8433</v>
      </c>
      <c r="U66" s="186" t="s">
        <v>8434</v>
      </c>
      <c r="V66" s="186" t="s">
        <v>8438</v>
      </c>
      <c r="W66" s="298" t="s">
        <v>92</v>
      </c>
      <c r="X66" s="298" t="s">
        <v>54</v>
      </c>
      <c r="Y66" s="298"/>
      <c r="Z66" s="298"/>
    </row>
    <row r="67" spans="1:26" s="81" customFormat="1" x14ac:dyDescent="0.35">
      <c r="A67" s="173" t="s">
        <v>6735</v>
      </c>
      <c r="B67" s="173" t="s">
        <v>6735</v>
      </c>
      <c r="C67" s="299">
        <v>-99</v>
      </c>
      <c r="D67" s="304">
        <v>442</v>
      </c>
      <c r="E67" s="305" t="s">
        <v>8478</v>
      </c>
      <c r="F67" s="305" t="s">
        <v>44</v>
      </c>
      <c r="G67" s="305" t="s">
        <v>54</v>
      </c>
      <c r="H67" s="305" t="s">
        <v>2779</v>
      </c>
      <c r="I67" s="305" t="s">
        <v>6735</v>
      </c>
      <c r="J67" s="173" t="s">
        <v>2751</v>
      </c>
      <c r="N67" s="173" t="s">
        <v>3183</v>
      </c>
      <c r="O67" s="173" t="s">
        <v>2955</v>
      </c>
      <c r="Q67" s="173" t="s">
        <v>7427</v>
      </c>
      <c r="R67" s="173"/>
      <c r="S67" s="173" t="s">
        <v>7408</v>
      </c>
      <c r="T67" s="174"/>
      <c r="U67" s="173"/>
      <c r="V67" s="173"/>
      <c r="W67" s="308" t="s">
        <v>3936</v>
      </c>
      <c r="X67" s="81" t="s">
        <v>54</v>
      </c>
      <c r="Y67" s="173"/>
    </row>
    <row r="68" spans="1:26" s="81" customFormat="1" x14ac:dyDescent="0.35">
      <c r="A68" s="173" t="s">
        <v>6735</v>
      </c>
      <c r="B68" s="173" t="s">
        <v>6735</v>
      </c>
      <c r="C68" s="299">
        <v>-99</v>
      </c>
      <c r="D68" s="304">
        <v>443</v>
      </c>
      <c r="E68" s="305" t="s">
        <v>8478</v>
      </c>
      <c r="F68" s="305" t="s">
        <v>44</v>
      </c>
      <c r="G68" s="305" t="s">
        <v>54</v>
      </c>
      <c r="H68" s="305" t="s">
        <v>2779</v>
      </c>
      <c r="I68" s="305" t="s">
        <v>6735</v>
      </c>
      <c r="J68" s="173" t="s">
        <v>2752</v>
      </c>
      <c r="N68" s="173" t="s">
        <v>3184</v>
      </c>
      <c r="O68" s="173" t="s">
        <v>2954</v>
      </c>
      <c r="Q68" s="173" t="s">
        <v>7427</v>
      </c>
      <c r="R68" s="173"/>
      <c r="S68" s="81" t="s">
        <v>7407</v>
      </c>
      <c r="T68" s="304"/>
      <c r="W68" s="81" t="s">
        <v>2986</v>
      </c>
      <c r="X68" s="81" t="s">
        <v>54</v>
      </c>
      <c r="Y68" s="173"/>
    </row>
    <row r="69" spans="1:26" s="81" customFormat="1" x14ac:dyDescent="0.35">
      <c r="A69" s="81" t="s">
        <v>6735</v>
      </c>
      <c r="B69" s="81" t="s">
        <v>6735</v>
      </c>
      <c r="C69" s="299">
        <v>-99</v>
      </c>
      <c r="D69" s="304">
        <v>444</v>
      </c>
      <c r="E69" s="305" t="s">
        <v>8478</v>
      </c>
      <c r="F69" s="305" t="s">
        <v>44</v>
      </c>
      <c r="G69" s="305" t="s">
        <v>54</v>
      </c>
      <c r="H69" s="305" t="s">
        <v>2779</v>
      </c>
      <c r="I69" s="305" t="s">
        <v>6735</v>
      </c>
      <c r="J69" s="173" t="s">
        <v>2753</v>
      </c>
      <c r="K69" s="173" t="s">
        <v>6524</v>
      </c>
      <c r="L69" s="173"/>
      <c r="M69" s="173" t="s">
        <v>7585</v>
      </c>
      <c r="N69" s="173" t="s">
        <v>3185</v>
      </c>
      <c r="O69" s="173" t="s">
        <v>2956</v>
      </c>
      <c r="P69" s="173"/>
      <c r="Q69" s="173" t="s">
        <v>3397</v>
      </c>
      <c r="R69" s="173" t="s">
        <v>7426</v>
      </c>
      <c r="S69" s="173" t="s">
        <v>91</v>
      </c>
      <c r="T69" s="174">
        <v>0</v>
      </c>
      <c r="U69" s="173" t="s">
        <v>8434</v>
      </c>
      <c r="V69" s="173"/>
      <c r="W69" s="81" t="s">
        <v>92</v>
      </c>
      <c r="X69" s="81" t="s">
        <v>54</v>
      </c>
    </row>
    <row r="70" spans="1:26" s="81" customFormat="1" x14ac:dyDescent="0.35">
      <c r="A70" s="81" t="s">
        <v>6735</v>
      </c>
      <c r="B70" s="81" t="s">
        <v>6735</v>
      </c>
      <c r="C70" s="299">
        <v>-99</v>
      </c>
      <c r="D70" s="304">
        <v>445</v>
      </c>
      <c r="E70" s="305" t="s">
        <v>8478</v>
      </c>
      <c r="F70" s="305" t="s">
        <v>44</v>
      </c>
      <c r="G70" s="305" t="s">
        <v>54</v>
      </c>
      <c r="H70" s="305" t="s">
        <v>2779</v>
      </c>
      <c r="I70" s="305" t="s">
        <v>6735</v>
      </c>
      <c r="J70" s="173" t="s">
        <v>2754</v>
      </c>
      <c r="K70" s="173" t="s">
        <v>6539</v>
      </c>
      <c r="L70" s="173"/>
      <c r="M70" s="173" t="s">
        <v>3382</v>
      </c>
      <c r="N70" s="173" t="s">
        <v>3186</v>
      </c>
      <c r="O70" s="173" t="s">
        <v>2957</v>
      </c>
      <c r="P70" s="173"/>
      <c r="Q70" s="173" t="s">
        <v>7427</v>
      </c>
      <c r="R70" s="173"/>
      <c r="S70" s="173" t="s">
        <v>7406</v>
      </c>
      <c r="T70" s="174">
        <v>0</v>
      </c>
      <c r="U70" s="173" t="s">
        <v>8434</v>
      </c>
      <c r="V70" s="173"/>
      <c r="W70" s="81" t="s">
        <v>2999</v>
      </c>
      <c r="X70" s="81" t="s">
        <v>54</v>
      </c>
    </row>
    <row r="71" spans="1:26" s="81" customFormat="1" x14ac:dyDescent="0.35">
      <c r="A71" s="81" t="s">
        <v>6735</v>
      </c>
      <c r="B71" s="81" t="s">
        <v>6735</v>
      </c>
      <c r="C71" s="299">
        <v>-99</v>
      </c>
      <c r="D71" s="304">
        <v>446</v>
      </c>
      <c r="E71" s="305" t="s">
        <v>8478</v>
      </c>
      <c r="F71" s="305" t="s">
        <v>44</v>
      </c>
      <c r="G71" s="305" t="s">
        <v>54</v>
      </c>
      <c r="H71" s="305" t="s">
        <v>2779</v>
      </c>
      <c r="I71" s="305" t="s">
        <v>6735</v>
      </c>
      <c r="J71" s="173" t="s">
        <v>2755</v>
      </c>
      <c r="K71" s="173" t="s">
        <v>6525</v>
      </c>
      <c r="L71" s="173"/>
      <c r="M71" s="173" t="s">
        <v>7587</v>
      </c>
      <c r="N71" s="173" t="s">
        <v>3187</v>
      </c>
      <c r="O71" s="173" t="s">
        <v>2958</v>
      </c>
      <c r="P71" s="173"/>
      <c r="Q71" s="173" t="s">
        <v>3397</v>
      </c>
      <c r="R71" s="173" t="s">
        <v>7426</v>
      </c>
      <c r="S71" s="173" t="s">
        <v>91</v>
      </c>
      <c r="T71" s="174">
        <v>0</v>
      </c>
      <c r="U71" s="173" t="s">
        <v>8434</v>
      </c>
      <c r="V71" s="173"/>
      <c r="W71" s="81" t="s">
        <v>92</v>
      </c>
      <c r="X71" s="81" t="s">
        <v>54</v>
      </c>
    </row>
    <row r="72" spans="1:26" s="81" customFormat="1" x14ac:dyDescent="0.35">
      <c r="A72" s="81" t="s">
        <v>6735</v>
      </c>
      <c r="B72" s="81" t="s">
        <v>6735</v>
      </c>
      <c r="C72" s="299">
        <v>-99</v>
      </c>
      <c r="D72" s="304">
        <v>447</v>
      </c>
      <c r="E72" s="305" t="s">
        <v>8478</v>
      </c>
      <c r="F72" s="305" t="s">
        <v>44</v>
      </c>
      <c r="G72" s="305" t="s">
        <v>54</v>
      </c>
      <c r="H72" s="305" t="s">
        <v>2779</v>
      </c>
      <c r="I72" s="305" t="s">
        <v>6735</v>
      </c>
      <c r="J72" s="173" t="s">
        <v>2756</v>
      </c>
      <c r="K72" s="173" t="s">
        <v>6538</v>
      </c>
      <c r="L72" s="173" t="s">
        <v>6</v>
      </c>
      <c r="M72" s="173" t="s">
        <v>3381</v>
      </c>
      <c r="N72" s="173" t="s">
        <v>3188</v>
      </c>
      <c r="O72" s="173" t="s">
        <v>2959</v>
      </c>
      <c r="P72" s="173"/>
      <c r="Q72" s="173" t="s">
        <v>7427</v>
      </c>
      <c r="R72" s="173"/>
      <c r="S72" s="173" t="s">
        <v>7406</v>
      </c>
      <c r="T72" s="174">
        <v>0</v>
      </c>
      <c r="U72" s="173" t="s">
        <v>8434</v>
      </c>
      <c r="V72" s="173"/>
      <c r="W72" s="81" t="s">
        <v>249</v>
      </c>
      <c r="X72" s="81" t="s">
        <v>54</v>
      </c>
    </row>
    <row r="73" spans="1:26" s="81" customFormat="1" x14ac:dyDescent="0.35">
      <c r="A73" s="81" t="s">
        <v>6735</v>
      </c>
      <c r="B73" s="81" t="s">
        <v>6735</v>
      </c>
      <c r="C73" s="299">
        <v>-99</v>
      </c>
      <c r="D73" s="304">
        <v>448</v>
      </c>
      <c r="E73" s="305" t="s">
        <v>8478</v>
      </c>
      <c r="F73" s="305" t="s">
        <v>44</v>
      </c>
      <c r="G73" s="305" t="s">
        <v>54</v>
      </c>
      <c r="H73" s="305" t="s">
        <v>2779</v>
      </c>
      <c r="I73" s="305" t="s">
        <v>6735</v>
      </c>
      <c r="J73" s="173" t="s">
        <v>2757</v>
      </c>
      <c r="K73" s="173" t="s">
        <v>6526</v>
      </c>
      <c r="L73" s="173"/>
      <c r="M73" s="173" t="s">
        <v>7588</v>
      </c>
      <c r="N73" s="173" t="s">
        <v>3189</v>
      </c>
      <c r="O73" s="173" t="s">
        <v>2960</v>
      </c>
      <c r="P73" s="173"/>
      <c r="Q73" s="173" t="s">
        <v>3397</v>
      </c>
      <c r="R73" s="173" t="s">
        <v>7426</v>
      </c>
      <c r="S73" s="173" t="s">
        <v>91</v>
      </c>
      <c r="T73" s="174">
        <v>0</v>
      </c>
      <c r="U73" s="173" t="s">
        <v>8434</v>
      </c>
      <c r="V73" s="173"/>
      <c r="W73" s="81" t="s">
        <v>92</v>
      </c>
      <c r="X73" s="81" t="s">
        <v>54</v>
      </c>
    </row>
    <row r="74" spans="1:26" s="81" customFormat="1" x14ac:dyDescent="0.35">
      <c r="A74" s="81" t="s">
        <v>6735</v>
      </c>
      <c r="B74" s="81" t="s">
        <v>6735</v>
      </c>
      <c r="C74" s="299">
        <v>-99</v>
      </c>
      <c r="D74" s="304">
        <v>449</v>
      </c>
      <c r="E74" s="305" t="s">
        <v>8478</v>
      </c>
      <c r="F74" s="305" t="s">
        <v>44</v>
      </c>
      <c r="G74" s="305" t="s">
        <v>54</v>
      </c>
      <c r="H74" s="305" t="s">
        <v>2779</v>
      </c>
      <c r="I74" s="305" t="s">
        <v>6735</v>
      </c>
      <c r="J74" s="173" t="s">
        <v>2758</v>
      </c>
      <c r="K74" s="173" t="s">
        <v>6537</v>
      </c>
      <c r="L74" s="173" t="s">
        <v>6</v>
      </c>
      <c r="M74" s="173" t="s">
        <v>3380</v>
      </c>
      <c r="N74" s="173" t="s">
        <v>3190</v>
      </c>
      <c r="O74" s="173" t="s">
        <v>2961</v>
      </c>
      <c r="P74" s="173"/>
      <c r="Q74" s="173" t="s">
        <v>7427</v>
      </c>
      <c r="R74" s="173"/>
      <c r="S74" s="173" t="s">
        <v>7406</v>
      </c>
      <c r="T74" s="174">
        <v>0</v>
      </c>
      <c r="U74" s="173" t="s">
        <v>8434</v>
      </c>
      <c r="V74" s="173"/>
      <c r="W74" s="81" t="s">
        <v>235</v>
      </c>
      <c r="X74" s="81" t="s">
        <v>54</v>
      </c>
    </row>
    <row r="75" spans="1:26" s="81" customFormat="1" x14ac:dyDescent="0.35">
      <c r="A75" s="81" t="s">
        <v>6735</v>
      </c>
      <c r="B75" s="81" t="s">
        <v>6735</v>
      </c>
      <c r="C75" s="299">
        <v>-99</v>
      </c>
      <c r="D75" s="304">
        <v>450</v>
      </c>
      <c r="E75" s="305" t="s">
        <v>8478</v>
      </c>
      <c r="F75" s="305" t="s">
        <v>44</v>
      </c>
      <c r="G75" s="305" t="s">
        <v>54</v>
      </c>
      <c r="H75" s="305" t="s">
        <v>2779</v>
      </c>
      <c r="I75" s="305" t="s">
        <v>6735</v>
      </c>
      <c r="J75" s="173" t="s">
        <v>2759</v>
      </c>
      <c r="K75" s="173" t="s">
        <v>6527</v>
      </c>
      <c r="L75" s="173"/>
      <c r="M75" s="173" t="s">
        <v>7589</v>
      </c>
      <c r="N75" s="173" t="s">
        <v>3191</v>
      </c>
      <c r="O75" s="173" t="s">
        <v>2962</v>
      </c>
      <c r="P75" s="173"/>
      <c r="Q75" s="173" t="s">
        <v>3397</v>
      </c>
      <c r="R75" s="173" t="s">
        <v>7426</v>
      </c>
      <c r="S75" s="173" t="s">
        <v>91</v>
      </c>
      <c r="T75" s="174">
        <v>0</v>
      </c>
      <c r="U75" s="173" t="s">
        <v>8434</v>
      </c>
      <c r="V75" s="173"/>
      <c r="W75" s="81" t="s">
        <v>92</v>
      </c>
      <c r="X75" s="81" t="s">
        <v>54</v>
      </c>
    </row>
    <row r="76" spans="1:26" s="81" customFormat="1" x14ac:dyDescent="0.35">
      <c r="A76" s="81" t="s">
        <v>6735</v>
      </c>
      <c r="B76" s="81" t="s">
        <v>6735</v>
      </c>
      <c r="C76" s="299">
        <v>-99</v>
      </c>
      <c r="D76" s="304">
        <v>451</v>
      </c>
      <c r="E76" s="305" t="s">
        <v>8478</v>
      </c>
      <c r="F76" s="305" t="s">
        <v>44</v>
      </c>
      <c r="G76" s="305" t="s">
        <v>54</v>
      </c>
      <c r="H76" s="305" t="s">
        <v>2779</v>
      </c>
      <c r="I76" s="305" t="s">
        <v>6735</v>
      </c>
      <c r="J76" s="173" t="s">
        <v>2760</v>
      </c>
      <c r="K76" s="173" t="s">
        <v>6536</v>
      </c>
      <c r="L76" s="173" t="s">
        <v>6</v>
      </c>
      <c r="M76" s="173" t="s">
        <v>7428</v>
      </c>
      <c r="N76" s="173" t="s">
        <v>3192</v>
      </c>
      <c r="O76" s="173" t="s">
        <v>2963</v>
      </c>
      <c r="P76" s="173"/>
      <c r="Q76" s="173" t="s">
        <v>7427</v>
      </c>
      <c r="R76" s="173"/>
      <c r="S76" s="173" t="s">
        <v>7406</v>
      </c>
      <c r="T76" s="174">
        <v>0</v>
      </c>
      <c r="U76" s="173" t="s">
        <v>8434</v>
      </c>
      <c r="V76" s="173"/>
      <c r="W76" s="81" t="s">
        <v>235</v>
      </c>
      <c r="X76" s="81" t="s">
        <v>54</v>
      </c>
    </row>
    <row r="77" spans="1:26" s="81" customFormat="1" x14ac:dyDescent="0.35">
      <c r="A77" s="81" t="s">
        <v>6735</v>
      </c>
      <c r="B77" s="81" t="s">
        <v>6735</v>
      </c>
      <c r="C77" s="299">
        <v>-99</v>
      </c>
      <c r="D77" s="304">
        <v>452</v>
      </c>
      <c r="E77" s="305" t="s">
        <v>8478</v>
      </c>
      <c r="F77" s="305" t="s">
        <v>44</v>
      </c>
      <c r="G77" s="305" t="s">
        <v>54</v>
      </c>
      <c r="H77" s="305" t="s">
        <v>2779</v>
      </c>
      <c r="I77" s="305" t="s">
        <v>6735</v>
      </c>
      <c r="J77" s="173" t="s">
        <v>2761</v>
      </c>
      <c r="K77" s="173" t="s">
        <v>6528</v>
      </c>
      <c r="L77" s="173"/>
      <c r="M77" s="173" t="s">
        <v>7591</v>
      </c>
      <c r="N77" s="173" t="s">
        <v>3193</v>
      </c>
      <c r="O77" s="173" t="s">
        <v>2964</v>
      </c>
      <c r="P77" s="173"/>
      <c r="Q77" s="173" t="s">
        <v>3397</v>
      </c>
      <c r="R77" s="173" t="s">
        <v>7426</v>
      </c>
      <c r="S77" s="173" t="s">
        <v>91</v>
      </c>
      <c r="T77" s="174">
        <v>0</v>
      </c>
      <c r="U77" s="173" t="s">
        <v>8434</v>
      </c>
      <c r="V77" s="173"/>
      <c r="W77" s="81" t="s">
        <v>92</v>
      </c>
      <c r="X77" s="81" t="s">
        <v>54</v>
      </c>
    </row>
    <row r="78" spans="1:26" s="81" customFormat="1" x14ac:dyDescent="0.35">
      <c r="A78" s="81" t="s">
        <v>6735</v>
      </c>
      <c r="B78" s="81" t="s">
        <v>6735</v>
      </c>
      <c r="C78" s="299">
        <v>-99</v>
      </c>
      <c r="D78" s="304">
        <v>453</v>
      </c>
      <c r="E78" s="305" t="s">
        <v>8478</v>
      </c>
      <c r="F78" s="305" t="s">
        <v>44</v>
      </c>
      <c r="G78" s="305" t="s">
        <v>54</v>
      </c>
      <c r="H78" s="305" t="s">
        <v>2779</v>
      </c>
      <c r="I78" s="305" t="s">
        <v>6735</v>
      </c>
      <c r="J78" s="173" t="s">
        <v>2762</v>
      </c>
      <c r="K78" s="173" t="s">
        <v>6535</v>
      </c>
      <c r="L78" s="173" t="s">
        <v>6</v>
      </c>
      <c r="M78" s="173" t="s">
        <v>3379</v>
      </c>
      <c r="N78" s="173" t="s">
        <v>3194</v>
      </c>
      <c r="O78" s="173" t="s">
        <v>2965</v>
      </c>
      <c r="P78" s="173"/>
      <c r="Q78" s="173" t="s">
        <v>7427</v>
      </c>
      <c r="R78" s="173"/>
      <c r="S78" s="173" t="s">
        <v>7406</v>
      </c>
      <c r="T78" s="174">
        <v>0</v>
      </c>
      <c r="U78" s="173" t="s">
        <v>8434</v>
      </c>
      <c r="V78" s="173"/>
      <c r="W78" s="81" t="s">
        <v>165</v>
      </c>
      <c r="X78" s="81" t="s">
        <v>54</v>
      </c>
    </row>
    <row r="79" spans="1:26" s="81" customFormat="1" x14ac:dyDescent="0.35">
      <c r="A79" s="81" t="s">
        <v>6735</v>
      </c>
      <c r="B79" s="81" t="s">
        <v>6735</v>
      </c>
      <c r="C79" s="299">
        <v>-99</v>
      </c>
      <c r="D79" s="304">
        <v>454</v>
      </c>
      <c r="E79" s="305" t="s">
        <v>8478</v>
      </c>
      <c r="F79" s="305" t="s">
        <v>44</v>
      </c>
      <c r="G79" s="305" t="s">
        <v>54</v>
      </c>
      <c r="H79" s="305" t="s">
        <v>2779</v>
      </c>
      <c r="I79" s="305" t="s">
        <v>6735</v>
      </c>
      <c r="J79" s="173" t="s">
        <v>2763</v>
      </c>
      <c r="K79" s="173" t="s">
        <v>6529</v>
      </c>
      <c r="L79" s="173"/>
      <c r="M79" s="173" t="s">
        <v>7590</v>
      </c>
      <c r="N79" s="173" t="s">
        <v>3195</v>
      </c>
      <c r="O79" s="173" t="s">
        <v>2966</v>
      </c>
      <c r="P79" s="173"/>
      <c r="Q79" s="173" t="s">
        <v>3397</v>
      </c>
      <c r="R79" s="173" t="s">
        <v>7426</v>
      </c>
      <c r="S79" s="173" t="s">
        <v>91</v>
      </c>
      <c r="T79" s="174">
        <v>0</v>
      </c>
      <c r="U79" s="173" t="s">
        <v>8434</v>
      </c>
      <c r="V79" s="173"/>
      <c r="W79" s="81" t="s">
        <v>92</v>
      </c>
      <c r="X79" s="81" t="s">
        <v>54</v>
      </c>
    </row>
    <row r="80" spans="1:26" s="81" customFormat="1" x14ac:dyDescent="0.35">
      <c r="A80" s="81" t="s">
        <v>6735</v>
      </c>
      <c r="B80" s="81" t="s">
        <v>6735</v>
      </c>
      <c r="C80" s="299">
        <v>-99</v>
      </c>
      <c r="D80" s="304">
        <v>455</v>
      </c>
      <c r="E80" s="305" t="s">
        <v>8478</v>
      </c>
      <c r="F80" s="305" t="s">
        <v>44</v>
      </c>
      <c r="G80" s="305" t="s">
        <v>54</v>
      </c>
      <c r="H80" s="305" t="s">
        <v>2779</v>
      </c>
      <c r="I80" s="305" t="s">
        <v>6735</v>
      </c>
      <c r="J80" s="173" t="s">
        <v>2764</v>
      </c>
      <c r="K80" s="173" t="s">
        <v>6534</v>
      </c>
      <c r="L80" s="173"/>
      <c r="M80" s="173" t="s">
        <v>3383</v>
      </c>
      <c r="N80" s="173" t="s">
        <v>3196</v>
      </c>
      <c r="O80" s="173" t="s">
        <v>2967</v>
      </c>
      <c r="P80" s="173"/>
      <c r="Q80" s="173" t="s">
        <v>7427</v>
      </c>
      <c r="R80" s="173"/>
      <c r="S80" s="173" t="s">
        <v>7406</v>
      </c>
      <c r="T80" s="174">
        <v>0</v>
      </c>
      <c r="U80" s="173" t="s">
        <v>8434</v>
      </c>
      <c r="V80" s="173"/>
      <c r="W80" s="81" t="s">
        <v>2988</v>
      </c>
      <c r="X80" s="81" t="s">
        <v>54</v>
      </c>
    </row>
    <row r="81" spans="1:24" s="81" customFormat="1" x14ac:dyDescent="0.35">
      <c r="A81" s="81" t="s">
        <v>6735</v>
      </c>
      <c r="B81" s="81" t="s">
        <v>6735</v>
      </c>
      <c r="C81" s="299">
        <v>-99</v>
      </c>
      <c r="D81" s="304">
        <v>456</v>
      </c>
      <c r="E81" s="305" t="s">
        <v>8478</v>
      </c>
      <c r="F81" s="305" t="s">
        <v>44</v>
      </c>
      <c r="G81" s="305" t="s">
        <v>54</v>
      </c>
      <c r="H81" s="305" t="s">
        <v>2779</v>
      </c>
      <c r="I81" s="305" t="s">
        <v>6735</v>
      </c>
      <c r="J81" s="173" t="s">
        <v>2765</v>
      </c>
      <c r="K81" s="173" t="s">
        <v>6530</v>
      </c>
      <c r="L81" s="173"/>
      <c r="M81" s="173" t="s">
        <v>7586</v>
      </c>
      <c r="N81" s="173" t="s">
        <v>3197</v>
      </c>
      <c r="O81" s="173" t="s">
        <v>2968</v>
      </c>
      <c r="P81" s="173"/>
      <c r="Q81" s="173" t="s">
        <v>3397</v>
      </c>
      <c r="R81" s="173" t="s">
        <v>7426</v>
      </c>
      <c r="S81" s="173" t="s">
        <v>91</v>
      </c>
      <c r="T81" s="174">
        <v>0</v>
      </c>
      <c r="U81" s="173" t="s">
        <v>8434</v>
      </c>
      <c r="V81" s="173"/>
      <c r="W81" s="81" t="s">
        <v>92</v>
      </c>
      <c r="X81" s="81" t="s">
        <v>54</v>
      </c>
    </row>
    <row r="82" spans="1:24" s="81" customFormat="1" x14ac:dyDescent="0.35">
      <c r="A82" s="81" t="s">
        <v>6735</v>
      </c>
      <c r="B82" s="81" t="s">
        <v>6735</v>
      </c>
      <c r="C82" s="299">
        <v>-99</v>
      </c>
      <c r="D82" s="304">
        <v>457</v>
      </c>
      <c r="E82" s="305" t="s">
        <v>8478</v>
      </c>
      <c r="F82" s="305" t="s">
        <v>44</v>
      </c>
      <c r="G82" s="305" t="s">
        <v>54</v>
      </c>
      <c r="H82" s="305" t="s">
        <v>2779</v>
      </c>
      <c r="I82" s="305" t="s">
        <v>6735</v>
      </c>
      <c r="J82" s="173" t="s">
        <v>2766</v>
      </c>
      <c r="K82" s="173" t="s">
        <v>6533</v>
      </c>
      <c r="L82" s="173" t="s">
        <v>6</v>
      </c>
      <c r="M82" s="173" t="s">
        <v>3385</v>
      </c>
      <c r="N82" s="173" t="s">
        <v>3198</v>
      </c>
      <c r="O82" s="173" t="s">
        <v>2969</v>
      </c>
      <c r="P82" s="173"/>
      <c r="Q82" s="173" t="s">
        <v>7427</v>
      </c>
      <c r="R82" s="173"/>
      <c r="S82" s="173" t="s">
        <v>7406</v>
      </c>
      <c r="T82" s="174">
        <v>0</v>
      </c>
      <c r="U82" s="173" t="s">
        <v>8434</v>
      </c>
      <c r="V82" s="173"/>
      <c r="W82" s="81" t="s">
        <v>235</v>
      </c>
      <c r="X82" s="81" t="s">
        <v>54</v>
      </c>
    </row>
    <row r="83" spans="1:24" s="81" customFormat="1" x14ac:dyDescent="0.35">
      <c r="A83" s="81" t="s">
        <v>6735</v>
      </c>
      <c r="B83" s="81" t="s">
        <v>6735</v>
      </c>
      <c r="C83" s="299">
        <v>-99</v>
      </c>
      <c r="D83" s="304">
        <v>458</v>
      </c>
      <c r="E83" s="305" t="s">
        <v>8478</v>
      </c>
      <c r="F83" s="305" t="s">
        <v>44</v>
      </c>
      <c r="G83" s="305" t="s">
        <v>54</v>
      </c>
      <c r="H83" s="305" t="s">
        <v>2779</v>
      </c>
      <c r="I83" s="305" t="s">
        <v>6735</v>
      </c>
      <c r="J83" s="173" t="s">
        <v>2767</v>
      </c>
      <c r="K83" s="173" t="s">
        <v>6531</v>
      </c>
      <c r="L83" s="173"/>
      <c r="M83" s="173" t="s">
        <v>7592</v>
      </c>
      <c r="N83" s="173" t="s">
        <v>3199</v>
      </c>
      <c r="O83" s="173" t="s">
        <v>2970</v>
      </c>
      <c r="P83" s="173"/>
      <c r="Q83" s="173" t="s">
        <v>3397</v>
      </c>
      <c r="R83" s="173" t="s">
        <v>7426</v>
      </c>
      <c r="S83" s="173" t="s">
        <v>91</v>
      </c>
      <c r="T83" s="174">
        <v>0</v>
      </c>
      <c r="U83" s="173" t="s">
        <v>8434</v>
      </c>
      <c r="V83" s="173"/>
      <c r="W83" s="81" t="s">
        <v>92</v>
      </c>
      <c r="X83" s="81" t="s">
        <v>54</v>
      </c>
    </row>
    <row r="84" spans="1:24" s="81" customFormat="1" x14ac:dyDescent="0.35">
      <c r="A84" s="81" t="s">
        <v>6735</v>
      </c>
      <c r="B84" s="81" t="s">
        <v>6735</v>
      </c>
      <c r="C84" s="299">
        <v>-99</v>
      </c>
      <c r="D84" s="304">
        <v>459</v>
      </c>
      <c r="E84" s="305" t="s">
        <v>8478</v>
      </c>
      <c r="F84" s="305" t="s">
        <v>44</v>
      </c>
      <c r="G84" s="305" t="s">
        <v>54</v>
      </c>
      <c r="H84" s="305" t="s">
        <v>2779</v>
      </c>
      <c r="I84" s="305" t="s">
        <v>6735</v>
      </c>
      <c r="J84" s="173" t="s">
        <v>2768</v>
      </c>
      <c r="K84" s="173" t="s">
        <v>6532</v>
      </c>
      <c r="M84" s="173" t="s">
        <v>3384</v>
      </c>
      <c r="N84" s="173" t="s">
        <v>3200</v>
      </c>
      <c r="O84" s="173" t="s">
        <v>2971</v>
      </c>
      <c r="P84" s="173"/>
      <c r="Q84" s="173" t="s">
        <v>7427</v>
      </c>
      <c r="R84" s="173"/>
      <c r="S84" s="173" t="s">
        <v>7406</v>
      </c>
      <c r="T84" s="174">
        <v>0</v>
      </c>
      <c r="U84" s="173" t="s">
        <v>8434</v>
      </c>
      <c r="V84" s="173"/>
      <c r="W84" s="81" t="s">
        <v>250</v>
      </c>
      <c r="X84" s="81" t="s">
        <v>54</v>
      </c>
    </row>
    <row r="85" spans="1:24" s="81" customFormat="1" x14ac:dyDescent="0.35">
      <c r="A85" s="81" t="s">
        <v>6735</v>
      </c>
      <c r="B85" s="81" t="s">
        <v>6735</v>
      </c>
      <c r="C85" s="299">
        <v>8</v>
      </c>
      <c r="D85" s="304">
        <v>460</v>
      </c>
      <c r="E85" s="305" t="s">
        <v>8478</v>
      </c>
      <c r="F85" s="305" t="s">
        <v>44</v>
      </c>
      <c r="G85" s="305" t="s">
        <v>54</v>
      </c>
      <c r="H85" s="305" t="s">
        <v>2779</v>
      </c>
      <c r="I85" s="305" t="s">
        <v>6735</v>
      </c>
      <c r="J85" s="242" t="s">
        <v>8605</v>
      </c>
      <c r="K85" s="242" t="s">
        <v>1893</v>
      </c>
      <c r="L85" s="173" t="s">
        <v>7547</v>
      </c>
      <c r="M85" s="242" t="s">
        <v>2162</v>
      </c>
      <c r="N85" s="242" t="s">
        <v>8606</v>
      </c>
      <c r="O85" s="242" t="s">
        <v>8786</v>
      </c>
      <c r="P85" s="242"/>
      <c r="Q85" s="173" t="s">
        <v>7427</v>
      </c>
      <c r="R85" s="173"/>
      <c r="S85" s="242" t="s">
        <v>91</v>
      </c>
      <c r="T85" s="174">
        <v>0</v>
      </c>
      <c r="U85" s="173" t="s">
        <v>8434</v>
      </c>
      <c r="V85" s="173" t="s">
        <v>8439</v>
      </c>
      <c r="W85" s="81" t="s">
        <v>91</v>
      </c>
      <c r="X85" s="81" t="s">
        <v>54</v>
      </c>
    </row>
    <row r="86" spans="1:24" x14ac:dyDescent="0.35">
      <c r="A86" t="s">
        <v>2777</v>
      </c>
      <c r="B86" t="s">
        <v>2777</v>
      </c>
      <c r="C86" s="185">
        <v>-99</v>
      </c>
      <c r="D86" s="9">
        <v>259</v>
      </c>
      <c r="E86" s="12" t="s">
        <v>8480</v>
      </c>
      <c r="F86" s="12" t="s">
        <v>44</v>
      </c>
      <c r="G86" s="12" t="s">
        <v>54</v>
      </c>
      <c r="H86" s="12" t="s">
        <v>2777</v>
      </c>
      <c r="I86" s="12"/>
      <c r="J86" s="20" t="s">
        <v>2671</v>
      </c>
      <c r="K86" s="155" t="s">
        <v>7508</v>
      </c>
      <c r="L86" s="20" t="s">
        <v>6</v>
      </c>
      <c r="M86" s="20"/>
      <c r="N86" s="20" t="s">
        <v>3097</v>
      </c>
      <c r="O86" s="155" t="s">
        <v>2875</v>
      </c>
      <c r="P86" s="20"/>
      <c r="Q86" s="20" t="s">
        <v>7427</v>
      </c>
      <c r="R86" s="20"/>
      <c r="S86" s="155" t="s">
        <v>91</v>
      </c>
      <c r="T86" s="170">
        <v>0</v>
      </c>
      <c r="U86" s="155" t="s">
        <v>8434</v>
      </c>
      <c r="V86" s="155"/>
      <c r="W86" t="s">
        <v>92</v>
      </c>
      <c r="X86" s="198" t="s">
        <v>54</v>
      </c>
    </row>
    <row r="87" spans="1:24" x14ac:dyDescent="0.35">
      <c r="A87" t="s">
        <v>2777</v>
      </c>
      <c r="B87" t="s">
        <v>2777</v>
      </c>
      <c r="C87" s="185">
        <v>-99</v>
      </c>
      <c r="D87" s="9">
        <v>260</v>
      </c>
      <c r="E87" s="12" t="s">
        <v>8480</v>
      </c>
      <c r="F87" s="12" t="s">
        <v>44</v>
      </c>
      <c r="G87" s="12" t="s">
        <v>54</v>
      </c>
      <c r="H87" s="12" t="s">
        <v>2777</v>
      </c>
      <c r="I87" s="12"/>
      <c r="J87" s="20" t="s">
        <v>2672</v>
      </c>
      <c r="K87" s="155" t="s">
        <v>7509</v>
      </c>
      <c r="L87" s="20" t="s">
        <v>6</v>
      </c>
      <c r="M87" s="20"/>
      <c r="N87" s="20" t="s">
        <v>3098</v>
      </c>
      <c r="O87" s="155" t="s">
        <v>2876</v>
      </c>
      <c r="P87" s="20"/>
      <c r="Q87" s="20" t="s">
        <v>7427</v>
      </c>
      <c r="R87" s="20"/>
      <c r="S87" s="155" t="s">
        <v>153</v>
      </c>
      <c r="T87" s="170">
        <v>2</v>
      </c>
      <c r="U87" s="155" t="s">
        <v>8434</v>
      </c>
      <c r="V87" s="155"/>
      <c r="W87" t="s">
        <v>153</v>
      </c>
      <c r="X87" s="198" t="s">
        <v>54</v>
      </c>
    </row>
    <row r="88" spans="1:24" x14ac:dyDescent="0.35">
      <c r="A88" t="s">
        <v>2777</v>
      </c>
      <c r="B88" t="s">
        <v>2777</v>
      </c>
      <c r="C88" s="185">
        <v>-99</v>
      </c>
      <c r="D88" s="9">
        <v>261</v>
      </c>
      <c r="E88" s="12" t="s">
        <v>8480</v>
      </c>
      <c r="F88" s="12" t="s">
        <v>44</v>
      </c>
      <c r="G88" s="12" t="s">
        <v>54</v>
      </c>
      <c r="H88" s="12" t="s">
        <v>2777</v>
      </c>
      <c r="I88" s="12"/>
      <c r="J88" s="20" t="s">
        <v>2673</v>
      </c>
      <c r="K88" s="20" t="s">
        <v>7507</v>
      </c>
      <c r="L88" s="20" t="s">
        <v>6</v>
      </c>
      <c r="M88" s="153" t="s">
        <v>2162</v>
      </c>
      <c r="N88" s="20" t="s">
        <v>3099</v>
      </c>
      <c r="O88" s="155" t="s">
        <v>2877</v>
      </c>
      <c r="P88" s="20"/>
      <c r="Q88" s="20" t="s">
        <v>7427</v>
      </c>
      <c r="R88" s="20"/>
      <c r="S88" s="173" t="s">
        <v>91</v>
      </c>
      <c r="T88" s="174">
        <v>0</v>
      </c>
      <c r="U88" s="173" t="s">
        <v>8434</v>
      </c>
      <c r="V88" s="173"/>
      <c r="W88" t="s">
        <v>91</v>
      </c>
      <c r="X88" s="198" t="s">
        <v>54</v>
      </c>
    </row>
    <row r="89" spans="1:24" x14ac:dyDescent="0.35">
      <c r="A89" t="s">
        <v>52</v>
      </c>
      <c r="B89" t="s">
        <v>8841</v>
      </c>
      <c r="C89" s="9">
        <v>0</v>
      </c>
      <c r="D89" s="9">
        <v>45</v>
      </c>
      <c r="E89" s="12" t="s">
        <v>8538</v>
      </c>
      <c r="F89" s="12" t="s">
        <v>44</v>
      </c>
      <c r="G89" s="12" t="s">
        <v>45</v>
      </c>
      <c r="H89" s="12" t="s">
        <v>52</v>
      </c>
      <c r="I89" s="12"/>
      <c r="J89" s="153" t="s">
        <v>110</v>
      </c>
      <c r="K89" s="153" t="s">
        <v>2312</v>
      </c>
      <c r="L89" s="20" t="s">
        <v>7534</v>
      </c>
      <c r="M89" s="153" t="s">
        <v>2136</v>
      </c>
      <c r="N89" s="153" t="s">
        <v>308</v>
      </c>
      <c r="O89" s="153" t="s">
        <v>292</v>
      </c>
      <c r="P89" s="153" t="s">
        <v>2312</v>
      </c>
      <c r="Q89" s="20" t="s">
        <v>7427</v>
      </c>
      <c r="R89" s="20"/>
      <c r="S89" t="s">
        <v>7407</v>
      </c>
      <c r="T89" s="9" t="s">
        <v>8433</v>
      </c>
      <c r="U89" t="s">
        <v>8435</v>
      </c>
      <c r="V89" t="s">
        <v>8438</v>
      </c>
      <c r="W89" t="s">
        <v>100</v>
      </c>
      <c r="X89" t="s">
        <v>45</v>
      </c>
    </row>
    <row r="90" spans="1:24" s="147" customFormat="1" x14ac:dyDescent="0.35">
      <c r="A90" s="147" t="s">
        <v>52</v>
      </c>
      <c r="B90" s="147" t="s">
        <v>8841</v>
      </c>
      <c r="C90" s="185">
        <v>1</v>
      </c>
      <c r="D90" s="185"/>
      <c r="E90" s="161"/>
      <c r="F90" s="161"/>
      <c r="G90" s="161"/>
      <c r="H90" s="161"/>
      <c r="I90" s="161"/>
      <c r="J90" s="163" t="s">
        <v>9074</v>
      </c>
      <c r="K90" s="163" t="s">
        <v>9067</v>
      </c>
      <c r="L90" s="163"/>
      <c r="M90" s="163"/>
      <c r="N90" s="163" t="s">
        <v>9075</v>
      </c>
      <c r="O90" s="163" t="s">
        <v>9076</v>
      </c>
      <c r="P90" s="163"/>
      <c r="Q90" s="177" t="s">
        <v>7427</v>
      </c>
      <c r="R90" s="177"/>
      <c r="S90" s="163" t="s">
        <v>91</v>
      </c>
      <c r="T90" s="178" t="s">
        <v>8433</v>
      </c>
      <c r="U90" s="177" t="s">
        <v>8435</v>
      </c>
      <c r="V90" s="177" t="s">
        <v>8438</v>
      </c>
      <c r="W90" s="147" t="s">
        <v>91</v>
      </c>
      <c r="X90" s="147" t="s">
        <v>45</v>
      </c>
    </row>
    <row r="91" spans="1:24" x14ac:dyDescent="0.35">
      <c r="A91" t="s">
        <v>52</v>
      </c>
      <c r="B91" t="s">
        <v>8841</v>
      </c>
      <c r="C91" s="9">
        <v>2</v>
      </c>
      <c r="D91" s="9">
        <v>46</v>
      </c>
      <c r="E91" s="12" t="s">
        <v>8538</v>
      </c>
      <c r="F91" s="12" t="s">
        <v>44</v>
      </c>
      <c r="G91" s="12" t="s">
        <v>45</v>
      </c>
      <c r="H91" s="12" t="s">
        <v>52</v>
      </c>
      <c r="I91" s="12"/>
      <c r="J91" s="153" t="s">
        <v>111</v>
      </c>
      <c r="K91" s="153" t="s">
        <v>1925</v>
      </c>
      <c r="L91" s="20" t="s">
        <v>7536</v>
      </c>
      <c r="M91" s="153" t="s">
        <v>2145</v>
      </c>
      <c r="N91" s="153" t="s">
        <v>309</v>
      </c>
      <c r="O91" s="153" t="s">
        <v>310</v>
      </c>
      <c r="P91" s="153" t="s">
        <v>2316</v>
      </c>
      <c r="Q91" s="20" t="s">
        <v>7427</v>
      </c>
      <c r="R91" s="20"/>
      <c r="S91" s="153" t="s">
        <v>91</v>
      </c>
      <c r="T91" s="154">
        <v>0</v>
      </c>
      <c r="U91" s="20" t="s">
        <v>8434</v>
      </c>
      <c r="V91" s="20" t="s">
        <v>8439</v>
      </c>
      <c r="W91" t="s">
        <v>91</v>
      </c>
      <c r="X91" t="s">
        <v>45</v>
      </c>
    </row>
    <row r="92" spans="1:24" x14ac:dyDescent="0.35">
      <c r="A92" t="s">
        <v>52</v>
      </c>
      <c r="B92" t="s">
        <v>8841</v>
      </c>
      <c r="C92" s="9">
        <v>3</v>
      </c>
      <c r="D92" s="9">
        <v>47</v>
      </c>
      <c r="E92" s="12" t="s">
        <v>8538</v>
      </c>
      <c r="F92" s="12" t="s">
        <v>44</v>
      </c>
      <c r="G92" s="12" t="s">
        <v>45</v>
      </c>
      <c r="H92" s="12" t="s">
        <v>52</v>
      </c>
      <c r="I92" s="12"/>
      <c r="J92" s="153" t="s">
        <v>8614</v>
      </c>
      <c r="K92" s="153" t="s">
        <v>1926</v>
      </c>
      <c r="L92" s="20" t="s">
        <v>7538</v>
      </c>
      <c r="M92" s="153" t="s">
        <v>1926</v>
      </c>
      <c r="N92" t="s">
        <v>311</v>
      </c>
      <c r="O92" s="153" t="s">
        <v>312</v>
      </c>
      <c r="P92" s="153" t="s">
        <v>2317</v>
      </c>
      <c r="Q92" s="20" t="s">
        <v>7427</v>
      </c>
      <c r="R92" s="20"/>
      <c r="S92" s="153" t="s">
        <v>91</v>
      </c>
      <c r="T92" s="154">
        <v>0</v>
      </c>
      <c r="U92" s="20" t="s">
        <v>8434</v>
      </c>
      <c r="V92" s="20" t="s">
        <v>8439</v>
      </c>
      <c r="W92" t="s">
        <v>91</v>
      </c>
      <c r="X92" t="s">
        <v>45</v>
      </c>
    </row>
    <row r="93" spans="1:24" x14ac:dyDescent="0.35">
      <c r="A93" t="s">
        <v>52</v>
      </c>
      <c r="B93" t="s">
        <v>8841</v>
      </c>
      <c r="C93" s="9">
        <v>4</v>
      </c>
      <c r="D93" s="9">
        <v>48</v>
      </c>
      <c r="E93" s="12" t="s">
        <v>8538</v>
      </c>
      <c r="F93" s="12" t="s">
        <v>44</v>
      </c>
      <c r="G93" s="12" t="s">
        <v>45</v>
      </c>
      <c r="H93" s="12" t="s">
        <v>52</v>
      </c>
      <c r="I93" s="12"/>
      <c r="J93" s="153" t="s">
        <v>113</v>
      </c>
      <c r="K93" s="153" t="s">
        <v>1927</v>
      </c>
      <c r="L93" s="20" t="s">
        <v>2139</v>
      </c>
      <c r="M93" s="153" t="s">
        <v>2139</v>
      </c>
      <c r="N93" s="153" t="s">
        <v>313</v>
      </c>
      <c r="O93" s="153" t="s">
        <v>314</v>
      </c>
      <c r="P93" s="153" t="s">
        <v>2318</v>
      </c>
      <c r="Q93" s="20" t="s">
        <v>7427</v>
      </c>
      <c r="R93" s="20"/>
      <c r="S93" s="153" t="s">
        <v>91</v>
      </c>
      <c r="T93" s="154">
        <v>0</v>
      </c>
      <c r="U93" s="20" t="s">
        <v>8434</v>
      </c>
      <c r="V93" s="20" t="s">
        <v>8439</v>
      </c>
      <c r="W93" t="s">
        <v>91</v>
      </c>
      <c r="X93" t="s">
        <v>45</v>
      </c>
    </row>
    <row r="94" spans="1:24" x14ac:dyDescent="0.35">
      <c r="A94" t="s">
        <v>52</v>
      </c>
      <c r="B94" t="s">
        <v>8841</v>
      </c>
      <c r="C94" s="9">
        <v>5</v>
      </c>
      <c r="D94" s="9">
        <v>49</v>
      </c>
      <c r="E94" s="12" t="s">
        <v>8538</v>
      </c>
      <c r="F94" s="12" t="s">
        <v>44</v>
      </c>
      <c r="G94" s="12" t="s">
        <v>45</v>
      </c>
      <c r="H94" s="12" t="s">
        <v>52</v>
      </c>
      <c r="I94" s="12"/>
      <c r="J94" s="153" t="s">
        <v>114</v>
      </c>
      <c r="K94" s="153" t="s">
        <v>2491</v>
      </c>
      <c r="L94" s="20" t="s">
        <v>7535</v>
      </c>
      <c r="M94" s="153" t="s">
        <v>2490</v>
      </c>
      <c r="N94" s="153" t="s">
        <v>315</v>
      </c>
      <c r="O94" s="153" t="s">
        <v>2488</v>
      </c>
      <c r="P94" s="153" t="s">
        <v>2489</v>
      </c>
      <c r="Q94" s="20" t="s">
        <v>7427</v>
      </c>
      <c r="R94" s="20"/>
      <c r="S94" s="153" t="s">
        <v>153</v>
      </c>
      <c r="T94" s="154">
        <v>0</v>
      </c>
      <c r="U94" s="20" t="s">
        <v>8434</v>
      </c>
      <c r="V94" s="20" t="s">
        <v>8439</v>
      </c>
      <c r="W94" t="s">
        <v>153</v>
      </c>
      <c r="X94" t="s">
        <v>45</v>
      </c>
    </row>
    <row r="95" spans="1:24" x14ac:dyDescent="0.35">
      <c r="A95" t="s">
        <v>52</v>
      </c>
      <c r="B95" t="s">
        <v>8841</v>
      </c>
      <c r="C95" s="9">
        <v>6</v>
      </c>
      <c r="D95" s="9">
        <v>50</v>
      </c>
      <c r="E95" s="12" t="s">
        <v>8538</v>
      </c>
      <c r="F95" s="12" t="s">
        <v>44</v>
      </c>
      <c r="G95" s="12" t="s">
        <v>45</v>
      </c>
      <c r="H95" s="12" t="s">
        <v>52</v>
      </c>
      <c r="I95" s="12"/>
      <c r="J95" s="153" t="s">
        <v>115</v>
      </c>
      <c r="K95" s="153" t="s">
        <v>1928</v>
      </c>
      <c r="L95" s="20" t="s">
        <v>7537</v>
      </c>
      <c r="M95" s="153" t="s">
        <v>1928</v>
      </c>
      <c r="N95" s="153" t="s">
        <v>316</v>
      </c>
      <c r="O95" s="153" t="s">
        <v>317</v>
      </c>
      <c r="P95" s="153" t="s">
        <v>2319</v>
      </c>
      <c r="Q95" s="20" t="s">
        <v>7427</v>
      </c>
      <c r="R95" s="20"/>
      <c r="S95" s="153" t="s">
        <v>91</v>
      </c>
      <c r="T95" s="154">
        <v>0</v>
      </c>
      <c r="U95" s="20" t="s">
        <v>8434</v>
      </c>
      <c r="V95" s="20" t="s">
        <v>8439</v>
      </c>
      <c r="W95" t="s">
        <v>91</v>
      </c>
      <c r="X95" t="s">
        <v>45</v>
      </c>
    </row>
    <row r="96" spans="1:24" x14ac:dyDescent="0.35">
      <c r="A96" t="s">
        <v>52</v>
      </c>
      <c r="B96" t="s">
        <v>8841</v>
      </c>
      <c r="C96" s="9">
        <v>7</v>
      </c>
      <c r="D96" s="9">
        <v>51</v>
      </c>
      <c r="E96" t="str">
        <f>F96&amp;"."&amp;G96&amp;"."&amp;H96&amp;"."&amp;I96&amp;"."&amp;J96</f>
        <v>EXPERIMENT.METADATA.DOCUMENTS..document_notes</v>
      </c>
      <c r="F96" t="s">
        <v>44</v>
      </c>
      <c r="G96" t="s">
        <v>45</v>
      </c>
      <c r="H96" t="s">
        <v>52</v>
      </c>
      <c r="I96" t="s">
        <v>6</v>
      </c>
      <c r="J96" t="s">
        <v>8629</v>
      </c>
      <c r="K96" t="s">
        <v>1893</v>
      </c>
      <c r="L96">
        <v>99</v>
      </c>
      <c r="M96" t="s">
        <v>6</v>
      </c>
      <c r="N96" t="s">
        <v>8630</v>
      </c>
      <c r="O96" s="11" t="s">
        <v>8631</v>
      </c>
      <c r="Q96" t="s">
        <v>7427</v>
      </c>
      <c r="S96" t="s">
        <v>91</v>
      </c>
      <c r="T96" s="9">
        <v>0</v>
      </c>
      <c r="U96" t="s">
        <v>8434</v>
      </c>
      <c r="V96" t="s">
        <v>8439</v>
      </c>
      <c r="W96" t="s">
        <v>91</v>
      </c>
      <c r="X96" t="s">
        <v>45</v>
      </c>
    </row>
    <row r="97" spans="1:24" x14ac:dyDescent="0.35">
      <c r="A97" t="s">
        <v>52</v>
      </c>
      <c r="B97" t="s">
        <v>8816</v>
      </c>
      <c r="C97" s="185">
        <v>-99</v>
      </c>
      <c r="D97" s="9">
        <v>508</v>
      </c>
      <c r="E97" s="171" t="s">
        <v>8501</v>
      </c>
      <c r="F97" s="171" t="s">
        <v>8552</v>
      </c>
      <c r="G97" s="171" t="s">
        <v>67</v>
      </c>
      <c r="H97" s="171" t="s">
        <v>52</v>
      </c>
      <c r="I97" s="171"/>
      <c r="J97" t="s">
        <v>3948</v>
      </c>
      <c r="N97" s="155" t="s">
        <v>4747</v>
      </c>
      <c r="O97" s="11" t="s">
        <v>8625</v>
      </c>
      <c r="Q97" s="20" t="s">
        <v>7427</v>
      </c>
      <c r="R97" s="20"/>
      <c r="S97" s="153" t="s">
        <v>7407</v>
      </c>
      <c r="T97" s="154" t="s">
        <v>8433</v>
      </c>
      <c r="U97" s="20" t="s">
        <v>8434</v>
      </c>
      <c r="V97" s="20"/>
      <c r="W97" t="s">
        <v>100</v>
      </c>
      <c r="X97" s="198" t="s">
        <v>68</v>
      </c>
    </row>
    <row r="98" spans="1:24" x14ac:dyDescent="0.35">
      <c r="A98" t="s">
        <v>52</v>
      </c>
      <c r="B98" t="s">
        <v>8816</v>
      </c>
      <c r="C98" s="185">
        <v>-99</v>
      </c>
      <c r="D98" s="9">
        <v>509</v>
      </c>
      <c r="E98" s="171" t="s">
        <v>8501</v>
      </c>
      <c r="F98" s="171" t="s">
        <v>8552</v>
      </c>
      <c r="G98" s="171" t="s">
        <v>67</v>
      </c>
      <c r="H98" s="171" t="s">
        <v>52</v>
      </c>
      <c r="I98" s="171"/>
      <c r="J98" s="27" t="s">
        <v>3949</v>
      </c>
      <c r="K98" s="155"/>
      <c r="N98" s="155" t="s">
        <v>4748</v>
      </c>
      <c r="O98" s="155" t="s">
        <v>310</v>
      </c>
      <c r="Q98" s="20" t="s">
        <v>7427</v>
      </c>
      <c r="R98" s="20"/>
      <c r="S98" t="s">
        <v>91</v>
      </c>
      <c r="T98" s="9">
        <v>0</v>
      </c>
      <c r="U98" t="s">
        <v>8434</v>
      </c>
      <c r="W98" t="s">
        <v>91</v>
      </c>
      <c r="X98" s="198" t="s">
        <v>68</v>
      </c>
    </row>
    <row r="99" spans="1:24" x14ac:dyDescent="0.35">
      <c r="A99" t="s">
        <v>52</v>
      </c>
      <c r="B99" t="s">
        <v>8816</v>
      </c>
      <c r="C99" s="185">
        <v>-99</v>
      </c>
      <c r="D99" s="9">
        <v>510</v>
      </c>
      <c r="E99" s="171" t="s">
        <v>8501</v>
      </c>
      <c r="F99" s="171" t="s">
        <v>8552</v>
      </c>
      <c r="G99" s="171" t="s">
        <v>67</v>
      </c>
      <c r="H99" s="171" t="s">
        <v>52</v>
      </c>
      <c r="I99" s="171"/>
      <c r="J99" t="s">
        <v>8616</v>
      </c>
      <c r="K99" s="155"/>
      <c r="N99" t="s">
        <v>4749</v>
      </c>
      <c r="O99" s="155" t="s">
        <v>3935</v>
      </c>
      <c r="Q99" s="20" t="s">
        <v>7427</v>
      </c>
      <c r="R99" s="20"/>
      <c r="S99" t="s">
        <v>91</v>
      </c>
      <c r="T99" s="9">
        <v>0</v>
      </c>
      <c r="U99" t="s">
        <v>8434</v>
      </c>
      <c r="W99" t="s">
        <v>91</v>
      </c>
      <c r="X99" s="198" t="s">
        <v>68</v>
      </c>
    </row>
    <row r="100" spans="1:24" x14ac:dyDescent="0.35">
      <c r="A100" s="195" t="s">
        <v>52</v>
      </c>
      <c r="B100" s="195" t="s">
        <v>8832</v>
      </c>
      <c r="C100" s="9">
        <v>-99</v>
      </c>
      <c r="D100" s="9">
        <v>634</v>
      </c>
      <c r="E100" s="171" t="s">
        <v>8512</v>
      </c>
      <c r="F100" s="171" t="s">
        <v>74</v>
      </c>
      <c r="G100" s="171" t="s">
        <v>8455</v>
      </c>
      <c r="H100" s="171" t="s">
        <v>52</v>
      </c>
      <c r="I100" s="171"/>
      <c r="J100" t="s">
        <v>4026</v>
      </c>
      <c r="N100" t="s">
        <v>4900</v>
      </c>
      <c r="O100" t="s">
        <v>292</v>
      </c>
      <c r="Q100" s="20" t="s">
        <v>7427</v>
      </c>
      <c r="R100" s="20"/>
      <c r="S100" s="153" t="s">
        <v>7407</v>
      </c>
      <c r="T100" s="154" t="s">
        <v>8433</v>
      </c>
      <c r="U100" s="20" t="s">
        <v>8435</v>
      </c>
      <c r="V100" s="20"/>
      <c r="W100" t="s">
        <v>100</v>
      </c>
      <c r="X100" s="198" t="s">
        <v>74</v>
      </c>
    </row>
    <row r="101" spans="1:24" x14ac:dyDescent="0.35">
      <c r="A101" s="195" t="s">
        <v>52</v>
      </c>
      <c r="B101" s="195" t="s">
        <v>8832</v>
      </c>
      <c r="C101" s="9">
        <v>-99</v>
      </c>
      <c r="D101" s="9">
        <v>635</v>
      </c>
      <c r="E101" s="171" t="s">
        <v>8510</v>
      </c>
      <c r="F101" s="171" t="s">
        <v>74</v>
      </c>
      <c r="G101" s="171" t="s">
        <v>8455</v>
      </c>
      <c r="H101" s="171" t="s">
        <v>52</v>
      </c>
      <c r="I101" s="171"/>
      <c r="J101" t="s">
        <v>4027</v>
      </c>
      <c r="K101" s="155"/>
      <c r="N101" t="s">
        <v>4901</v>
      </c>
      <c r="O101" t="s">
        <v>310</v>
      </c>
      <c r="Q101" s="20" t="s">
        <v>7427</v>
      </c>
      <c r="R101" s="20"/>
      <c r="S101" t="s">
        <v>91</v>
      </c>
      <c r="T101" s="9">
        <v>0</v>
      </c>
      <c r="U101" t="s">
        <v>8434</v>
      </c>
      <c r="W101" t="s">
        <v>91</v>
      </c>
      <c r="X101" s="198" t="s">
        <v>74</v>
      </c>
    </row>
    <row r="102" spans="1:24" x14ac:dyDescent="0.35">
      <c r="A102" s="195" t="s">
        <v>52</v>
      </c>
      <c r="B102" s="195" t="s">
        <v>8832</v>
      </c>
      <c r="C102" s="9">
        <v>-99</v>
      </c>
      <c r="D102" s="9">
        <v>636</v>
      </c>
      <c r="E102" s="171" t="s">
        <v>8513</v>
      </c>
      <c r="F102" s="171" t="s">
        <v>74</v>
      </c>
      <c r="G102" s="171" t="s">
        <v>8455</v>
      </c>
      <c r="H102" s="171" t="s">
        <v>52</v>
      </c>
      <c r="I102" s="171"/>
      <c r="J102" t="s">
        <v>8612</v>
      </c>
      <c r="K102" s="155"/>
      <c r="N102" t="s">
        <v>4902</v>
      </c>
      <c r="O102" t="s">
        <v>3935</v>
      </c>
      <c r="Q102" s="20" t="s">
        <v>7427</v>
      </c>
      <c r="R102" s="20"/>
      <c r="S102" t="s">
        <v>91</v>
      </c>
      <c r="T102" s="9">
        <v>0</v>
      </c>
      <c r="U102" t="s">
        <v>8434</v>
      </c>
      <c r="W102" t="s">
        <v>91</v>
      </c>
      <c r="X102" s="198" t="s">
        <v>74</v>
      </c>
    </row>
    <row r="103" spans="1:24" x14ac:dyDescent="0.35">
      <c r="A103" t="s">
        <v>51</v>
      </c>
      <c r="B103" t="s">
        <v>8839</v>
      </c>
      <c r="C103" s="9">
        <v>0</v>
      </c>
      <c r="D103" s="9">
        <v>40</v>
      </c>
      <c r="E103" s="12" t="s">
        <v>8541</v>
      </c>
      <c r="F103" s="12" t="s">
        <v>44</v>
      </c>
      <c r="G103" s="12" t="s">
        <v>45</v>
      </c>
      <c r="H103" s="12" t="s">
        <v>51</v>
      </c>
      <c r="I103" s="12"/>
      <c r="J103" t="s">
        <v>8617</v>
      </c>
      <c r="K103" s="153" t="s">
        <v>1920</v>
      </c>
      <c r="L103" s="20" t="s">
        <v>8030</v>
      </c>
      <c r="M103" s="153" t="s">
        <v>2136</v>
      </c>
      <c r="N103" s="153" t="s">
        <v>301</v>
      </c>
      <c r="O103" s="11" t="s">
        <v>8618</v>
      </c>
      <c r="P103" s="153" t="s">
        <v>2312</v>
      </c>
      <c r="Q103" s="20" t="s">
        <v>7427</v>
      </c>
      <c r="R103" s="20"/>
      <c r="S103" t="s">
        <v>7407</v>
      </c>
      <c r="T103" s="9" t="s">
        <v>8433</v>
      </c>
      <c r="U103" t="s">
        <v>8435</v>
      </c>
      <c r="V103" t="s">
        <v>8438</v>
      </c>
      <c r="W103" t="s">
        <v>100</v>
      </c>
      <c r="X103" t="s">
        <v>45</v>
      </c>
    </row>
    <row r="104" spans="1:24" s="147" customFormat="1" x14ac:dyDescent="0.35">
      <c r="A104" s="147" t="s">
        <v>51</v>
      </c>
      <c r="B104" s="147" t="s">
        <v>8839</v>
      </c>
      <c r="C104" s="185">
        <v>1</v>
      </c>
      <c r="D104" s="185"/>
      <c r="E104" s="161"/>
      <c r="F104" s="161"/>
      <c r="G104" s="161"/>
      <c r="H104" s="161"/>
      <c r="I104" s="161"/>
      <c r="J104" s="163" t="s">
        <v>9074</v>
      </c>
      <c r="K104" s="163" t="s">
        <v>9067</v>
      </c>
      <c r="L104" s="163"/>
      <c r="M104" s="163"/>
      <c r="N104" s="163" t="s">
        <v>9075</v>
      </c>
      <c r="O104" s="163" t="s">
        <v>9076</v>
      </c>
      <c r="P104" s="163"/>
      <c r="Q104" s="177" t="s">
        <v>7427</v>
      </c>
      <c r="R104" s="177"/>
      <c r="S104" s="153" t="s">
        <v>91</v>
      </c>
      <c r="T104" s="154" t="s">
        <v>8433</v>
      </c>
      <c r="U104" s="20" t="s">
        <v>8435</v>
      </c>
      <c r="V104" s="20" t="s">
        <v>8438</v>
      </c>
      <c r="W104" t="s">
        <v>91</v>
      </c>
      <c r="X104" t="s">
        <v>45</v>
      </c>
    </row>
    <row r="105" spans="1:24" s="147" customFormat="1" x14ac:dyDescent="0.35">
      <c r="A105" s="147" t="s">
        <v>51</v>
      </c>
      <c r="B105" s="147" t="s">
        <v>8839</v>
      </c>
      <c r="C105" s="185">
        <v>2</v>
      </c>
      <c r="D105" s="185"/>
      <c r="E105" s="161"/>
      <c r="F105" s="161"/>
      <c r="G105" s="161"/>
      <c r="H105" s="161"/>
      <c r="I105" s="161"/>
      <c r="J105" s="163" t="s">
        <v>8863</v>
      </c>
      <c r="K105" s="163" t="s">
        <v>8856</v>
      </c>
      <c r="L105" s="163"/>
      <c r="M105" s="163"/>
      <c r="N105" s="163" t="s">
        <v>8857</v>
      </c>
      <c r="O105" s="163" t="s">
        <v>8858</v>
      </c>
      <c r="P105" s="163"/>
      <c r="Q105" s="177" t="s">
        <v>7427</v>
      </c>
      <c r="R105" s="177"/>
      <c r="S105" s="153" t="s">
        <v>91</v>
      </c>
      <c r="T105" s="154" t="s">
        <v>8433</v>
      </c>
      <c r="U105" s="20" t="s">
        <v>8435</v>
      </c>
      <c r="V105" s="20" t="s">
        <v>8438</v>
      </c>
      <c r="W105" t="s">
        <v>91</v>
      </c>
      <c r="X105" t="s">
        <v>45</v>
      </c>
    </row>
    <row r="106" spans="1:24" x14ac:dyDescent="0.35">
      <c r="A106" t="s">
        <v>51</v>
      </c>
      <c r="B106" t="s">
        <v>8839</v>
      </c>
      <c r="C106" s="9">
        <v>3</v>
      </c>
      <c r="D106" s="9">
        <v>41</v>
      </c>
      <c r="E106" s="12" t="s">
        <v>8541</v>
      </c>
      <c r="F106" s="12" t="s">
        <v>44</v>
      </c>
      <c r="G106" s="12" t="s">
        <v>45</v>
      </c>
      <c r="H106" s="12" t="s">
        <v>51</v>
      </c>
      <c r="I106" s="12"/>
      <c r="J106" s="153" t="s">
        <v>107</v>
      </c>
      <c r="K106" s="153" t="s">
        <v>1922</v>
      </c>
      <c r="L106" s="153" t="s">
        <v>2143</v>
      </c>
      <c r="M106" s="153" t="s">
        <v>2143</v>
      </c>
      <c r="N106" s="153" t="s">
        <v>302</v>
      </c>
      <c r="O106" s="153" t="s">
        <v>303</v>
      </c>
      <c r="P106" s="153" t="s">
        <v>2313</v>
      </c>
      <c r="Q106" s="20" t="s">
        <v>7427</v>
      </c>
      <c r="R106" s="20"/>
      <c r="S106" s="153" t="s">
        <v>91</v>
      </c>
      <c r="T106" s="154" t="s">
        <v>8433</v>
      </c>
      <c r="U106" s="20" t="s">
        <v>8435</v>
      </c>
      <c r="V106" s="20" t="s">
        <v>8438</v>
      </c>
      <c r="W106" t="s">
        <v>91</v>
      </c>
      <c r="X106" t="s">
        <v>45</v>
      </c>
    </row>
    <row r="107" spans="1:24" x14ac:dyDescent="0.35">
      <c r="A107" t="s">
        <v>51</v>
      </c>
      <c r="B107" t="s">
        <v>8839</v>
      </c>
      <c r="C107" s="9">
        <v>4</v>
      </c>
      <c r="D107" s="9">
        <v>42</v>
      </c>
      <c r="E107" s="12" t="s">
        <v>8541</v>
      </c>
      <c r="F107" s="12" t="s">
        <v>44</v>
      </c>
      <c r="G107" s="12" t="s">
        <v>45</v>
      </c>
      <c r="H107" s="12" t="s">
        <v>51</v>
      </c>
      <c r="I107" s="12"/>
      <c r="J107" s="153" t="s">
        <v>108</v>
      </c>
      <c r="K107" s="153" t="s">
        <v>7464</v>
      </c>
      <c r="L107" s="153" t="s">
        <v>2138</v>
      </c>
      <c r="M107" s="153" t="s">
        <v>2138</v>
      </c>
      <c r="N107" s="153" t="s">
        <v>304</v>
      </c>
      <c r="O107" s="153" t="s">
        <v>305</v>
      </c>
      <c r="P107" s="153" t="s">
        <v>2314</v>
      </c>
      <c r="Q107" s="20" t="s">
        <v>3402</v>
      </c>
      <c r="R107" s="20" t="s">
        <v>7426</v>
      </c>
      <c r="S107" s="153" t="s">
        <v>91</v>
      </c>
      <c r="T107" s="154">
        <v>0</v>
      </c>
      <c r="U107" s="20" t="s">
        <v>8434</v>
      </c>
      <c r="V107" s="20" t="s">
        <v>8439</v>
      </c>
      <c r="W107" t="s">
        <v>92</v>
      </c>
      <c r="X107" t="s">
        <v>45</v>
      </c>
    </row>
    <row r="108" spans="1:24" x14ac:dyDescent="0.35">
      <c r="A108" t="s">
        <v>51</v>
      </c>
      <c r="B108" t="s">
        <v>8839</v>
      </c>
      <c r="C108" s="9">
        <v>5</v>
      </c>
      <c r="D108" s="9">
        <v>43</v>
      </c>
      <c r="E108" s="12" t="s">
        <v>8541</v>
      </c>
      <c r="F108" s="12" t="s">
        <v>44</v>
      </c>
      <c r="G108" s="12" t="s">
        <v>45</v>
      </c>
      <c r="H108" s="12" t="s">
        <v>51</v>
      </c>
      <c r="I108" s="12"/>
      <c r="J108" s="153" t="s">
        <v>109</v>
      </c>
      <c r="K108" s="153" t="s">
        <v>7463</v>
      </c>
      <c r="L108" s="20" t="s">
        <v>8028</v>
      </c>
      <c r="M108" s="153" t="s">
        <v>2144</v>
      </c>
      <c r="N108" s="153" t="s">
        <v>306</v>
      </c>
      <c r="O108" s="153" t="s">
        <v>307</v>
      </c>
      <c r="P108" s="153" t="s">
        <v>2315</v>
      </c>
      <c r="Q108" s="20" t="s">
        <v>3401</v>
      </c>
      <c r="R108" s="20" t="s">
        <v>7426</v>
      </c>
      <c r="S108" s="153" t="s">
        <v>91</v>
      </c>
      <c r="T108" s="154">
        <v>0</v>
      </c>
      <c r="U108" s="20" t="s">
        <v>8434</v>
      </c>
      <c r="V108" s="20" t="s">
        <v>8439</v>
      </c>
      <c r="W108" t="s">
        <v>92</v>
      </c>
      <c r="X108" t="s">
        <v>45</v>
      </c>
    </row>
    <row r="109" spans="1:24" x14ac:dyDescent="0.35">
      <c r="A109" t="s">
        <v>51</v>
      </c>
      <c r="B109" t="s">
        <v>8839</v>
      </c>
      <c r="C109" s="9">
        <v>6</v>
      </c>
      <c r="D109" s="9">
        <v>44</v>
      </c>
      <c r="E109" s="12" t="s">
        <v>8541</v>
      </c>
      <c r="F109" s="12" t="s">
        <v>44</v>
      </c>
      <c r="G109" s="12" t="s">
        <v>45</v>
      </c>
      <c r="H109" s="12" t="s">
        <v>51</v>
      </c>
      <c r="I109" s="12"/>
      <c r="J109" t="s">
        <v>3800</v>
      </c>
      <c r="K109" t="s">
        <v>1893</v>
      </c>
      <c r="L109" t="s">
        <v>8029</v>
      </c>
      <c r="M109" t="s">
        <v>7710</v>
      </c>
      <c r="N109" t="s">
        <v>3901</v>
      </c>
      <c r="O109" t="s">
        <v>3902</v>
      </c>
      <c r="Q109" s="20" t="s">
        <v>7427</v>
      </c>
      <c r="R109" s="20"/>
      <c r="S109" t="s">
        <v>91</v>
      </c>
      <c r="T109" s="9">
        <v>0</v>
      </c>
      <c r="U109" t="s">
        <v>8434</v>
      </c>
      <c r="V109" t="s">
        <v>8439</v>
      </c>
      <c r="W109" t="s">
        <v>91</v>
      </c>
      <c r="X109" t="s">
        <v>45</v>
      </c>
    </row>
    <row r="110" spans="1:24" x14ac:dyDescent="0.35">
      <c r="A110" t="s">
        <v>51</v>
      </c>
      <c r="B110" t="s">
        <v>8815</v>
      </c>
      <c r="C110" s="185">
        <v>-99</v>
      </c>
      <c r="D110" s="9">
        <v>504</v>
      </c>
      <c r="E110" s="171" t="s">
        <v>8504</v>
      </c>
      <c r="F110" s="171" t="s">
        <v>8552</v>
      </c>
      <c r="G110" s="171" t="s">
        <v>67</v>
      </c>
      <c r="H110" s="171" t="s">
        <v>51</v>
      </c>
      <c r="I110" s="171"/>
      <c r="J110" t="s">
        <v>106</v>
      </c>
      <c r="N110" s="155" t="s">
        <v>301</v>
      </c>
      <c r="O110" s="155" t="s">
        <v>292</v>
      </c>
      <c r="Q110" s="20" t="s">
        <v>7427</v>
      </c>
      <c r="R110" s="20"/>
      <c r="S110" s="153" t="s">
        <v>7407</v>
      </c>
      <c r="T110" s="154" t="s">
        <v>8433</v>
      </c>
      <c r="U110" s="20" t="s">
        <v>8435</v>
      </c>
      <c r="V110" s="20"/>
      <c r="W110" t="s">
        <v>100</v>
      </c>
      <c r="X110" s="198" t="s">
        <v>68</v>
      </c>
    </row>
    <row r="111" spans="1:24" x14ac:dyDescent="0.35">
      <c r="A111" t="s">
        <v>51</v>
      </c>
      <c r="B111" t="s">
        <v>8815</v>
      </c>
      <c r="C111" s="185">
        <v>-99</v>
      </c>
      <c r="D111" s="9">
        <v>505</v>
      </c>
      <c r="E111" s="171" t="s">
        <v>8504</v>
      </c>
      <c r="F111" s="171" t="s">
        <v>8552</v>
      </c>
      <c r="G111" s="171" t="s">
        <v>67</v>
      </c>
      <c r="H111" s="171" t="s">
        <v>51</v>
      </c>
      <c r="I111" s="171"/>
      <c r="J111" t="s">
        <v>107</v>
      </c>
      <c r="K111" s="155"/>
      <c r="N111" s="155" t="s">
        <v>4745</v>
      </c>
      <c r="O111" s="155" t="s">
        <v>4746</v>
      </c>
      <c r="Q111" s="20" t="s">
        <v>7427</v>
      </c>
      <c r="R111" s="20"/>
      <c r="S111" t="s">
        <v>91</v>
      </c>
      <c r="T111" s="9">
        <v>0</v>
      </c>
      <c r="U111" t="s">
        <v>8434</v>
      </c>
      <c r="W111" t="s">
        <v>91</v>
      </c>
      <c r="X111" s="198" t="s">
        <v>68</v>
      </c>
    </row>
    <row r="112" spans="1:24" x14ac:dyDescent="0.35">
      <c r="A112" t="s">
        <v>51</v>
      </c>
      <c r="B112" t="s">
        <v>8815</v>
      </c>
      <c r="C112" s="185">
        <v>-99</v>
      </c>
      <c r="D112" s="9">
        <v>506</v>
      </c>
      <c r="E112" s="171" t="s">
        <v>8504</v>
      </c>
      <c r="F112" s="171" t="s">
        <v>8552</v>
      </c>
      <c r="G112" s="171" t="s">
        <v>67</v>
      </c>
      <c r="H112" s="171" t="s">
        <v>51</v>
      </c>
      <c r="I112" s="171"/>
      <c r="J112" t="s">
        <v>108</v>
      </c>
      <c r="K112" s="155"/>
      <c r="N112" s="155" t="s">
        <v>304</v>
      </c>
      <c r="O112" s="155" t="s">
        <v>305</v>
      </c>
      <c r="Q112" s="20" t="s">
        <v>7427</v>
      </c>
      <c r="R112" s="20"/>
      <c r="S112" t="s">
        <v>91</v>
      </c>
      <c r="T112" s="9">
        <v>0</v>
      </c>
      <c r="U112" t="s">
        <v>8434</v>
      </c>
      <c r="W112" t="s">
        <v>92</v>
      </c>
      <c r="X112" s="198" t="s">
        <v>68</v>
      </c>
    </row>
    <row r="113" spans="1:24" x14ac:dyDescent="0.35">
      <c r="A113" t="s">
        <v>51</v>
      </c>
      <c r="B113" t="s">
        <v>8815</v>
      </c>
      <c r="C113" s="185">
        <v>-99</v>
      </c>
      <c r="D113" s="9">
        <v>507</v>
      </c>
      <c r="E113" s="171" t="s">
        <v>8504</v>
      </c>
      <c r="F113" s="171" t="s">
        <v>8552</v>
      </c>
      <c r="G113" s="171" t="s">
        <v>67</v>
      </c>
      <c r="H113" s="171" t="s">
        <v>51</v>
      </c>
      <c r="I113" s="171"/>
      <c r="J113" t="s">
        <v>109</v>
      </c>
      <c r="K113" s="155"/>
      <c r="N113" s="155" t="s">
        <v>306</v>
      </c>
      <c r="O113" s="155" t="s">
        <v>307</v>
      </c>
      <c r="Q113" s="20" t="s">
        <v>7427</v>
      </c>
      <c r="R113" s="20"/>
      <c r="S113" t="s">
        <v>91</v>
      </c>
      <c r="T113" s="9">
        <v>0</v>
      </c>
      <c r="U113" t="s">
        <v>8434</v>
      </c>
      <c r="W113" t="s">
        <v>92</v>
      </c>
      <c r="X113" s="198" t="s">
        <v>68</v>
      </c>
    </row>
    <row r="114" spans="1:24" x14ac:dyDescent="0.35">
      <c r="A114" s="297" t="s">
        <v>51</v>
      </c>
      <c r="B114" s="297" t="s">
        <v>8831</v>
      </c>
      <c r="C114" s="9">
        <v>-99</v>
      </c>
      <c r="D114" s="9">
        <v>631</v>
      </c>
      <c r="E114" s="153" t="s">
        <v>8514</v>
      </c>
      <c r="F114" s="153" t="s">
        <v>74</v>
      </c>
      <c r="G114" s="153" t="s">
        <v>8455</v>
      </c>
      <c r="H114" s="153" t="s">
        <v>51</v>
      </c>
      <c r="I114" s="153"/>
      <c r="J114" t="s">
        <v>107</v>
      </c>
      <c r="K114" s="20"/>
      <c r="N114" t="s">
        <v>4745</v>
      </c>
      <c r="O114" t="s">
        <v>4746</v>
      </c>
      <c r="Q114" s="20" t="s">
        <v>7427</v>
      </c>
      <c r="R114" s="20"/>
      <c r="S114" t="s">
        <v>91</v>
      </c>
      <c r="T114" s="9">
        <v>0</v>
      </c>
      <c r="U114" t="s">
        <v>8434</v>
      </c>
      <c r="W114" t="s">
        <v>91</v>
      </c>
      <c r="X114" t="s">
        <v>74</v>
      </c>
    </row>
    <row r="115" spans="1:24" x14ac:dyDescent="0.35">
      <c r="A115" s="297" t="s">
        <v>51</v>
      </c>
      <c r="B115" s="297" t="s">
        <v>8831</v>
      </c>
      <c r="C115" s="9">
        <v>-99</v>
      </c>
      <c r="D115" s="9">
        <v>632</v>
      </c>
      <c r="E115" s="153" t="s">
        <v>8510</v>
      </c>
      <c r="F115" s="153" t="s">
        <v>74</v>
      </c>
      <c r="G115" s="153" t="s">
        <v>8455</v>
      </c>
      <c r="H115" s="153" t="s">
        <v>51</v>
      </c>
      <c r="I115" s="153"/>
      <c r="J115" t="s">
        <v>108</v>
      </c>
      <c r="K115" s="20"/>
      <c r="N115" t="s">
        <v>304</v>
      </c>
      <c r="O115" t="s">
        <v>305</v>
      </c>
      <c r="Q115" s="20" t="s">
        <v>7427</v>
      </c>
      <c r="R115" s="20"/>
      <c r="S115" t="s">
        <v>91</v>
      </c>
      <c r="T115" s="9">
        <v>0</v>
      </c>
      <c r="U115" t="s">
        <v>8434</v>
      </c>
      <c r="W115" t="s">
        <v>92</v>
      </c>
      <c r="X115" t="s">
        <v>74</v>
      </c>
    </row>
    <row r="116" spans="1:24" x14ac:dyDescent="0.35">
      <c r="A116" s="297" t="s">
        <v>51</v>
      </c>
      <c r="B116" s="297" t="s">
        <v>8831</v>
      </c>
      <c r="C116" s="9">
        <v>-99</v>
      </c>
      <c r="D116" s="9">
        <v>633</v>
      </c>
      <c r="E116" s="153" t="s">
        <v>8514</v>
      </c>
      <c r="F116" s="153" t="s">
        <v>74</v>
      </c>
      <c r="G116" s="153" t="s">
        <v>8455</v>
      </c>
      <c r="H116" s="153" t="s">
        <v>51</v>
      </c>
      <c r="I116" s="153"/>
      <c r="J116" t="s">
        <v>109</v>
      </c>
      <c r="K116" s="20"/>
      <c r="N116" t="s">
        <v>306</v>
      </c>
      <c r="O116" t="s">
        <v>307</v>
      </c>
      <c r="Q116" s="20" t="s">
        <v>7427</v>
      </c>
      <c r="R116" s="20"/>
      <c r="S116" t="s">
        <v>91</v>
      </c>
      <c r="T116" s="9">
        <v>0</v>
      </c>
      <c r="U116" t="s">
        <v>8434</v>
      </c>
      <c r="W116" t="s">
        <v>92</v>
      </c>
      <c r="X116" t="s">
        <v>74</v>
      </c>
    </row>
    <row r="117" spans="1:24" s="81" customFormat="1" x14ac:dyDescent="0.35">
      <c r="A117" s="81" t="s">
        <v>49</v>
      </c>
      <c r="B117" s="81" t="s">
        <v>8840</v>
      </c>
      <c r="C117" s="304">
        <v>0</v>
      </c>
      <c r="D117" s="304">
        <v>31</v>
      </c>
      <c r="E117" s="305" t="s">
        <v>8542</v>
      </c>
      <c r="F117" s="305" t="s">
        <v>44</v>
      </c>
      <c r="G117" s="305" t="s">
        <v>45</v>
      </c>
      <c r="H117" s="305" t="s">
        <v>49</v>
      </c>
      <c r="I117" s="305"/>
      <c r="J117" s="242" t="s">
        <v>101</v>
      </c>
      <c r="K117" s="242" t="s">
        <v>2312</v>
      </c>
      <c r="L117" s="173" t="s">
        <v>8133</v>
      </c>
      <c r="M117" s="242" t="s">
        <v>2136</v>
      </c>
      <c r="N117" s="242" t="s">
        <v>291</v>
      </c>
      <c r="O117" s="242" t="s">
        <v>292</v>
      </c>
      <c r="P117" s="242" t="s">
        <v>2312</v>
      </c>
      <c r="Q117" s="173" t="s">
        <v>7427</v>
      </c>
      <c r="R117" s="173"/>
      <c r="S117" s="81" t="s">
        <v>7407</v>
      </c>
      <c r="T117" s="304" t="s">
        <v>8433</v>
      </c>
      <c r="U117" s="81" t="s">
        <v>8435</v>
      </c>
      <c r="V117" s="81" t="s">
        <v>8438</v>
      </c>
      <c r="W117" s="81" t="s">
        <v>100</v>
      </c>
      <c r="X117" s="81" t="s">
        <v>45</v>
      </c>
    </row>
    <row r="118" spans="1:24" s="147" customFormat="1" x14ac:dyDescent="0.35">
      <c r="A118" s="147" t="s">
        <v>49</v>
      </c>
      <c r="B118" s="147" t="s">
        <v>8840</v>
      </c>
      <c r="C118" s="185">
        <v>1</v>
      </c>
      <c r="D118" s="185"/>
      <c r="E118" s="161"/>
      <c r="F118" s="161"/>
      <c r="G118" s="161"/>
      <c r="H118" s="161"/>
      <c r="I118" s="161"/>
      <c r="J118" s="163" t="s">
        <v>9074</v>
      </c>
      <c r="K118" s="163" t="s">
        <v>9067</v>
      </c>
      <c r="L118" s="163"/>
      <c r="M118" s="163"/>
      <c r="N118" s="163" t="s">
        <v>9075</v>
      </c>
      <c r="O118" s="163" t="s">
        <v>9076</v>
      </c>
      <c r="P118" s="163"/>
      <c r="Q118" s="177" t="s">
        <v>7427</v>
      </c>
      <c r="R118" s="177"/>
      <c r="S118" s="153" t="s">
        <v>91</v>
      </c>
      <c r="T118" s="154" t="s">
        <v>8433</v>
      </c>
      <c r="U118" s="20" t="s">
        <v>8435</v>
      </c>
      <c r="V118" s="20" t="s">
        <v>8438</v>
      </c>
      <c r="W118" t="s">
        <v>91</v>
      </c>
      <c r="X118" t="s">
        <v>45</v>
      </c>
    </row>
    <row r="119" spans="1:24" s="81" customFormat="1" x14ac:dyDescent="0.35">
      <c r="A119" s="81" t="s">
        <v>49</v>
      </c>
      <c r="B119" s="81" t="s">
        <v>8840</v>
      </c>
      <c r="C119" s="304">
        <v>2</v>
      </c>
      <c r="D119" s="304">
        <v>32</v>
      </c>
      <c r="E119" s="305" t="s">
        <v>8542</v>
      </c>
      <c r="F119" s="305" t="s">
        <v>44</v>
      </c>
      <c r="G119" s="305" t="s">
        <v>45</v>
      </c>
      <c r="H119" s="305" t="s">
        <v>49</v>
      </c>
      <c r="I119" s="305"/>
      <c r="J119" s="242" t="s">
        <v>102</v>
      </c>
      <c r="K119" s="242" t="s">
        <v>1916</v>
      </c>
      <c r="L119" s="173" t="s">
        <v>8138</v>
      </c>
      <c r="M119" s="81" t="s">
        <v>2141</v>
      </c>
      <c r="N119" s="242" t="s">
        <v>293</v>
      </c>
      <c r="O119" s="242" t="s">
        <v>294</v>
      </c>
      <c r="P119" s="242" t="s">
        <v>2469</v>
      </c>
      <c r="Q119" s="173" t="s">
        <v>7427</v>
      </c>
      <c r="R119" s="173"/>
      <c r="S119" s="242" t="s">
        <v>91</v>
      </c>
      <c r="T119" s="174" t="s">
        <v>8433</v>
      </c>
      <c r="U119" s="173" t="s">
        <v>8434</v>
      </c>
      <c r="V119" s="173" t="s">
        <v>8438</v>
      </c>
      <c r="W119" s="81" t="s">
        <v>91</v>
      </c>
      <c r="X119" s="81" t="s">
        <v>45</v>
      </c>
    </row>
    <row r="120" spans="1:24" s="81" customFormat="1" x14ac:dyDescent="0.35">
      <c r="A120" s="81" t="s">
        <v>49</v>
      </c>
      <c r="B120" s="81" t="s">
        <v>8840</v>
      </c>
      <c r="C120" s="304">
        <v>3</v>
      </c>
      <c r="D120" s="304">
        <v>33</v>
      </c>
      <c r="E120" s="305" t="s">
        <v>8542</v>
      </c>
      <c r="F120" s="305" t="s">
        <v>44</v>
      </c>
      <c r="G120" s="305" t="s">
        <v>45</v>
      </c>
      <c r="H120" s="305" t="s">
        <v>49</v>
      </c>
      <c r="I120" s="305"/>
      <c r="J120" s="242" t="s">
        <v>103</v>
      </c>
      <c r="K120" s="242" t="s">
        <v>1917</v>
      </c>
      <c r="L120" s="173" t="s">
        <v>8136</v>
      </c>
      <c r="M120" s="242" t="s">
        <v>2137</v>
      </c>
      <c r="N120" s="242" t="s">
        <v>295</v>
      </c>
      <c r="O120" s="242" t="s">
        <v>296</v>
      </c>
      <c r="P120" s="242" t="s">
        <v>2470</v>
      </c>
      <c r="Q120" s="173" t="s">
        <v>7427</v>
      </c>
      <c r="R120" s="173"/>
      <c r="S120" s="242" t="s">
        <v>91</v>
      </c>
      <c r="T120" s="174" t="s">
        <v>8433</v>
      </c>
      <c r="U120" s="173" t="s">
        <v>8434</v>
      </c>
      <c r="V120" s="173" t="s">
        <v>8438</v>
      </c>
      <c r="W120" s="81" t="s">
        <v>91</v>
      </c>
      <c r="X120" s="81" t="s">
        <v>45</v>
      </c>
    </row>
    <row r="121" spans="1:24" s="81" customFormat="1" x14ac:dyDescent="0.35">
      <c r="A121" s="81" t="s">
        <v>49</v>
      </c>
      <c r="B121" s="81" t="s">
        <v>8840</v>
      </c>
      <c r="C121" s="304">
        <v>4</v>
      </c>
      <c r="D121" s="304">
        <v>34</v>
      </c>
      <c r="E121" s="305" t="s">
        <v>8542</v>
      </c>
      <c r="F121" s="305" t="s">
        <v>44</v>
      </c>
      <c r="G121" s="305" t="s">
        <v>45</v>
      </c>
      <c r="H121" s="305" t="s">
        <v>49</v>
      </c>
      <c r="I121" s="305"/>
      <c r="J121" s="242" t="s">
        <v>104</v>
      </c>
      <c r="K121" s="242" t="s">
        <v>7401</v>
      </c>
      <c r="L121" s="173" t="s">
        <v>8135</v>
      </c>
      <c r="M121" s="242" t="s">
        <v>7738</v>
      </c>
      <c r="N121" s="242" t="s">
        <v>297</v>
      </c>
      <c r="O121" s="242" t="s">
        <v>298</v>
      </c>
      <c r="P121" s="242" t="s">
        <v>2471</v>
      </c>
      <c r="Q121" s="173" t="s">
        <v>7427</v>
      </c>
      <c r="R121" s="173"/>
      <c r="S121" s="242" t="s">
        <v>91</v>
      </c>
      <c r="T121" s="174">
        <v>0</v>
      </c>
      <c r="U121" s="173" t="s">
        <v>8434</v>
      </c>
      <c r="V121" s="173" t="s">
        <v>8439</v>
      </c>
      <c r="W121" s="81" t="s">
        <v>91</v>
      </c>
      <c r="X121" s="81" t="s">
        <v>45</v>
      </c>
    </row>
    <row r="122" spans="1:24" s="81" customFormat="1" x14ac:dyDescent="0.35">
      <c r="A122" s="81" t="s">
        <v>49</v>
      </c>
      <c r="B122" s="81" t="s">
        <v>8840</v>
      </c>
      <c r="C122" s="304">
        <v>5</v>
      </c>
      <c r="D122" s="304">
        <v>35</v>
      </c>
      <c r="E122" s="305" t="s">
        <v>8542</v>
      </c>
      <c r="F122" s="305" t="s">
        <v>44</v>
      </c>
      <c r="G122" s="305" t="s">
        <v>45</v>
      </c>
      <c r="H122" s="305" t="s">
        <v>49</v>
      </c>
      <c r="I122" s="305"/>
      <c r="J122" s="242" t="s">
        <v>105</v>
      </c>
      <c r="K122" s="242" t="s">
        <v>1919</v>
      </c>
      <c r="L122" s="173" t="s">
        <v>8134</v>
      </c>
      <c r="M122" s="242" t="s">
        <v>7597</v>
      </c>
      <c r="N122" s="242" t="s">
        <v>299</v>
      </c>
      <c r="O122" s="242" t="s">
        <v>300</v>
      </c>
      <c r="P122" s="242" t="s">
        <v>2472</v>
      </c>
      <c r="Q122" s="173" t="s">
        <v>3423</v>
      </c>
      <c r="R122" s="173" t="s">
        <v>7426</v>
      </c>
      <c r="S122" s="242" t="s">
        <v>91</v>
      </c>
      <c r="T122" s="174">
        <v>0</v>
      </c>
      <c r="U122" s="173" t="s">
        <v>8434</v>
      </c>
      <c r="V122" s="173" t="s">
        <v>8439</v>
      </c>
      <c r="W122" s="81" t="s">
        <v>92</v>
      </c>
      <c r="X122" s="81" t="s">
        <v>45</v>
      </c>
    </row>
    <row r="123" spans="1:24" s="81" customFormat="1" x14ac:dyDescent="0.35">
      <c r="A123" s="81" t="s">
        <v>49</v>
      </c>
      <c r="B123" s="81" t="s">
        <v>8840</v>
      </c>
      <c r="C123" s="304">
        <v>6</v>
      </c>
      <c r="D123" s="304">
        <v>36</v>
      </c>
      <c r="E123" s="305" t="s">
        <v>8542</v>
      </c>
      <c r="F123" s="305" t="s">
        <v>44</v>
      </c>
      <c r="G123" s="305" t="s">
        <v>45</v>
      </c>
      <c r="H123" s="305" t="s">
        <v>49</v>
      </c>
      <c r="I123" s="305"/>
      <c r="J123" s="81" t="s">
        <v>3797</v>
      </c>
      <c r="K123" s="81" t="s">
        <v>6371</v>
      </c>
      <c r="L123" s="81" t="s">
        <v>8137</v>
      </c>
      <c r="M123" s="81" t="s">
        <v>7740</v>
      </c>
      <c r="N123" s="81" t="s">
        <v>3894</v>
      </c>
      <c r="O123" s="81" t="s">
        <v>3895</v>
      </c>
      <c r="Q123" s="173" t="s">
        <v>7427</v>
      </c>
      <c r="R123" s="173"/>
      <c r="S123" s="81" t="s">
        <v>91</v>
      </c>
      <c r="T123" s="304">
        <v>0</v>
      </c>
      <c r="U123" s="81" t="s">
        <v>8434</v>
      </c>
      <c r="V123" s="81" t="s">
        <v>8439</v>
      </c>
      <c r="W123" s="81" t="s">
        <v>91</v>
      </c>
      <c r="X123" s="81" t="s">
        <v>45</v>
      </c>
    </row>
    <row r="124" spans="1:24" s="81" customFormat="1" x14ac:dyDescent="0.35">
      <c r="A124" s="81" t="s">
        <v>49</v>
      </c>
      <c r="B124" s="81" t="s">
        <v>8840</v>
      </c>
      <c r="C124" s="304">
        <v>7</v>
      </c>
      <c r="D124" s="304">
        <v>37</v>
      </c>
      <c r="E124" s="305" t="s">
        <v>8542</v>
      </c>
      <c r="F124" s="305" t="s">
        <v>44</v>
      </c>
      <c r="G124" s="305" t="s">
        <v>45</v>
      </c>
      <c r="H124" s="305" t="s">
        <v>49</v>
      </c>
      <c r="I124" s="305"/>
      <c r="J124" s="81" t="s">
        <v>106</v>
      </c>
      <c r="K124" s="242" t="s">
        <v>7402</v>
      </c>
      <c r="L124" s="173" t="s">
        <v>8030</v>
      </c>
      <c r="M124" s="310" t="s">
        <v>7742</v>
      </c>
      <c r="N124" s="81" t="s">
        <v>301</v>
      </c>
      <c r="O124" s="81" t="s">
        <v>3896</v>
      </c>
      <c r="Q124" s="173" t="s">
        <v>7427</v>
      </c>
      <c r="R124" s="173"/>
      <c r="S124" s="242" t="s">
        <v>7407</v>
      </c>
      <c r="T124" s="174" t="s">
        <v>8433</v>
      </c>
      <c r="U124" s="173" t="s">
        <v>8435</v>
      </c>
      <c r="V124" s="173" t="s">
        <v>8438</v>
      </c>
      <c r="W124" s="81" t="s">
        <v>100</v>
      </c>
      <c r="X124" s="81" t="s">
        <v>45</v>
      </c>
    </row>
    <row r="125" spans="1:24" s="81" customFormat="1" x14ac:dyDescent="0.35">
      <c r="A125" s="81" t="s">
        <v>49</v>
      </c>
      <c r="B125" s="81" t="s">
        <v>8840</v>
      </c>
      <c r="C125" s="304">
        <v>8</v>
      </c>
      <c r="D125" s="304">
        <v>38</v>
      </c>
      <c r="E125" s="305" t="s">
        <v>8542</v>
      </c>
      <c r="F125" s="305" t="s">
        <v>44</v>
      </c>
      <c r="G125" s="305" t="s">
        <v>45</v>
      </c>
      <c r="H125" s="305" t="s">
        <v>49</v>
      </c>
      <c r="I125" s="305"/>
      <c r="J125" s="81" t="s">
        <v>3799</v>
      </c>
      <c r="K125" s="242" t="s">
        <v>6372</v>
      </c>
      <c r="L125" s="81" t="s">
        <v>8139</v>
      </c>
      <c r="M125" s="242" t="s">
        <v>7739</v>
      </c>
      <c r="N125" s="81" t="s">
        <v>3899</v>
      </c>
      <c r="O125" s="81" t="s">
        <v>3900</v>
      </c>
      <c r="Q125" s="173" t="s">
        <v>7427</v>
      </c>
      <c r="R125" s="173"/>
      <c r="S125" s="81" t="s">
        <v>91</v>
      </c>
      <c r="T125" s="304">
        <v>0</v>
      </c>
      <c r="U125" s="81" t="s">
        <v>8434</v>
      </c>
      <c r="V125" s="81" t="s">
        <v>8439</v>
      </c>
      <c r="W125" s="81" t="s">
        <v>91</v>
      </c>
      <c r="X125" s="81" t="s">
        <v>45</v>
      </c>
    </row>
    <row r="126" spans="1:24" s="81" customFormat="1" x14ac:dyDescent="0.35">
      <c r="A126" s="195" t="s">
        <v>49</v>
      </c>
      <c r="B126" s="81" t="s">
        <v>8840</v>
      </c>
      <c r="C126" s="304">
        <v>9</v>
      </c>
      <c r="D126" s="304">
        <v>39</v>
      </c>
      <c r="E126" s="305" t="s">
        <v>8542</v>
      </c>
      <c r="F126" s="305" t="s">
        <v>44</v>
      </c>
      <c r="G126" s="305" t="s">
        <v>45</v>
      </c>
      <c r="H126" s="305" t="s">
        <v>49</v>
      </c>
      <c r="I126" s="305"/>
      <c r="J126" s="81" t="s">
        <v>3798</v>
      </c>
      <c r="K126" s="81" t="s">
        <v>1893</v>
      </c>
      <c r="L126" s="81" t="s">
        <v>8140</v>
      </c>
      <c r="M126" s="81" t="s">
        <v>7741</v>
      </c>
      <c r="N126" s="81" t="s">
        <v>3897</v>
      </c>
      <c r="O126" s="81" t="s">
        <v>3898</v>
      </c>
      <c r="Q126" s="173" t="s">
        <v>7427</v>
      </c>
      <c r="R126" s="173"/>
      <c r="S126" s="81" t="s">
        <v>91</v>
      </c>
      <c r="T126" s="304">
        <v>1</v>
      </c>
      <c r="U126" s="81" t="s">
        <v>8434</v>
      </c>
      <c r="V126" s="81" t="s">
        <v>8439</v>
      </c>
      <c r="W126" s="81" t="s">
        <v>91</v>
      </c>
      <c r="X126" s="81" t="s">
        <v>45</v>
      </c>
    </row>
    <row r="127" spans="1:24" x14ac:dyDescent="0.35">
      <c r="A127" s="195" t="s">
        <v>49</v>
      </c>
      <c r="B127" t="s">
        <v>8814</v>
      </c>
      <c r="C127" s="9">
        <v>-99</v>
      </c>
      <c r="D127" s="9">
        <v>496</v>
      </c>
      <c r="E127" s="171" t="s">
        <v>8503</v>
      </c>
      <c r="F127" s="171" t="s">
        <v>8552</v>
      </c>
      <c r="G127" s="171" t="s">
        <v>67</v>
      </c>
      <c r="H127" s="171" t="s">
        <v>49</v>
      </c>
      <c r="I127" s="171"/>
      <c r="J127" t="s">
        <v>3946</v>
      </c>
      <c r="N127" s="155" t="s">
        <v>291</v>
      </c>
      <c r="O127" s="155" t="s">
        <v>292</v>
      </c>
      <c r="Q127" s="20" t="s">
        <v>7427</v>
      </c>
      <c r="R127" s="20"/>
      <c r="S127" s="153" t="s">
        <v>7407</v>
      </c>
      <c r="T127" s="154" t="s">
        <v>8433</v>
      </c>
      <c r="U127" s="20" t="s">
        <v>8435</v>
      </c>
      <c r="V127" s="20"/>
      <c r="W127" t="s">
        <v>100</v>
      </c>
      <c r="X127" s="198" t="s">
        <v>68</v>
      </c>
    </row>
    <row r="128" spans="1:24" x14ac:dyDescent="0.35">
      <c r="A128" s="195" t="s">
        <v>49</v>
      </c>
      <c r="B128" t="s">
        <v>8814</v>
      </c>
      <c r="C128" s="9">
        <v>-99</v>
      </c>
      <c r="D128" s="9">
        <v>497</v>
      </c>
      <c r="E128" s="171" t="s">
        <v>8503</v>
      </c>
      <c r="F128" s="171" t="s">
        <v>8552</v>
      </c>
      <c r="G128" s="171" t="s">
        <v>67</v>
      </c>
      <c r="H128" s="171" t="s">
        <v>49</v>
      </c>
      <c r="I128" s="171"/>
      <c r="J128" t="s">
        <v>102</v>
      </c>
      <c r="K128" s="155"/>
      <c r="N128" s="155" t="s">
        <v>293</v>
      </c>
      <c r="O128" s="155" t="s">
        <v>294</v>
      </c>
      <c r="Q128" s="20" t="s">
        <v>7427</v>
      </c>
      <c r="R128" s="20"/>
      <c r="S128" t="s">
        <v>91</v>
      </c>
      <c r="T128" s="9">
        <v>0</v>
      </c>
      <c r="U128" t="s">
        <v>8434</v>
      </c>
      <c r="W128" t="s">
        <v>91</v>
      </c>
      <c r="X128" s="198" t="s">
        <v>68</v>
      </c>
    </row>
    <row r="129" spans="1:25" x14ac:dyDescent="0.35">
      <c r="A129" s="195" t="s">
        <v>49</v>
      </c>
      <c r="B129" t="s">
        <v>8814</v>
      </c>
      <c r="C129" s="9">
        <v>-99</v>
      </c>
      <c r="D129" s="9">
        <v>498</v>
      </c>
      <c r="E129" s="171" t="s">
        <v>8503</v>
      </c>
      <c r="F129" s="171" t="s">
        <v>8552</v>
      </c>
      <c r="G129" s="171" t="s">
        <v>67</v>
      </c>
      <c r="H129" s="171" t="s">
        <v>49</v>
      </c>
      <c r="I129" s="171"/>
      <c r="J129" t="s">
        <v>103</v>
      </c>
      <c r="K129" s="155"/>
      <c r="N129" s="155" t="s">
        <v>295</v>
      </c>
      <c r="O129" s="155" t="s">
        <v>296</v>
      </c>
      <c r="Q129" s="20" t="s">
        <v>7427</v>
      </c>
      <c r="R129" s="20"/>
      <c r="S129" t="s">
        <v>91</v>
      </c>
      <c r="T129" s="9">
        <v>0</v>
      </c>
      <c r="U129" t="s">
        <v>8434</v>
      </c>
      <c r="W129" t="s">
        <v>91</v>
      </c>
      <c r="X129" s="198" t="s">
        <v>68</v>
      </c>
    </row>
    <row r="130" spans="1:25" x14ac:dyDescent="0.35">
      <c r="A130" s="195" t="s">
        <v>49</v>
      </c>
      <c r="B130" t="s">
        <v>8814</v>
      </c>
      <c r="C130" s="9">
        <v>-99</v>
      </c>
      <c r="D130" s="9">
        <v>499</v>
      </c>
      <c r="E130" s="171" t="s">
        <v>8503</v>
      </c>
      <c r="F130" s="171" t="s">
        <v>8552</v>
      </c>
      <c r="G130" s="171" t="s">
        <v>67</v>
      </c>
      <c r="H130" s="171" t="s">
        <v>49</v>
      </c>
      <c r="I130" s="171"/>
      <c r="J130" t="s">
        <v>104</v>
      </c>
      <c r="K130" s="155"/>
      <c r="N130" s="155" t="s">
        <v>297</v>
      </c>
      <c r="O130" s="155" t="s">
        <v>298</v>
      </c>
      <c r="Q130" s="20" t="s">
        <v>7427</v>
      </c>
      <c r="R130" s="20"/>
      <c r="S130" t="s">
        <v>91</v>
      </c>
      <c r="T130" s="9">
        <v>0</v>
      </c>
      <c r="U130" t="s">
        <v>8434</v>
      </c>
      <c r="W130" t="s">
        <v>91</v>
      </c>
      <c r="X130" s="198" t="s">
        <v>68</v>
      </c>
    </row>
    <row r="131" spans="1:25" x14ac:dyDescent="0.35">
      <c r="A131" s="195" t="s">
        <v>49</v>
      </c>
      <c r="B131" t="s">
        <v>8814</v>
      </c>
      <c r="C131" s="9">
        <v>-99</v>
      </c>
      <c r="D131" s="9">
        <v>500</v>
      </c>
      <c r="E131" s="171" t="s">
        <v>8503</v>
      </c>
      <c r="F131" s="171" t="s">
        <v>8552</v>
      </c>
      <c r="G131" s="171" t="s">
        <v>67</v>
      </c>
      <c r="H131" s="171" t="s">
        <v>49</v>
      </c>
      <c r="I131" s="171"/>
      <c r="J131" t="s">
        <v>105</v>
      </c>
      <c r="K131" s="155"/>
      <c r="N131" s="155" t="s">
        <v>299</v>
      </c>
      <c r="O131" s="155" t="s">
        <v>4740</v>
      </c>
      <c r="Q131" s="20" t="s">
        <v>7427</v>
      </c>
      <c r="R131" s="20"/>
      <c r="S131" t="s">
        <v>91</v>
      </c>
      <c r="T131" s="9">
        <v>0</v>
      </c>
      <c r="U131" t="s">
        <v>8434</v>
      </c>
      <c r="W131" t="s">
        <v>92</v>
      </c>
      <c r="X131" s="198" t="s">
        <v>68</v>
      </c>
    </row>
    <row r="132" spans="1:25" x14ac:dyDescent="0.35">
      <c r="A132" s="195" t="s">
        <v>49</v>
      </c>
      <c r="B132" t="s">
        <v>8814</v>
      </c>
      <c r="C132" s="9">
        <v>-99</v>
      </c>
      <c r="D132" s="9">
        <v>501</v>
      </c>
      <c r="E132" s="171" t="s">
        <v>8503</v>
      </c>
      <c r="F132" s="171" t="s">
        <v>8552</v>
      </c>
      <c r="G132" s="171" t="s">
        <v>67</v>
      </c>
      <c r="H132" s="171" t="s">
        <v>49</v>
      </c>
      <c r="I132" s="171"/>
      <c r="J132" t="s">
        <v>3797</v>
      </c>
      <c r="K132" s="155"/>
      <c r="N132" s="155" t="s">
        <v>4741</v>
      </c>
      <c r="O132" s="155" t="s">
        <v>3895</v>
      </c>
      <c r="Q132" s="20" t="s">
        <v>7427</v>
      </c>
      <c r="R132" s="20"/>
      <c r="S132" t="s">
        <v>91</v>
      </c>
      <c r="T132" s="9">
        <v>0</v>
      </c>
      <c r="U132" t="s">
        <v>8434</v>
      </c>
      <c r="W132" t="s">
        <v>91</v>
      </c>
      <c r="X132" s="198" t="s">
        <v>68</v>
      </c>
    </row>
    <row r="133" spans="1:25" x14ac:dyDescent="0.35">
      <c r="A133" s="195" t="s">
        <v>49</v>
      </c>
      <c r="B133" t="s">
        <v>8814</v>
      </c>
      <c r="C133" s="9">
        <v>-99</v>
      </c>
      <c r="D133" s="9">
        <v>502</v>
      </c>
      <c r="E133" s="171" t="s">
        <v>8503</v>
      </c>
      <c r="F133" s="171" t="s">
        <v>8552</v>
      </c>
      <c r="G133" s="171" t="s">
        <v>67</v>
      </c>
      <c r="H133" s="171" t="s">
        <v>49</v>
      </c>
      <c r="I133" s="171"/>
      <c r="J133" t="s">
        <v>3947</v>
      </c>
      <c r="K133" s="155"/>
      <c r="N133" s="155" t="s">
        <v>4742</v>
      </c>
      <c r="O133" s="155" t="s">
        <v>4743</v>
      </c>
      <c r="Q133" s="20" t="s">
        <v>7427</v>
      </c>
      <c r="R133" s="20"/>
      <c r="S133" s="153" t="s">
        <v>7407</v>
      </c>
      <c r="T133" s="154">
        <v>0</v>
      </c>
      <c r="U133" s="20" t="s">
        <v>8434</v>
      </c>
      <c r="V133" s="20"/>
      <c r="W133" t="s">
        <v>100</v>
      </c>
      <c r="X133" s="198" t="s">
        <v>68</v>
      </c>
    </row>
    <row r="134" spans="1:25" x14ac:dyDescent="0.35">
      <c r="A134" s="195" t="s">
        <v>49</v>
      </c>
      <c r="B134" t="s">
        <v>8814</v>
      </c>
      <c r="C134" s="9">
        <v>-99</v>
      </c>
      <c r="D134" s="9">
        <v>503</v>
      </c>
      <c r="E134" s="171" t="s">
        <v>8503</v>
      </c>
      <c r="F134" s="171" t="s">
        <v>8552</v>
      </c>
      <c r="G134" s="171" t="s">
        <v>67</v>
      </c>
      <c r="H134" s="171" t="s">
        <v>49</v>
      </c>
      <c r="I134" s="171"/>
      <c r="J134" t="s">
        <v>3799</v>
      </c>
      <c r="K134" s="155"/>
      <c r="N134" s="155" t="s">
        <v>4744</v>
      </c>
      <c r="O134" s="155" t="s">
        <v>3900</v>
      </c>
      <c r="Q134" s="20" t="s">
        <v>7427</v>
      </c>
      <c r="R134" s="20"/>
      <c r="S134" t="s">
        <v>91</v>
      </c>
      <c r="T134" s="9">
        <v>0</v>
      </c>
      <c r="U134" t="s">
        <v>8434</v>
      </c>
      <c r="W134" t="s">
        <v>91</v>
      </c>
      <c r="X134" s="198" t="s">
        <v>68</v>
      </c>
    </row>
    <row r="135" spans="1:25" x14ac:dyDescent="0.35">
      <c r="A135" s="195" t="s">
        <v>49</v>
      </c>
      <c r="B135" s="195" t="s">
        <v>8830</v>
      </c>
      <c r="C135" s="9">
        <v>-99</v>
      </c>
      <c r="D135" s="9">
        <v>624</v>
      </c>
      <c r="E135" s="171" t="s">
        <v>8510</v>
      </c>
      <c r="F135" s="171" t="s">
        <v>74</v>
      </c>
      <c r="G135" s="171" t="s">
        <v>8455</v>
      </c>
      <c r="H135" s="171" t="s">
        <v>49</v>
      </c>
      <c r="I135" s="171"/>
      <c r="J135" t="s">
        <v>102</v>
      </c>
      <c r="K135" s="155"/>
      <c r="N135" t="s">
        <v>293</v>
      </c>
      <c r="O135" t="s">
        <v>294</v>
      </c>
      <c r="Q135" s="20" t="s">
        <v>7427</v>
      </c>
      <c r="R135" s="20"/>
      <c r="S135" t="s">
        <v>91</v>
      </c>
      <c r="T135" s="9">
        <v>0</v>
      </c>
      <c r="U135" t="s">
        <v>8434</v>
      </c>
      <c r="W135" t="s">
        <v>91</v>
      </c>
      <c r="X135" s="198" t="s">
        <v>74</v>
      </c>
    </row>
    <row r="136" spans="1:25" x14ac:dyDescent="0.35">
      <c r="A136" s="195" t="s">
        <v>49</v>
      </c>
      <c r="B136" s="195" t="s">
        <v>8830</v>
      </c>
      <c r="C136" s="9">
        <v>-99</v>
      </c>
      <c r="D136" s="9">
        <v>625</v>
      </c>
      <c r="E136" s="171" t="s">
        <v>8510</v>
      </c>
      <c r="F136" s="171" t="s">
        <v>74</v>
      </c>
      <c r="G136" s="171" t="s">
        <v>8455</v>
      </c>
      <c r="H136" s="171" t="s">
        <v>49</v>
      </c>
      <c r="I136" s="171"/>
      <c r="J136" t="s">
        <v>103</v>
      </c>
      <c r="K136" s="155"/>
      <c r="N136" t="s">
        <v>295</v>
      </c>
      <c r="O136" t="s">
        <v>296</v>
      </c>
      <c r="Q136" s="20" t="s">
        <v>7427</v>
      </c>
      <c r="R136" s="20"/>
      <c r="S136" t="s">
        <v>91</v>
      </c>
      <c r="T136" s="9">
        <v>0</v>
      </c>
      <c r="U136" t="s">
        <v>8434</v>
      </c>
      <c r="W136" t="s">
        <v>91</v>
      </c>
      <c r="X136" s="198" t="s">
        <v>74</v>
      </c>
    </row>
    <row r="137" spans="1:25" x14ac:dyDescent="0.35">
      <c r="A137" s="195" t="s">
        <v>49</v>
      </c>
      <c r="B137" s="195" t="s">
        <v>8830</v>
      </c>
      <c r="C137" s="9">
        <v>-99</v>
      </c>
      <c r="D137" s="9">
        <v>626</v>
      </c>
      <c r="E137" s="171" t="s">
        <v>8510</v>
      </c>
      <c r="F137" s="171" t="s">
        <v>74</v>
      </c>
      <c r="G137" s="171" t="s">
        <v>8455</v>
      </c>
      <c r="H137" s="171" t="s">
        <v>49</v>
      </c>
      <c r="I137" s="171"/>
      <c r="J137" t="s">
        <v>104</v>
      </c>
      <c r="K137" s="155"/>
      <c r="N137" t="s">
        <v>297</v>
      </c>
      <c r="O137" t="s">
        <v>298</v>
      </c>
      <c r="Q137" s="20" t="s">
        <v>7427</v>
      </c>
      <c r="R137" s="20"/>
      <c r="S137" t="s">
        <v>91</v>
      </c>
      <c r="T137" s="9">
        <v>0</v>
      </c>
      <c r="U137" t="s">
        <v>8434</v>
      </c>
      <c r="W137" t="s">
        <v>91</v>
      </c>
      <c r="X137" s="198" t="s">
        <v>74</v>
      </c>
    </row>
    <row r="138" spans="1:25" x14ac:dyDescent="0.35">
      <c r="A138" s="195" t="s">
        <v>49</v>
      </c>
      <c r="B138" s="195" t="s">
        <v>8830</v>
      </c>
      <c r="C138" s="9">
        <v>-99</v>
      </c>
      <c r="D138" s="9">
        <v>627</v>
      </c>
      <c r="E138" s="171" t="s">
        <v>8510</v>
      </c>
      <c r="F138" s="171" t="s">
        <v>74</v>
      </c>
      <c r="G138" s="171" t="s">
        <v>8455</v>
      </c>
      <c r="H138" s="171" t="s">
        <v>49</v>
      </c>
      <c r="I138" s="171"/>
      <c r="J138" t="s">
        <v>105</v>
      </c>
      <c r="K138" s="155"/>
      <c r="N138" t="s">
        <v>299</v>
      </c>
      <c r="O138" t="s">
        <v>4740</v>
      </c>
      <c r="Q138" s="20" t="s">
        <v>7427</v>
      </c>
      <c r="R138" s="20"/>
      <c r="S138" t="s">
        <v>91</v>
      </c>
      <c r="T138" s="9">
        <v>0</v>
      </c>
      <c r="U138" t="s">
        <v>8434</v>
      </c>
      <c r="W138" t="s">
        <v>92</v>
      </c>
      <c r="X138" s="198" t="s">
        <v>74</v>
      </c>
    </row>
    <row r="139" spans="1:25" x14ac:dyDescent="0.35">
      <c r="A139" s="195" t="s">
        <v>49</v>
      </c>
      <c r="B139" s="195" t="s">
        <v>8830</v>
      </c>
      <c r="C139" s="9">
        <v>-99</v>
      </c>
      <c r="D139" s="9">
        <v>628</v>
      </c>
      <c r="E139" s="171" t="s">
        <v>8510</v>
      </c>
      <c r="F139" s="171" t="s">
        <v>74</v>
      </c>
      <c r="G139" s="171" t="s">
        <v>8455</v>
      </c>
      <c r="H139" s="171" t="s">
        <v>49</v>
      </c>
      <c r="I139" s="171"/>
      <c r="J139" t="s">
        <v>3797</v>
      </c>
      <c r="K139" s="155"/>
      <c r="N139" t="s">
        <v>4898</v>
      </c>
      <c r="O139" t="s">
        <v>3895</v>
      </c>
      <c r="Q139" s="20" t="s">
        <v>7427</v>
      </c>
      <c r="R139" s="20"/>
      <c r="S139" t="s">
        <v>91</v>
      </c>
      <c r="T139" s="9">
        <v>0</v>
      </c>
      <c r="U139" t="s">
        <v>8434</v>
      </c>
      <c r="W139" t="s">
        <v>91</v>
      </c>
      <c r="X139" s="198" t="s">
        <v>74</v>
      </c>
    </row>
    <row r="140" spans="1:25" x14ac:dyDescent="0.35">
      <c r="A140" s="195" t="s">
        <v>49</v>
      </c>
      <c r="B140" s="195" t="s">
        <v>8830</v>
      </c>
      <c r="C140" s="9">
        <v>-99</v>
      </c>
      <c r="D140" s="9">
        <v>629</v>
      </c>
      <c r="E140" s="171" t="s">
        <v>8510</v>
      </c>
      <c r="F140" s="171" t="s">
        <v>74</v>
      </c>
      <c r="G140" s="171" t="s">
        <v>8455</v>
      </c>
      <c r="H140" s="171" t="s">
        <v>49</v>
      </c>
      <c r="I140" s="171"/>
      <c r="J140" t="s">
        <v>3947</v>
      </c>
      <c r="K140" s="155"/>
      <c r="N140" t="s">
        <v>301</v>
      </c>
      <c r="O140" t="s">
        <v>4743</v>
      </c>
      <c r="Q140" s="20" t="s">
        <v>7427</v>
      </c>
      <c r="R140" s="20"/>
      <c r="S140" s="153" t="s">
        <v>7407</v>
      </c>
      <c r="T140" s="154" t="s">
        <v>8433</v>
      </c>
      <c r="U140" s="20" t="s">
        <v>8435</v>
      </c>
      <c r="V140" s="20"/>
      <c r="W140" t="s">
        <v>100</v>
      </c>
      <c r="X140" s="198" t="s">
        <v>74</v>
      </c>
    </row>
    <row r="141" spans="1:25" x14ac:dyDescent="0.35">
      <c r="A141" s="195" t="s">
        <v>49</v>
      </c>
      <c r="B141" s="195" t="s">
        <v>8830</v>
      </c>
      <c r="C141" s="9">
        <v>-99</v>
      </c>
      <c r="D141" s="9">
        <v>630</v>
      </c>
      <c r="E141" s="171" t="s">
        <v>8514</v>
      </c>
      <c r="F141" s="171" t="s">
        <v>74</v>
      </c>
      <c r="G141" s="171" t="s">
        <v>8455</v>
      </c>
      <c r="H141" s="171" t="s">
        <v>49</v>
      </c>
      <c r="I141" s="171"/>
      <c r="J141" t="s">
        <v>3799</v>
      </c>
      <c r="K141" s="155"/>
      <c r="N141" t="s">
        <v>4899</v>
      </c>
      <c r="O141" t="s">
        <v>3900</v>
      </c>
      <c r="Q141" s="20" t="s">
        <v>7427</v>
      </c>
      <c r="R141" s="20"/>
      <c r="S141" t="s">
        <v>91</v>
      </c>
      <c r="T141" s="9">
        <v>0</v>
      </c>
      <c r="U141" t="s">
        <v>8434</v>
      </c>
      <c r="W141" t="s">
        <v>91</v>
      </c>
      <c r="X141" s="198" t="s">
        <v>74</v>
      </c>
    </row>
    <row r="142" spans="1:25" x14ac:dyDescent="0.35">
      <c r="A142" t="s">
        <v>1460</v>
      </c>
      <c r="B142" t="s">
        <v>43</v>
      </c>
      <c r="C142" s="9">
        <v>1</v>
      </c>
      <c r="D142" s="9">
        <v>1</v>
      </c>
      <c r="E142" s="12" t="s">
        <v>8539</v>
      </c>
      <c r="F142" s="12" t="s">
        <v>44</v>
      </c>
      <c r="G142" s="12" t="s">
        <v>45</v>
      </c>
      <c r="H142" s="12" t="s">
        <v>46</v>
      </c>
      <c r="I142" s="12"/>
      <c r="J142" s="153" t="s">
        <v>8613</v>
      </c>
      <c r="K142" s="153" t="s">
        <v>8868</v>
      </c>
      <c r="L142" s="20" t="s">
        <v>2120</v>
      </c>
      <c r="M142" s="153" t="s">
        <v>7627</v>
      </c>
      <c r="N142" s="153" t="s">
        <v>6641</v>
      </c>
      <c r="O142" s="153" t="s">
        <v>8787</v>
      </c>
      <c r="P142" s="153" t="s">
        <v>2301</v>
      </c>
      <c r="Q142" s="20" t="s">
        <v>7427</v>
      </c>
      <c r="R142" s="20"/>
      <c r="S142" s="153" t="s">
        <v>91</v>
      </c>
      <c r="T142" s="154" t="s">
        <v>8433</v>
      </c>
      <c r="U142" s="20" t="s">
        <v>8435</v>
      </c>
      <c r="V142" s="20" t="s">
        <v>8438</v>
      </c>
      <c r="W142" t="s">
        <v>91</v>
      </c>
      <c r="X142" t="s">
        <v>45</v>
      </c>
      <c r="Y142" t="s">
        <v>8808</v>
      </c>
    </row>
    <row r="143" spans="1:25" x14ac:dyDescent="0.35">
      <c r="A143" t="s">
        <v>1460</v>
      </c>
      <c r="B143" t="s">
        <v>43</v>
      </c>
      <c r="C143" s="9">
        <v>2</v>
      </c>
      <c r="D143" s="9">
        <v>2</v>
      </c>
      <c r="E143" s="12" t="s">
        <v>8539</v>
      </c>
      <c r="F143" s="12" t="s">
        <v>44</v>
      </c>
      <c r="G143" s="12" t="s">
        <v>45</v>
      </c>
      <c r="H143" s="12" t="s">
        <v>46</v>
      </c>
      <c r="I143" s="12"/>
      <c r="J143" s="20" t="s">
        <v>94</v>
      </c>
      <c r="K143" s="153" t="s">
        <v>1910</v>
      </c>
      <c r="L143" s="20" t="s">
        <v>7960</v>
      </c>
      <c r="M143" s="153" t="s">
        <v>2122</v>
      </c>
      <c r="N143" s="153" t="s">
        <v>279</v>
      </c>
      <c r="O143" s="153" t="s">
        <v>280</v>
      </c>
      <c r="P143" s="153" t="s">
        <v>2122</v>
      </c>
      <c r="Q143" s="20" t="s">
        <v>7427</v>
      </c>
      <c r="R143" s="20"/>
      <c r="S143" s="153" t="s">
        <v>91</v>
      </c>
      <c r="T143" s="154">
        <v>0</v>
      </c>
      <c r="U143" s="20" t="s">
        <v>8434</v>
      </c>
      <c r="V143" s="20" t="s">
        <v>8439</v>
      </c>
      <c r="W143" t="s">
        <v>91</v>
      </c>
      <c r="X143" t="s">
        <v>45</v>
      </c>
    </row>
    <row r="144" spans="1:25" x14ac:dyDescent="0.35">
      <c r="A144" t="s">
        <v>1460</v>
      </c>
      <c r="B144" t="s">
        <v>43</v>
      </c>
      <c r="C144" s="9">
        <v>3</v>
      </c>
      <c r="D144" s="9">
        <v>3</v>
      </c>
      <c r="E144" s="12" t="s">
        <v>8539</v>
      </c>
      <c r="F144" s="12" t="s">
        <v>44</v>
      </c>
      <c r="G144" s="12" t="s">
        <v>45</v>
      </c>
      <c r="H144" s="12" t="s">
        <v>46</v>
      </c>
      <c r="I144" s="12"/>
      <c r="J144" s="20" t="s">
        <v>95</v>
      </c>
      <c r="K144" s="153" t="s">
        <v>6772</v>
      </c>
      <c r="L144" s="20" t="s">
        <v>7962</v>
      </c>
      <c r="M144" s="153" t="s">
        <v>2127</v>
      </c>
      <c r="N144" s="153" t="s">
        <v>281</v>
      </c>
      <c r="O144" s="153" t="s">
        <v>282</v>
      </c>
      <c r="P144" s="153" t="s">
        <v>2457</v>
      </c>
      <c r="Q144" s="20" t="s">
        <v>7427</v>
      </c>
      <c r="R144" s="20"/>
      <c r="S144" s="153" t="s">
        <v>91</v>
      </c>
      <c r="T144" s="154">
        <v>0</v>
      </c>
      <c r="U144" s="20" t="s">
        <v>8434</v>
      </c>
      <c r="V144" s="20" t="s">
        <v>8439</v>
      </c>
      <c r="W144" t="s">
        <v>91</v>
      </c>
      <c r="X144" t="s">
        <v>45</v>
      </c>
    </row>
    <row r="145" spans="1:24" x14ac:dyDescent="0.35">
      <c r="A145" t="s">
        <v>1460</v>
      </c>
      <c r="B145" t="s">
        <v>43</v>
      </c>
      <c r="C145" s="9">
        <v>4</v>
      </c>
      <c r="D145" s="9">
        <v>4</v>
      </c>
      <c r="E145" s="12" t="s">
        <v>8539</v>
      </c>
      <c r="F145" s="12" t="s">
        <v>44</v>
      </c>
      <c r="G145" s="12" t="s">
        <v>45</v>
      </c>
      <c r="H145" s="12" t="s">
        <v>46</v>
      </c>
      <c r="I145" s="12"/>
      <c r="J145" s="20" t="s">
        <v>96</v>
      </c>
      <c r="K145" s="153" t="s">
        <v>6773</v>
      </c>
      <c r="L145" s="20" t="s">
        <v>7961</v>
      </c>
      <c r="M145" s="153" t="s">
        <v>3393</v>
      </c>
      <c r="N145" s="153" t="s">
        <v>283</v>
      </c>
      <c r="O145" s="153" t="s">
        <v>284</v>
      </c>
      <c r="P145" s="153" t="s">
        <v>2458</v>
      </c>
      <c r="Q145" s="20" t="s">
        <v>7427</v>
      </c>
      <c r="R145" s="20"/>
      <c r="S145" s="153" t="s">
        <v>91</v>
      </c>
      <c r="T145" s="154">
        <v>0</v>
      </c>
      <c r="U145" s="20" t="s">
        <v>8434</v>
      </c>
      <c r="V145" s="20" t="s">
        <v>8439</v>
      </c>
      <c r="W145" t="s">
        <v>91</v>
      </c>
      <c r="X145" t="s">
        <v>45</v>
      </c>
    </row>
    <row r="146" spans="1:24" x14ac:dyDescent="0.35">
      <c r="A146" t="s">
        <v>1460</v>
      </c>
      <c r="B146" t="s">
        <v>43</v>
      </c>
      <c r="C146" s="9">
        <v>5</v>
      </c>
      <c r="D146" s="9">
        <v>5</v>
      </c>
      <c r="E146" s="12" t="s">
        <v>8539</v>
      </c>
      <c r="F146" s="12" t="s">
        <v>44</v>
      </c>
      <c r="G146" s="12" t="s">
        <v>45</v>
      </c>
      <c r="H146" s="12" t="s">
        <v>46</v>
      </c>
      <c r="I146" s="12"/>
      <c r="J146" s="20" t="s">
        <v>3761</v>
      </c>
      <c r="K146" s="20" t="s">
        <v>6348</v>
      </c>
      <c r="L146" t="s">
        <v>7965</v>
      </c>
      <c r="M146" t="s">
        <v>7966</v>
      </c>
      <c r="N146" t="s">
        <v>3828</v>
      </c>
      <c r="O146" t="s">
        <v>3829</v>
      </c>
      <c r="Q146" s="20" t="s">
        <v>7427</v>
      </c>
      <c r="R146" s="20"/>
      <c r="S146" t="s">
        <v>91</v>
      </c>
      <c r="T146" s="9">
        <v>0</v>
      </c>
      <c r="U146" t="s">
        <v>8434</v>
      </c>
      <c r="V146" t="s">
        <v>8439</v>
      </c>
      <c r="W146" t="s">
        <v>91</v>
      </c>
      <c r="X146" t="s">
        <v>45</v>
      </c>
    </row>
    <row r="147" spans="1:24" x14ac:dyDescent="0.35">
      <c r="A147" t="s">
        <v>1460</v>
      </c>
      <c r="B147" t="s">
        <v>43</v>
      </c>
      <c r="C147" s="9">
        <v>6</v>
      </c>
      <c r="D147" s="9">
        <v>6</v>
      </c>
      <c r="E147" s="12" t="s">
        <v>8539</v>
      </c>
      <c r="F147" s="12" t="s">
        <v>44</v>
      </c>
      <c r="G147" s="12" t="s">
        <v>45</v>
      </c>
      <c r="H147" s="12" t="s">
        <v>46</v>
      </c>
      <c r="I147" s="12"/>
      <c r="J147" s="20" t="s">
        <v>3762</v>
      </c>
      <c r="K147" s="20" t="s">
        <v>6350</v>
      </c>
      <c r="L147" t="s">
        <v>7967</v>
      </c>
      <c r="M147" t="s">
        <v>7549</v>
      </c>
      <c r="N147" t="s">
        <v>3830</v>
      </c>
      <c r="O147" t="s">
        <v>3831</v>
      </c>
      <c r="Q147" s="20" t="s">
        <v>7427</v>
      </c>
      <c r="R147" s="20"/>
      <c r="S147" t="s">
        <v>91</v>
      </c>
      <c r="T147" s="9">
        <v>0</v>
      </c>
      <c r="U147" t="s">
        <v>8434</v>
      </c>
      <c r="V147" t="s">
        <v>8439</v>
      </c>
      <c r="W147" t="s">
        <v>91</v>
      </c>
      <c r="X147" t="s">
        <v>45</v>
      </c>
    </row>
    <row r="148" spans="1:24" x14ac:dyDescent="0.35">
      <c r="A148" t="s">
        <v>1460</v>
      </c>
      <c r="B148" t="s">
        <v>43</v>
      </c>
      <c r="C148" s="9">
        <v>7</v>
      </c>
      <c r="D148" s="9">
        <v>7</v>
      </c>
      <c r="E148" s="12" t="s">
        <v>8539</v>
      </c>
      <c r="F148" s="12" t="s">
        <v>44</v>
      </c>
      <c r="G148" s="12" t="s">
        <v>45</v>
      </c>
      <c r="H148" s="12" t="s">
        <v>46</v>
      </c>
      <c r="I148" s="12"/>
      <c r="J148" s="20" t="s">
        <v>3763</v>
      </c>
      <c r="K148" s="20" t="s">
        <v>6349</v>
      </c>
      <c r="L148" t="s">
        <v>7569</v>
      </c>
      <c r="M148" t="s">
        <v>7569</v>
      </c>
      <c r="N148" t="s">
        <v>3832</v>
      </c>
      <c r="O148" t="s">
        <v>3833</v>
      </c>
      <c r="Q148" s="20" t="s">
        <v>7427</v>
      </c>
      <c r="R148" s="20"/>
      <c r="S148" t="s">
        <v>91</v>
      </c>
      <c r="T148" s="9">
        <v>0</v>
      </c>
      <c r="U148" t="s">
        <v>8434</v>
      </c>
      <c r="V148" t="s">
        <v>8439</v>
      </c>
      <c r="W148" t="s">
        <v>91</v>
      </c>
      <c r="X148" t="s">
        <v>45</v>
      </c>
    </row>
    <row r="149" spans="1:24" x14ac:dyDescent="0.35">
      <c r="A149" t="s">
        <v>1460</v>
      </c>
      <c r="B149" t="s">
        <v>43</v>
      </c>
      <c r="C149" s="9">
        <v>8</v>
      </c>
      <c r="D149" s="9">
        <v>8</v>
      </c>
      <c r="E149" s="12" t="s">
        <v>8539</v>
      </c>
      <c r="F149" s="12" t="s">
        <v>44</v>
      </c>
      <c r="G149" s="12" t="s">
        <v>45</v>
      </c>
      <c r="H149" s="12" t="s">
        <v>46</v>
      </c>
      <c r="I149" s="12"/>
      <c r="J149" s="20" t="s">
        <v>3764</v>
      </c>
      <c r="K149" s="20" t="s">
        <v>3835</v>
      </c>
      <c r="L149" t="s">
        <v>7570</v>
      </c>
      <c r="M149" t="s">
        <v>7570</v>
      </c>
      <c r="N149" t="s">
        <v>3834</v>
      </c>
      <c r="O149" t="s">
        <v>3835</v>
      </c>
      <c r="Q149" s="20" t="s">
        <v>7427</v>
      </c>
      <c r="R149" s="20"/>
      <c r="S149" t="s">
        <v>91</v>
      </c>
      <c r="T149" s="9">
        <v>0</v>
      </c>
      <c r="U149" t="s">
        <v>8434</v>
      </c>
      <c r="V149" t="s">
        <v>8439</v>
      </c>
      <c r="W149" t="s">
        <v>91</v>
      </c>
      <c r="X149" t="s">
        <v>45</v>
      </c>
    </row>
    <row r="150" spans="1:24" x14ac:dyDescent="0.35">
      <c r="A150" t="s">
        <v>1460</v>
      </c>
      <c r="B150" t="s">
        <v>43</v>
      </c>
      <c r="C150" s="9">
        <v>9</v>
      </c>
      <c r="D150" s="9">
        <v>9</v>
      </c>
      <c r="E150" s="12" t="s">
        <v>8539</v>
      </c>
      <c r="F150" s="12" t="s">
        <v>44</v>
      </c>
      <c r="G150" s="12" t="s">
        <v>45</v>
      </c>
      <c r="H150" s="12" t="s">
        <v>46</v>
      </c>
      <c r="I150" s="12"/>
      <c r="J150" s="20" t="s">
        <v>3765</v>
      </c>
      <c r="K150" s="20" t="s">
        <v>6354</v>
      </c>
      <c r="L150" t="s">
        <v>7968</v>
      </c>
      <c r="M150" t="s">
        <v>7550</v>
      </c>
      <c r="N150" t="s">
        <v>3836</v>
      </c>
      <c r="O150" t="s">
        <v>3837</v>
      </c>
      <c r="Q150" s="20" t="s">
        <v>7427</v>
      </c>
      <c r="R150" s="20"/>
      <c r="S150" t="s">
        <v>7407</v>
      </c>
      <c r="T150" s="9">
        <v>0</v>
      </c>
      <c r="U150" t="s">
        <v>8434</v>
      </c>
      <c r="V150" t="s">
        <v>8439</v>
      </c>
      <c r="W150" t="s">
        <v>100</v>
      </c>
      <c r="X150" t="s">
        <v>45</v>
      </c>
    </row>
    <row r="151" spans="1:24" x14ac:dyDescent="0.35">
      <c r="A151" t="s">
        <v>1460</v>
      </c>
      <c r="B151" t="s">
        <v>43</v>
      </c>
      <c r="C151" s="9">
        <v>10</v>
      </c>
      <c r="D151" s="9">
        <v>10</v>
      </c>
      <c r="E151" s="12" t="s">
        <v>8539</v>
      </c>
      <c r="F151" s="12" t="s">
        <v>44</v>
      </c>
      <c r="G151" s="12" t="s">
        <v>45</v>
      </c>
      <c r="H151" s="12" t="s">
        <v>46</v>
      </c>
      <c r="I151" s="12"/>
      <c r="J151" s="20" t="s">
        <v>3766</v>
      </c>
      <c r="K151" s="20" t="s">
        <v>3839</v>
      </c>
      <c r="L151" t="s">
        <v>7969</v>
      </c>
      <c r="M151" t="s">
        <v>7551</v>
      </c>
      <c r="N151" t="s">
        <v>3838</v>
      </c>
      <c r="O151" t="s">
        <v>3839</v>
      </c>
      <c r="Q151" s="20" t="s">
        <v>7427</v>
      </c>
      <c r="R151" s="20"/>
      <c r="S151" t="s">
        <v>7407</v>
      </c>
      <c r="T151" s="9">
        <v>0</v>
      </c>
      <c r="U151" t="s">
        <v>8434</v>
      </c>
      <c r="V151" t="s">
        <v>8439</v>
      </c>
      <c r="W151" t="s">
        <v>100</v>
      </c>
      <c r="X151" t="s">
        <v>45</v>
      </c>
    </row>
    <row r="152" spans="1:24" x14ac:dyDescent="0.35">
      <c r="A152" t="s">
        <v>1460</v>
      </c>
      <c r="B152" t="s">
        <v>43</v>
      </c>
      <c r="C152" s="9">
        <v>11</v>
      </c>
      <c r="D152" s="9">
        <v>12</v>
      </c>
      <c r="E152" s="12" t="s">
        <v>8539</v>
      </c>
      <c r="F152" s="12" t="s">
        <v>44</v>
      </c>
      <c r="G152" s="12" t="s">
        <v>45</v>
      </c>
      <c r="H152" s="12" t="s">
        <v>46</v>
      </c>
      <c r="I152" s="12"/>
      <c r="J152" s="20" t="s">
        <v>97</v>
      </c>
      <c r="K152" s="153" t="s">
        <v>6770</v>
      </c>
      <c r="L152" s="20" t="s">
        <v>2124</v>
      </c>
      <c r="M152" s="153" t="s">
        <v>7963</v>
      </c>
      <c r="N152" s="153" t="s">
        <v>285</v>
      </c>
      <c r="O152" s="153" t="s">
        <v>286</v>
      </c>
      <c r="P152" s="153" t="s">
        <v>2302</v>
      </c>
      <c r="Q152" s="20" t="s">
        <v>6774</v>
      </c>
      <c r="R152" s="20" t="s">
        <v>7426</v>
      </c>
      <c r="S152" s="153" t="s">
        <v>91</v>
      </c>
      <c r="T152" s="154">
        <v>0</v>
      </c>
      <c r="U152" s="20" t="s">
        <v>8434</v>
      </c>
      <c r="V152" s="20" t="s">
        <v>8439</v>
      </c>
      <c r="W152" t="s">
        <v>92</v>
      </c>
      <c r="X152" t="s">
        <v>45</v>
      </c>
    </row>
    <row r="153" spans="1:24" x14ac:dyDescent="0.35">
      <c r="A153" t="s">
        <v>1460</v>
      </c>
      <c r="B153" t="s">
        <v>43</v>
      </c>
      <c r="C153" s="9">
        <v>-99</v>
      </c>
      <c r="D153" s="9">
        <v>14</v>
      </c>
      <c r="E153" s="12" t="s">
        <v>8539</v>
      </c>
      <c r="F153" s="12" t="s">
        <v>44</v>
      </c>
      <c r="G153" s="12" t="s">
        <v>45</v>
      </c>
      <c r="H153" s="12" t="s">
        <v>46</v>
      </c>
      <c r="I153" s="12"/>
      <c r="J153" t="s">
        <v>3768</v>
      </c>
      <c r="K153" s="20" t="s">
        <v>1938</v>
      </c>
      <c r="L153" t="s">
        <v>2233</v>
      </c>
      <c r="M153" t="s">
        <v>2233</v>
      </c>
      <c r="N153" t="s">
        <v>3841</v>
      </c>
      <c r="O153" t="s">
        <v>3842</v>
      </c>
      <c r="Q153" s="20" t="s">
        <v>7427</v>
      </c>
      <c r="R153" s="20"/>
      <c r="S153" t="s">
        <v>91</v>
      </c>
      <c r="T153" s="9">
        <v>0</v>
      </c>
      <c r="U153" t="s">
        <v>8434</v>
      </c>
      <c r="V153" t="s">
        <v>8439</v>
      </c>
      <c r="W153" t="s">
        <v>91</v>
      </c>
      <c r="X153" t="s">
        <v>45</v>
      </c>
    </row>
    <row r="154" spans="1:24" x14ac:dyDescent="0.35">
      <c r="A154" t="s">
        <v>1460</v>
      </c>
      <c r="B154" t="s">
        <v>43</v>
      </c>
      <c r="C154" s="9">
        <v>-99</v>
      </c>
      <c r="D154" s="9">
        <v>15</v>
      </c>
      <c r="E154" s="12" t="s">
        <v>8539</v>
      </c>
      <c r="F154" s="12" t="s">
        <v>44</v>
      </c>
      <c r="G154" s="12" t="s">
        <v>45</v>
      </c>
      <c r="H154" s="12" t="s">
        <v>46</v>
      </c>
      <c r="I154" s="12"/>
      <c r="J154" s="20" t="s">
        <v>3769</v>
      </c>
      <c r="K154" s="20" t="s">
        <v>6355</v>
      </c>
      <c r="L154" t="s">
        <v>7552</v>
      </c>
      <c r="M154" t="s">
        <v>7552</v>
      </c>
      <c r="N154" t="s">
        <v>3843</v>
      </c>
      <c r="O154" t="s">
        <v>3844</v>
      </c>
      <c r="Q154" s="20" t="s">
        <v>7427</v>
      </c>
      <c r="R154" s="20"/>
      <c r="S154" t="s">
        <v>91</v>
      </c>
      <c r="T154" s="9">
        <v>0</v>
      </c>
      <c r="U154" t="s">
        <v>8434</v>
      </c>
      <c r="V154" t="s">
        <v>8439</v>
      </c>
      <c r="W154" t="s">
        <v>92</v>
      </c>
      <c r="X154" t="s">
        <v>45</v>
      </c>
    </row>
    <row r="155" spans="1:24" x14ac:dyDescent="0.35">
      <c r="A155" t="s">
        <v>1460</v>
      </c>
      <c r="B155" t="s">
        <v>43</v>
      </c>
      <c r="C155" s="9">
        <v>12</v>
      </c>
      <c r="D155" s="9">
        <v>16</v>
      </c>
      <c r="E155" s="12" t="s">
        <v>8539</v>
      </c>
      <c r="F155" s="12" t="s">
        <v>44</v>
      </c>
      <c r="G155" s="12" t="s">
        <v>45</v>
      </c>
      <c r="H155" s="12" t="s">
        <v>46</v>
      </c>
      <c r="I155" s="12"/>
      <c r="J155" s="20" t="s">
        <v>98</v>
      </c>
      <c r="K155" s="153" t="s">
        <v>6771</v>
      </c>
      <c r="L155" s="20" t="s">
        <v>2278</v>
      </c>
      <c r="M155" s="153" t="s">
        <v>7964</v>
      </c>
      <c r="N155" s="153" t="s">
        <v>287</v>
      </c>
      <c r="O155" s="153" t="s">
        <v>288</v>
      </c>
      <c r="P155" s="153" t="s">
        <v>2303</v>
      </c>
      <c r="Q155" s="20" t="s">
        <v>6775</v>
      </c>
      <c r="R155" s="20" t="s">
        <v>7426</v>
      </c>
      <c r="S155" s="153" t="s">
        <v>91</v>
      </c>
      <c r="T155" s="154">
        <v>0</v>
      </c>
      <c r="U155" s="20" t="s">
        <v>8434</v>
      </c>
      <c r="V155" s="20" t="s">
        <v>8439</v>
      </c>
      <c r="W155" t="s">
        <v>92</v>
      </c>
      <c r="X155" t="s">
        <v>45</v>
      </c>
    </row>
    <row r="156" spans="1:24" x14ac:dyDescent="0.35">
      <c r="A156" t="s">
        <v>1460</v>
      </c>
      <c r="B156" t="s">
        <v>43</v>
      </c>
      <c r="C156" s="9">
        <v>13</v>
      </c>
      <c r="D156" s="9">
        <v>18</v>
      </c>
      <c r="E156" s="12" t="s">
        <v>8539</v>
      </c>
      <c r="F156" s="12" t="s">
        <v>44</v>
      </c>
      <c r="G156" s="12" t="s">
        <v>45</v>
      </c>
      <c r="H156" s="12" t="s">
        <v>46</v>
      </c>
      <c r="I156" s="12"/>
      <c r="J156" s="20" t="s">
        <v>3771</v>
      </c>
      <c r="K156" s="20" t="s">
        <v>6357</v>
      </c>
      <c r="L156" t="s">
        <v>7971</v>
      </c>
      <c r="M156" t="s">
        <v>7553</v>
      </c>
      <c r="N156" t="s">
        <v>3847</v>
      </c>
      <c r="O156" t="s">
        <v>3848</v>
      </c>
      <c r="Q156" s="20" t="s">
        <v>7427</v>
      </c>
      <c r="R156" s="20"/>
      <c r="S156" t="s">
        <v>7407</v>
      </c>
      <c r="T156" s="9">
        <v>0</v>
      </c>
      <c r="U156" t="s">
        <v>8434</v>
      </c>
      <c r="V156" t="s">
        <v>8439</v>
      </c>
      <c r="W156" t="s">
        <v>7409</v>
      </c>
      <c r="X156" t="s">
        <v>45</v>
      </c>
    </row>
    <row r="157" spans="1:24" x14ac:dyDescent="0.35">
      <c r="A157" t="s">
        <v>1460</v>
      </c>
      <c r="B157" t="s">
        <v>43</v>
      </c>
      <c r="C157" s="9">
        <v>14</v>
      </c>
      <c r="D157" s="9">
        <v>19</v>
      </c>
      <c r="E157" s="12" t="s">
        <v>8539</v>
      </c>
      <c r="F157" s="12" t="s">
        <v>44</v>
      </c>
      <c r="G157" s="12" t="s">
        <v>45</v>
      </c>
      <c r="H157" s="12" t="s">
        <v>46</v>
      </c>
      <c r="I157" s="12"/>
      <c r="J157" s="20" t="s">
        <v>3772</v>
      </c>
      <c r="K157" s="20" t="s">
        <v>6358</v>
      </c>
      <c r="L157" t="s">
        <v>7970</v>
      </c>
      <c r="M157" t="s">
        <v>7572</v>
      </c>
      <c r="N157" t="s">
        <v>3849</v>
      </c>
      <c r="O157" t="s">
        <v>3850</v>
      </c>
      <c r="Q157" s="20" t="s">
        <v>7427</v>
      </c>
      <c r="R157" s="20"/>
      <c r="S157" t="s">
        <v>7407</v>
      </c>
      <c r="T157" s="9">
        <v>0</v>
      </c>
      <c r="U157" t="s">
        <v>8434</v>
      </c>
      <c r="V157" t="s">
        <v>8439</v>
      </c>
      <c r="W157" t="s">
        <v>100</v>
      </c>
      <c r="X157" t="s">
        <v>45</v>
      </c>
    </row>
    <row r="158" spans="1:24" x14ac:dyDescent="0.35">
      <c r="A158" t="s">
        <v>1460</v>
      </c>
      <c r="B158" t="s">
        <v>43</v>
      </c>
      <c r="C158" s="9">
        <v>15</v>
      </c>
      <c r="D158" s="9">
        <v>22</v>
      </c>
      <c r="E158" s="12" t="s">
        <v>8539</v>
      </c>
      <c r="F158" s="12" t="s">
        <v>44</v>
      </c>
      <c r="G158" s="12" t="s">
        <v>45</v>
      </c>
      <c r="H158" s="12" t="s">
        <v>46</v>
      </c>
      <c r="I158" s="12"/>
      <c r="J158" s="20" t="s">
        <v>3775</v>
      </c>
      <c r="K158" s="20" t="s">
        <v>6360</v>
      </c>
      <c r="L158" t="s">
        <v>7972</v>
      </c>
      <c r="M158" t="s">
        <v>7555</v>
      </c>
      <c r="N158" t="s">
        <v>3855</v>
      </c>
      <c r="O158" t="s">
        <v>3856</v>
      </c>
      <c r="Q158" s="20" t="s">
        <v>7427</v>
      </c>
      <c r="R158" s="20"/>
      <c r="S158" t="s">
        <v>91</v>
      </c>
      <c r="T158" s="9">
        <v>0</v>
      </c>
      <c r="U158" t="s">
        <v>8434</v>
      </c>
      <c r="V158" t="s">
        <v>8439</v>
      </c>
      <c r="W158" t="s">
        <v>91</v>
      </c>
      <c r="X158" t="s">
        <v>45</v>
      </c>
    </row>
    <row r="159" spans="1:24" x14ac:dyDescent="0.35">
      <c r="A159" t="s">
        <v>1460</v>
      </c>
      <c r="B159" t="s">
        <v>43</v>
      </c>
      <c r="C159" s="9">
        <v>-99</v>
      </c>
      <c r="D159" s="9">
        <v>11</v>
      </c>
      <c r="E159" s="12" t="s">
        <v>8539</v>
      </c>
      <c r="F159" s="12" t="s">
        <v>44</v>
      </c>
      <c r="G159" s="12" t="s">
        <v>45</v>
      </c>
      <c r="H159" s="12" t="s">
        <v>46</v>
      </c>
      <c r="I159" s="12"/>
      <c r="J159" s="20" t="s">
        <v>3767</v>
      </c>
      <c r="K159" s="20" t="s">
        <v>6590</v>
      </c>
      <c r="L159" t="s">
        <v>7975</v>
      </c>
      <c r="M159" t="s">
        <v>7560</v>
      </c>
      <c r="N159" t="s">
        <v>3555</v>
      </c>
      <c r="O159" t="s">
        <v>3840</v>
      </c>
      <c r="Q159" s="20" t="s">
        <v>7427</v>
      </c>
      <c r="R159" s="20"/>
      <c r="S159" t="s">
        <v>91</v>
      </c>
      <c r="T159" s="9">
        <v>0</v>
      </c>
      <c r="U159" t="s">
        <v>8434</v>
      </c>
      <c r="V159" t="s">
        <v>8439</v>
      </c>
      <c r="W159" t="s">
        <v>91</v>
      </c>
      <c r="X159" t="s">
        <v>45</v>
      </c>
    </row>
    <row r="160" spans="1:24" x14ac:dyDescent="0.35">
      <c r="A160" t="s">
        <v>1460</v>
      </c>
      <c r="B160" t="s">
        <v>43</v>
      </c>
      <c r="C160" s="9">
        <v>16</v>
      </c>
      <c r="D160" s="9">
        <v>67</v>
      </c>
      <c r="E160" s="12" t="s">
        <v>8540</v>
      </c>
      <c r="F160" s="12" t="s">
        <v>44</v>
      </c>
      <c r="G160" s="12" t="s">
        <v>45</v>
      </c>
      <c r="H160" s="12" t="s">
        <v>8548</v>
      </c>
      <c r="I160" s="12"/>
      <c r="J160" s="20" t="s">
        <v>3806</v>
      </c>
      <c r="K160" s="20" t="s">
        <v>6521</v>
      </c>
      <c r="L160" t="s">
        <v>7973</v>
      </c>
      <c r="M160" t="s">
        <v>7557</v>
      </c>
      <c r="N160" t="s">
        <v>3911</v>
      </c>
      <c r="O160" t="s">
        <v>3912</v>
      </c>
      <c r="Q160" s="20" t="s">
        <v>7427</v>
      </c>
      <c r="R160" s="20"/>
      <c r="S160" t="s">
        <v>91</v>
      </c>
      <c r="T160" s="9">
        <v>0</v>
      </c>
      <c r="U160" t="s">
        <v>8434</v>
      </c>
      <c r="V160" t="s">
        <v>8439</v>
      </c>
      <c r="W160" t="s">
        <v>91</v>
      </c>
      <c r="X160" t="s">
        <v>45</v>
      </c>
    </row>
    <row r="161" spans="1:25" x14ac:dyDescent="0.35">
      <c r="A161" t="s">
        <v>1460</v>
      </c>
      <c r="B161" t="s">
        <v>43</v>
      </c>
      <c r="C161" s="9">
        <v>17</v>
      </c>
      <c r="D161" s="9">
        <v>68</v>
      </c>
      <c r="E161" s="12" t="s">
        <v>8540</v>
      </c>
      <c r="F161" s="12" t="s">
        <v>44</v>
      </c>
      <c r="G161" s="12" t="s">
        <v>45</v>
      </c>
      <c r="H161" s="12" t="s">
        <v>8548</v>
      </c>
      <c r="I161" s="12"/>
      <c r="J161" s="20" t="s">
        <v>3807</v>
      </c>
      <c r="K161" s="20" t="s">
        <v>6522</v>
      </c>
      <c r="L161" t="s">
        <v>7974</v>
      </c>
      <c r="M161" t="s">
        <v>7558</v>
      </c>
      <c r="N161" t="s">
        <v>3913</v>
      </c>
      <c r="O161" t="s">
        <v>3914</v>
      </c>
      <c r="Q161" s="20" t="s">
        <v>7427</v>
      </c>
      <c r="R161" s="20"/>
      <c r="S161" t="s">
        <v>91</v>
      </c>
      <c r="T161" s="9">
        <v>0</v>
      </c>
      <c r="U161" t="s">
        <v>8434</v>
      </c>
      <c r="V161" t="s">
        <v>8439</v>
      </c>
      <c r="W161" t="s">
        <v>91</v>
      </c>
      <c r="X161" t="s">
        <v>45</v>
      </c>
    </row>
    <row r="162" spans="1:25" x14ac:dyDescent="0.35">
      <c r="A162" t="s">
        <v>1460</v>
      </c>
      <c r="B162" t="s">
        <v>43</v>
      </c>
      <c r="C162" s="9">
        <v>18</v>
      </c>
      <c r="D162" s="9">
        <v>25</v>
      </c>
      <c r="E162" s="12" t="s">
        <v>8539</v>
      </c>
      <c r="F162" s="12" t="s">
        <v>44</v>
      </c>
      <c r="G162" s="12" t="s">
        <v>45</v>
      </c>
      <c r="H162" s="12" t="s">
        <v>46</v>
      </c>
      <c r="I162" s="12"/>
      <c r="J162" s="20" t="s">
        <v>3778</v>
      </c>
      <c r="K162" s="20" t="s">
        <v>6353</v>
      </c>
      <c r="L162" t="s">
        <v>7559</v>
      </c>
      <c r="M162" t="s">
        <v>7559</v>
      </c>
      <c r="N162" t="s">
        <v>3778</v>
      </c>
      <c r="O162" t="s">
        <v>3860</v>
      </c>
      <c r="Q162" s="20" t="s">
        <v>7427</v>
      </c>
      <c r="R162" s="20"/>
      <c r="S162" t="s">
        <v>91</v>
      </c>
      <c r="T162" s="9">
        <v>0</v>
      </c>
      <c r="U162" t="s">
        <v>8434</v>
      </c>
      <c r="V162" t="s">
        <v>8439</v>
      </c>
      <c r="W162" t="s">
        <v>91</v>
      </c>
      <c r="X162" t="s">
        <v>45</v>
      </c>
    </row>
    <row r="163" spans="1:25" x14ac:dyDescent="0.35">
      <c r="A163" t="s">
        <v>1460</v>
      </c>
      <c r="B163" t="s">
        <v>43</v>
      </c>
      <c r="C163" s="9">
        <v>19</v>
      </c>
      <c r="D163" s="9">
        <v>23</v>
      </c>
      <c r="E163" s="12" t="s">
        <v>8539</v>
      </c>
      <c r="F163" s="12" t="s">
        <v>44</v>
      </c>
      <c r="G163" s="12" t="s">
        <v>45</v>
      </c>
      <c r="H163" s="12" t="s">
        <v>46</v>
      </c>
      <c r="I163" s="12"/>
      <c r="J163" s="20" t="s">
        <v>3776</v>
      </c>
      <c r="K163" s="20" t="s">
        <v>6361</v>
      </c>
      <c r="L163" t="s">
        <v>7976</v>
      </c>
      <c r="M163" t="s">
        <v>7561</v>
      </c>
      <c r="N163" t="s">
        <v>3776</v>
      </c>
      <c r="O163" t="s">
        <v>3857</v>
      </c>
      <c r="Q163" s="20" t="s">
        <v>7427</v>
      </c>
      <c r="R163" s="20"/>
      <c r="S163" t="s">
        <v>91</v>
      </c>
      <c r="T163" s="9">
        <v>0</v>
      </c>
      <c r="U163" t="s">
        <v>8434</v>
      </c>
      <c r="V163" t="s">
        <v>8439</v>
      </c>
      <c r="W163" t="s">
        <v>91</v>
      </c>
      <c r="X163" t="s">
        <v>45</v>
      </c>
    </row>
    <row r="164" spans="1:25" x14ac:dyDescent="0.35">
      <c r="A164" t="s">
        <v>1460</v>
      </c>
      <c r="B164" t="s">
        <v>43</v>
      </c>
      <c r="C164" s="9">
        <v>20</v>
      </c>
      <c r="D164" s="9">
        <v>24</v>
      </c>
      <c r="E164" s="12" t="s">
        <v>8539</v>
      </c>
      <c r="F164" s="12" t="s">
        <v>44</v>
      </c>
      <c r="G164" s="12" t="s">
        <v>45</v>
      </c>
      <c r="H164" s="12" t="s">
        <v>46</v>
      </c>
      <c r="I164" s="12"/>
      <c r="J164" s="20" t="s">
        <v>3777</v>
      </c>
      <c r="K164" s="20" t="s">
        <v>6352</v>
      </c>
      <c r="L164" t="s">
        <v>7562</v>
      </c>
      <c r="M164" t="s">
        <v>7562</v>
      </c>
      <c r="N164" t="s">
        <v>3858</v>
      </c>
      <c r="O164" t="s">
        <v>3859</v>
      </c>
      <c r="Q164" s="20" t="s">
        <v>7427</v>
      </c>
      <c r="R164" s="20"/>
      <c r="S164" t="s">
        <v>91</v>
      </c>
      <c r="T164" s="9">
        <v>0</v>
      </c>
      <c r="U164" t="s">
        <v>8434</v>
      </c>
      <c r="V164" t="s">
        <v>8439</v>
      </c>
      <c r="W164" t="s">
        <v>91</v>
      </c>
      <c r="X164" t="s">
        <v>45</v>
      </c>
    </row>
    <row r="165" spans="1:25" x14ac:dyDescent="0.35">
      <c r="A165" t="s">
        <v>1460</v>
      </c>
      <c r="B165" t="s">
        <v>43</v>
      </c>
      <c r="C165" s="9">
        <v>21</v>
      </c>
      <c r="D165" s="9">
        <v>20</v>
      </c>
      <c r="E165" s="12" t="s">
        <v>8539</v>
      </c>
      <c r="F165" s="12" t="s">
        <v>44</v>
      </c>
      <c r="G165" s="12" t="s">
        <v>45</v>
      </c>
      <c r="H165" s="12" t="s">
        <v>46</v>
      </c>
      <c r="I165" s="12"/>
      <c r="J165" s="20" t="s">
        <v>3773</v>
      </c>
      <c r="K165" s="20" t="s">
        <v>8813</v>
      </c>
      <c r="L165" t="s">
        <v>7563</v>
      </c>
      <c r="M165" t="s">
        <v>7563</v>
      </c>
      <c r="N165" t="s">
        <v>3851</v>
      </c>
      <c r="O165" t="s">
        <v>3852</v>
      </c>
      <c r="Q165" t="s">
        <v>7427</v>
      </c>
      <c r="S165" t="s">
        <v>91</v>
      </c>
      <c r="T165" s="9">
        <v>0</v>
      </c>
      <c r="U165" t="s">
        <v>8434</v>
      </c>
      <c r="V165" t="s">
        <v>8439</v>
      </c>
      <c r="W165" t="s">
        <v>91</v>
      </c>
      <c r="X165" t="s">
        <v>45</v>
      </c>
    </row>
    <row r="166" spans="1:25" x14ac:dyDescent="0.35">
      <c r="A166" t="s">
        <v>1460</v>
      </c>
      <c r="B166" t="s">
        <v>43</v>
      </c>
      <c r="C166" s="9">
        <v>-99</v>
      </c>
      <c r="D166" s="9">
        <v>26</v>
      </c>
      <c r="E166" s="12" t="s">
        <v>8539</v>
      </c>
      <c r="F166" s="12" t="s">
        <v>44</v>
      </c>
      <c r="G166" s="12" t="s">
        <v>45</v>
      </c>
      <c r="H166" s="12" t="s">
        <v>46</v>
      </c>
      <c r="I166" s="12"/>
      <c r="J166" s="20" t="s">
        <v>3779</v>
      </c>
      <c r="K166" s="20" t="s">
        <v>6362</v>
      </c>
      <c r="L166" t="s">
        <v>7564</v>
      </c>
      <c r="M166" t="s">
        <v>7564</v>
      </c>
      <c r="N166" t="s">
        <v>3861</v>
      </c>
      <c r="O166" t="s">
        <v>3862</v>
      </c>
      <c r="Q166" s="20" t="s">
        <v>7427</v>
      </c>
      <c r="R166" s="20"/>
      <c r="S166" t="s">
        <v>91</v>
      </c>
      <c r="T166" s="9">
        <v>0</v>
      </c>
      <c r="U166" t="s">
        <v>8434</v>
      </c>
      <c r="V166" t="s">
        <v>8439</v>
      </c>
      <c r="W166" t="s">
        <v>91</v>
      </c>
      <c r="X166" t="s">
        <v>45</v>
      </c>
    </row>
    <row r="167" spans="1:25" x14ac:dyDescent="0.35">
      <c r="A167" t="s">
        <v>1460</v>
      </c>
      <c r="B167" t="s">
        <v>43</v>
      </c>
      <c r="C167" s="9">
        <v>22</v>
      </c>
      <c r="D167" s="9">
        <v>27</v>
      </c>
      <c r="E167" s="12" t="s">
        <v>8539</v>
      </c>
      <c r="F167" s="12" t="s">
        <v>44</v>
      </c>
      <c r="G167" s="12" t="s">
        <v>45</v>
      </c>
      <c r="H167" s="12" t="s">
        <v>46</v>
      </c>
      <c r="I167" s="12"/>
      <c r="J167" s="20" t="s">
        <v>3780</v>
      </c>
      <c r="K167" s="20" t="s">
        <v>6363</v>
      </c>
      <c r="L167" t="s">
        <v>7977</v>
      </c>
      <c r="M167" t="s">
        <v>7565</v>
      </c>
      <c r="N167" t="s">
        <v>3863</v>
      </c>
      <c r="O167" t="s">
        <v>3864</v>
      </c>
      <c r="Q167" s="20" t="s">
        <v>7427</v>
      </c>
      <c r="R167" s="20"/>
      <c r="S167" t="s">
        <v>153</v>
      </c>
      <c r="T167" s="9">
        <v>0</v>
      </c>
      <c r="U167" t="s">
        <v>8434</v>
      </c>
      <c r="V167" t="s">
        <v>8439</v>
      </c>
      <c r="W167" t="s">
        <v>153</v>
      </c>
      <c r="X167" t="s">
        <v>45</v>
      </c>
    </row>
    <row r="168" spans="1:25" x14ac:dyDescent="0.35">
      <c r="A168" t="s">
        <v>1460</v>
      </c>
      <c r="B168" t="s">
        <v>43</v>
      </c>
      <c r="C168" s="9">
        <v>23</v>
      </c>
      <c r="D168" s="9">
        <v>28</v>
      </c>
      <c r="E168" s="12" t="s">
        <v>8539</v>
      </c>
      <c r="F168" s="12" t="s">
        <v>44</v>
      </c>
      <c r="G168" s="12" t="s">
        <v>45</v>
      </c>
      <c r="H168" s="12" t="s">
        <v>46</v>
      </c>
      <c r="I168" s="12"/>
      <c r="J168" s="20" t="s">
        <v>3781</v>
      </c>
      <c r="K168" s="20" t="s">
        <v>6364</v>
      </c>
      <c r="L168" t="s">
        <v>7978</v>
      </c>
      <c r="M168" t="s">
        <v>7566</v>
      </c>
      <c r="N168" t="s">
        <v>3865</v>
      </c>
      <c r="O168" t="s">
        <v>3866</v>
      </c>
      <c r="Q168" s="20" t="s">
        <v>7427</v>
      </c>
      <c r="R168" s="20"/>
      <c r="S168" t="s">
        <v>153</v>
      </c>
      <c r="T168" s="9">
        <v>0</v>
      </c>
      <c r="U168" t="s">
        <v>8434</v>
      </c>
      <c r="V168" t="s">
        <v>8439</v>
      </c>
      <c r="W168" t="s">
        <v>153</v>
      </c>
      <c r="X168" t="s">
        <v>45</v>
      </c>
    </row>
    <row r="169" spans="1:25" x14ac:dyDescent="0.35">
      <c r="A169" t="s">
        <v>1460</v>
      </c>
      <c r="B169" t="s">
        <v>43</v>
      </c>
      <c r="C169" s="9">
        <v>24</v>
      </c>
      <c r="D169" s="9">
        <v>29</v>
      </c>
      <c r="E169" s="12" t="s">
        <v>8539</v>
      </c>
      <c r="F169" s="12" t="s">
        <v>44</v>
      </c>
      <c r="G169" s="12" t="s">
        <v>45</v>
      </c>
      <c r="H169" s="12" t="s">
        <v>46</v>
      </c>
      <c r="I169" s="12"/>
      <c r="J169" s="20" t="s">
        <v>3782</v>
      </c>
      <c r="K169" s="20" t="s">
        <v>8864</v>
      </c>
      <c r="L169" t="s">
        <v>7567</v>
      </c>
      <c r="M169" t="s">
        <v>7567</v>
      </c>
      <c r="N169" t="s">
        <v>3867</v>
      </c>
      <c r="O169" t="s">
        <v>3868</v>
      </c>
      <c r="Q169" s="20" t="s">
        <v>7427</v>
      </c>
      <c r="R169" s="20"/>
      <c r="S169" t="s">
        <v>91</v>
      </c>
      <c r="T169" s="9">
        <v>0</v>
      </c>
      <c r="U169" t="s">
        <v>8434</v>
      </c>
      <c r="V169" t="s">
        <v>8439</v>
      </c>
      <c r="W169" t="s">
        <v>91</v>
      </c>
      <c r="X169" t="s">
        <v>45</v>
      </c>
    </row>
    <row r="170" spans="1:25" x14ac:dyDescent="0.35">
      <c r="A170" t="s">
        <v>1460</v>
      </c>
      <c r="B170" t="s">
        <v>43</v>
      </c>
      <c r="C170" s="9">
        <v>25</v>
      </c>
      <c r="D170" s="9">
        <v>30</v>
      </c>
      <c r="E170" t="str">
        <f>F170&amp;"."&amp;G170&amp;"."&amp;H170&amp;"."&amp;I170&amp;"."&amp;J170</f>
        <v>EXPERIMENT.METADATA.GENERAL..metadata_notes</v>
      </c>
      <c r="F170" t="s">
        <v>44</v>
      </c>
      <c r="G170" t="s">
        <v>45</v>
      </c>
      <c r="H170" t="s">
        <v>46</v>
      </c>
      <c r="I170" t="s">
        <v>6</v>
      </c>
      <c r="J170" t="s">
        <v>8626</v>
      </c>
      <c r="K170" t="s">
        <v>9050</v>
      </c>
      <c r="L170">
        <v>99</v>
      </c>
      <c r="M170" t="s">
        <v>6</v>
      </c>
      <c r="N170" t="s">
        <v>8627</v>
      </c>
      <c r="O170" s="11" t="s">
        <v>8628</v>
      </c>
      <c r="Q170" t="s">
        <v>7427</v>
      </c>
      <c r="S170" t="s">
        <v>91</v>
      </c>
      <c r="T170" s="9">
        <v>0</v>
      </c>
      <c r="U170" t="s">
        <v>8434</v>
      </c>
      <c r="V170" t="s">
        <v>8439</v>
      </c>
      <c r="W170" t="s">
        <v>91</v>
      </c>
      <c r="X170" t="s">
        <v>45</v>
      </c>
    </row>
    <row r="171" spans="1:25" x14ac:dyDescent="0.35">
      <c r="A171" t="s">
        <v>1460</v>
      </c>
      <c r="B171" t="s">
        <v>43</v>
      </c>
      <c r="C171" s="9">
        <v>-99</v>
      </c>
      <c r="D171" s="9">
        <v>21</v>
      </c>
      <c r="E171" s="12" t="s">
        <v>8539</v>
      </c>
      <c r="F171" s="12" t="s">
        <v>44</v>
      </c>
      <c r="G171" s="12" t="s">
        <v>45</v>
      </c>
      <c r="H171" s="12" t="s">
        <v>46</v>
      </c>
      <c r="I171" s="12"/>
      <c r="J171" s="20" t="s">
        <v>3774</v>
      </c>
      <c r="K171" s="20" t="s">
        <v>6351</v>
      </c>
      <c r="L171" t="s">
        <v>7556</v>
      </c>
      <c r="M171" t="s">
        <v>7556</v>
      </c>
      <c r="N171" t="s">
        <v>3853</v>
      </c>
      <c r="O171" t="s">
        <v>3854</v>
      </c>
      <c r="Q171" t="s">
        <v>7427</v>
      </c>
      <c r="S171" t="s">
        <v>91</v>
      </c>
      <c r="T171" s="9">
        <v>0</v>
      </c>
      <c r="U171" t="s">
        <v>8434</v>
      </c>
      <c r="V171" t="s">
        <v>8439</v>
      </c>
      <c r="W171" t="s">
        <v>92</v>
      </c>
      <c r="X171" t="s">
        <v>45</v>
      </c>
      <c r="Y171" t="s">
        <v>8902</v>
      </c>
    </row>
    <row r="172" spans="1:25" s="147" customFormat="1" x14ac:dyDescent="0.35">
      <c r="A172" s="147" t="s">
        <v>8901</v>
      </c>
      <c r="C172" s="185">
        <v>0</v>
      </c>
      <c r="D172" s="185">
        <v>0</v>
      </c>
      <c r="E172" s="161"/>
      <c r="F172" s="161"/>
      <c r="G172" s="161"/>
      <c r="H172" s="161"/>
      <c r="I172" s="161"/>
      <c r="J172" s="163" t="s">
        <v>8878</v>
      </c>
      <c r="K172" s="177" t="s">
        <v>1920</v>
      </c>
      <c r="L172" s="177" t="s">
        <v>2120</v>
      </c>
      <c r="M172" s="163" t="s">
        <v>7625</v>
      </c>
      <c r="N172" s="163" t="s">
        <v>8874</v>
      </c>
      <c r="O172" s="163" t="s">
        <v>8875</v>
      </c>
      <c r="P172" s="163"/>
      <c r="Q172" s="177" t="s">
        <v>7427</v>
      </c>
      <c r="R172" s="177"/>
      <c r="S172" s="163" t="s">
        <v>7407</v>
      </c>
      <c r="T172" s="178" t="s">
        <v>8433</v>
      </c>
      <c r="U172" s="177" t="s">
        <v>8435</v>
      </c>
      <c r="V172" s="177" t="s">
        <v>8438</v>
      </c>
      <c r="W172" s="147" t="s">
        <v>91</v>
      </c>
      <c r="X172" s="147" t="s">
        <v>45</v>
      </c>
    </row>
    <row r="173" spans="1:25" s="147" customFormat="1" x14ac:dyDescent="0.35">
      <c r="A173" s="147" t="s">
        <v>8901</v>
      </c>
      <c r="C173" s="185">
        <v>1</v>
      </c>
      <c r="D173" s="185">
        <v>0</v>
      </c>
      <c r="E173" s="161"/>
      <c r="F173" s="161"/>
      <c r="G173" s="161"/>
      <c r="H173" s="161"/>
      <c r="I173" s="161"/>
      <c r="J173" s="163" t="s">
        <v>8613</v>
      </c>
      <c r="K173" s="163" t="s">
        <v>8888</v>
      </c>
      <c r="L173" s="177" t="s">
        <v>2120</v>
      </c>
      <c r="M173" s="163" t="s">
        <v>7625</v>
      </c>
      <c r="N173" s="163" t="s">
        <v>6641</v>
      </c>
      <c r="O173" s="163" t="s">
        <v>278</v>
      </c>
      <c r="P173" s="163" t="s">
        <v>2301</v>
      </c>
      <c r="Q173" s="177" t="s">
        <v>7427</v>
      </c>
      <c r="R173" s="177"/>
      <c r="S173" s="163" t="s">
        <v>91</v>
      </c>
      <c r="T173" s="178" t="s">
        <v>8433</v>
      </c>
      <c r="U173" s="177" t="s">
        <v>8435</v>
      </c>
      <c r="V173" s="177" t="s">
        <v>8438</v>
      </c>
      <c r="W173" s="147" t="s">
        <v>91</v>
      </c>
      <c r="X173" s="147" t="s">
        <v>45</v>
      </c>
    </row>
    <row r="174" spans="1:25" x14ac:dyDescent="0.35">
      <c r="A174" s="147" t="s">
        <v>8901</v>
      </c>
      <c r="B174" s="147"/>
      <c r="C174" s="185">
        <v>2</v>
      </c>
      <c r="D174" s="185">
        <v>0</v>
      </c>
      <c r="E174" s="161"/>
      <c r="F174" s="161"/>
      <c r="G174" s="161"/>
      <c r="H174" s="161"/>
      <c r="I174" s="161"/>
      <c r="J174" s="163" t="s">
        <v>119</v>
      </c>
      <c r="K174" s="177" t="s">
        <v>1954</v>
      </c>
      <c r="L174" s="177" t="s">
        <v>8336</v>
      </c>
      <c r="M174" s="163" t="s">
        <v>2136</v>
      </c>
      <c r="N174" s="163" t="s">
        <v>324</v>
      </c>
      <c r="O174" s="163" t="s">
        <v>325</v>
      </c>
      <c r="P174" s="163" t="s">
        <v>2320</v>
      </c>
      <c r="Q174" s="177" t="s">
        <v>7427</v>
      </c>
      <c r="R174" s="177"/>
      <c r="S174" s="163" t="s">
        <v>91</v>
      </c>
      <c r="T174" s="178" t="s">
        <v>8433</v>
      </c>
      <c r="U174" s="177" t="s">
        <v>8435</v>
      </c>
      <c r="V174" s="177" t="s">
        <v>8438</v>
      </c>
      <c r="W174" s="147" t="s">
        <v>100</v>
      </c>
      <c r="X174" s="147" t="s">
        <v>54</v>
      </c>
    </row>
    <row r="175" spans="1:25" s="147" customFormat="1" x14ac:dyDescent="0.35">
      <c r="A175" s="147" t="s">
        <v>8901</v>
      </c>
      <c r="C175" s="185">
        <v>3</v>
      </c>
      <c r="D175" s="185">
        <v>0</v>
      </c>
      <c r="E175" s="161"/>
      <c r="F175" s="161"/>
      <c r="G175" s="161"/>
      <c r="H175" s="161"/>
      <c r="I175" s="161"/>
      <c r="J175" s="163" t="s">
        <v>8894</v>
      </c>
      <c r="K175" s="177" t="s">
        <v>8899</v>
      </c>
      <c r="L175" s="177" t="s">
        <v>2120</v>
      </c>
      <c r="M175" s="163" t="s">
        <v>7625</v>
      </c>
      <c r="N175" s="163" t="s">
        <v>8897</v>
      </c>
      <c r="O175" s="163" t="s">
        <v>8890</v>
      </c>
      <c r="P175" s="163"/>
      <c r="Q175" s="177" t="s">
        <v>7427</v>
      </c>
      <c r="R175" s="177"/>
      <c r="S175" s="163" t="s">
        <v>7407</v>
      </c>
      <c r="T175" s="178" t="s">
        <v>8433</v>
      </c>
      <c r="U175" s="177" t="s">
        <v>8435</v>
      </c>
      <c r="V175" s="177" t="s">
        <v>8438</v>
      </c>
      <c r="W175" s="147" t="s">
        <v>91</v>
      </c>
      <c r="X175" s="147" t="s">
        <v>54</v>
      </c>
    </row>
    <row r="176" spans="1:25" s="147" customFormat="1" x14ac:dyDescent="0.35">
      <c r="A176" s="147" t="s">
        <v>8901</v>
      </c>
      <c r="C176" s="185">
        <v>4</v>
      </c>
      <c r="D176" s="185">
        <v>0</v>
      </c>
      <c r="E176" s="161"/>
      <c r="F176" s="161"/>
      <c r="G176" s="161"/>
      <c r="H176" s="161"/>
      <c r="I176" s="161"/>
      <c r="J176" s="163" t="s">
        <v>8964</v>
      </c>
      <c r="K176" s="163" t="s">
        <v>8965</v>
      </c>
      <c r="L176" s="177"/>
      <c r="M176" s="163"/>
      <c r="N176" s="163" t="s">
        <v>8845</v>
      </c>
      <c r="O176" s="163" t="s">
        <v>8846</v>
      </c>
      <c r="P176" s="163"/>
      <c r="Q176" s="177" t="s">
        <v>7427</v>
      </c>
      <c r="R176" s="177"/>
      <c r="S176" s="163" t="s">
        <v>7407</v>
      </c>
      <c r="T176" s="178" t="s">
        <v>8433</v>
      </c>
      <c r="U176" s="177" t="s">
        <v>8435</v>
      </c>
      <c r="V176" s="177" t="s">
        <v>8438</v>
      </c>
      <c r="W176" s="147" t="s">
        <v>91</v>
      </c>
      <c r="X176" s="147" t="s">
        <v>54</v>
      </c>
    </row>
    <row r="177" spans="1:24" s="147" customFormat="1" x14ac:dyDescent="0.35">
      <c r="A177" s="147" t="s">
        <v>8901</v>
      </c>
      <c r="C177" s="185">
        <v>5</v>
      </c>
      <c r="D177" s="185">
        <v>0</v>
      </c>
      <c r="E177" s="161"/>
      <c r="F177" s="161"/>
      <c r="G177" s="161"/>
      <c r="H177" s="161"/>
      <c r="I177" s="161"/>
      <c r="J177" s="163" t="s">
        <v>116</v>
      </c>
      <c r="K177" s="163" t="s">
        <v>6456</v>
      </c>
      <c r="L177" s="163" t="s">
        <v>8334</v>
      </c>
      <c r="M177" s="163" t="s">
        <v>2136</v>
      </c>
      <c r="N177" s="163" t="s">
        <v>318</v>
      </c>
      <c r="O177" s="163" t="s">
        <v>319</v>
      </c>
      <c r="P177" s="163" t="s">
        <v>2204</v>
      </c>
      <c r="Q177" s="177" t="s">
        <v>7427</v>
      </c>
      <c r="R177" s="177"/>
      <c r="S177" s="147" t="s">
        <v>7407</v>
      </c>
      <c r="T177" s="178" t="s">
        <v>8433</v>
      </c>
      <c r="U177" s="177" t="s">
        <v>8435</v>
      </c>
      <c r="V177" s="177" t="s">
        <v>8438</v>
      </c>
      <c r="W177" s="147" t="s">
        <v>91</v>
      </c>
      <c r="X177" s="147" t="s">
        <v>54</v>
      </c>
    </row>
    <row r="178" spans="1:24" x14ac:dyDescent="0.35">
      <c r="A178" t="s">
        <v>8901</v>
      </c>
      <c r="B178" t="s">
        <v>2040</v>
      </c>
      <c r="C178" s="185">
        <v>6</v>
      </c>
      <c r="D178" s="9">
        <v>52</v>
      </c>
      <c r="E178" s="12" t="s">
        <v>8543</v>
      </c>
      <c r="F178" s="12" t="s">
        <v>44</v>
      </c>
      <c r="G178" s="12" t="s">
        <v>45</v>
      </c>
      <c r="H178" s="12" t="s">
        <v>2040</v>
      </c>
      <c r="I178" s="12"/>
      <c r="J178" s="153" t="s">
        <v>6374</v>
      </c>
      <c r="K178" s="153" t="s">
        <v>8887</v>
      </c>
      <c r="L178" s="172"/>
      <c r="M178" s="153" t="s">
        <v>2128</v>
      </c>
      <c r="N178" s="153" t="s">
        <v>2282</v>
      </c>
      <c r="O178" s="153" t="s">
        <v>2279</v>
      </c>
      <c r="P178" s="153" t="s">
        <v>2304</v>
      </c>
      <c r="Q178" s="20" t="s">
        <v>7427</v>
      </c>
      <c r="R178" s="20"/>
      <c r="S178" s="294" t="s">
        <v>91</v>
      </c>
      <c r="T178" s="293" t="s">
        <v>8433</v>
      </c>
      <c r="U178" s="292" t="s">
        <v>8434</v>
      </c>
      <c r="V178" s="177" t="s">
        <v>8438</v>
      </c>
      <c r="W178" t="s">
        <v>91</v>
      </c>
      <c r="X178" t="s">
        <v>45</v>
      </c>
    </row>
    <row r="179" spans="1:24" s="147" customFormat="1" x14ac:dyDescent="0.35">
      <c r="A179" s="147" t="s">
        <v>8893</v>
      </c>
      <c r="C179" s="185">
        <v>0</v>
      </c>
      <c r="D179" s="185">
        <v>0</v>
      </c>
      <c r="E179" s="161"/>
      <c r="F179" s="161"/>
      <c r="G179" s="161"/>
      <c r="H179" s="161"/>
      <c r="I179" s="161"/>
      <c r="J179" s="163" t="s">
        <v>8894</v>
      </c>
      <c r="K179" s="177" t="s">
        <v>1920</v>
      </c>
      <c r="L179" s="177" t="s">
        <v>2120</v>
      </c>
      <c r="M179" s="163" t="s">
        <v>7625</v>
      </c>
      <c r="N179" s="163" t="s">
        <v>8897</v>
      </c>
      <c r="O179" s="163" t="s">
        <v>8890</v>
      </c>
      <c r="P179" s="163"/>
      <c r="Q179" s="177" t="s">
        <v>7427</v>
      </c>
      <c r="R179" s="177"/>
      <c r="S179" s="163" t="s">
        <v>7407</v>
      </c>
      <c r="T179" s="178" t="s">
        <v>8433</v>
      </c>
      <c r="U179" s="177" t="s">
        <v>8435</v>
      </c>
      <c r="V179" s="177" t="s">
        <v>8438</v>
      </c>
      <c r="W179" s="147" t="s">
        <v>91</v>
      </c>
      <c r="X179" s="147" t="s">
        <v>45</v>
      </c>
    </row>
    <row r="180" spans="1:24" s="147" customFormat="1" x14ac:dyDescent="0.35">
      <c r="A180" s="147" t="s">
        <v>8893</v>
      </c>
      <c r="C180" s="185">
        <v>1</v>
      </c>
      <c r="D180" s="185">
        <v>0</v>
      </c>
      <c r="E180" s="161"/>
      <c r="F180" s="161"/>
      <c r="G180" s="161"/>
      <c r="H180" s="161"/>
      <c r="I180" s="161"/>
      <c r="J180" s="163" t="s">
        <v>8613</v>
      </c>
      <c r="K180" s="163" t="s">
        <v>8888</v>
      </c>
      <c r="L180" s="177" t="s">
        <v>2120</v>
      </c>
      <c r="M180" s="163" t="s">
        <v>7625</v>
      </c>
      <c r="N180" s="163" t="s">
        <v>6641</v>
      </c>
      <c r="O180" s="163" t="s">
        <v>278</v>
      </c>
      <c r="P180" s="163" t="s">
        <v>2301</v>
      </c>
      <c r="Q180" s="177" t="s">
        <v>7427</v>
      </c>
      <c r="R180" s="177"/>
      <c r="S180" s="163" t="s">
        <v>91</v>
      </c>
      <c r="T180" s="178" t="s">
        <v>8433</v>
      </c>
      <c r="U180" s="177" t="s">
        <v>8435</v>
      </c>
      <c r="V180" s="177" t="s">
        <v>8438</v>
      </c>
      <c r="W180" s="147" t="s">
        <v>91</v>
      </c>
      <c r="X180" s="147" t="s">
        <v>45</v>
      </c>
    </row>
    <row r="181" spans="1:24" x14ac:dyDescent="0.35">
      <c r="A181" s="147" t="s">
        <v>8893</v>
      </c>
      <c r="B181" s="147" t="s">
        <v>2040</v>
      </c>
      <c r="C181" s="185">
        <v>2</v>
      </c>
      <c r="D181" s="185">
        <v>0</v>
      </c>
      <c r="E181" s="161"/>
      <c r="F181" s="161"/>
      <c r="G181" s="161"/>
      <c r="H181" s="161"/>
      <c r="I181" s="161"/>
      <c r="J181" s="163" t="s">
        <v>119</v>
      </c>
      <c r="K181" s="177" t="s">
        <v>1954</v>
      </c>
      <c r="L181" s="177" t="s">
        <v>8336</v>
      </c>
      <c r="M181" s="163" t="s">
        <v>2136</v>
      </c>
      <c r="N181" s="163" t="s">
        <v>324</v>
      </c>
      <c r="O181" s="163" t="s">
        <v>325</v>
      </c>
      <c r="P181" s="163" t="s">
        <v>2320</v>
      </c>
      <c r="Q181" s="177" t="s">
        <v>7427</v>
      </c>
      <c r="R181" s="177"/>
      <c r="S181" s="163" t="s">
        <v>91</v>
      </c>
      <c r="T181" s="178" t="s">
        <v>8433</v>
      </c>
      <c r="U181" s="177" t="s">
        <v>8435</v>
      </c>
      <c r="V181" s="177" t="s">
        <v>8438</v>
      </c>
      <c r="W181" s="147" t="s">
        <v>100</v>
      </c>
      <c r="X181" s="147" t="s">
        <v>54</v>
      </c>
    </row>
    <row r="182" spans="1:24" s="147" customFormat="1" x14ac:dyDescent="0.35">
      <c r="A182" s="147" t="s">
        <v>8893</v>
      </c>
      <c r="C182" s="185">
        <v>3</v>
      </c>
      <c r="D182" s="185">
        <v>0</v>
      </c>
      <c r="E182" s="161"/>
      <c r="F182" s="161"/>
      <c r="G182" s="161"/>
      <c r="H182" s="161"/>
      <c r="I182" s="161"/>
      <c r="J182" s="163" t="s">
        <v>8895</v>
      </c>
      <c r="K182" s="177" t="s">
        <v>8896</v>
      </c>
      <c r="L182" s="177" t="s">
        <v>2120</v>
      </c>
      <c r="M182" s="163" t="s">
        <v>7625</v>
      </c>
      <c r="N182" s="163" t="s">
        <v>8898</v>
      </c>
      <c r="O182" s="163" t="s">
        <v>8890</v>
      </c>
      <c r="P182" s="163"/>
      <c r="Q182" s="177" t="s">
        <v>7427</v>
      </c>
      <c r="R182" s="177"/>
      <c r="S182" s="163" t="s">
        <v>7407</v>
      </c>
      <c r="T182" s="178" t="s">
        <v>8433</v>
      </c>
      <c r="U182" s="177" t="s">
        <v>8435</v>
      </c>
      <c r="V182" s="177" t="s">
        <v>8438</v>
      </c>
      <c r="W182" s="147" t="s">
        <v>91</v>
      </c>
      <c r="X182" s="147" t="s">
        <v>45</v>
      </c>
    </row>
    <row r="183" spans="1:24" x14ac:dyDescent="0.35">
      <c r="A183" t="s">
        <v>8893</v>
      </c>
      <c r="B183" t="s">
        <v>43</v>
      </c>
      <c r="C183" s="185">
        <v>4</v>
      </c>
      <c r="D183" s="9">
        <v>13</v>
      </c>
      <c r="E183" s="12" t="s">
        <v>8539</v>
      </c>
      <c r="F183" s="12" t="s">
        <v>44</v>
      </c>
      <c r="G183" s="12" t="s">
        <v>45</v>
      </c>
      <c r="H183" s="12" t="s">
        <v>46</v>
      </c>
      <c r="I183" s="12"/>
      <c r="J183" s="20" t="s">
        <v>99</v>
      </c>
      <c r="K183" s="153" t="s">
        <v>9047</v>
      </c>
      <c r="L183" t="s">
        <v>7568</v>
      </c>
      <c r="M183" s="156" t="s">
        <v>7568</v>
      </c>
      <c r="N183" s="153" t="s">
        <v>289</v>
      </c>
      <c r="O183" s="153" t="s">
        <v>290</v>
      </c>
      <c r="P183" s="153" t="s">
        <v>2118</v>
      </c>
      <c r="Q183" s="20" t="s">
        <v>7427</v>
      </c>
      <c r="R183" s="20"/>
      <c r="S183" s="153" t="s">
        <v>91</v>
      </c>
      <c r="T183" s="154">
        <v>0</v>
      </c>
      <c r="U183" s="20" t="s">
        <v>8434</v>
      </c>
      <c r="V183" s="20" t="s">
        <v>8439</v>
      </c>
      <c r="W183" t="s">
        <v>91</v>
      </c>
      <c r="X183" t="s">
        <v>45</v>
      </c>
    </row>
    <row r="184" spans="1:24" x14ac:dyDescent="0.35">
      <c r="A184" t="s">
        <v>8893</v>
      </c>
      <c r="B184" t="s">
        <v>2040</v>
      </c>
      <c r="C184" s="185">
        <v>5</v>
      </c>
      <c r="D184" s="9">
        <v>53</v>
      </c>
      <c r="E184" s="12" t="s">
        <v>8543</v>
      </c>
      <c r="F184" s="12" t="s">
        <v>44</v>
      </c>
      <c r="G184" s="12" t="s">
        <v>45</v>
      </c>
      <c r="H184" s="12" t="s">
        <v>2040</v>
      </c>
      <c r="I184" s="12"/>
      <c r="J184" s="153" t="s">
        <v>1987</v>
      </c>
      <c r="K184" s="153" t="s">
        <v>2057</v>
      </c>
      <c r="L184" s="153" t="s">
        <v>8171</v>
      </c>
      <c r="M184" s="156" t="s">
        <v>2130</v>
      </c>
      <c r="N184" s="153" t="s">
        <v>2283</v>
      </c>
      <c r="O184" s="153" t="s">
        <v>2280</v>
      </c>
      <c r="P184" s="153" t="s">
        <v>2305</v>
      </c>
      <c r="Q184" s="20" t="s">
        <v>7427</v>
      </c>
      <c r="R184" s="20"/>
      <c r="S184" s="20" t="s">
        <v>7406</v>
      </c>
      <c r="T184" s="154">
        <v>0</v>
      </c>
      <c r="U184" s="20" t="s">
        <v>8434</v>
      </c>
      <c r="V184" s="20" t="s">
        <v>8439</v>
      </c>
      <c r="W184" t="s">
        <v>2281</v>
      </c>
      <c r="X184" t="s">
        <v>45</v>
      </c>
    </row>
    <row r="185" spans="1:24" s="27" customFormat="1" x14ac:dyDescent="0.35">
      <c r="A185" s="27" t="s">
        <v>8893</v>
      </c>
      <c r="B185" s="27" t="s">
        <v>2040</v>
      </c>
      <c r="C185" s="175">
        <v>-99</v>
      </c>
      <c r="D185" s="175">
        <v>54</v>
      </c>
      <c r="E185" s="291" t="s">
        <v>8543</v>
      </c>
      <c r="F185" s="291" t="s">
        <v>44</v>
      </c>
      <c r="G185" s="291" t="s">
        <v>45</v>
      </c>
      <c r="H185" s="291" t="s">
        <v>2040</v>
      </c>
      <c r="I185" s="291"/>
      <c r="J185" s="158" t="s">
        <v>1988</v>
      </c>
      <c r="K185" s="27" t="s">
        <v>8724</v>
      </c>
      <c r="L185" s="158" t="s">
        <v>8176</v>
      </c>
      <c r="M185" s="158" t="s">
        <v>8178</v>
      </c>
      <c r="N185" s="158" t="s">
        <v>2286</v>
      </c>
      <c r="O185" s="158" t="s">
        <v>2287</v>
      </c>
      <c r="P185" s="158" t="s">
        <v>2459</v>
      </c>
      <c r="Q185" s="21" t="s">
        <v>7427</v>
      </c>
      <c r="R185" s="21"/>
      <c r="S185" s="21" t="s">
        <v>7407</v>
      </c>
      <c r="T185" s="166">
        <v>0</v>
      </c>
      <c r="U185" s="21" t="s">
        <v>8434</v>
      </c>
      <c r="V185" s="21" t="s">
        <v>8439</v>
      </c>
      <c r="W185" s="27" t="s">
        <v>100</v>
      </c>
      <c r="X185" s="27" t="s">
        <v>45</v>
      </c>
    </row>
    <row r="186" spans="1:24" x14ac:dyDescent="0.35">
      <c r="A186" t="s">
        <v>8893</v>
      </c>
      <c r="B186" t="s">
        <v>2040</v>
      </c>
      <c r="C186" s="185">
        <v>3</v>
      </c>
      <c r="D186" s="9">
        <v>55</v>
      </c>
      <c r="E186" s="12" t="s">
        <v>8543</v>
      </c>
      <c r="F186" s="12" t="s">
        <v>44</v>
      </c>
      <c r="G186" s="12" t="s">
        <v>45</v>
      </c>
      <c r="H186" s="12" t="s">
        <v>2040</v>
      </c>
      <c r="I186" s="12"/>
      <c r="J186" s="153" t="s">
        <v>1989</v>
      </c>
      <c r="K186" s="153" t="s">
        <v>1997</v>
      </c>
      <c r="L186" s="153" t="s">
        <v>8170</v>
      </c>
      <c r="M186" s="156" t="s">
        <v>7759</v>
      </c>
      <c r="N186" s="153" t="s">
        <v>2284</v>
      </c>
      <c r="O186" s="153" t="s">
        <v>2285</v>
      </c>
      <c r="P186" s="153" t="s">
        <v>2306</v>
      </c>
      <c r="Q186" s="20" t="s">
        <v>7427</v>
      </c>
      <c r="R186" s="20"/>
      <c r="S186" s="20" t="s">
        <v>7406</v>
      </c>
      <c r="T186" s="154">
        <v>0</v>
      </c>
      <c r="U186" s="20" t="s">
        <v>8434</v>
      </c>
      <c r="V186" s="20" t="s">
        <v>8439</v>
      </c>
      <c r="W186" t="s">
        <v>139</v>
      </c>
      <c r="X186" t="s">
        <v>45</v>
      </c>
    </row>
    <row r="187" spans="1:24" x14ac:dyDescent="0.35">
      <c r="A187" t="s">
        <v>8893</v>
      </c>
      <c r="B187" t="s">
        <v>2040</v>
      </c>
      <c r="C187" s="185">
        <v>4</v>
      </c>
      <c r="D187" s="9">
        <v>56</v>
      </c>
      <c r="E187" s="12" t="s">
        <v>8543</v>
      </c>
      <c r="F187" s="12" t="s">
        <v>44</v>
      </c>
      <c r="G187" s="12" t="s">
        <v>45</v>
      </c>
      <c r="H187" s="12" t="s">
        <v>2040</v>
      </c>
      <c r="I187" s="12"/>
      <c r="J187" t="s">
        <v>3801</v>
      </c>
      <c r="K187" s="20" t="s">
        <v>8891</v>
      </c>
      <c r="L187" t="s">
        <v>7760</v>
      </c>
      <c r="M187" s="96" t="s">
        <v>7760</v>
      </c>
      <c r="N187" t="s">
        <v>3903</v>
      </c>
      <c r="O187" t="s">
        <v>3904</v>
      </c>
      <c r="Q187" s="20" t="s">
        <v>7427</v>
      </c>
      <c r="R187" s="20"/>
      <c r="S187" s="20" t="s">
        <v>7406</v>
      </c>
      <c r="T187" s="154">
        <v>0</v>
      </c>
      <c r="U187" s="20" t="s">
        <v>8434</v>
      </c>
      <c r="V187" s="20" t="s">
        <v>8439</v>
      </c>
      <c r="W187" t="s">
        <v>139</v>
      </c>
      <c r="X187" t="s">
        <v>45</v>
      </c>
    </row>
    <row r="188" spans="1:24" x14ac:dyDescent="0.35">
      <c r="A188" t="s">
        <v>8893</v>
      </c>
      <c r="B188" t="s">
        <v>2040</v>
      </c>
      <c r="C188" s="185">
        <v>8</v>
      </c>
      <c r="D188" s="9">
        <v>57</v>
      </c>
      <c r="E188" s="12" t="s">
        <v>8543</v>
      </c>
      <c r="F188" s="12" t="s">
        <v>44</v>
      </c>
      <c r="G188" s="12" t="s">
        <v>45</v>
      </c>
      <c r="H188" s="12" t="s">
        <v>2040</v>
      </c>
      <c r="I188" s="12"/>
      <c r="J188" t="s">
        <v>3802</v>
      </c>
      <c r="K188" s="20" t="s">
        <v>8892</v>
      </c>
      <c r="L188" t="s">
        <v>7761</v>
      </c>
      <c r="M188" s="96" t="s">
        <v>7761</v>
      </c>
      <c r="N188" t="s">
        <v>3905</v>
      </c>
      <c r="O188" t="s">
        <v>3906</v>
      </c>
      <c r="Q188" s="20" t="s">
        <v>7427</v>
      </c>
      <c r="R188" s="20"/>
      <c r="S188" s="20" t="s">
        <v>7406</v>
      </c>
      <c r="T188" s="154">
        <v>0</v>
      </c>
      <c r="U188" s="20" t="s">
        <v>8434</v>
      </c>
      <c r="V188" s="20" t="s">
        <v>8439</v>
      </c>
      <c r="W188" t="s">
        <v>164</v>
      </c>
      <c r="X188" t="s">
        <v>45</v>
      </c>
    </row>
    <row r="189" spans="1:24" x14ac:dyDescent="0.35">
      <c r="A189" t="s">
        <v>8893</v>
      </c>
      <c r="B189" t="s">
        <v>2040</v>
      </c>
      <c r="C189" s="185">
        <v>9</v>
      </c>
      <c r="D189" s="9">
        <v>58</v>
      </c>
      <c r="E189" s="12" t="s">
        <v>8543</v>
      </c>
      <c r="F189" s="12" t="s">
        <v>44</v>
      </c>
      <c r="G189" s="12" t="s">
        <v>45</v>
      </c>
      <c r="H189" s="12" t="s">
        <v>2040</v>
      </c>
      <c r="I189" s="12"/>
      <c r="J189" t="s">
        <v>3803</v>
      </c>
      <c r="K189" s="20" t="s">
        <v>6545</v>
      </c>
      <c r="L189" t="s">
        <v>8172</v>
      </c>
      <c r="M189" s="96" t="s">
        <v>7762</v>
      </c>
      <c r="N189" t="s">
        <v>3907</v>
      </c>
      <c r="O189" t="s">
        <v>3908</v>
      </c>
      <c r="Q189" s="20" t="s">
        <v>7427</v>
      </c>
      <c r="R189" s="20"/>
      <c r="S189" s="20" t="s">
        <v>7406</v>
      </c>
      <c r="T189" s="154">
        <v>0</v>
      </c>
      <c r="U189" s="20" t="s">
        <v>8434</v>
      </c>
      <c r="V189" s="20" t="s">
        <v>8439</v>
      </c>
      <c r="W189" t="s">
        <v>164</v>
      </c>
      <c r="X189" t="s">
        <v>45</v>
      </c>
    </row>
    <row r="190" spans="1:24" x14ac:dyDescent="0.35">
      <c r="A190" t="s">
        <v>8893</v>
      </c>
      <c r="B190" t="s">
        <v>2040</v>
      </c>
      <c r="C190" s="185">
        <v>10</v>
      </c>
      <c r="D190" s="9">
        <v>59</v>
      </c>
      <c r="E190" s="12" t="s">
        <v>8543</v>
      </c>
      <c r="F190" s="12" t="s">
        <v>44</v>
      </c>
      <c r="G190" s="12" t="s">
        <v>45</v>
      </c>
      <c r="H190" s="12" t="s">
        <v>2040</v>
      </c>
      <c r="I190" s="12"/>
      <c r="J190" t="s">
        <v>2493</v>
      </c>
      <c r="K190" s="153" t="s">
        <v>1999</v>
      </c>
      <c r="L190" s="153" t="s">
        <v>8175</v>
      </c>
      <c r="M190" s="156" t="s">
        <v>7763</v>
      </c>
      <c r="N190" t="s">
        <v>2288</v>
      </c>
      <c r="O190" t="s">
        <v>2289</v>
      </c>
      <c r="Q190" s="20" t="s">
        <v>7427</v>
      </c>
      <c r="R190" s="20"/>
      <c r="S190" s="20" t="s">
        <v>7406</v>
      </c>
      <c r="T190" s="154">
        <v>0</v>
      </c>
      <c r="U190" s="20" t="s">
        <v>8434</v>
      </c>
      <c r="V190" s="20" t="s">
        <v>8439</v>
      </c>
      <c r="W190" t="s">
        <v>164</v>
      </c>
      <c r="X190" t="s">
        <v>45</v>
      </c>
    </row>
    <row r="191" spans="1:24" x14ac:dyDescent="0.35">
      <c r="A191" t="s">
        <v>8893</v>
      </c>
      <c r="B191" t="s">
        <v>2040</v>
      </c>
      <c r="C191" s="185">
        <v>7</v>
      </c>
      <c r="D191" s="9">
        <v>60</v>
      </c>
      <c r="E191" s="12" t="s">
        <v>8543</v>
      </c>
      <c r="F191" s="12" t="s">
        <v>44</v>
      </c>
      <c r="G191" s="12" t="s">
        <v>45</v>
      </c>
      <c r="H191" s="12" t="s">
        <v>2040</v>
      </c>
      <c r="I191" s="12"/>
      <c r="J191" s="153" t="s">
        <v>1991</v>
      </c>
      <c r="K191" s="153" t="s">
        <v>2000</v>
      </c>
      <c r="L191" s="153" t="s">
        <v>2132</v>
      </c>
      <c r="M191" s="156" t="s">
        <v>2132</v>
      </c>
      <c r="N191" s="153" t="s">
        <v>2290</v>
      </c>
      <c r="O191" s="153" t="s">
        <v>2291</v>
      </c>
      <c r="P191" s="153" t="s">
        <v>2307</v>
      </c>
      <c r="Q191" s="20" t="s">
        <v>7427</v>
      </c>
      <c r="R191" s="20"/>
      <c r="S191" s="20" t="s">
        <v>7406</v>
      </c>
      <c r="T191" s="154">
        <v>0</v>
      </c>
      <c r="U191" s="20" t="s">
        <v>8434</v>
      </c>
      <c r="V191" s="20" t="s">
        <v>8439</v>
      </c>
      <c r="W191" t="s">
        <v>156</v>
      </c>
      <c r="X191" t="s">
        <v>45</v>
      </c>
    </row>
    <row r="192" spans="1:24" x14ac:dyDescent="0.35">
      <c r="A192" t="s">
        <v>8893</v>
      </c>
      <c r="B192" t="s">
        <v>2040</v>
      </c>
      <c r="C192" s="9">
        <v>13</v>
      </c>
      <c r="D192" s="9">
        <v>61</v>
      </c>
      <c r="E192" s="12" t="s">
        <v>8543</v>
      </c>
      <c r="F192" s="12" t="s">
        <v>44</v>
      </c>
      <c r="G192" s="12" t="s">
        <v>45</v>
      </c>
      <c r="H192" s="12" t="s">
        <v>2040</v>
      </c>
      <c r="I192" s="12"/>
      <c r="J192" s="153" t="s">
        <v>1992</v>
      </c>
      <c r="K192" s="153" t="s">
        <v>6548</v>
      </c>
      <c r="L192" s="153" t="s">
        <v>8174</v>
      </c>
      <c r="M192" s="153" t="s">
        <v>7766</v>
      </c>
      <c r="N192" s="153" t="s">
        <v>2292</v>
      </c>
      <c r="O192" s="153" t="s">
        <v>2293</v>
      </c>
      <c r="P192" s="153" t="s">
        <v>2308</v>
      </c>
      <c r="Q192" s="20" t="s">
        <v>7427</v>
      </c>
      <c r="R192" s="20"/>
      <c r="S192" s="20" t="s">
        <v>7406</v>
      </c>
      <c r="T192" s="154">
        <v>0</v>
      </c>
      <c r="U192" s="20" t="s">
        <v>8434</v>
      </c>
      <c r="V192" s="20" t="s">
        <v>8439</v>
      </c>
      <c r="W192" t="s">
        <v>2281</v>
      </c>
      <c r="X192" t="s">
        <v>45</v>
      </c>
    </row>
    <row r="193" spans="1:26" x14ac:dyDescent="0.35">
      <c r="A193" t="s">
        <v>8893</v>
      </c>
      <c r="B193" t="s">
        <v>2040</v>
      </c>
      <c r="C193" s="9">
        <v>14</v>
      </c>
      <c r="D193" s="9">
        <v>62</v>
      </c>
      <c r="E193" s="12" t="s">
        <v>8543</v>
      </c>
      <c r="F193" s="12" t="s">
        <v>44</v>
      </c>
      <c r="G193" s="12" t="s">
        <v>45</v>
      </c>
      <c r="H193" s="12" t="s">
        <v>2040</v>
      </c>
      <c r="I193" s="12"/>
      <c r="J193" s="153" t="s">
        <v>1993</v>
      </c>
      <c r="K193" s="153" t="s">
        <v>2002</v>
      </c>
      <c r="L193" s="153" t="s">
        <v>8177</v>
      </c>
      <c r="M193" s="153" t="s">
        <v>7767</v>
      </c>
      <c r="N193" s="153" t="s">
        <v>2294</v>
      </c>
      <c r="O193" s="153" t="s">
        <v>2295</v>
      </c>
      <c r="P193" s="153" t="s">
        <v>2309</v>
      </c>
      <c r="Q193" s="20" t="s">
        <v>7427</v>
      </c>
      <c r="R193" s="20"/>
      <c r="S193" s="20" t="s">
        <v>7407</v>
      </c>
      <c r="T193" s="154">
        <v>0</v>
      </c>
      <c r="U193" s="20" t="s">
        <v>8434</v>
      </c>
      <c r="V193" s="20" t="s">
        <v>8439</v>
      </c>
      <c r="W193" t="s">
        <v>100</v>
      </c>
      <c r="X193" t="s">
        <v>45</v>
      </c>
    </row>
    <row r="194" spans="1:26" x14ac:dyDescent="0.35">
      <c r="A194" t="s">
        <v>8893</v>
      </c>
      <c r="B194" t="s">
        <v>2040</v>
      </c>
      <c r="C194" s="9">
        <v>11</v>
      </c>
      <c r="D194" s="9">
        <v>63</v>
      </c>
      <c r="E194" s="12" t="s">
        <v>8543</v>
      </c>
      <c r="F194" s="12" t="s">
        <v>44</v>
      </c>
      <c r="G194" s="12" t="s">
        <v>45</v>
      </c>
      <c r="H194" s="12" t="s">
        <v>2040</v>
      </c>
      <c r="I194" s="12"/>
      <c r="J194" s="153" t="s">
        <v>1994</v>
      </c>
      <c r="K194" s="153" t="s">
        <v>6549</v>
      </c>
      <c r="L194" s="153" t="s">
        <v>8173</v>
      </c>
      <c r="M194" s="153" t="s">
        <v>7764</v>
      </c>
      <c r="N194" s="153" t="s">
        <v>2296</v>
      </c>
      <c r="O194" s="153" t="s">
        <v>2297</v>
      </c>
      <c r="P194" s="153" t="s">
        <v>2310</v>
      </c>
      <c r="Q194" s="20" t="s">
        <v>7427</v>
      </c>
      <c r="R194" s="20"/>
      <c r="S194" s="20" t="s">
        <v>7406</v>
      </c>
      <c r="T194" s="154">
        <v>0</v>
      </c>
      <c r="U194" s="20" t="s">
        <v>8434</v>
      </c>
      <c r="V194" s="20" t="s">
        <v>8439</v>
      </c>
      <c r="W194" t="s">
        <v>139</v>
      </c>
      <c r="X194" t="s">
        <v>45</v>
      </c>
    </row>
    <row r="195" spans="1:26" x14ac:dyDescent="0.35">
      <c r="A195" t="s">
        <v>8893</v>
      </c>
      <c r="B195" t="s">
        <v>2040</v>
      </c>
      <c r="C195" s="9">
        <v>12</v>
      </c>
      <c r="D195" s="9">
        <v>64</v>
      </c>
      <c r="E195" s="12" t="s">
        <v>8543</v>
      </c>
      <c r="F195" s="12" t="s">
        <v>44</v>
      </c>
      <c r="G195" s="12" t="s">
        <v>45</v>
      </c>
      <c r="H195" s="12" t="s">
        <v>2040</v>
      </c>
      <c r="I195" s="12"/>
      <c r="J195" t="s">
        <v>3804</v>
      </c>
      <c r="K195" s="20" t="s">
        <v>6546</v>
      </c>
      <c r="L195" t="s">
        <v>7765</v>
      </c>
      <c r="M195" t="s">
        <v>7765</v>
      </c>
      <c r="N195" t="s">
        <v>2298</v>
      </c>
      <c r="O195" t="s">
        <v>2299</v>
      </c>
      <c r="Q195" s="20" t="s">
        <v>7427</v>
      </c>
      <c r="R195" s="20"/>
      <c r="S195" s="20" t="s">
        <v>7406</v>
      </c>
      <c r="T195" s="154">
        <v>0</v>
      </c>
      <c r="U195" s="20" t="s">
        <v>8434</v>
      </c>
      <c r="V195" s="20" t="s">
        <v>8439</v>
      </c>
      <c r="W195" t="s">
        <v>139</v>
      </c>
      <c r="X195" t="s">
        <v>45</v>
      </c>
    </row>
    <row r="196" spans="1:26" x14ac:dyDescent="0.35">
      <c r="A196" t="s">
        <v>8893</v>
      </c>
      <c r="B196" t="s">
        <v>2040</v>
      </c>
      <c r="C196" s="9">
        <v>-99</v>
      </c>
      <c r="D196" s="9">
        <v>65</v>
      </c>
      <c r="E196" s="12" t="s">
        <v>8543</v>
      </c>
      <c r="F196" s="12" t="s">
        <v>44</v>
      </c>
      <c r="G196" s="12" t="s">
        <v>45</v>
      </c>
      <c r="H196" s="12" t="s">
        <v>2040</v>
      </c>
      <c r="I196" s="12"/>
      <c r="J196" s="153" t="s">
        <v>1995</v>
      </c>
      <c r="K196" s="153" t="s">
        <v>1952</v>
      </c>
      <c r="L196" s="153" t="s">
        <v>2135</v>
      </c>
      <c r="M196" s="153" t="s">
        <v>7768</v>
      </c>
      <c r="N196" s="153" t="s">
        <v>8445</v>
      </c>
      <c r="O196" s="153" t="s">
        <v>462</v>
      </c>
      <c r="P196" s="153"/>
      <c r="Q196" s="20" t="s">
        <v>3396</v>
      </c>
      <c r="R196" s="20" t="s">
        <v>7426</v>
      </c>
      <c r="S196" s="20" t="s">
        <v>91</v>
      </c>
      <c r="T196" s="154">
        <v>0</v>
      </c>
      <c r="U196" s="20" t="s">
        <v>8434</v>
      </c>
      <c r="V196" s="20" t="s">
        <v>8439</v>
      </c>
      <c r="W196" t="s">
        <v>92</v>
      </c>
      <c r="X196" t="s">
        <v>45</v>
      </c>
    </row>
    <row r="197" spans="1:26" x14ac:dyDescent="0.35">
      <c r="A197" t="s">
        <v>8893</v>
      </c>
      <c r="B197" t="s">
        <v>2040</v>
      </c>
      <c r="C197" s="185">
        <v>16</v>
      </c>
      <c r="D197" s="9">
        <v>66</v>
      </c>
      <c r="E197" s="12" t="s">
        <v>8543</v>
      </c>
      <c r="F197" s="12" t="s">
        <v>44</v>
      </c>
      <c r="G197" s="12" t="s">
        <v>45</v>
      </c>
      <c r="H197" s="12" t="s">
        <v>2040</v>
      </c>
      <c r="I197" s="12"/>
      <c r="J197" t="s">
        <v>3805</v>
      </c>
      <c r="K197" s="20" t="s">
        <v>1893</v>
      </c>
      <c r="L197" t="s">
        <v>7769</v>
      </c>
      <c r="M197" s="96" t="s">
        <v>7769</v>
      </c>
      <c r="N197" t="s">
        <v>3909</v>
      </c>
      <c r="O197" t="s">
        <v>3910</v>
      </c>
      <c r="Q197" s="20" t="s">
        <v>7427</v>
      </c>
      <c r="R197" s="20"/>
      <c r="S197" t="s">
        <v>91</v>
      </c>
      <c r="T197" s="9">
        <v>0</v>
      </c>
      <c r="U197" t="s">
        <v>8434</v>
      </c>
      <c r="V197" t="s">
        <v>8439</v>
      </c>
      <c r="W197" t="s">
        <v>91</v>
      </c>
      <c r="X197" t="s">
        <v>45</v>
      </c>
    </row>
    <row r="198" spans="1:26" x14ac:dyDescent="0.35">
      <c r="A198" t="s">
        <v>8877</v>
      </c>
      <c r="B198" t="s">
        <v>8877</v>
      </c>
      <c r="C198" s="185">
        <v>0</v>
      </c>
      <c r="D198" s="9">
        <v>107</v>
      </c>
      <c r="E198" t="str">
        <f>F198&amp;"."&amp;G198&amp;"."&amp;H198&amp;"."&amp;I198&amp;"."&amp;J198</f>
        <v>EXPERIMENT.MANAGEMENT.TREATMENTS..plot_id</v>
      </c>
      <c r="F198" t="s">
        <v>44</v>
      </c>
      <c r="G198" t="s">
        <v>54</v>
      </c>
      <c r="H198" t="s">
        <v>53</v>
      </c>
      <c r="I198" t="s">
        <v>6</v>
      </c>
      <c r="J198" t="s">
        <v>1986</v>
      </c>
      <c r="K198" t="s">
        <v>1920</v>
      </c>
      <c r="L198">
        <v>8</v>
      </c>
      <c r="M198" t="s">
        <v>6</v>
      </c>
      <c r="N198" t="s">
        <v>8721</v>
      </c>
      <c r="O198" s="11" t="s">
        <v>8722</v>
      </c>
      <c r="Q198" t="s">
        <v>7427</v>
      </c>
      <c r="S198" t="s">
        <v>91</v>
      </c>
      <c r="T198" s="9">
        <v>0</v>
      </c>
      <c r="U198" t="s">
        <v>8435</v>
      </c>
      <c r="V198" t="s">
        <v>8438</v>
      </c>
      <c r="W198" t="s">
        <v>91</v>
      </c>
      <c r="X198" t="s">
        <v>45</v>
      </c>
    </row>
    <row r="199" spans="1:26" x14ac:dyDescent="0.35">
      <c r="A199" s="147" t="s">
        <v>8877</v>
      </c>
      <c r="B199" s="147" t="s">
        <v>2040</v>
      </c>
      <c r="C199" s="185">
        <v>1</v>
      </c>
      <c r="D199" s="185">
        <v>0</v>
      </c>
      <c r="E199" s="161"/>
      <c r="F199" s="161"/>
      <c r="G199" s="161"/>
      <c r="H199" s="161"/>
      <c r="I199" s="161"/>
      <c r="J199" s="158" t="s">
        <v>8613</v>
      </c>
      <c r="K199" s="177" t="s">
        <v>8888</v>
      </c>
      <c r="L199" s="177" t="s">
        <v>2120</v>
      </c>
      <c r="M199" s="163" t="s">
        <v>7625</v>
      </c>
      <c r="N199" s="163" t="s">
        <v>6641</v>
      </c>
      <c r="O199" s="163" t="s">
        <v>278</v>
      </c>
      <c r="P199" s="163" t="s">
        <v>2301</v>
      </c>
      <c r="Q199" s="177" t="s">
        <v>7427</v>
      </c>
      <c r="R199" s="177"/>
      <c r="S199" s="163" t="s">
        <v>91</v>
      </c>
      <c r="T199" s="178" t="s">
        <v>8433</v>
      </c>
      <c r="U199" s="177" t="s">
        <v>8435</v>
      </c>
      <c r="V199" s="177" t="s">
        <v>8438</v>
      </c>
      <c r="W199" s="147" t="s">
        <v>91</v>
      </c>
      <c r="X199" s="147" t="s">
        <v>54</v>
      </c>
      <c r="Y199" s="147"/>
      <c r="Z199" s="147"/>
    </row>
    <row r="200" spans="1:26" x14ac:dyDescent="0.35">
      <c r="A200" s="147" t="s">
        <v>8877</v>
      </c>
      <c r="B200" s="147" t="s">
        <v>2040</v>
      </c>
      <c r="C200" s="185">
        <v>2</v>
      </c>
      <c r="D200" s="185">
        <v>0</v>
      </c>
      <c r="E200" s="161"/>
      <c r="F200" s="161"/>
      <c r="G200" s="161"/>
      <c r="H200" s="161"/>
      <c r="I200" s="161"/>
      <c r="J200" s="163" t="s">
        <v>119</v>
      </c>
      <c r="K200" s="177" t="s">
        <v>1954</v>
      </c>
      <c r="L200" s="177" t="s">
        <v>8336</v>
      </c>
      <c r="M200" s="163" t="s">
        <v>2136</v>
      </c>
      <c r="N200" s="163" t="s">
        <v>324</v>
      </c>
      <c r="O200" s="163" t="s">
        <v>325</v>
      </c>
      <c r="P200" s="163" t="s">
        <v>2320</v>
      </c>
      <c r="Q200" s="177" t="s">
        <v>7427</v>
      </c>
      <c r="R200" s="177"/>
      <c r="S200" s="163" t="s">
        <v>91</v>
      </c>
      <c r="T200" s="178" t="s">
        <v>8433</v>
      </c>
      <c r="U200" s="177" t="s">
        <v>8435</v>
      </c>
      <c r="V200" s="177" t="s">
        <v>8438</v>
      </c>
      <c r="W200" s="147" t="s">
        <v>100</v>
      </c>
      <c r="X200" s="147" t="s">
        <v>54</v>
      </c>
    </row>
    <row r="201" spans="1:26" s="147" customFormat="1" x14ac:dyDescent="0.35">
      <c r="A201" s="147" t="s">
        <v>8877</v>
      </c>
      <c r="C201" s="185">
        <v>3</v>
      </c>
      <c r="D201" s="185">
        <v>0</v>
      </c>
      <c r="E201" s="161"/>
      <c r="F201" s="161"/>
      <c r="G201" s="161"/>
      <c r="I201" s="161"/>
      <c r="J201" s="163" t="s">
        <v>8894</v>
      </c>
      <c r="K201" s="177" t="s">
        <v>8889</v>
      </c>
      <c r="L201" s="177" t="s">
        <v>2120</v>
      </c>
      <c r="M201" s="163" t="s">
        <v>7625</v>
      </c>
      <c r="N201" s="163" t="s">
        <v>8897</v>
      </c>
      <c r="O201" s="163" t="s">
        <v>8890</v>
      </c>
      <c r="P201" s="163"/>
      <c r="Q201" s="177" t="s">
        <v>7427</v>
      </c>
      <c r="R201" s="177"/>
      <c r="S201" s="163" t="s">
        <v>7407</v>
      </c>
      <c r="T201" s="178" t="s">
        <v>8433</v>
      </c>
      <c r="U201" s="177" t="s">
        <v>8435</v>
      </c>
      <c r="V201" s="177" t="s">
        <v>8438</v>
      </c>
      <c r="W201" s="147" t="s">
        <v>91</v>
      </c>
      <c r="X201" s="147" t="s">
        <v>45</v>
      </c>
    </row>
    <row r="202" spans="1:26" s="147" customFormat="1" x14ac:dyDescent="0.35">
      <c r="A202" s="147" t="s">
        <v>8877</v>
      </c>
      <c r="C202" s="185">
        <v>4</v>
      </c>
      <c r="D202" s="185">
        <v>0</v>
      </c>
      <c r="E202" s="161"/>
      <c r="F202" s="161"/>
      <c r="G202" s="161"/>
      <c r="H202" s="161"/>
      <c r="I202" s="161"/>
      <c r="J202" s="163" t="s">
        <v>8881</v>
      </c>
      <c r="K202" s="177" t="s">
        <v>8884</v>
      </c>
      <c r="L202" s="177" t="s">
        <v>8336</v>
      </c>
      <c r="M202" s="163" t="s">
        <v>2136</v>
      </c>
      <c r="N202" s="163" t="s">
        <v>8882</v>
      </c>
      <c r="O202" s="163" t="s">
        <v>8883</v>
      </c>
      <c r="P202" s="163" t="s">
        <v>2320</v>
      </c>
      <c r="Q202" s="177" t="s">
        <v>7427</v>
      </c>
      <c r="R202" s="177"/>
      <c r="S202" s="163" t="s">
        <v>7407</v>
      </c>
      <c r="T202" s="178" t="s">
        <v>8433</v>
      </c>
      <c r="U202" s="177" t="s">
        <v>8435</v>
      </c>
      <c r="V202" s="177" t="s">
        <v>8438</v>
      </c>
      <c r="W202" t="s">
        <v>91</v>
      </c>
      <c r="X202" s="147" t="s">
        <v>54</v>
      </c>
    </row>
    <row r="203" spans="1:26" x14ac:dyDescent="0.35">
      <c r="A203" t="s">
        <v>8877</v>
      </c>
      <c r="B203" t="s">
        <v>8877</v>
      </c>
      <c r="C203" s="185">
        <v>5</v>
      </c>
      <c r="D203" s="9">
        <v>108</v>
      </c>
      <c r="E203" t="str">
        <f t="shared" ref="E203:E209" si="0">F203&amp;"."&amp;G203&amp;"."&amp;H203&amp;"."&amp;I203&amp;"."&amp;J203</f>
        <v>EXPERIMENT.MANAGEMENT.TREATMENTS..plot_row_number</v>
      </c>
      <c r="F203" t="s">
        <v>44</v>
      </c>
      <c r="G203" t="s">
        <v>54</v>
      </c>
      <c r="H203" t="s">
        <v>53</v>
      </c>
      <c r="I203" t="s">
        <v>6</v>
      </c>
      <c r="J203" t="s">
        <v>1988</v>
      </c>
      <c r="K203" t="s">
        <v>8724</v>
      </c>
      <c r="L203">
        <v>9</v>
      </c>
      <c r="M203" t="s">
        <v>6</v>
      </c>
      <c r="N203" t="s">
        <v>8723</v>
      </c>
      <c r="O203" s="11" t="s">
        <v>8724</v>
      </c>
      <c r="Q203" t="s">
        <v>7427</v>
      </c>
      <c r="S203" t="s">
        <v>7406</v>
      </c>
      <c r="T203" s="9">
        <v>0</v>
      </c>
      <c r="U203" t="s">
        <v>8434</v>
      </c>
      <c r="V203" t="s">
        <v>8439</v>
      </c>
      <c r="W203" t="s">
        <v>100</v>
      </c>
      <c r="X203" t="s">
        <v>45</v>
      </c>
    </row>
    <row r="204" spans="1:26" x14ac:dyDescent="0.35">
      <c r="A204" t="s">
        <v>8877</v>
      </c>
      <c r="B204" t="s">
        <v>8877</v>
      </c>
      <c r="C204" s="185">
        <v>6</v>
      </c>
      <c r="D204" s="9">
        <v>109</v>
      </c>
      <c r="E204" t="str">
        <f t="shared" si="0"/>
        <v>EXPERIMENT.MANAGEMENT.TREATMENTS..plot_column_number</v>
      </c>
      <c r="F204" t="s">
        <v>44</v>
      </c>
      <c r="G204" t="s">
        <v>54</v>
      </c>
      <c r="H204" t="s">
        <v>53</v>
      </c>
      <c r="I204" t="s">
        <v>6</v>
      </c>
      <c r="J204" t="s">
        <v>8725</v>
      </c>
      <c r="K204" t="s">
        <v>8727</v>
      </c>
      <c r="L204">
        <v>10</v>
      </c>
      <c r="M204" t="s">
        <v>6</v>
      </c>
      <c r="N204" t="s">
        <v>8726</v>
      </c>
      <c r="O204" s="11" t="s">
        <v>8727</v>
      </c>
      <c r="Q204" t="s">
        <v>7427</v>
      </c>
      <c r="S204" t="s">
        <v>7406</v>
      </c>
      <c r="T204" s="9">
        <v>0</v>
      </c>
      <c r="U204" t="s">
        <v>8434</v>
      </c>
      <c r="V204" t="s">
        <v>8439</v>
      </c>
      <c r="W204" t="s">
        <v>100</v>
      </c>
      <c r="X204" t="s">
        <v>45</v>
      </c>
    </row>
    <row r="205" spans="1:26" x14ac:dyDescent="0.35">
      <c r="A205" t="s">
        <v>8877</v>
      </c>
      <c r="B205" t="s">
        <v>8877</v>
      </c>
      <c r="C205" s="185">
        <v>7</v>
      </c>
      <c r="D205" s="9">
        <v>110</v>
      </c>
      <c r="E205" t="str">
        <f t="shared" si="0"/>
        <v>EXPERIMENT.MANAGEMENT.TREATMENTS..plot_row_m</v>
      </c>
      <c r="F205" t="s">
        <v>44</v>
      </c>
      <c r="G205" t="s">
        <v>54</v>
      </c>
      <c r="H205" t="s">
        <v>53</v>
      </c>
      <c r="I205" t="s">
        <v>6</v>
      </c>
      <c r="J205" t="s">
        <v>8728</v>
      </c>
      <c r="K205" t="s">
        <v>8788</v>
      </c>
      <c r="L205">
        <v>11</v>
      </c>
      <c r="M205" t="s">
        <v>6</v>
      </c>
      <c r="N205" t="s">
        <v>8729</v>
      </c>
      <c r="O205" s="11" t="s">
        <v>8730</v>
      </c>
      <c r="Q205" t="s">
        <v>7427</v>
      </c>
      <c r="S205" t="s">
        <v>7406</v>
      </c>
      <c r="T205" s="9">
        <v>0</v>
      </c>
      <c r="U205" t="s">
        <v>8434</v>
      </c>
      <c r="V205" t="s">
        <v>8439</v>
      </c>
      <c r="W205" t="s">
        <v>139</v>
      </c>
      <c r="X205" t="s">
        <v>45</v>
      </c>
    </row>
    <row r="206" spans="1:26" x14ac:dyDescent="0.35">
      <c r="A206" t="s">
        <v>8877</v>
      </c>
      <c r="B206" t="s">
        <v>8877</v>
      </c>
      <c r="C206" s="185">
        <v>8</v>
      </c>
      <c r="D206" s="9">
        <v>111</v>
      </c>
      <c r="E206" t="str">
        <f t="shared" si="0"/>
        <v>EXPERIMENT.MANAGEMENT.TREATMENTS..plot_column_m</v>
      </c>
      <c r="F206" t="s">
        <v>44</v>
      </c>
      <c r="G206" t="s">
        <v>54</v>
      </c>
      <c r="H206" t="s">
        <v>53</v>
      </c>
      <c r="I206" t="s">
        <v>6</v>
      </c>
      <c r="J206" t="s">
        <v>8731</v>
      </c>
      <c r="K206" t="s">
        <v>8789</v>
      </c>
      <c r="L206">
        <v>12</v>
      </c>
      <c r="M206" t="s">
        <v>6</v>
      </c>
      <c r="N206" t="s">
        <v>8732</v>
      </c>
      <c r="O206" s="11" t="s">
        <v>8733</v>
      </c>
      <c r="Q206" t="s">
        <v>7427</v>
      </c>
      <c r="S206" t="s">
        <v>7406</v>
      </c>
      <c r="T206" s="9">
        <v>0</v>
      </c>
      <c r="U206" t="s">
        <v>8434</v>
      </c>
      <c r="V206" t="s">
        <v>8439</v>
      </c>
      <c r="W206" t="s">
        <v>139</v>
      </c>
      <c r="X206" t="s">
        <v>45</v>
      </c>
    </row>
    <row r="207" spans="1:26" x14ac:dyDescent="0.35">
      <c r="A207" t="s">
        <v>8877</v>
      </c>
      <c r="B207" t="s">
        <v>8877</v>
      </c>
      <c r="C207" s="185">
        <v>9</v>
      </c>
      <c r="D207" s="9">
        <v>112</v>
      </c>
      <c r="E207" t="str">
        <f t="shared" si="0"/>
        <v>EXPERIMENT.MANAGEMENT.TREATMENTS..plot_geocoord_x</v>
      </c>
      <c r="F207" t="s">
        <v>44</v>
      </c>
      <c r="G207" t="s">
        <v>54</v>
      </c>
      <c r="H207" t="s">
        <v>53</v>
      </c>
      <c r="I207" t="s">
        <v>6</v>
      </c>
      <c r="J207" t="s">
        <v>8734</v>
      </c>
      <c r="K207" t="s">
        <v>8790</v>
      </c>
      <c r="L207">
        <v>13</v>
      </c>
      <c r="M207" t="s">
        <v>6</v>
      </c>
      <c r="N207" t="s">
        <v>8735</v>
      </c>
      <c r="O207" s="11" t="s">
        <v>8736</v>
      </c>
      <c r="Q207" t="s">
        <v>7427</v>
      </c>
      <c r="S207" t="s">
        <v>8737</v>
      </c>
      <c r="T207" s="9">
        <v>0</v>
      </c>
      <c r="U207" t="s">
        <v>8434</v>
      </c>
      <c r="V207" t="s">
        <v>8439</v>
      </c>
      <c r="W207" t="s">
        <v>100</v>
      </c>
      <c r="X207" t="s">
        <v>45</v>
      </c>
    </row>
    <row r="208" spans="1:26" x14ac:dyDescent="0.35">
      <c r="A208" t="s">
        <v>8877</v>
      </c>
      <c r="B208" t="s">
        <v>8877</v>
      </c>
      <c r="C208" s="185">
        <v>10</v>
      </c>
      <c r="D208" s="9">
        <v>113</v>
      </c>
      <c r="E208" t="str">
        <f t="shared" si="0"/>
        <v>EXPERIMENT.MANAGEMENT.TREATMENTS..plot_geocoord_y</v>
      </c>
      <c r="F208" t="s">
        <v>44</v>
      </c>
      <c r="G208" t="s">
        <v>54</v>
      </c>
      <c r="H208" t="s">
        <v>53</v>
      </c>
      <c r="I208" t="s">
        <v>6</v>
      </c>
      <c r="J208" t="s">
        <v>8738</v>
      </c>
      <c r="K208" t="s">
        <v>8791</v>
      </c>
      <c r="L208">
        <v>14</v>
      </c>
      <c r="M208" t="s">
        <v>6</v>
      </c>
      <c r="N208" t="s">
        <v>8739</v>
      </c>
      <c r="O208" s="11" t="s">
        <v>8740</v>
      </c>
      <c r="Q208" t="s">
        <v>7427</v>
      </c>
      <c r="S208" t="s">
        <v>8737</v>
      </c>
      <c r="T208" s="9">
        <v>0</v>
      </c>
      <c r="U208" t="s">
        <v>8434</v>
      </c>
      <c r="V208" t="s">
        <v>8439</v>
      </c>
      <c r="W208" t="s">
        <v>100</v>
      </c>
      <c r="X208" t="s">
        <v>45</v>
      </c>
    </row>
    <row r="209" spans="1:25" x14ac:dyDescent="0.35">
      <c r="A209" t="s">
        <v>8877</v>
      </c>
      <c r="B209" t="s">
        <v>8877</v>
      </c>
      <c r="C209" s="185">
        <v>11</v>
      </c>
      <c r="D209" s="9">
        <v>114</v>
      </c>
      <c r="E209" t="str">
        <f t="shared" si="0"/>
        <v>EXPERIMENT.MANAGEMENT.TREATMENTS..plot_geocoord_system</v>
      </c>
      <c r="F209" t="s">
        <v>44</v>
      </c>
      <c r="G209" t="s">
        <v>54</v>
      </c>
      <c r="H209" t="s">
        <v>53</v>
      </c>
      <c r="I209" t="s">
        <v>6</v>
      </c>
      <c r="J209" t="s">
        <v>8741</v>
      </c>
      <c r="K209" t="s">
        <v>8792</v>
      </c>
      <c r="L209">
        <v>15</v>
      </c>
      <c r="M209" t="s">
        <v>6</v>
      </c>
      <c r="N209" t="s">
        <v>8742</v>
      </c>
      <c r="O209" s="11" t="s">
        <v>8743</v>
      </c>
      <c r="Q209" t="s">
        <v>7427</v>
      </c>
      <c r="S209" t="s">
        <v>91</v>
      </c>
      <c r="T209" s="9">
        <v>0</v>
      </c>
      <c r="U209" t="s">
        <v>8434</v>
      </c>
      <c r="V209" t="s">
        <v>8439</v>
      </c>
      <c r="W209" t="s">
        <v>91</v>
      </c>
      <c r="X209" t="s">
        <v>45</v>
      </c>
    </row>
    <row r="210" spans="1:25" s="206" customFormat="1" x14ac:dyDescent="0.35">
      <c r="A210" s="206" t="s">
        <v>8966</v>
      </c>
      <c r="B210" s="206" t="s">
        <v>8966</v>
      </c>
      <c r="C210" s="199">
        <v>0</v>
      </c>
      <c r="D210" s="199"/>
      <c r="E210" s="207"/>
      <c r="F210" s="207"/>
      <c r="G210" s="207"/>
      <c r="H210" s="207"/>
      <c r="I210" s="207"/>
      <c r="J210" s="208" t="s">
        <v>8964</v>
      </c>
      <c r="K210" s="209" t="s">
        <v>8961</v>
      </c>
      <c r="L210" s="209"/>
      <c r="M210" s="208"/>
      <c r="N210" s="208" t="s">
        <v>8845</v>
      </c>
      <c r="O210" s="208" t="s">
        <v>8962</v>
      </c>
      <c r="P210" s="208"/>
      <c r="Q210" s="209" t="s">
        <v>7427</v>
      </c>
      <c r="R210" s="209"/>
      <c r="S210" s="208" t="s">
        <v>7407</v>
      </c>
      <c r="T210" s="216" t="s">
        <v>8433</v>
      </c>
      <c r="U210" s="209" t="s">
        <v>8435</v>
      </c>
      <c r="V210" s="209" t="s">
        <v>8438</v>
      </c>
      <c r="W210" s="206" t="s">
        <v>92</v>
      </c>
      <c r="X210" s="206" t="s">
        <v>54</v>
      </c>
    </row>
    <row r="211" spans="1:25" s="206" customFormat="1" x14ac:dyDescent="0.35">
      <c r="A211" s="206" t="s">
        <v>8966</v>
      </c>
      <c r="B211" s="206" t="s">
        <v>8966</v>
      </c>
      <c r="C211" s="199">
        <v>1</v>
      </c>
      <c r="D211" s="199"/>
      <c r="E211" s="207"/>
      <c r="F211" s="207"/>
      <c r="G211" s="207"/>
      <c r="H211" s="207"/>
      <c r="I211" s="207"/>
      <c r="J211" s="208" t="s">
        <v>8613</v>
      </c>
      <c r="K211" s="209" t="s">
        <v>1921</v>
      </c>
      <c r="L211" s="209" t="s">
        <v>2120</v>
      </c>
      <c r="M211" s="208" t="s">
        <v>7625</v>
      </c>
      <c r="N211" s="208" t="s">
        <v>6641</v>
      </c>
      <c r="O211" s="208" t="s">
        <v>278</v>
      </c>
      <c r="P211" s="208" t="s">
        <v>2301</v>
      </c>
      <c r="Q211" s="209" t="s">
        <v>7427</v>
      </c>
      <c r="R211" s="209"/>
      <c r="S211" s="208" t="s">
        <v>91</v>
      </c>
      <c r="T211" s="216" t="s">
        <v>8433</v>
      </c>
      <c r="U211" s="209" t="s">
        <v>8435</v>
      </c>
      <c r="V211" s="209" t="s">
        <v>8438</v>
      </c>
      <c r="W211" s="206" t="s">
        <v>91</v>
      </c>
      <c r="X211" s="206" t="s">
        <v>54</v>
      </c>
    </row>
    <row r="212" spans="1:25" s="198" customFormat="1" x14ac:dyDescent="0.35">
      <c r="A212" s="198" t="s">
        <v>8966</v>
      </c>
      <c r="B212" s="198" t="s">
        <v>8966</v>
      </c>
      <c r="C212" s="199">
        <v>2</v>
      </c>
      <c r="D212" s="200">
        <v>17</v>
      </c>
      <c r="E212" s="201" t="s">
        <v>8539</v>
      </c>
      <c r="F212" s="201" t="s">
        <v>44</v>
      </c>
      <c r="G212" s="201" t="s">
        <v>45</v>
      </c>
      <c r="H212" s="201" t="s">
        <v>46</v>
      </c>
      <c r="I212" s="201"/>
      <c r="J212" s="203" t="s">
        <v>3770</v>
      </c>
      <c r="K212" s="203" t="s">
        <v>6356</v>
      </c>
      <c r="L212" s="198" t="s">
        <v>7554</v>
      </c>
      <c r="M212" s="211" t="s">
        <v>7554</v>
      </c>
      <c r="N212" s="198" t="s">
        <v>3845</v>
      </c>
      <c r="O212" s="198" t="s">
        <v>3846</v>
      </c>
      <c r="Q212" s="203" t="s">
        <v>7427</v>
      </c>
      <c r="R212" s="203"/>
      <c r="S212" s="198" t="s">
        <v>7408</v>
      </c>
      <c r="T212" s="200">
        <v>0</v>
      </c>
      <c r="U212" s="198" t="s">
        <v>8434</v>
      </c>
      <c r="V212" s="198" t="s">
        <v>8439</v>
      </c>
      <c r="W212" s="213" t="s">
        <v>3936</v>
      </c>
      <c r="X212" s="198" t="s">
        <v>45</v>
      </c>
    </row>
    <row r="213" spans="1:25" s="206" customFormat="1" x14ac:dyDescent="0.35">
      <c r="A213" s="206" t="s">
        <v>8966</v>
      </c>
      <c r="B213" s="206" t="s">
        <v>8966</v>
      </c>
      <c r="C213" s="199">
        <v>3</v>
      </c>
      <c r="D213" s="199"/>
      <c r="E213" s="207"/>
      <c r="F213" s="207"/>
      <c r="G213" s="207"/>
      <c r="H213" s="207"/>
      <c r="I213" s="207"/>
      <c r="J213" s="208" t="s">
        <v>3775</v>
      </c>
      <c r="K213" s="209" t="s">
        <v>8848</v>
      </c>
      <c r="L213" s="209"/>
      <c r="M213" s="208"/>
      <c r="N213" s="208" t="s">
        <v>8849</v>
      </c>
      <c r="O213" s="208" t="s">
        <v>8850</v>
      </c>
      <c r="P213" s="208"/>
      <c r="Q213" s="218" t="s">
        <v>8847</v>
      </c>
      <c r="R213" s="209" t="s">
        <v>7426</v>
      </c>
      <c r="S213" s="208" t="s">
        <v>91</v>
      </c>
      <c r="T213" s="216" t="s">
        <v>8433</v>
      </c>
      <c r="U213" s="209" t="s">
        <v>8435</v>
      </c>
      <c r="V213" s="209" t="s">
        <v>8438</v>
      </c>
      <c r="W213" s="206" t="s">
        <v>92</v>
      </c>
      <c r="X213" s="206" t="s">
        <v>54</v>
      </c>
    </row>
    <row r="214" spans="1:25" s="206" customFormat="1" x14ac:dyDescent="0.35">
      <c r="A214" s="206" t="s">
        <v>8966</v>
      </c>
      <c r="B214" s="206" t="s">
        <v>8966</v>
      </c>
      <c r="C214" s="199">
        <v>4</v>
      </c>
      <c r="D214" s="199"/>
      <c r="E214" s="207"/>
      <c r="F214" s="207"/>
      <c r="G214" s="207"/>
      <c r="H214" s="207"/>
      <c r="I214" s="207"/>
      <c r="J214" s="208" t="s">
        <v>8959</v>
      </c>
      <c r="K214" s="209" t="s">
        <v>8958</v>
      </c>
      <c r="L214" s="209"/>
      <c r="M214" s="208"/>
      <c r="N214" s="208" t="s">
        <v>9049</v>
      </c>
      <c r="O214" s="208" t="s">
        <v>9048</v>
      </c>
      <c r="P214" s="208"/>
      <c r="Q214" s="218" t="s">
        <v>8847</v>
      </c>
      <c r="R214" s="209" t="s">
        <v>7426</v>
      </c>
      <c r="S214" s="208" t="s">
        <v>91</v>
      </c>
      <c r="T214" s="216" t="s">
        <v>8433</v>
      </c>
      <c r="U214" s="209" t="s">
        <v>8435</v>
      </c>
      <c r="V214" s="209" t="s">
        <v>8438</v>
      </c>
      <c r="W214" s="206" t="s">
        <v>92</v>
      </c>
      <c r="X214" s="206" t="s">
        <v>54</v>
      </c>
    </row>
    <row r="215" spans="1:25" s="198" customFormat="1" x14ac:dyDescent="0.35">
      <c r="A215" s="198" t="s">
        <v>8966</v>
      </c>
      <c r="B215" s="198" t="s">
        <v>8966</v>
      </c>
      <c r="C215" s="200">
        <v>5</v>
      </c>
      <c r="D215" s="200">
        <v>135</v>
      </c>
      <c r="E215" s="201" t="s">
        <v>8475</v>
      </c>
      <c r="F215" s="201" t="s">
        <v>44</v>
      </c>
      <c r="G215" s="201" t="s">
        <v>54</v>
      </c>
      <c r="H215" s="201" t="s">
        <v>55</v>
      </c>
      <c r="I215" s="201"/>
      <c r="J215" s="202" t="s">
        <v>137</v>
      </c>
      <c r="K215" s="203" t="s">
        <v>1944</v>
      </c>
      <c r="L215" s="203" t="s">
        <v>8018</v>
      </c>
      <c r="M215" s="202" t="s">
        <v>7671</v>
      </c>
      <c r="N215" s="202" t="s">
        <v>359</v>
      </c>
      <c r="O215" s="202" t="s">
        <v>360</v>
      </c>
      <c r="P215" s="202" t="s">
        <v>2329</v>
      </c>
      <c r="Q215" s="203" t="s">
        <v>3406</v>
      </c>
      <c r="R215" s="203" t="s">
        <v>7426</v>
      </c>
      <c r="S215" s="202" t="s">
        <v>91</v>
      </c>
      <c r="T215" s="205">
        <v>0</v>
      </c>
      <c r="U215" s="203" t="s">
        <v>8435</v>
      </c>
      <c r="V215" s="203" t="s">
        <v>8438</v>
      </c>
      <c r="W215" s="198" t="s">
        <v>92</v>
      </c>
      <c r="X215" s="198" t="s">
        <v>54</v>
      </c>
    </row>
    <row r="216" spans="1:25" x14ac:dyDescent="0.35">
      <c r="A216" t="s">
        <v>53</v>
      </c>
      <c r="B216" t="s">
        <v>53</v>
      </c>
      <c r="C216" s="9">
        <v>0</v>
      </c>
      <c r="D216" s="9">
        <v>101</v>
      </c>
      <c r="E216" s="171" t="s">
        <v>8476</v>
      </c>
      <c r="F216" s="171" t="s">
        <v>44</v>
      </c>
      <c r="G216" s="171" t="s">
        <v>54</v>
      </c>
      <c r="H216" s="171" t="s">
        <v>53</v>
      </c>
      <c r="I216" s="171"/>
      <c r="J216" s="153" t="s">
        <v>116</v>
      </c>
      <c r="K216" s="153" t="s">
        <v>1920</v>
      </c>
      <c r="L216" s="153" t="s">
        <v>8334</v>
      </c>
      <c r="M216" s="153" t="s">
        <v>2136</v>
      </c>
      <c r="N216" s="153" t="s">
        <v>318</v>
      </c>
      <c r="O216" s="153" t="s">
        <v>319</v>
      </c>
      <c r="P216" s="153" t="s">
        <v>2204</v>
      </c>
      <c r="Q216" s="20" t="s">
        <v>7427</v>
      </c>
      <c r="R216" s="20"/>
      <c r="S216" t="s">
        <v>7407</v>
      </c>
      <c r="T216" s="9" t="s">
        <v>8433</v>
      </c>
      <c r="U216" t="s">
        <v>8435</v>
      </c>
      <c r="V216" t="s">
        <v>8438</v>
      </c>
      <c r="W216" t="s">
        <v>100</v>
      </c>
      <c r="X216" s="198" t="s">
        <v>54</v>
      </c>
    </row>
    <row r="217" spans="1:25" x14ac:dyDescent="0.35">
      <c r="A217" t="s">
        <v>53</v>
      </c>
      <c r="B217" t="s">
        <v>53</v>
      </c>
      <c r="C217" s="9">
        <v>1</v>
      </c>
      <c r="D217" s="9">
        <v>100</v>
      </c>
      <c r="E217" s="171" t="s">
        <v>8476</v>
      </c>
      <c r="F217" s="171" t="s">
        <v>44</v>
      </c>
      <c r="G217" s="171" t="s">
        <v>54</v>
      </c>
      <c r="H217" s="171" t="s">
        <v>53</v>
      </c>
      <c r="I217" s="171"/>
      <c r="J217" s="153" t="s">
        <v>8613</v>
      </c>
      <c r="K217" s="153" t="s">
        <v>1921</v>
      </c>
      <c r="L217" s="155" t="s">
        <v>2120</v>
      </c>
      <c r="M217" s="153" t="s">
        <v>7625</v>
      </c>
      <c r="N217" s="290" t="s">
        <v>6641</v>
      </c>
      <c r="O217" s="11" t="s">
        <v>6642</v>
      </c>
      <c r="P217" s="153" t="s">
        <v>2301</v>
      </c>
      <c r="Q217" s="20" t="s">
        <v>7427</v>
      </c>
      <c r="R217" s="20"/>
      <c r="S217" s="153" t="s">
        <v>91</v>
      </c>
      <c r="T217" s="154" t="s">
        <v>8433</v>
      </c>
      <c r="U217" s="20" t="s">
        <v>8435</v>
      </c>
      <c r="V217" s="20" t="s">
        <v>8438</v>
      </c>
      <c r="W217" t="s">
        <v>91</v>
      </c>
      <c r="X217" s="198" t="s">
        <v>54</v>
      </c>
    </row>
    <row r="218" spans="1:25" x14ac:dyDescent="0.35">
      <c r="A218" t="s">
        <v>53</v>
      </c>
      <c r="B218" t="s">
        <v>53</v>
      </c>
      <c r="C218" s="9">
        <v>2</v>
      </c>
      <c r="D218" s="9">
        <v>102</v>
      </c>
      <c r="E218" s="171" t="s">
        <v>8476</v>
      </c>
      <c r="F218" s="171" t="s">
        <v>44</v>
      </c>
      <c r="G218" s="171" t="s">
        <v>54</v>
      </c>
      <c r="H218" s="171" t="s">
        <v>53</v>
      </c>
      <c r="I218" s="171"/>
      <c r="J218" s="153" t="s">
        <v>117</v>
      </c>
      <c r="K218" s="153" t="s">
        <v>321</v>
      </c>
      <c r="L218" s="153" t="s">
        <v>2140</v>
      </c>
      <c r="M218" s="153" t="s">
        <v>2140</v>
      </c>
      <c r="N218" s="153" t="s">
        <v>320</v>
      </c>
      <c r="O218" s="153" t="s">
        <v>321</v>
      </c>
      <c r="P218" s="153" t="s">
        <v>2140</v>
      </c>
      <c r="Q218" s="20" t="s">
        <v>7427</v>
      </c>
      <c r="R218" s="20"/>
      <c r="S218" s="153" t="s">
        <v>91</v>
      </c>
      <c r="T218" s="154" t="s">
        <v>8433</v>
      </c>
      <c r="U218" s="20" t="s">
        <v>8435</v>
      </c>
      <c r="V218" s="20" t="s">
        <v>8438</v>
      </c>
      <c r="W218" t="s">
        <v>91</v>
      </c>
      <c r="X218" s="198" t="s">
        <v>54</v>
      </c>
    </row>
    <row r="219" spans="1:25" x14ac:dyDescent="0.35">
      <c r="A219" t="s">
        <v>53</v>
      </c>
      <c r="B219" t="s">
        <v>53</v>
      </c>
      <c r="C219" s="9">
        <v>3</v>
      </c>
      <c r="D219" s="9">
        <v>129</v>
      </c>
      <c r="E219" s="171" t="s">
        <v>8476</v>
      </c>
      <c r="F219" s="171" t="s">
        <v>44</v>
      </c>
      <c r="G219" s="171" t="s">
        <v>54</v>
      </c>
      <c r="H219" s="171" t="s">
        <v>53</v>
      </c>
      <c r="I219" s="171"/>
      <c r="J219" s="20" t="s">
        <v>2581</v>
      </c>
      <c r="K219" s="20" t="s">
        <v>1893</v>
      </c>
      <c r="L219" s="20" t="s">
        <v>8359</v>
      </c>
      <c r="M219" s="20" t="s">
        <v>2162</v>
      </c>
      <c r="N219" s="20" t="s">
        <v>3004</v>
      </c>
      <c r="O219" s="155" t="s">
        <v>2786</v>
      </c>
      <c r="P219" s="20"/>
      <c r="Q219" s="20" t="s">
        <v>7427</v>
      </c>
      <c r="R219" s="20"/>
      <c r="S219" s="155" t="s">
        <v>91</v>
      </c>
      <c r="T219" s="170">
        <v>0</v>
      </c>
      <c r="U219" s="155" t="s">
        <v>8434</v>
      </c>
      <c r="V219" s="155" t="s">
        <v>8439</v>
      </c>
      <c r="W219" t="s">
        <v>91</v>
      </c>
      <c r="X219" s="198" t="s">
        <v>54</v>
      </c>
    </row>
    <row r="220" spans="1:25" x14ac:dyDescent="0.35">
      <c r="A220" t="s">
        <v>53</v>
      </c>
      <c r="B220" t="s">
        <v>53</v>
      </c>
      <c r="C220" s="185">
        <v>-99</v>
      </c>
      <c r="D220" s="9">
        <v>103</v>
      </c>
      <c r="E220" s="171" t="s">
        <v>8476</v>
      </c>
      <c r="F220" s="171" t="s">
        <v>44</v>
      </c>
      <c r="G220" s="171" t="s">
        <v>54</v>
      </c>
      <c r="H220" s="171" t="s">
        <v>53</v>
      </c>
      <c r="I220" s="171"/>
      <c r="J220" s="20" t="s">
        <v>2577</v>
      </c>
      <c r="K220" s="20" t="s">
        <v>2782</v>
      </c>
      <c r="L220" s="153" t="s">
        <v>8334</v>
      </c>
      <c r="M220" s="20" t="s">
        <v>7894</v>
      </c>
      <c r="N220" s="20" t="s">
        <v>3001</v>
      </c>
      <c r="O220" s="155" t="s">
        <v>2782</v>
      </c>
      <c r="P220" s="20"/>
      <c r="Q220" s="20" t="s">
        <v>7427</v>
      </c>
      <c r="R220" s="20"/>
      <c r="S220" s="155" t="s">
        <v>7407</v>
      </c>
      <c r="T220" s="170">
        <v>0</v>
      </c>
      <c r="U220" s="155" t="s">
        <v>8434</v>
      </c>
      <c r="V220" s="155" t="s">
        <v>8439</v>
      </c>
      <c r="W220" t="s">
        <v>100</v>
      </c>
      <c r="X220" s="198" t="s">
        <v>54</v>
      </c>
    </row>
    <row r="221" spans="1:25" x14ac:dyDescent="0.35">
      <c r="A221" t="s">
        <v>53</v>
      </c>
      <c r="B221" t="s">
        <v>53</v>
      </c>
      <c r="C221" s="185">
        <v>-99</v>
      </c>
      <c r="D221" s="9">
        <v>104</v>
      </c>
      <c r="E221" s="171" t="s">
        <v>8476</v>
      </c>
      <c r="F221" s="171" t="s">
        <v>44</v>
      </c>
      <c r="G221" s="171" t="s">
        <v>54</v>
      </c>
      <c r="H221" s="171" t="s">
        <v>53</v>
      </c>
      <c r="I221" s="171"/>
      <c r="J221" s="20" t="s">
        <v>2578</v>
      </c>
      <c r="K221" s="21" t="s">
        <v>2783</v>
      </c>
      <c r="L221" s="20" t="s">
        <v>7895</v>
      </c>
      <c r="M221" s="20" t="s">
        <v>7895</v>
      </c>
      <c r="N221" s="20" t="s">
        <v>3002</v>
      </c>
      <c r="O221" s="155" t="s">
        <v>2783</v>
      </c>
      <c r="P221" s="20"/>
      <c r="Q221" s="20" t="s">
        <v>7427</v>
      </c>
      <c r="R221" s="20"/>
      <c r="S221" s="155" t="s">
        <v>7407</v>
      </c>
      <c r="T221" s="170">
        <v>0</v>
      </c>
      <c r="U221" s="155" t="s">
        <v>8434</v>
      </c>
      <c r="V221" s="155" t="s">
        <v>8439</v>
      </c>
      <c r="W221" t="s">
        <v>100</v>
      </c>
      <c r="X221" s="198" t="s">
        <v>54</v>
      </c>
    </row>
    <row r="222" spans="1:25" x14ac:dyDescent="0.35">
      <c r="A222" t="s">
        <v>53</v>
      </c>
      <c r="B222" t="s">
        <v>53</v>
      </c>
      <c r="C222" s="185">
        <v>-99</v>
      </c>
      <c r="D222" s="9">
        <v>105</v>
      </c>
      <c r="E222" s="171" t="s">
        <v>8476</v>
      </c>
      <c r="F222" s="171" t="s">
        <v>44</v>
      </c>
      <c r="G222" s="171" t="s">
        <v>54</v>
      </c>
      <c r="H222" s="171" t="s">
        <v>53</v>
      </c>
      <c r="I222" s="171"/>
      <c r="J222" s="20" t="s">
        <v>2579</v>
      </c>
      <c r="K222" s="21" t="s">
        <v>5038</v>
      </c>
      <c r="L222" s="20" t="s">
        <v>8332</v>
      </c>
      <c r="M222" s="20" t="s">
        <v>7896</v>
      </c>
      <c r="N222" s="20" t="s">
        <v>3003</v>
      </c>
      <c r="O222" s="155" t="s">
        <v>2784</v>
      </c>
      <c r="P222" s="20"/>
      <c r="Q222" s="20" t="s">
        <v>7427</v>
      </c>
      <c r="R222" s="20"/>
      <c r="S222" s="155" t="s">
        <v>7407</v>
      </c>
      <c r="T222" s="170">
        <v>0</v>
      </c>
      <c r="U222" s="155" t="s">
        <v>8434</v>
      </c>
      <c r="V222" s="155" t="s">
        <v>8439</v>
      </c>
      <c r="W222" t="s">
        <v>100</v>
      </c>
      <c r="X222" s="198" t="s">
        <v>54</v>
      </c>
    </row>
    <row r="223" spans="1:25" x14ac:dyDescent="0.35">
      <c r="A223" t="s">
        <v>53</v>
      </c>
      <c r="B223" t="s">
        <v>53</v>
      </c>
      <c r="C223" s="185">
        <v>-99</v>
      </c>
      <c r="D223" s="9">
        <v>106</v>
      </c>
      <c r="E223" s="171" t="s">
        <v>8476</v>
      </c>
      <c r="F223" s="171" t="s">
        <v>44</v>
      </c>
      <c r="G223" s="171" t="s">
        <v>54</v>
      </c>
      <c r="H223" s="171" t="s">
        <v>53</v>
      </c>
      <c r="I223" s="171"/>
      <c r="J223" s="20" t="s">
        <v>2580</v>
      </c>
      <c r="K223" s="21" t="s">
        <v>2785</v>
      </c>
      <c r="L223" s="20" t="s">
        <v>8333</v>
      </c>
      <c r="M223" s="20" t="s">
        <v>7897</v>
      </c>
      <c r="N223" s="20" t="s">
        <v>634</v>
      </c>
      <c r="O223" s="155" t="s">
        <v>2785</v>
      </c>
      <c r="P223" s="20"/>
      <c r="Q223" s="20" t="s">
        <v>7427</v>
      </c>
      <c r="R223" s="20"/>
      <c r="S223" s="155" t="s">
        <v>7407</v>
      </c>
      <c r="T223" s="170">
        <v>0</v>
      </c>
      <c r="U223" s="155" t="s">
        <v>8434</v>
      </c>
      <c r="V223" s="155" t="s">
        <v>8439</v>
      </c>
      <c r="W223" t="s">
        <v>100</v>
      </c>
      <c r="X223" s="198" t="s">
        <v>54</v>
      </c>
    </row>
    <row r="224" spans="1:25" x14ac:dyDescent="0.35">
      <c r="A224" t="s">
        <v>53</v>
      </c>
      <c r="B224" t="s">
        <v>53</v>
      </c>
      <c r="C224" s="185">
        <v>-99</v>
      </c>
      <c r="D224" s="9">
        <v>115</v>
      </c>
      <c r="E224" s="171" t="s">
        <v>8476</v>
      </c>
      <c r="F224" s="171" t="s">
        <v>44</v>
      </c>
      <c r="G224" s="171" t="s">
        <v>54</v>
      </c>
      <c r="H224" s="171" t="s">
        <v>53</v>
      </c>
      <c r="I224" s="171"/>
      <c r="J224" t="s">
        <v>8570</v>
      </c>
      <c r="K224" s="153" t="s">
        <v>1953</v>
      </c>
      <c r="L224" s="155" t="s">
        <v>8009</v>
      </c>
      <c r="M224" s="153" t="s">
        <v>7599</v>
      </c>
      <c r="N224" s="153" t="s">
        <v>322</v>
      </c>
      <c r="O224" s="153" t="s">
        <v>323</v>
      </c>
      <c r="P224" s="153" t="s">
        <v>2485</v>
      </c>
      <c r="Q224" s="20" t="s">
        <v>7427</v>
      </c>
      <c r="R224" s="20"/>
      <c r="S224" s="158" t="s">
        <v>91</v>
      </c>
      <c r="T224" s="166" t="s">
        <v>8433</v>
      </c>
      <c r="U224" s="21" t="s">
        <v>8435</v>
      </c>
      <c r="V224" s="21" t="s">
        <v>8438</v>
      </c>
      <c r="W224" t="s">
        <v>100</v>
      </c>
      <c r="X224" s="198" t="s">
        <v>54</v>
      </c>
      <c r="Y224" t="s">
        <v>7411</v>
      </c>
    </row>
    <row r="225" spans="1:26" x14ac:dyDescent="0.35">
      <c r="A225" t="s">
        <v>53</v>
      </c>
      <c r="B225" t="s">
        <v>53</v>
      </c>
      <c r="C225" s="185">
        <v>-99</v>
      </c>
      <c r="D225" s="9">
        <v>116</v>
      </c>
      <c r="E225" s="171" t="s">
        <v>8476</v>
      </c>
      <c r="F225" s="171" t="s">
        <v>44</v>
      </c>
      <c r="G225" s="171" t="s">
        <v>54</v>
      </c>
      <c r="H225" s="171" t="s">
        <v>53</v>
      </c>
      <c r="I225" s="171"/>
      <c r="J225" s="153" t="s">
        <v>119</v>
      </c>
      <c r="K225" s="153" t="s">
        <v>1954</v>
      </c>
      <c r="L225" s="155" t="s">
        <v>8336</v>
      </c>
      <c r="M225" s="153" t="s">
        <v>7600</v>
      </c>
      <c r="N225" s="153" t="s">
        <v>324</v>
      </c>
      <c r="O225" s="153" t="s">
        <v>325</v>
      </c>
      <c r="P225" s="153" t="s">
        <v>2484</v>
      </c>
      <c r="Q225" s="20" t="s">
        <v>7427</v>
      </c>
      <c r="R225" s="20"/>
      <c r="S225" s="158" t="s">
        <v>91</v>
      </c>
      <c r="T225" s="166" t="s">
        <v>8433</v>
      </c>
      <c r="U225" s="21" t="s">
        <v>8435</v>
      </c>
      <c r="V225" s="21" t="s">
        <v>8438</v>
      </c>
      <c r="W225" t="s">
        <v>100</v>
      </c>
      <c r="X225" s="198" t="s">
        <v>54</v>
      </c>
      <c r="Y225" t="s">
        <v>7411</v>
      </c>
    </row>
    <row r="226" spans="1:26" x14ac:dyDescent="0.35">
      <c r="A226" t="s">
        <v>53</v>
      </c>
      <c r="B226" t="s">
        <v>53</v>
      </c>
      <c r="C226" s="185">
        <v>-99</v>
      </c>
      <c r="D226" s="9">
        <v>117</v>
      </c>
      <c r="E226" s="171" t="s">
        <v>8476</v>
      </c>
      <c r="F226" s="171" t="s">
        <v>44</v>
      </c>
      <c r="G226" s="171" t="s">
        <v>54</v>
      </c>
      <c r="H226" s="171" t="s">
        <v>53</v>
      </c>
      <c r="I226" s="171"/>
      <c r="J226" s="153" t="s">
        <v>120</v>
      </c>
      <c r="K226" s="153" t="s">
        <v>1955</v>
      </c>
      <c r="L226" s="155" t="s">
        <v>8182</v>
      </c>
      <c r="M226" s="153" t="s">
        <v>7601</v>
      </c>
      <c r="N226" s="153" t="s">
        <v>326</v>
      </c>
      <c r="O226" s="153" t="s">
        <v>327</v>
      </c>
      <c r="P226" s="153" t="s">
        <v>2483</v>
      </c>
      <c r="Q226" s="20" t="s">
        <v>7427</v>
      </c>
      <c r="R226" s="20"/>
      <c r="S226" s="158" t="s">
        <v>91</v>
      </c>
      <c r="T226" s="166" t="s">
        <v>8433</v>
      </c>
      <c r="U226" s="21" t="s">
        <v>8435</v>
      </c>
      <c r="V226" s="21" t="s">
        <v>8438</v>
      </c>
      <c r="W226" t="s">
        <v>100</v>
      </c>
      <c r="X226" s="198" t="s">
        <v>54</v>
      </c>
      <c r="Y226" t="s">
        <v>7411</v>
      </c>
    </row>
    <row r="227" spans="1:26" x14ac:dyDescent="0.35">
      <c r="A227" t="s">
        <v>53</v>
      </c>
      <c r="B227" t="s">
        <v>53</v>
      </c>
      <c r="C227" s="185">
        <v>-99</v>
      </c>
      <c r="D227" s="9">
        <v>118</v>
      </c>
      <c r="E227" s="171" t="s">
        <v>8476</v>
      </c>
      <c r="F227" s="171" t="s">
        <v>44</v>
      </c>
      <c r="G227" s="171" t="s">
        <v>54</v>
      </c>
      <c r="H227" s="171" t="s">
        <v>53</v>
      </c>
      <c r="I227" s="171"/>
      <c r="J227" s="153" t="s">
        <v>121</v>
      </c>
      <c r="K227" s="153" t="s">
        <v>1956</v>
      </c>
      <c r="L227" s="20" t="s">
        <v>8035</v>
      </c>
      <c r="M227" s="153" t="s">
        <v>7602</v>
      </c>
      <c r="N227" s="153" t="s">
        <v>328</v>
      </c>
      <c r="O227" s="153" t="s">
        <v>329</v>
      </c>
      <c r="P227" s="153" t="s">
        <v>2482</v>
      </c>
      <c r="Q227" s="20" t="s">
        <v>7427</v>
      </c>
      <c r="R227" s="20"/>
      <c r="S227" s="158" t="s">
        <v>91</v>
      </c>
      <c r="T227" s="166" t="s">
        <v>8433</v>
      </c>
      <c r="U227" s="21" t="s">
        <v>8435</v>
      </c>
      <c r="V227" s="21" t="s">
        <v>8438</v>
      </c>
      <c r="W227" t="s">
        <v>100</v>
      </c>
      <c r="X227" s="198" t="s">
        <v>54</v>
      </c>
      <c r="Y227" t="s">
        <v>7411</v>
      </c>
    </row>
    <row r="228" spans="1:26" x14ac:dyDescent="0.35">
      <c r="A228" t="s">
        <v>53</v>
      </c>
      <c r="B228" t="s">
        <v>53</v>
      </c>
      <c r="C228" s="185">
        <v>-99</v>
      </c>
      <c r="D228" s="9">
        <v>119</v>
      </c>
      <c r="E228" s="171" t="s">
        <v>8476</v>
      </c>
      <c r="F228" s="171" t="s">
        <v>44</v>
      </c>
      <c r="G228" s="171" t="s">
        <v>54</v>
      </c>
      <c r="H228" s="171" t="s">
        <v>53</v>
      </c>
      <c r="I228" s="171"/>
      <c r="J228" s="153" t="s">
        <v>122</v>
      </c>
      <c r="K228" s="153" t="s">
        <v>1957</v>
      </c>
      <c r="L228" s="155" t="s">
        <v>8167</v>
      </c>
      <c r="M228" s="158" t="s">
        <v>8337</v>
      </c>
      <c r="N228" s="153" t="s">
        <v>330</v>
      </c>
      <c r="O228" s="153" t="s">
        <v>331</v>
      </c>
      <c r="P228" s="153" t="s">
        <v>2481</v>
      </c>
      <c r="Q228" s="20" t="s">
        <v>7427</v>
      </c>
      <c r="R228" s="20"/>
      <c r="S228" s="158" t="s">
        <v>91</v>
      </c>
      <c r="T228" s="166" t="s">
        <v>8433</v>
      </c>
      <c r="U228" s="21" t="s">
        <v>8435</v>
      </c>
      <c r="V228" s="21" t="s">
        <v>8438</v>
      </c>
      <c r="W228" t="s">
        <v>100</v>
      </c>
      <c r="X228" s="198" t="s">
        <v>54</v>
      </c>
      <c r="Y228" t="s">
        <v>7411</v>
      </c>
    </row>
    <row r="229" spans="1:26" x14ac:dyDescent="0.35">
      <c r="A229" t="s">
        <v>53</v>
      </c>
      <c r="B229" t="s">
        <v>53</v>
      </c>
      <c r="C229" s="185">
        <v>-99</v>
      </c>
      <c r="D229" s="9">
        <v>120</v>
      </c>
      <c r="E229" s="171" t="s">
        <v>8476</v>
      </c>
      <c r="F229" s="171" t="s">
        <v>44</v>
      </c>
      <c r="G229" s="171" t="s">
        <v>54</v>
      </c>
      <c r="H229" s="171" t="s">
        <v>53</v>
      </c>
      <c r="I229" s="171"/>
      <c r="J229" s="153" t="s">
        <v>123</v>
      </c>
      <c r="K229" s="153" t="s">
        <v>1958</v>
      </c>
      <c r="L229" s="155" t="s">
        <v>8085</v>
      </c>
      <c r="M229" s="153" t="s">
        <v>7603</v>
      </c>
      <c r="N229" s="153" t="s">
        <v>332</v>
      </c>
      <c r="O229" s="153" t="s">
        <v>333</v>
      </c>
      <c r="P229" s="153" t="s">
        <v>2322</v>
      </c>
      <c r="Q229" s="20" t="s">
        <v>7427</v>
      </c>
      <c r="R229" s="20"/>
      <c r="S229" s="158" t="s">
        <v>91</v>
      </c>
      <c r="T229" s="166" t="s">
        <v>8433</v>
      </c>
      <c r="U229" s="21" t="s">
        <v>8435</v>
      </c>
      <c r="V229" s="21" t="s">
        <v>8438</v>
      </c>
      <c r="W229" t="s">
        <v>100</v>
      </c>
      <c r="X229" s="198" t="s">
        <v>54</v>
      </c>
      <c r="Y229" t="s">
        <v>7411</v>
      </c>
    </row>
    <row r="230" spans="1:26" x14ac:dyDescent="0.35">
      <c r="A230" t="s">
        <v>53</v>
      </c>
      <c r="B230" t="s">
        <v>53</v>
      </c>
      <c r="C230" s="185">
        <v>-99</v>
      </c>
      <c r="D230" s="9">
        <v>121</v>
      </c>
      <c r="E230" s="171" t="s">
        <v>8476</v>
      </c>
      <c r="F230" s="171" t="s">
        <v>44</v>
      </c>
      <c r="G230" s="171" t="s">
        <v>54</v>
      </c>
      <c r="H230" s="171" t="s">
        <v>53</v>
      </c>
      <c r="I230" s="171"/>
      <c r="J230" s="153" t="s">
        <v>124</v>
      </c>
      <c r="K230" s="153" t="s">
        <v>1959</v>
      </c>
      <c r="L230" s="155" t="s">
        <v>8338</v>
      </c>
      <c r="M230" s="153" t="s">
        <v>7604</v>
      </c>
      <c r="N230" s="153" t="s">
        <v>334</v>
      </c>
      <c r="O230" s="153" t="s">
        <v>335</v>
      </c>
      <c r="P230" s="153" t="s">
        <v>2323</v>
      </c>
      <c r="Q230" s="20" t="s">
        <v>7427</v>
      </c>
      <c r="R230" s="20"/>
      <c r="S230" s="158" t="s">
        <v>91</v>
      </c>
      <c r="T230" s="166" t="s">
        <v>8433</v>
      </c>
      <c r="U230" s="21" t="s">
        <v>8435</v>
      </c>
      <c r="V230" s="21" t="s">
        <v>8438</v>
      </c>
      <c r="W230" t="s">
        <v>100</v>
      </c>
      <c r="X230" s="198" t="s">
        <v>54</v>
      </c>
      <c r="Y230" t="s">
        <v>7411</v>
      </c>
    </row>
    <row r="231" spans="1:26" x14ac:dyDescent="0.35">
      <c r="A231" t="s">
        <v>53</v>
      </c>
      <c r="B231" t="s">
        <v>53</v>
      </c>
      <c r="C231" s="185">
        <v>-99</v>
      </c>
      <c r="D231" s="9">
        <v>122</v>
      </c>
      <c r="E231" s="171" t="s">
        <v>8476</v>
      </c>
      <c r="F231" s="171" t="s">
        <v>44</v>
      </c>
      <c r="G231" s="171" t="s">
        <v>54</v>
      </c>
      <c r="H231" s="171" t="s">
        <v>53</v>
      </c>
      <c r="I231" s="171"/>
      <c r="J231" s="153" t="s">
        <v>125</v>
      </c>
      <c r="K231" s="153" t="s">
        <v>1960</v>
      </c>
      <c r="L231" s="155" t="s">
        <v>8127</v>
      </c>
      <c r="M231" s="153" t="s">
        <v>7605</v>
      </c>
      <c r="N231" s="153" t="s">
        <v>336</v>
      </c>
      <c r="O231" s="153" t="s">
        <v>337</v>
      </c>
      <c r="P231" s="153" t="s">
        <v>2474</v>
      </c>
      <c r="Q231" s="20" t="s">
        <v>7427</v>
      </c>
      <c r="R231" s="20"/>
      <c r="S231" s="158" t="s">
        <v>91</v>
      </c>
      <c r="T231" s="166" t="s">
        <v>8433</v>
      </c>
      <c r="U231" s="21" t="s">
        <v>8435</v>
      </c>
      <c r="V231" s="21" t="s">
        <v>8438</v>
      </c>
      <c r="W231" t="s">
        <v>100</v>
      </c>
      <c r="X231" s="198" t="s">
        <v>54</v>
      </c>
      <c r="Y231" t="s">
        <v>7411</v>
      </c>
    </row>
    <row r="232" spans="1:26" x14ac:dyDescent="0.35">
      <c r="A232" t="s">
        <v>53</v>
      </c>
      <c r="B232" t="s">
        <v>53</v>
      </c>
      <c r="C232" s="185">
        <v>-99</v>
      </c>
      <c r="D232" s="9">
        <v>123</v>
      </c>
      <c r="E232" s="171" t="s">
        <v>8476</v>
      </c>
      <c r="F232" s="171" t="s">
        <v>44</v>
      </c>
      <c r="G232" s="171" t="s">
        <v>54</v>
      </c>
      <c r="H232" s="171" t="s">
        <v>53</v>
      </c>
      <c r="I232" s="171"/>
      <c r="J232" s="153" t="s">
        <v>126</v>
      </c>
      <c r="K232" s="153" t="s">
        <v>1961</v>
      </c>
      <c r="L232" s="153" t="s">
        <v>7521</v>
      </c>
      <c r="M232" s="158" t="s">
        <v>7606</v>
      </c>
      <c r="N232" s="153" t="s">
        <v>338</v>
      </c>
      <c r="O232" s="153" t="s">
        <v>339</v>
      </c>
      <c r="P232" s="153" t="s">
        <v>2475</v>
      </c>
      <c r="Q232" s="20" t="s">
        <v>7427</v>
      </c>
      <c r="R232" s="20"/>
      <c r="S232" s="158" t="s">
        <v>91</v>
      </c>
      <c r="T232" s="166" t="s">
        <v>8433</v>
      </c>
      <c r="U232" s="21" t="s">
        <v>8435</v>
      </c>
      <c r="V232" s="21" t="s">
        <v>8438</v>
      </c>
      <c r="W232" t="s">
        <v>100</v>
      </c>
      <c r="X232" s="198" t="s">
        <v>54</v>
      </c>
      <c r="Y232" t="s">
        <v>7411</v>
      </c>
    </row>
    <row r="233" spans="1:26" x14ac:dyDescent="0.35">
      <c r="A233" t="s">
        <v>53</v>
      </c>
      <c r="B233" t="s">
        <v>53</v>
      </c>
      <c r="C233" s="185">
        <v>-99</v>
      </c>
      <c r="D233" s="9">
        <v>124</v>
      </c>
      <c r="E233" s="171" t="s">
        <v>8476</v>
      </c>
      <c r="F233" s="171" t="s">
        <v>44</v>
      </c>
      <c r="G233" s="171" t="s">
        <v>54</v>
      </c>
      <c r="H233" s="171" t="s">
        <v>53</v>
      </c>
      <c r="I233" s="171"/>
      <c r="J233" s="153" t="s">
        <v>127</v>
      </c>
      <c r="K233" s="153" t="s">
        <v>1962</v>
      </c>
      <c r="L233" s="155" t="s">
        <v>8320</v>
      </c>
      <c r="M233" s="153" t="s">
        <v>7607</v>
      </c>
      <c r="N233" s="153" t="s">
        <v>340</v>
      </c>
      <c r="O233" s="153" t="s">
        <v>341</v>
      </c>
      <c r="P233" s="153" t="s">
        <v>2476</v>
      </c>
      <c r="Q233" s="20" t="s">
        <v>7427</v>
      </c>
      <c r="R233" s="20"/>
      <c r="S233" s="158" t="s">
        <v>91</v>
      </c>
      <c r="T233" s="166" t="s">
        <v>8433</v>
      </c>
      <c r="U233" s="21" t="s">
        <v>8435</v>
      </c>
      <c r="V233" s="21" t="s">
        <v>8438</v>
      </c>
      <c r="W233" t="s">
        <v>100</v>
      </c>
      <c r="X233" s="198" t="s">
        <v>54</v>
      </c>
      <c r="Y233" t="s">
        <v>7411</v>
      </c>
    </row>
    <row r="234" spans="1:26" x14ac:dyDescent="0.35">
      <c r="A234" t="s">
        <v>53</v>
      </c>
      <c r="B234" t="s">
        <v>53</v>
      </c>
      <c r="C234" s="185">
        <v>-99</v>
      </c>
      <c r="D234" s="9">
        <v>125</v>
      </c>
      <c r="E234" s="171" t="s">
        <v>8476</v>
      </c>
      <c r="F234" s="171" t="s">
        <v>44</v>
      </c>
      <c r="G234" s="171" t="s">
        <v>54</v>
      </c>
      <c r="H234" s="171" t="s">
        <v>53</v>
      </c>
      <c r="I234" s="171"/>
      <c r="J234" s="153" t="s">
        <v>128</v>
      </c>
      <c r="K234" s="153" t="s">
        <v>1963</v>
      </c>
      <c r="L234" s="153" t="s">
        <v>3386</v>
      </c>
      <c r="M234" s="153" t="s">
        <v>7608</v>
      </c>
      <c r="N234" s="153" t="s">
        <v>342</v>
      </c>
      <c r="O234" s="153" t="s">
        <v>343</v>
      </c>
      <c r="P234" s="153" t="s">
        <v>2477</v>
      </c>
      <c r="Q234" s="20" t="s">
        <v>7427</v>
      </c>
      <c r="R234" s="20"/>
      <c r="S234" s="158" t="s">
        <v>91</v>
      </c>
      <c r="T234" s="166" t="s">
        <v>8433</v>
      </c>
      <c r="U234" s="21" t="s">
        <v>8435</v>
      </c>
      <c r="V234" s="21" t="s">
        <v>8438</v>
      </c>
      <c r="W234" t="s">
        <v>100</v>
      </c>
      <c r="X234" s="198" t="s">
        <v>54</v>
      </c>
      <c r="Y234" t="s">
        <v>7411</v>
      </c>
    </row>
    <row r="235" spans="1:26" x14ac:dyDescent="0.35">
      <c r="A235" t="s">
        <v>53</v>
      </c>
      <c r="B235" t="s">
        <v>53</v>
      </c>
      <c r="C235" s="185">
        <v>-99</v>
      </c>
      <c r="D235" s="9">
        <v>126</v>
      </c>
      <c r="E235" s="171" t="s">
        <v>8476</v>
      </c>
      <c r="F235" s="171" t="s">
        <v>44</v>
      </c>
      <c r="G235" s="171" t="s">
        <v>54</v>
      </c>
      <c r="H235" s="171" t="s">
        <v>53</v>
      </c>
      <c r="I235" s="171"/>
      <c r="J235" s="153" t="s">
        <v>129</v>
      </c>
      <c r="K235" s="153" t="s">
        <v>1964</v>
      </c>
      <c r="L235" s="155" t="s">
        <v>8031</v>
      </c>
      <c r="M235" s="153" t="s">
        <v>7609</v>
      </c>
      <c r="N235" s="153" t="s">
        <v>344</v>
      </c>
      <c r="O235" s="153" t="s">
        <v>345</v>
      </c>
      <c r="P235" s="153" t="s">
        <v>2478</v>
      </c>
      <c r="Q235" s="20" t="s">
        <v>7427</v>
      </c>
      <c r="R235" s="20"/>
      <c r="S235" s="158" t="s">
        <v>91</v>
      </c>
      <c r="T235" s="166" t="s">
        <v>8433</v>
      </c>
      <c r="U235" s="21" t="s">
        <v>8435</v>
      </c>
      <c r="V235" s="21" t="s">
        <v>8438</v>
      </c>
      <c r="W235" t="s">
        <v>100</v>
      </c>
      <c r="X235" s="198" t="s">
        <v>54</v>
      </c>
      <c r="Y235" t="s">
        <v>7411</v>
      </c>
    </row>
    <row r="236" spans="1:26" x14ac:dyDescent="0.35">
      <c r="A236" t="s">
        <v>53</v>
      </c>
      <c r="B236" t="s">
        <v>53</v>
      </c>
      <c r="C236" s="185">
        <v>-99</v>
      </c>
      <c r="D236" s="9">
        <v>127</v>
      </c>
      <c r="E236" s="171" t="s">
        <v>8476</v>
      </c>
      <c r="F236" s="171" t="s">
        <v>44</v>
      </c>
      <c r="G236" s="171" t="s">
        <v>54</v>
      </c>
      <c r="H236" s="171" t="s">
        <v>53</v>
      </c>
      <c r="I236" s="171"/>
      <c r="J236" s="153" t="s">
        <v>131</v>
      </c>
      <c r="K236" s="153" t="s">
        <v>2059</v>
      </c>
      <c r="L236" s="155" t="s">
        <v>8335</v>
      </c>
      <c r="M236" s="153" t="s">
        <v>7611</v>
      </c>
      <c r="N236" s="153" t="s">
        <v>348</v>
      </c>
      <c r="O236" s="153" t="s">
        <v>349</v>
      </c>
      <c r="P236" s="153" t="s">
        <v>2480</v>
      </c>
      <c r="Q236" s="20" t="s">
        <v>7427</v>
      </c>
      <c r="R236" s="20"/>
      <c r="S236" s="158" t="s">
        <v>91</v>
      </c>
      <c r="T236" s="166" t="s">
        <v>8433</v>
      </c>
      <c r="U236" s="21" t="s">
        <v>8435</v>
      </c>
      <c r="V236" s="21" t="s">
        <v>8438</v>
      </c>
      <c r="W236" t="s">
        <v>100</v>
      </c>
      <c r="X236" s="198" t="s">
        <v>54</v>
      </c>
      <c r="Y236" t="s">
        <v>7411</v>
      </c>
    </row>
    <row r="237" spans="1:26" x14ac:dyDescent="0.35">
      <c r="A237" t="s">
        <v>53</v>
      </c>
      <c r="B237" t="s">
        <v>53</v>
      </c>
      <c r="C237" s="185">
        <v>-99</v>
      </c>
      <c r="D237" s="9">
        <v>128</v>
      </c>
      <c r="E237" s="171" t="s">
        <v>8476</v>
      </c>
      <c r="F237" s="171" t="s">
        <v>44</v>
      </c>
      <c r="G237" s="171" t="s">
        <v>54</v>
      </c>
      <c r="H237" s="171" t="s">
        <v>53</v>
      </c>
      <c r="I237" s="171"/>
      <c r="J237" s="153" t="s">
        <v>130</v>
      </c>
      <c r="K237" s="153" t="s">
        <v>2058</v>
      </c>
      <c r="L237" s="155" t="s">
        <v>8110</v>
      </c>
      <c r="M237" s="153" t="s">
        <v>7610</v>
      </c>
      <c r="N237" s="153" t="s">
        <v>346</v>
      </c>
      <c r="O237" s="153" t="s">
        <v>347</v>
      </c>
      <c r="P237" s="153" t="s">
        <v>2479</v>
      </c>
      <c r="Q237" s="20" t="s">
        <v>7427</v>
      </c>
      <c r="R237" s="20"/>
      <c r="S237" s="158" t="s">
        <v>91</v>
      </c>
      <c r="T237" s="166" t="s">
        <v>8433</v>
      </c>
      <c r="U237" s="21" t="s">
        <v>8435</v>
      </c>
      <c r="V237" s="21" t="s">
        <v>8438</v>
      </c>
      <c r="W237" t="s">
        <v>100</v>
      </c>
      <c r="X237" s="198" t="s">
        <v>54</v>
      </c>
      <c r="Y237" t="s">
        <v>7411</v>
      </c>
    </row>
    <row r="238" spans="1:26" x14ac:dyDescent="0.35">
      <c r="A238" s="147" t="s">
        <v>64</v>
      </c>
      <c r="B238" s="147" t="s">
        <v>64</v>
      </c>
      <c r="C238" s="185">
        <v>0</v>
      </c>
      <c r="D238" s="185">
        <v>0</v>
      </c>
      <c r="E238" s="161"/>
      <c r="F238" s="161"/>
      <c r="G238" s="161"/>
      <c r="H238" s="161"/>
      <c r="I238" s="161"/>
      <c r="J238" s="177" t="s">
        <v>8939</v>
      </c>
      <c r="K238" s="177" t="s">
        <v>2312</v>
      </c>
      <c r="L238" s="162" t="s">
        <v>2120</v>
      </c>
      <c r="M238" s="163" t="s">
        <v>7625</v>
      </c>
      <c r="N238" s="163" t="s">
        <v>8937</v>
      </c>
      <c r="O238" s="163" t="s">
        <v>8938</v>
      </c>
      <c r="P238" s="163" t="s">
        <v>2301</v>
      </c>
      <c r="Q238" s="177" t="s">
        <v>7427</v>
      </c>
      <c r="R238" s="177"/>
      <c r="S238" s="163" t="s">
        <v>7407</v>
      </c>
      <c r="T238" s="178" t="s">
        <v>8433</v>
      </c>
      <c r="U238" s="177" t="s">
        <v>8435</v>
      </c>
      <c r="V238" s="177" t="s">
        <v>8438</v>
      </c>
      <c r="W238" s="147" t="s">
        <v>100</v>
      </c>
      <c r="X238" s="206" t="s">
        <v>54</v>
      </c>
      <c r="Y238" s="147"/>
      <c r="Z238" s="147"/>
    </row>
    <row r="239" spans="1:26" x14ac:dyDescent="0.35">
      <c r="A239" s="147" t="s">
        <v>64</v>
      </c>
      <c r="B239" s="147" t="s">
        <v>64</v>
      </c>
      <c r="C239" s="185">
        <v>1</v>
      </c>
      <c r="D239" s="185">
        <v>0</v>
      </c>
      <c r="E239" s="161"/>
      <c r="F239" s="161"/>
      <c r="G239" s="161"/>
      <c r="H239" s="161"/>
      <c r="I239" s="161"/>
      <c r="J239" s="158" t="s">
        <v>8613</v>
      </c>
      <c r="K239" s="177" t="s">
        <v>1921</v>
      </c>
      <c r="L239" s="162" t="s">
        <v>2120</v>
      </c>
      <c r="M239" s="163" t="s">
        <v>7625</v>
      </c>
      <c r="N239" s="163" t="s">
        <v>6641</v>
      </c>
      <c r="O239" s="163" t="s">
        <v>278</v>
      </c>
      <c r="P239" s="163" t="s">
        <v>2301</v>
      </c>
      <c r="Q239" s="177" t="s">
        <v>7427</v>
      </c>
      <c r="R239" s="177"/>
      <c r="S239" s="163" t="s">
        <v>91</v>
      </c>
      <c r="T239" s="178" t="s">
        <v>8433</v>
      </c>
      <c r="U239" s="177" t="s">
        <v>8435</v>
      </c>
      <c r="V239" s="177" t="s">
        <v>8438</v>
      </c>
      <c r="W239" s="147" t="s">
        <v>91</v>
      </c>
      <c r="X239" s="206" t="s">
        <v>54</v>
      </c>
      <c r="Y239" s="147"/>
      <c r="Z239" s="147"/>
    </row>
    <row r="240" spans="1:26" x14ac:dyDescent="0.35">
      <c r="A240" t="s">
        <v>64</v>
      </c>
      <c r="B240" t="s">
        <v>64</v>
      </c>
      <c r="C240" s="185">
        <v>2</v>
      </c>
      <c r="D240" s="9">
        <v>340</v>
      </c>
      <c r="E240" s="12" t="s">
        <v>8481</v>
      </c>
      <c r="F240" s="12" t="s">
        <v>44</v>
      </c>
      <c r="G240" s="12" t="s">
        <v>54</v>
      </c>
      <c r="H240" s="12" t="s">
        <v>63</v>
      </c>
      <c r="I240" s="12" t="s">
        <v>64</v>
      </c>
      <c r="J240" s="153" t="s">
        <v>124</v>
      </c>
      <c r="K240" s="153" t="s">
        <v>8928</v>
      </c>
      <c r="L240" s="155" t="s">
        <v>8338</v>
      </c>
      <c r="M240" s="153" t="s">
        <v>7583</v>
      </c>
      <c r="N240" s="153" t="s">
        <v>334</v>
      </c>
      <c r="O240" s="153" t="s">
        <v>335</v>
      </c>
      <c r="P240" s="156" t="s">
        <v>2323</v>
      </c>
      <c r="Q240" s="20" t="s">
        <v>7427</v>
      </c>
      <c r="R240" s="20"/>
      <c r="S240" t="s">
        <v>7407</v>
      </c>
      <c r="T240" s="9" t="s">
        <v>8433</v>
      </c>
      <c r="U240" t="s">
        <v>8435</v>
      </c>
      <c r="V240" t="s">
        <v>8438</v>
      </c>
      <c r="W240" t="s">
        <v>100</v>
      </c>
      <c r="X240" s="198" t="s">
        <v>54</v>
      </c>
    </row>
    <row r="241" spans="1:25" x14ac:dyDescent="0.35">
      <c r="A241" t="s">
        <v>64</v>
      </c>
      <c r="B241" t="s">
        <v>64</v>
      </c>
      <c r="C241" s="185">
        <v>4</v>
      </c>
      <c r="D241" s="9">
        <v>341</v>
      </c>
      <c r="E241" s="12" t="s">
        <v>8481</v>
      </c>
      <c r="F241" s="12" t="s">
        <v>44</v>
      </c>
      <c r="G241" s="12" t="s">
        <v>54</v>
      </c>
      <c r="H241" s="12" t="s">
        <v>63</v>
      </c>
      <c r="I241" s="12" t="s">
        <v>64</v>
      </c>
      <c r="J241" s="153" t="s">
        <v>185</v>
      </c>
      <c r="K241" s="153" t="s">
        <v>2053</v>
      </c>
      <c r="L241" s="20" t="s">
        <v>8340</v>
      </c>
      <c r="M241" s="153" t="s">
        <v>7512</v>
      </c>
      <c r="N241" s="153" t="s">
        <v>432</v>
      </c>
      <c r="O241" s="153" t="s">
        <v>433</v>
      </c>
      <c r="P241" s="156" t="s">
        <v>2366</v>
      </c>
      <c r="Q241" s="20" t="s">
        <v>7427</v>
      </c>
      <c r="R241" s="20"/>
      <c r="S241" s="153" t="s">
        <v>153</v>
      </c>
      <c r="T241" s="154" t="s">
        <v>8433</v>
      </c>
      <c r="U241" s="20" t="s">
        <v>8434</v>
      </c>
      <c r="V241" s="20" t="s">
        <v>8438</v>
      </c>
      <c r="W241" t="s">
        <v>153</v>
      </c>
      <c r="X241" s="198" t="s">
        <v>54</v>
      </c>
    </row>
    <row r="242" spans="1:25" x14ac:dyDescent="0.35">
      <c r="A242" s="155" t="s">
        <v>64</v>
      </c>
      <c r="B242" s="155" t="s">
        <v>64</v>
      </c>
      <c r="C242" s="185">
        <v>-99</v>
      </c>
      <c r="D242" s="9">
        <v>342</v>
      </c>
      <c r="E242" s="12" t="s">
        <v>8481</v>
      </c>
      <c r="F242" s="12" t="s">
        <v>44</v>
      </c>
      <c r="G242" s="12" t="s">
        <v>54</v>
      </c>
      <c r="H242" s="12" t="s">
        <v>63</v>
      </c>
      <c r="I242" s="12" t="s">
        <v>64</v>
      </c>
      <c r="J242" s="155" t="s">
        <v>6623</v>
      </c>
      <c r="L242" s="155" t="s">
        <v>6</v>
      </c>
      <c r="N242" s="155" t="s">
        <v>6713</v>
      </c>
      <c r="O242" s="155" t="s">
        <v>6714</v>
      </c>
      <c r="Q242" s="155" t="s">
        <v>7427</v>
      </c>
      <c r="R242" s="155"/>
      <c r="S242" s="155" t="s">
        <v>7408</v>
      </c>
      <c r="T242" s="170"/>
      <c r="U242" s="155"/>
      <c r="V242" s="155"/>
      <c r="W242" s="183" t="s">
        <v>3936</v>
      </c>
      <c r="X242" s="198" t="s">
        <v>54</v>
      </c>
      <c r="Y242" s="173"/>
    </row>
    <row r="243" spans="1:25" x14ac:dyDescent="0.35">
      <c r="A243" s="155" t="s">
        <v>64</v>
      </c>
      <c r="B243" s="155" t="s">
        <v>64</v>
      </c>
      <c r="C243" s="185">
        <v>-99</v>
      </c>
      <c r="D243" s="9">
        <v>343</v>
      </c>
      <c r="E243" s="12" t="s">
        <v>8481</v>
      </c>
      <c r="F243" s="12" t="s">
        <v>44</v>
      </c>
      <c r="G243" s="12" t="s">
        <v>54</v>
      </c>
      <c r="H243" s="12" t="s">
        <v>63</v>
      </c>
      <c r="I243" s="12" t="s">
        <v>64</v>
      </c>
      <c r="J243" s="155" t="s">
        <v>6624</v>
      </c>
      <c r="L243" s="155" t="s">
        <v>6</v>
      </c>
      <c r="N243" s="155" t="s">
        <v>6715</v>
      </c>
      <c r="O243" s="155" t="s">
        <v>6716</v>
      </c>
      <c r="Q243" s="155" t="s">
        <v>7427</v>
      </c>
      <c r="R243" s="155"/>
      <c r="S243" t="s">
        <v>7407</v>
      </c>
      <c r="T243" s="9"/>
      <c r="W243" s="183" t="s">
        <v>2986</v>
      </c>
      <c r="X243" s="198" t="s">
        <v>54</v>
      </c>
      <c r="Y243" s="173"/>
    </row>
    <row r="244" spans="1:25" x14ac:dyDescent="0.35">
      <c r="A244" t="s">
        <v>64</v>
      </c>
      <c r="B244" t="s">
        <v>64</v>
      </c>
      <c r="C244" s="185">
        <v>5</v>
      </c>
      <c r="D244" s="9">
        <v>344</v>
      </c>
      <c r="E244" s="12" t="s">
        <v>8481</v>
      </c>
      <c r="F244" s="12" t="s">
        <v>44</v>
      </c>
      <c r="G244" s="12" t="s">
        <v>54</v>
      </c>
      <c r="H244" s="12" t="s">
        <v>63</v>
      </c>
      <c r="I244" s="12" t="s">
        <v>64</v>
      </c>
      <c r="J244" s="153" t="s">
        <v>186</v>
      </c>
      <c r="K244" s="153" t="s">
        <v>2010</v>
      </c>
      <c r="L244" s="155" t="s">
        <v>7979</v>
      </c>
      <c r="M244" s="153" t="s">
        <v>7594</v>
      </c>
      <c r="N244" s="153" t="s">
        <v>434</v>
      </c>
      <c r="O244" s="153" t="s">
        <v>435</v>
      </c>
      <c r="P244" s="156" t="s">
        <v>2367</v>
      </c>
      <c r="Q244" s="20" t="s">
        <v>3398</v>
      </c>
      <c r="R244" s="20" t="s">
        <v>7426</v>
      </c>
      <c r="S244" s="153" t="s">
        <v>91</v>
      </c>
      <c r="T244" s="154">
        <v>2</v>
      </c>
      <c r="U244" s="20" t="s">
        <v>8434</v>
      </c>
      <c r="V244" s="20" t="s">
        <v>8439</v>
      </c>
      <c r="W244" t="s">
        <v>92</v>
      </c>
      <c r="X244" s="198" t="s">
        <v>54</v>
      </c>
    </row>
    <row r="245" spans="1:25" x14ac:dyDescent="0.35">
      <c r="A245" t="s">
        <v>64</v>
      </c>
      <c r="B245" t="s">
        <v>64</v>
      </c>
      <c r="C245" s="185">
        <v>3</v>
      </c>
      <c r="D245" s="9">
        <v>345</v>
      </c>
      <c r="E245" s="12" t="s">
        <v>8481</v>
      </c>
      <c r="F245" s="12" t="s">
        <v>44</v>
      </c>
      <c r="G245" s="12" t="s">
        <v>54</v>
      </c>
      <c r="H245" s="12" t="s">
        <v>63</v>
      </c>
      <c r="I245" s="12" t="s">
        <v>64</v>
      </c>
      <c r="J245" s="153" t="s">
        <v>192</v>
      </c>
      <c r="K245" s="153" t="s">
        <v>6385</v>
      </c>
      <c r="L245" s="20" t="s">
        <v>8339</v>
      </c>
      <c r="M245" s="153" t="s">
        <v>2164</v>
      </c>
      <c r="N245" s="153" t="s">
        <v>446</v>
      </c>
      <c r="O245" s="153" t="s">
        <v>447</v>
      </c>
      <c r="P245" s="153" t="s">
        <v>2373</v>
      </c>
      <c r="Q245" s="20" t="s">
        <v>7427</v>
      </c>
      <c r="R245" s="20"/>
      <c r="S245" s="153" t="s">
        <v>91</v>
      </c>
      <c r="T245" s="154" t="s">
        <v>8433</v>
      </c>
      <c r="U245" s="20" t="s">
        <v>8434</v>
      </c>
      <c r="V245" s="20" t="s">
        <v>8438</v>
      </c>
      <c r="W245" t="s">
        <v>91</v>
      </c>
      <c r="X245" s="198" t="s">
        <v>54</v>
      </c>
    </row>
    <row r="246" spans="1:25" x14ac:dyDescent="0.35">
      <c r="A246" t="s">
        <v>64</v>
      </c>
      <c r="B246" t="s">
        <v>64</v>
      </c>
      <c r="C246" s="185">
        <v>6</v>
      </c>
      <c r="D246" s="9">
        <v>346</v>
      </c>
      <c r="E246" s="12" t="s">
        <v>8481</v>
      </c>
      <c r="F246" s="12" t="s">
        <v>44</v>
      </c>
      <c r="G246" s="12" t="s">
        <v>54</v>
      </c>
      <c r="H246" s="12" t="s">
        <v>63</v>
      </c>
      <c r="I246" s="12" t="s">
        <v>64</v>
      </c>
      <c r="J246" s="153" t="s">
        <v>187</v>
      </c>
      <c r="K246" s="153" t="s">
        <v>1950</v>
      </c>
      <c r="L246" s="155" t="s">
        <v>8341</v>
      </c>
      <c r="M246" s="153" t="s">
        <v>7614</v>
      </c>
      <c r="N246" s="153" t="s">
        <v>436</v>
      </c>
      <c r="O246" s="153" t="s">
        <v>437</v>
      </c>
      <c r="P246" s="156" t="s">
        <v>2368</v>
      </c>
      <c r="Q246" s="20" t="s">
        <v>3395</v>
      </c>
      <c r="R246" s="20" t="s">
        <v>7426</v>
      </c>
      <c r="S246" s="153" t="s">
        <v>91</v>
      </c>
      <c r="T246" s="154">
        <v>2</v>
      </c>
      <c r="U246" s="20" t="s">
        <v>8434</v>
      </c>
      <c r="V246" s="20" t="s">
        <v>8439</v>
      </c>
      <c r="W246" t="s">
        <v>92</v>
      </c>
      <c r="X246" s="198" t="s">
        <v>54</v>
      </c>
    </row>
    <row r="247" spans="1:25" x14ac:dyDescent="0.35">
      <c r="A247" t="s">
        <v>64</v>
      </c>
      <c r="B247" t="s">
        <v>64</v>
      </c>
      <c r="C247" s="185">
        <v>7</v>
      </c>
      <c r="D247" s="9">
        <v>347</v>
      </c>
      <c r="E247" s="12" t="s">
        <v>8481</v>
      </c>
      <c r="F247" s="12" t="s">
        <v>44</v>
      </c>
      <c r="G247" s="12" t="s">
        <v>54</v>
      </c>
      <c r="H247" s="12" t="s">
        <v>63</v>
      </c>
      <c r="I247" s="12" t="s">
        <v>64</v>
      </c>
      <c r="J247" s="153" t="s">
        <v>188</v>
      </c>
      <c r="K247" s="153" t="s">
        <v>1883</v>
      </c>
      <c r="L247" s="155" t="s">
        <v>8342</v>
      </c>
      <c r="M247" s="153" t="s">
        <v>7613</v>
      </c>
      <c r="N247" s="153" t="s">
        <v>438</v>
      </c>
      <c r="O247" s="153" t="s">
        <v>439</v>
      </c>
      <c r="P247" s="156" t="s">
        <v>2369</v>
      </c>
      <c r="Q247" s="20" t="s">
        <v>7427</v>
      </c>
      <c r="R247" s="20"/>
      <c r="S247" s="155" t="s">
        <v>7406</v>
      </c>
      <c r="T247" s="170">
        <v>2</v>
      </c>
      <c r="U247" s="155" t="s">
        <v>8434</v>
      </c>
      <c r="V247" s="155" t="s">
        <v>8439</v>
      </c>
      <c r="W247" t="s">
        <v>156</v>
      </c>
      <c r="X247" s="198" t="s">
        <v>54</v>
      </c>
    </row>
    <row r="248" spans="1:25" x14ac:dyDescent="0.35">
      <c r="A248" t="s">
        <v>64</v>
      </c>
      <c r="B248" t="s">
        <v>64</v>
      </c>
      <c r="C248" s="185">
        <v>8</v>
      </c>
      <c r="D248" s="9">
        <v>348</v>
      </c>
      <c r="E248" s="12" t="s">
        <v>8481</v>
      </c>
      <c r="F248" s="12" t="s">
        <v>44</v>
      </c>
      <c r="G248" s="12" t="s">
        <v>54</v>
      </c>
      <c r="H248" s="12" t="s">
        <v>63</v>
      </c>
      <c r="I248" s="12" t="s">
        <v>64</v>
      </c>
      <c r="J248" s="20" t="s">
        <v>2714</v>
      </c>
      <c r="K248" s="155" t="s">
        <v>3387</v>
      </c>
      <c r="L248" s="155" t="s">
        <v>8357</v>
      </c>
      <c r="M248" s="20" t="s">
        <v>3388</v>
      </c>
      <c r="N248" s="20" t="s">
        <v>3143</v>
      </c>
      <c r="O248" s="155" t="s">
        <v>2919</v>
      </c>
      <c r="P248" s="20"/>
      <c r="Q248" s="20" t="s">
        <v>7427</v>
      </c>
      <c r="R248" s="20"/>
      <c r="S248" s="155" t="s">
        <v>7406</v>
      </c>
      <c r="T248" s="170">
        <v>2</v>
      </c>
      <c r="U248" s="155" t="s">
        <v>8434</v>
      </c>
      <c r="V248" s="155" t="s">
        <v>8439</v>
      </c>
      <c r="W248" t="s">
        <v>2989</v>
      </c>
      <c r="X248" s="198" t="s">
        <v>54</v>
      </c>
    </row>
    <row r="249" spans="1:25" x14ac:dyDescent="0.35">
      <c r="A249" t="s">
        <v>64</v>
      </c>
      <c r="B249" t="s">
        <v>64</v>
      </c>
      <c r="C249" s="185">
        <v>9</v>
      </c>
      <c r="D249" s="9">
        <v>349</v>
      </c>
      <c r="E249" t="str">
        <f>F249&amp;"."&amp;G249&amp;"."&amp;H249&amp;"."&amp;I249&amp;"."&amp;J249</f>
        <v>EXPERIMENT.MANAGEMENT.FERTILIZERS.FERTILIZER_APPLICS.fertilizer_growth_stage</v>
      </c>
      <c r="F249" t="s">
        <v>44</v>
      </c>
      <c r="G249" t="s">
        <v>54</v>
      </c>
      <c r="H249" t="s">
        <v>63</v>
      </c>
      <c r="I249" t="s">
        <v>64</v>
      </c>
      <c r="J249" t="s">
        <v>8744</v>
      </c>
      <c r="K249" t="s">
        <v>8793</v>
      </c>
      <c r="L249">
        <v>8.5</v>
      </c>
      <c r="M249" t="s">
        <v>6</v>
      </c>
      <c r="N249" t="s">
        <v>8745</v>
      </c>
      <c r="O249" t="s">
        <v>8746</v>
      </c>
      <c r="Q249" t="s">
        <v>7427</v>
      </c>
      <c r="S249" t="s">
        <v>91</v>
      </c>
      <c r="T249" s="9">
        <v>0</v>
      </c>
      <c r="U249" s="155" t="s">
        <v>8434</v>
      </c>
      <c r="V249" s="155" t="s">
        <v>8439</v>
      </c>
      <c r="W249" t="s">
        <v>91</v>
      </c>
      <c r="X249" s="198" t="s">
        <v>54</v>
      </c>
    </row>
    <row r="250" spans="1:25" x14ac:dyDescent="0.35">
      <c r="A250" t="s">
        <v>64</v>
      </c>
      <c r="B250" t="s">
        <v>64</v>
      </c>
      <c r="C250" s="185">
        <v>10</v>
      </c>
      <c r="D250" s="9">
        <v>350</v>
      </c>
      <c r="E250" t="str">
        <f>F250&amp;"."&amp;G250&amp;"."&amp;H250&amp;"."&amp;I250&amp;"."&amp;J250</f>
        <v>EXPERIMENT.MANAGEMENT.FERTILIZERS.FERTILIZER_APPLICS.fertiliz_growth_stg_sys</v>
      </c>
      <c r="F250" t="s">
        <v>44</v>
      </c>
      <c r="G250" t="s">
        <v>54</v>
      </c>
      <c r="H250" t="s">
        <v>63</v>
      </c>
      <c r="I250" t="s">
        <v>64</v>
      </c>
      <c r="J250" t="s">
        <v>8747</v>
      </c>
      <c r="K250" t="s">
        <v>8794</v>
      </c>
      <c r="L250">
        <v>10</v>
      </c>
      <c r="M250" t="s">
        <v>6</v>
      </c>
      <c r="N250" t="s">
        <v>8748</v>
      </c>
      <c r="O250" t="s">
        <v>8749</v>
      </c>
      <c r="Q250" t="s">
        <v>7427</v>
      </c>
      <c r="S250" t="s">
        <v>91</v>
      </c>
      <c r="T250" s="9">
        <v>0</v>
      </c>
      <c r="U250" s="155" t="s">
        <v>8434</v>
      </c>
      <c r="V250" s="155" t="s">
        <v>8439</v>
      </c>
      <c r="W250" t="s">
        <v>91</v>
      </c>
      <c r="X250" s="198" t="s">
        <v>54</v>
      </c>
    </row>
    <row r="251" spans="1:25" x14ac:dyDescent="0.35">
      <c r="A251" t="s">
        <v>64</v>
      </c>
      <c r="B251" t="s">
        <v>64</v>
      </c>
      <c r="C251" s="185">
        <v>11</v>
      </c>
      <c r="D251" s="9">
        <v>351</v>
      </c>
      <c r="E251" s="12" t="s">
        <v>8481</v>
      </c>
      <c r="F251" s="12" t="s">
        <v>44</v>
      </c>
      <c r="G251" s="12" t="s">
        <v>54</v>
      </c>
      <c r="H251" s="12" t="s">
        <v>63</v>
      </c>
      <c r="I251" s="12" t="s">
        <v>64</v>
      </c>
      <c r="J251" s="153" t="s">
        <v>189</v>
      </c>
      <c r="K251" s="153" t="s">
        <v>1884</v>
      </c>
      <c r="L251" s="155" t="s">
        <v>8358</v>
      </c>
      <c r="M251" s="153" t="s">
        <v>2200</v>
      </c>
      <c r="N251" s="153" t="s">
        <v>440</v>
      </c>
      <c r="O251" s="153" t="s">
        <v>441</v>
      </c>
      <c r="P251" s="156" t="s">
        <v>2370</v>
      </c>
      <c r="Q251" s="20" t="s">
        <v>7427</v>
      </c>
      <c r="R251" s="20"/>
      <c r="S251" s="155" t="s">
        <v>7406</v>
      </c>
      <c r="T251" s="170">
        <v>2</v>
      </c>
      <c r="U251" s="155" t="s">
        <v>8434</v>
      </c>
      <c r="V251" s="155" t="s">
        <v>8439</v>
      </c>
      <c r="W251" t="s">
        <v>158</v>
      </c>
      <c r="X251" s="198" t="s">
        <v>54</v>
      </c>
    </row>
    <row r="252" spans="1:25" x14ac:dyDescent="0.35">
      <c r="A252" t="s">
        <v>64</v>
      </c>
      <c r="B252" t="s">
        <v>64</v>
      </c>
      <c r="C252" s="185">
        <v>12</v>
      </c>
      <c r="D252" s="9">
        <v>352</v>
      </c>
      <c r="E252" s="12" t="s">
        <v>8481</v>
      </c>
      <c r="F252" s="12" t="s">
        <v>44</v>
      </c>
      <c r="G252" s="12" t="s">
        <v>54</v>
      </c>
      <c r="H252" s="12" t="s">
        <v>63</v>
      </c>
      <c r="I252" s="12" t="s">
        <v>64</v>
      </c>
      <c r="J252" s="20" t="s">
        <v>2715</v>
      </c>
      <c r="K252" s="155" t="s">
        <v>3239</v>
      </c>
      <c r="L252" s="155" t="s">
        <v>8343</v>
      </c>
      <c r="M252" s="20" t="s">
        <v>3389</v>
      </c>
      <c r="N252" s="20" t="s">
        <v>3144</v>
      </c>
      <c r="O252" s="155" t="s">
        <v>2920</v>
      </c>
      <c r="P252" s="20"/>
      <c r="Q252" s="20" t="s">
        <v>7427</v>
      </c>
      <c r="R252" s="20"/>
      <c r="S252" s="155" t="s">
        <v>7406</v>
      </c>
      <c r="T252" s="170">
        <v>2</v>
      </c>
      <c r="U252" s="155" t="s">
        <v>8434</v>
      </c>
      <c r="V252" s="155" t="s">
        <v>8439</v>
      </c>
      <c r="W252" t="s">
        <v>158</v>
      </c>
      <c r="X252" s="198" t="s">
        <v>54</v>
      </c>
    </row>
    <row r="253" spans="1:25" x14ac:dyDescent="0.35">
      <c r="A253" t="s">
        <v>64</v>
      </c>
      <c r="B253" t="s">
        <v>64</v>
      </c>
      <c r="C253" s="185">
        <v>13</v>
      </c>
      <c r="D253" s="9">
        <v>353</v>
      </c>
      <c r="E253" s="12" t="s">
        <v>8481</v>
      </c>
      <c r="F253" s="12" t="s">
        <v>44</v>
      </c>
      <c r="G253" s="12" t="s">
        <v>54</v>
      </c>
      <c r="H253" s="12" t="s">
        <v>63</v>
      </c>
      <c r="I253" s="12" t="s">
        <v>64</v>
      </c>
      <c r="J253" s="20" t="s">
        <v>2716</v>
      </c>
      <c r="K253" s="155" t="s">
        <v>3241</v>
      </c>
      <c r="L253" s="155" t="s">
        <v>8344</v>
      </c>
      <c r="M253" s="20" t="s">
        <v>3390</v>
      </c>
      <c r="N253" s="20" t="s">
        <v>3145</v>
      </c>
      <c r="O253" s="155" t="s">
        <v>2921</v>
      </c>
      <c r="P253" s="20"/>
      <c r="Q253" s="20" t="s">
        <v>7427</v>
      </c>
      <c r="R253" s="20"/>
      <c r="S253" s="155" t="s">
        <v>7406</v>
      </c>
      <c r="T253" s="170">
        <v>2</v>
      </c>
      <c r="U253" s="155" t="s">
        <v>8434</v>
      </c>
      <c r="V253" s="155" t="s">
        <v>8439</v>
      </c>
      <c r="W253" t="s">
        <v>158</v>
      </c>
      <c r="X253" s="198" t="s">
        <v>54</v>
      </c>
    </row>
    <row r="254" spans="1:25" x14ac:dyDescent="0.35">
      <c r="A254" t="s">
        <v>64</v>
      </c>
      <c r="B254" t="s">
        <v>64</v>
      </c>
      <c r="C254" s="185">
        <v>14</v>
      </c>
      <c r="D254" s="9">
        <v>354</v>
      </c>
      <c r="E254" s="12" t="s">
        <v>8481</v>
      </c>
      <c r="F254" s="12" t="s">
        <v>44</v>
      </c>
      <c r="G254" s="12" t="s">
        <v>54</v>
      </c>
      <c r="H254" s="12" t="s">
        <v>63</v>
      </c>
      <c r="I254" s="12" t="s">
        <v>64</v>
      </c>
      <c r="J254" s="20" t="s">
        <v>2717</v>
      </c>
      <c r="K254" s="155" t="s">
        <v>3240</v>
      </c>
      <c r="L254" s="155" t="s">
        <v>8345</v>
      </c>
      <c r="M254" s="20" t="s">
        <v>3391</v>
      </c>
      <c r="N254" s="20" t="s">
        <v>3146</v>
      </c>
      <c r="O254" s="155" t="s">
        <v>2922</v>
      </c>
      <c r="P254" s="20"/>
      <c r="Q254" s="20" t="s">
        <v>7427</v>
      </c>
      <c r="R254" s="20"/>
      <c r="S254" s="155" t="s">
        <v>7406</v>
      </c>
      <c r="T254" s="170">
        <v>2</v>
      </c>
      <c r="U254" s="155" t="s">
        <v>8434</v>
      </c>
      <c r="V254" s="155" t="s">
        <v>8439</v>
      </c>
      <c r="W254" t="s">
        <v>158</v>
      </c>
      <c r="X254" s="198" t="s">
        <v>54</v>
      </c>
    </row>
    <row r="255" spans="1:25" x14ac:dyDescent="0.35">
      <c r="A255" t="s">
        <v>64</v>
      </c>
      <c r="B255" t="s">
        <v>64</v>
      </c>
      <c r="C255" s="185">
        <v>15</v>
      </c>
      <c r="D255" s="9">
        <v>355</v>
      </c>
      <c r="E255" s="12" t="s">
        <v>8481</v>
      </c>
      <c r="F255" s="12" t="s">
        <v>44</v>
      </c>
      <c r="G255" s="12" t="s">
        <v>54</v>
      </c>
      <c r="H255" s="12" t="s">
        <v>63</v>
      </c>
      <c r="I255" s="12" t="s">
        <v>64</v>
      </c>
      <c r="J255" s="153" t="s">
        <v>190</v>
      </c>
      <c r="K255" s="153" t="s">
        <v>3242</v>
      </c>
      <c r="L255" s="155" t="s">
        <v>8346</v>
      </c>
      <c r="M255" s="153" t="s">
        <v>7672</v>
      </c>
      <c r="N255" s="153" t="s">
        <v>442</v>
      </c>
      <c r="O255" s="153" t="s">
        <v>443</v>
      </c>
      <c r="P255" s="156" t="s">
        <v>2371</v>
      </c>
      <c r="Q255" s="20" t="s">
        <v>7427</v>
      </c>
      <c r="R255" s="20"/>
      <c r="S255" s="155" t="s">
        <v>7406</v>
      </c>
      <c r="T255" s="170">
        <v>0</v>
      </c>
      <c r="U255" s="155" t="s">
        <v>8434</v>
      </c>
      <c r="V255" s="155" t="s">
        <v>8439</v>
      </c>
      <c r="W255" t="s">
        <v>183</v>
      </c>
      <c r="X255" s="198" t="s">
        <v>54</v>
      </c>
    </row>
    <row r="256" spans="1:25" x14ac:dyDescent="0.35">
      <c r="A256" t="s">
        <v>64</v>
      </c>
      <c r="B256" t="s">
        <v>64</v>
      </c>
      <c r="C256" s="185">
        <v>16</v>
      </c>
      <c r="D256" s="9">
        <v>356</v>
      </c>
      <c r="E256" s="12" t="s">
        <v>8481</v>
      </c>
      <c r="F256" s="12" t="s">
        <v>44</v>
      </c>
      <c r="G256" s="12" t="s">
        <v>54</v>
      </c>
      <c r="H256" s="12" t="s">
        <v>63</v>
      </c>
      <c r="I256" s="12" t="s">
        <v>64</v>
      </c>
      <c r="J256" s="153" t="s">
        <v>191</v>
      </c>
      <c r="K256" s="153" t="s">
        <v>3243</v>
      </c>
      <c r="L256" s="155" t="s">
        <v>8347</v>
      </c>
      <c r="M256" s="153" t="s">
        <v>7673</v>
      </c>
      <c r="N256" s="153" t="s">
        <v>444</v>
      </c>
      <c r="O256" s="153" t="s">
        <v>445</v>
      </c>
      <c r="P256" s="156" t="s">
        <v>2372</v>
      </c>
      <c r="Q256" s="20" t="s">
        <v>7427</v>
      </c>
      <c r="R256" s="20"/>
      <c r="S256" s="155" t="s">
        <v>7406</v>
      </c>
      <c r="T256" s="170">
        <v>0</v>
      </c>
      <c r="U256" s="155" t="s">
        <v>8434</v>
      </c>
      <c r="V256" s="155" t="s">
        <v>8439</v>
      </c>
      <c r="W256" t="s">
        <v>184</v>
      </c>
      <c r="X256" s="198" t="s">
        <v>54</v>
      </c>
    </row>
    <row r="257" spans="1:26" x14ac:dyDescent="0.35">
      <c r="A257" t="s">
        <v>64</v>
      </c>
      <c r="B257" t="s">
        <v>64</v>
      </c>
      <c r="C257" s="185">
        <v>17</v>
      </c>
      <c r="D257" s="9">
        <v>357</v>
      </c>
      <c r="E257" s="12" t="s">
        <v>8481</v>
      </c>
      <c r="F257" s="12" t="s">
        <v>44</v>
      </c>
      <c r="G257" s="12" t="s">
        <v>54</v>
      </c>
      <c r="H257" s="12" t="s">
        <v>63</v>
      </c>
      <c r="I257" s="12" t="s">
        <v>64</v>
      </c>
      <c r="J257" s="20" t="s">
        <v>2718</v>
      </c>
      <c r="K257" s="153" t="s">
        <v>3249</v>
      </c>
      <c r="L257" s="155" t="s">
        <v>8353</v>
      </c>
      <c r="M257" s="153" t="s">
        <v>7678</v>
      </c>
      <c r="N257" s="20" t="s">
        <v>3147</v>
      </c>
      <c r="O257" s="155" t="s">
        <v>2923</v>
      </c>
      <c r="P257" s="20"/>
      <c r="Q257" s="20" t="s">
        <v>7427</v>
      </c>
      <c r="R257" s="20"/>
      <c r="S257" s="155" t="s">
        <v>7406</v>
      </c>
      <c r="T257" s="170">
        <v>0</v>
      </c>
      <c r="U257" s="155" t="s">
        <v>8434</v>
      </c>
      <c r="V257" s="155" t="s">
        <v>8439</v>
      </c>
      <c r="W257" t="s">
        <v>2990</v>
      </c>
      <c r="X257" s="198" t="s">
        <v>54</v>
      </c>
    </row>
    <row r="258" spans="1:26" x14ac:dyDescent="0.35">
      <c r="A258" t="s">
        <v>64</v>
      </c>
      <c r="B258" t="s">
        <v>64</v>
      </c>
      <c r="C258" s="185">
        <v>18</v>
      </c>
      <c r="D258" s="9">
        <v>358</v>
      </c>
      <c r="E258" s="12" t="s">
        <v>8481</v>
      </c>
      <c r="F258" s="12" t="s">
        <v>44</v>
      </c>
      <c r="G258" s="12" t="s">
        <v>54</v>
      </c>
      <c r="H258" s="12" t="s">
        <v>63</v>
      </c>
      <c r="I258" s="12" t="s">
        <v>64</v>
      </c>
      <c r="J258" s="20" t="s">
        <v>2719</v>
      </c>
      <c r="K258" s="153" t="s">
        <v>3245</v>
      </c>
      <c r="L258" s="155" t="s">
        <v>8349</v>
      </c>
      <c r="M258" s="153" t="s">
        <v>7673</v>
      </c>
      <c r="N258" s="20" t="s">
        <v>3148</v>
      </c>
      <c r="O258" s="155" t="s">
        <v>2924</v>
      </c>
      <c r="P258" s="20"/>
      <c r="Q258" s="20" t="s">
        <v>7427</v>
      </c>
      <c r="R258" s="20"/>
      <c r="S258" s="155" t="s">
        <v>7406</v>
      </c>
      <c r="T258" s="170">
        <v>0</v>
      </c>
      <c r="U258" s="155" t="s">
        <v>8434</v>
      </c>
      <c r="V258" s="155" t="s">
        <v>8439</v>
      </c>
      <c r="W258" t="s">
        <v>2991</v>
      </c>
      <c r="X258" s="198" t="s">
        <v>54</v>
      </c>
    </row>
    <row r="259" spans="1:26" x14ac:dyDescent="0.35">
      <c r="A259" t="s">
        <v>64</v>
      </c>
      <c r="B259" t="s">
        <v>64</v>
      </c>
      <c r="C259" s="185">
        <v>19</v>
      </c>
      <c r="D259" s="9">
        <v>359</v>
      </c>
      <c r="E259" s="12" t="s">
        <v>8481</v>
      </c>
      <c r="F259" s="12" t="s">
        <v>44</v>
      </c>
      <c r="G259" s="12" t="s">
        <v>54</v>
      </c>
      <c r="H259" s="12" t="s">
        <v>63</v>
      </c>
      <c r="I259" s="12" t="s">
        <v>64</v>
      </c>
      <c r="J259" s="20" t="s">
        <v>2720</v>
      </c>
      <c r="K259" s="153" t="s">
        <v>3247</v>
      </c>
      <c r="L259" s="155" t="s">
        <v>8351</v>
      </c>
      <c r="M259" s="153" t="s">
        <v>7676</v>
      </c>
      <c r="N259" s="20" t="s">
        <v>3149</v>
      </c>
      <c r="O259" s="155" t="s">
        <v>2925</v>
      </c>
      <c r="P259" s="20"/>
      <c r="Q259" s="20" t="s">
        <v>7427</v>
      </c>
      <c r="R259" s="20"/>
      <c r="S259" s="155" t="s">
        <v>7406</v>
      </c>
      <c r="T259" s="170">
        <v>0</v>
      </c>
      <c r="U259" s="155" t="s">
        <v>8434</v>
      </c>
      <c r="V259" s="155" t="s">
        <v>8439</v>
      </c>
      <c r="W259" t="s">
        <v>2992</v>
      </c>
      <c r="X259" s="198" t="s">
        <v>54</v>
      </c>
    </row>
    <row r="260" spans="1:26" x14ac:dyDescent="0.35">
      <c r="A260" t="s">
        <v>64</v>
      </c>
      <c r="B260" t="s">
        <v>64</v>
      </c>
      <c r="C260" s="185">
        <v>20</v>
      </c>
      <c r="D260" s="9">
        <v>360</v>
      </c>
      <c r="E260" s="12" t="s">
        <v>8481</v>
      </c>
      <c r="F260" s="12" t="s">
        <v>44</v>
      </c>
      <c r="G260" s="12" t="s">
        <v>54</v>
      </c>
      <c r="H260" s="12" t="s">
        <v>63</v>
      </c>
      <c r="I260" s="12" t="s">
        <v>64</v>
      </c>
      <c r="J260" s="20" t="s">
        <v>2721</v>
      </c>
      <c r="K260" s="153" t="s">
        <v>3244</v>
      </c>
      <c r="L260" s="155" t="s">
        <v>8348</v>
      </c>
      <c r="M260" s="153" t="s">
        <v>7674</v>
      </c>
      <c r="N260" s="20" t="s">
        <v>3150</v>
      </c>
      <c r="O260" s="155" t="s">
        <v>2926</v>
      </c>
      <c r="P260" s="20"/>
      <c r="Q260" s="20" t="s">
        <v>7427</v>
      </c>
      <c r="R260" s="20"/>
      <c r="S260" s="155" t="s">
        <v>7406</v>
      </c>
      <c r="T260" s="170">
        <v>0</v>
      </c>
      <c r="U260" s="155" t="s">
        <v>8434</v>
      </c>
      <c r="V260" s="155" t="s">
        <v>8439</v>
      </c>
      <c r="W260" t="s">
        <v>2993</v>
      </c>
      <c r="X260" s="198" t="s">
        <v>54</v>
      </c>
    </row>
    <row r="261" spans="1:26" x14ac:dyDescent="0.35">
      <c r="A261" t="s">
        <v>64</v>
      </c>
      <c r="B261" t="s">
        <v>64</v>
      </c>
      <c r="C261" s="185">
        <v>21</v>
      </c>
      <c r="D261" s="9">
        <v>361</v>
      </c>
      <c r="E261" s="12" t="s">
        <v>8481</v>
      </c>
      <c r="F261" s="12" t="s">
        <v>44</v>
      </c>
      <c r="G261" s="12" t="s">
        <v>54</v>
      </c>
      <c r="H261" s="12" t="s">
        <v>63</v>
      </c>
      <c r="I261" s="12" t="s">
        <v>64</v>
      </c>
      <c r="J261" s="20" t="s">
        <v>2722</v>
      </c>
      <c r="K261" s="153" t="s">
        <v>3250</v>
      </c>
      <c r="L261" s="155" t="s">
        <v>8354</v>
      </c>
      <c r="M261" s="153" t="s">
        <v>7679</v>
      </c>
      <c r="N261" s="20" t="s">
        <v>3151</v>
      </c>
      <c r="O261" s="155" t="s">
        <v>2927</v>
      </c>
      <c r="P261" s="20"/>
      <c r="Q261" s="20" t="s">
        <v>7427</v>
      </c>
      <c r="R261" s="20"/>
      <c r="S261" s="155" t="s">
        <v>7406</v>
      </c>
      <c r="T261" s="170">
        <v>0</v>
      </c>
      <c r="U261" s="155" t="s">
        <v>8434</v>
      </c>
      <c r="V261" s="155" t="s">
        <v>8439</v>
      </c>
      <c r="W261" t="s">
        <v>2994</v>
      </c>
      <c r="X261" s="198" t="s">
        <v>54</v>
      </c>
    </row>
    <row r="262" spans="1:26" x14ac:dyDescent="0.35">
      <c r="A262" t="s">
        <v>64</v>
      </c>
      <c r="B262" t="s">
        <v>64</v>
      </c>
      <c r="C262" s="185">
        <v>22</v>
      </c>
      <c r="D262" s="9">
        <v>362</v>
      </c>
      <c r="E262" s="12" t="s">
        <v>8481</v>
      </c>
      <c r="F262" s="12" t="s">
        <v>44</v>
      </c>
      <c r="G262" s="12" t="s">
        <v>54</v>
      </c>
      <c r="H262" s="12" t="s">
        <v>63</v>
      </c>
      <c r="I262" s="12" t="s">
        <v>64</v>
      </c>
      <c r="J262" s="20" t="s">
        <v>2723</v>
      </c>
      <c r="K262" s="153" t="s">
        <v>3248</v>
      </c>
      <c r="L262" s="155" t="s">
        <v>8352</v>
      </c>
      <c r="M262" s="153" t="s">
        <v>7677</v>
      </c>
      <c r="N262" s="20" t="s">
        <v>3152</v>
      </c>
      <c r="O262" s="155" t="s">
        <v>2928</v>
      </c>
      <c r="P262" s="20"/>
      <c r="Q262" s="20" t="s">
        <v>7427</v>
      </c>
      <c r="R262" s="20"/>
      <c r="S262" s="155" t="s">
        <v>7406</v>
      </c>
      <c r="T262" s="170">
        <v>0</v>
      </c>
      <c r="U262" s="155" t="s">
        <v>8434</v>
      </c>
      <c r="V262" s="155" t="s">
        <v>8439</v>
      </c>
      <c r="W262" t="s">
        <v>2995</v>
      </c>
      <c r="X262" s="198" t="s">
        <v>54</v>
      </c>
    </row>
    <row r="263" spans="1:26" x14ac:dyDescent="0.35">
      <c r="A263" t="s">
        <v>64</v>
      </c>
      <c r="B263" t="s">
        <v>64</v>
      </c>
      <c r="C263" s="185">
        <v>23</v>
      </c>
      <c r="D263" s="9">
        <v>363</v>
      </c>
      <c r="E263" s="12" t="s">
        <v>8481</v>
      </c>
      <c r="F263" s="12" t="s">
        <v>44</v>
      </c>
      <c r="G263" s="12" t="s">
        <v>54</v>
      </c>
      <c r="H263" s="12" t="s">
        <v>63</v>
      </c>
      <c r="I263" s="12" t="s">
        <v>64</v>
      </c>
      <c r="J263" s="20" t="s">
        <v>2724</v>
      </c>
      <c r="K263" s="153" t="s">
        <v>3246</v>
      </c>
      <c r="L263" s="155" t="s">
        <v>8350</v>
      </c>
      <c r="M263" s="153" t="s">
        <v>7675</v>
      </c>
      <c r="N263" s="20" t="s">
        <v>3153</v>
      </c>
      <c r="O263" s="155" t="s">
        <v>2929</v>
      </c>
      <c r="P263" s="20"/>
      <c r="Q263" s="20" t="s">
        <v>7427</v>
      </c>
      <c r="R263" s="20"/>
      <c r="S263" s="155" t="s">
        <v>7406</v>
      </c>
      <c r="T263" s="170">
        <v>0</v>
      </c>
      <c r="U263" s="155" t="s">
        <v>8434</v>
      </c>
      <c r="V263" s="155" t="s">
        <v>8439</v>
      </c>
      <c r="W263" t="s">
        <v>2996</v>
      </c>
      <c r="X263" s="198" t="s">
        <v>54</v>
      </c>
    </row>
    <row r="264" spans="1:26" x14ac:dyDescent="0.35">
      <c r="A264" t="s">
        <v>64</v>
      </c>
      <c r="B264" t="s">
        <v>64</v>
      </c>
      <c r="C264" s="185">
        <v>24</v>
      </c>
      <c r="D264" s="9">
        <v>364</v>
      </c>
      <c r="E264" s="12" t="s">
        <v>8481</v>
      </c>
      <c r="F264" s="12" t="s">
        <v>44</v>
      </c>
      <c r="G264" s="12" t="s">
        <v>54</v>
      </c>
      <c r="H264" s="12" t="s">
        <v>63</v>
      </c>
      <c r="I264" s="12" t="s">
        <v>64</v>
      </c>
      <c r="J264" s="20" t="s">
        <v>2725</v>
      </c>
      <c r="K264" s="153" t="s">
        <v>6540</v>
      </c>
      <c r="L264" s="155" t="s">
        <v>8355</v>
      </c>
      <c r="M264" s="153" t="s">
        <v>3392</v>
      </c>
      <c r="N264" s="20" t="s">
        <v>3154</v>
      </c>
      <c r="O264" s="155" t="s">
        <v>2930</v>
      </c>
      <c r="P264" s="20"/>
      <c r="Q264" s="20" t="s">
        <v>7427</v>
      </c>
      <c r="R264" s="20"/>
      <c r="S264" s="155" t="s">
        <v>7406</v>
      </c>
      <c r="T264" s="170">
        <v>0</v>
      </c>
      <c r="U264" s="155" t="s">
        <v>8434</v>
      </c>
      <c r="V264" s="155" t="s">
        <v>8439</v>
      </c>
      <c r="W264" t="s">
        <v>2997</v>
      </c>
      <c r="X264" s="198" t="s">
        <v>54</v>
      </c>
    </row>
    <row r="265" spans="1:26" x14ac:dyDescent="0.35">
      <c r="A265" t="s">
        <v>64</v>
      </c>
      <c r="B265" t="s">
        <v>64</v>
      </c>
      <c r="C265" s="185">
        <v>25</v>
      </c>
      <c r="D265" s="9">
        <v>365</v>
      </c>
      <c r="E265" s="12" t="s">
        <v>8481</v>
      </c>
      <c r="F265" s="12" t="s">
        <v>44</v>
      </c>
      <c r="G265" s="12" t="s">
        <v>54</v>
      </c>
      <c r="H265" s="12" t="s">
        <v>63</v>
      </c>
      <c r="I265" s="12" t="s">
        <v>64</v>
      </c>
      <c r="J265" s="20" t="s">
        <v>2710</v>
      </c>
      <c r="K265" s="153" t="s">
        <v>6541</v>
      </c>
      <c r="L265" s="155" t="s">
        <v>8356</v>
      </c>
      <c r="M265" s="153" t="s">
        <v>7595</v>
      </c>
      <c r="N265" s="20" t="s">
        <v>3155</v>
      </c>
      <c r="O265" s="155" t="s">
        <v>2915</v>
      </c>
      <c r="P265" s="20"/>
      <c r="Q265" s="20" t="s">
        <v>3682</v>
      </c>
      <c r="R265" s="20" t="s">
        <v>7426</v>
      </c>
      <c r="S265" s="155" t="s">
        <v>91</v>
      </c>
      <c r="T265" s="170">
        <v>0</v>
      </c>
      <c r="U265" s="155" t="s">
        <v>8434</v>
      </c>
      <c r="V265" s="155" t="s">
        <v>8439</v>
      </c>
      <c r="W265" t="s">
        <v>92</v>
      </c>
      <c r="X265" s="198" t="s">
        <v>54</v>
      </c>
    </row>
    <row r="266" spans="1:26" x14ac:dyDescent="0.35">
      <c r="A266" t="s">
        <v>64</v>
      </c>
      <c r="B266" t="s">
        <v>64</v>
      </c>
      <c r="C266" s="185">
        <v>26</v>
      </c>
      <c r="D266" s="9">
        <v>366</v>
      </c>
      <c r="E266" s="12" t="s">
        <v>8481</v>
      </c>
      <c r="F266" s="12" t="s">
        <v>44</v>
      </c>
      <c r="G266" s="12" t="s">
        <v>54</v>
      </c>
      <c r="H266" s="12" t="s">
        <v>63</v>
      </c>
      <c r="I266" s="12" t="s">
        <v>64</v>
      </c>
      <c r="J266" s="153" t="s">
        <v>8590</v>
      </c>
      <c r="K266" s="153" t="s">
        <v>1893</v>
      </c>
      <c r="L266" s="155" t="s">
        <v>7530</v>
      </c>
      <c r="M266" s="153"/>
      <c r="N266" s="153" t="s">
        <v>8591</v>
      </c>
      <c r="O266" s="153"/>
      <c r="P266" s="153"/>
      <c r="Q266" s="20" t="s">
        <v>7427</v>
      </c>
      <c r="R266" s="20"/>
      <c r="S266" s="153" t="s">
        <v>91</v>
      </c>
      <c r="T266" s="154">
        <v>0</v>
      </c>
      <c r="U266" s="20" t="s">
        <v>8434</v>
      </c>
      <c r="V266" s="20" t="s">
        <v>8439</v>
      </c>
      <c r="W266" t="s">
        <v>91</v>
      </c>
      <c r="X266" s="198" t="s">
        <v>54</v>
      </c>
    </row>
    <row r="267" spans="1:26" x14ac:dyDescent="0.35">
      <c r="A267" t="s">
        <v>63</v>
      </c>
      <c r="B267" t="s">
        <v>63</v>
      </c>
      <c r="C267" s="185">
        <v>0</v>
      </c>
      <c r="D267" s="9">
        <v>318</v>
      </c>
      <c r="E267" s="12" t="s">
        <v>8476</v>
      </c>
      <c r="F267" s="12" t="s">
        <v>44</v>
      </c>
      <c r="G267" s="12" t="s">
        <v>54</v>
      </c>
      <c r="H267" s="12" t="s">
        <v>63</v>
      </c>
      <c r="I267" s="12"/>
      <c r="J267" s="153" t="s">
        <v>124</v>
      </c>
      <c r="K267" s="153" t="s">
        <v>2312</v>
      </c>
      <c r="L267" s="155" t="s">
        <v>8338</v>
      </c>
      <c r="M267" s="153" t="s">
        <v>2136</v>
      </c>
      <c r="N267" s="153" t="s">
        <v>334</v>
      </c>
      <c r="O267" s="153" t="s">
        <v>335</v>
      </c>
      <c r="P267" s="153" t="s">
        <v>2323</v>
      </c>
      <c r="Q267" s="20" t="s">
        <v>7427</v>
      </c>
      <c r="R267" s="20"/>
      <c r="S267" t="s">
        <v>7407</v>
      </c>
      <c r="T267" s="9" t="s">
        <v>8433</v>
      </c>
      <c r="U267" t="s">
        <v>8435</v>
      </c>
      <c r="V267" t="s">
        <v>8438</v>
      </c>
      <c r="W267" t="s">
        <v>100</v>
      </c>
      <c r="X267" s="198" t="s">
        <v>54</v>
      </c>
    </row>
    <row r="268" spans="1:26" x14ac:dyDescent="0.35">
      <c r="A268" s="147" t="s">
        <v>63</v>
      </c>
      <c r="B268" s="147" t="s">
        <v>63</v>
      </c>
      <c r="C268" s="185">
        <v>1</v>
      </c>
      <c r="D268" s="185">
        <v>0</v>
      </c>
      <c r="E268" s="161"/>
      <c r="F268" s="161"/>
      <c r="G268" s="161"/>
      <c r="H268" s="161"/>
      <c r="I268" s="161"/>
      <c r="J268" s="158" t="s">
        <v>8613</v>
      </c>
      <c r="K268" s="177" t="s">
        <v>1921</v>
      </c>
      <c r="L268" s="162" t="s">
        <v>2120</v>
      </c>
      <c r="M268" s="163" t="s">
        <v>7625</v>
      </c>
      <c r="N268" s="163" t="s">
        <v>6641</v>
      </c>
      <c r="O268" s="163" t="s">
        <v>278</v>
      </c>
      <c r="P268" s="163" t="s">
        <v>2301</v>
      </c>
      <c r="Q268" s="177" t="s">
        <v>7427</v>
      </c>
      <c r="R268" s="177"/>
      <c r="S268" s="163" t="s">
        <v>91</v>
      </c>
      <c r="T268" s="178" t="s">
        <v>8433</v>
      </c>
      <c r="U268" s="177" t="s">
        <v>8435</v>
      </c>
      <c r="V268" s="177" t="s">
        <v>8438</v>
      </c>
      <c r="W268" s="147" t="s">
        <v>91</v>
      </c>
      <c r="X268" s="206" t="s">
        <v>54</v>
      </c>
      <c r="Y268" s="147"/>
      <c r="Z268" s="147"/>
    </row>
    <row r="269" spans="1:26" x14ac:dyDescent="0.35">
      <c r="A269" s="147" t="s">
        <v>63</v>
      </c>
      <c r="B269" s="147" t="s">
        <v>63</v>
      </c>
      <c r="C269" s="185">
        <v>1</v>
      </c>
      <c r="D269" s="185">
        <v>0</v>
      </c>
      <c r="E269" s="161"/>
      <c r="F269" s="161"/>
      <c r="G269" s="161"/>
      <c r="H269" s="161"/>
      <c r="I269" s="161"/>
      <c r="J269" s="158" t="s">
        <v>8964</v>
      </c>
      <c r="K269" s="177" t="s">
        <v>8851</v>
      </c>
      <c r="L269" s="162"/>
      <c r="M269" s="163"/>
      <c r="N269" s="163" t="s">
        <v>8845</v>
      </c>
      <c r="O269" s="163" t="s">
        <v>8846</v>
      </c>
      <c r="P269" s="163"/>
      <c r="Q269" s="177" t="s">
        <v>7427</v>
      </c>
      <c r="R269" s="177"/>
      <c r="S269" s="163" t="s">
        <v>7407</v>
      </c>
      <c r="T269" s="178" t="s">
        <v>8433</v>
      </c>
      <c r="U269" s="177" t="s">
        <v>8435</v>
      </c>
      <c r="V269" s="177" t="s">
        <v>8438</v>
      </c>
      <c r="W269" s="147" t="s">
        <v>91</v>
      </c>
      <c r="X269" s="206" t="s">
        <v>54</v>
      </c>
      <c r="Y269" s="147"/>
      <c r="Z269" s="147"/>
    </row>
    <row r="270" spans="1:26" s="147" customFormat="1" x14ac:dyDescent="0.35">
      <c r="A270" s="147" t="s">
        <v>63</v>
      </c>
      <c r="B270" s="147" t="s">
        <v>63</v>
      </c>
      <c r="C270" s="185">
        <v>1</v>
      </c>
      <c r="D270" s="185">
        <v>0</v>
      </c>
      <c r="E270" s="161"/>
      <c r="F270" s="161"/>
      <c r="G270" s="161"/>
      <c r="H270" s="161"/>
      <c r="I270" s="161"/>
      <c r="J270" s="163" t="s">
        <v>116</v>
      </c>
      <c r="K270" s="163" t="s">
        <v>8852</v>
      </c>
      <c r="L270" s="163" t="s">
        <v>8334</v>
      </c>
      <c r="M270" s="163" t="s">
        <v>2136</v>
      </c>
      <c r="N270" s="163" t="s">
        <v>318</v>
      </c>
      <c r="O270" s="163" t="s">
        <v>319</v>
      </c>
      <c r="P270" s="163" t="s">
        <v>2204</v>
      </c>
      <c r="Q270" s="177" t="s">
        <v>7427</v>
      </c>
      <c r="R270" s="177"/>
      <c r="S270" s="147" t="s">
        <v>7407</v>
      </c>
      <c r="T270" s="178" t="s">
        <v>8433</v>
      </c>
      <c r="U270" s="177" t="s">
        <v>8435</v>
      </c>
      <c r="V270" s="177" t="s">
        <v>8438</v>
      </c>
      <c r="W270" s="147" t="s">
        <v>91</v>
      </c>
      <c r="X270" s="206" t="s">
        <v>54</v>
      </c>
    </row>
    <row r="271" spans="1:26" x14ac:dyDescent="0.35">
      <c r="A271" t="s">
        <v>63</v>
      </c>
      <c r="B271" t="s">
        <v>63</v>
      </c>
      <c r="C271" s="185">
        <v>3</v>
      </c>
      <c r="D271" s="9">
        <v>319</v>
      </c>
      <c r="E271" s="12" t="s">
        <v>8482</v>
      </c>
      <c r="F271" s="12" t="s">
        <v>44</v>
      </c>
      <c r="G271" s="12" t="s">
        <v>54</v>
      </c>
      <c r="H271" s="12" t="s">
        <v>63</v>
      </c>
      <c r="I271" s="12"/>
      <c r="J271" s="20" t="s">
        <v>2049</v>
      </c>
      <c r="K271" s="155" t="s">
        <v>6377</v>
      </c>
      <c r="L271" s="20" t="s">
        <v>8420</v>
      </c>
      <c r="M271" s="20" t="s">
        <v>7573</v>
      </c>
      <c r="N271" s="20" t="s">
        <v>3124</v>
      </c>
      <c r="O271" s="155" t="s">
        <v>2901</v>
      </c>
      <c r="P271" s="20"/>
      <c r="Q271" s="20" t="s">
        <v>7427</v>
      </c>
      <c r="R271" s="20"/>
      <c r="S271" s="155" t="s">
        <v>91</v>
      </c>
      <c r="T271" s="170" t="s">
        <v>8433</v>
      </c>
      <c r="U271" s="155" t="s">
        <v>8434</v>
      </c>
      <c r="V271" s="155" t="s">
        <v>8438</v>
      </c>
      <c r="W271" t="s">
        <v>91</v>
      </c>
      <c r="X271" s="198" t="s">
        <v>54</v>
      </c>
    </row>
    <row r="272" spans="1:26" x14ac:dyDescent="0.35">
      <c r="A272" t="s">
        <v>63</v>
      </c>
      <c r="B272" t="s">
        <v>63</v>
      </c>
      <c r="C272" s="185">
        <v>4</v>
      </c>
      <c r="D272" s="9">
        <v>320</v>
      </c>
      <c r="E272" s="12" t="s">
        <v>8482</v>
      </c>
      <c r="F272" s="12" t="s">
        <v>44</v>
      </c>
      <c r="G272" s="12" t="s">
        <v>54</v>
      </c>
      <c r="H272" s="12" t="s">
        <v>63</v>
      </c>
      <c r="I272" s="12"/>
      <c r="J272" s="153" t="s">
        <v>181</v>
      </c>
      <c r="K272" s="153" t="s">
        <v>6596</v>
      </c>
      <c r="L272" s="20" t="s">
        <v>8419</v>
      </c>
      <c r="M272" s="156" t="s">
        <v>7574</v>
      </c>
      <c r="N272" s="153" t="s">
        <v>429</v>
      </c>
      <c r="O272" s="153" t="s">
        <v>430</v>
      </c>
      <c r="P272" s="156" t="s">
        <v>2364</v>
      </c>
      <c r="Q272" s="20" t="s">
        <v>3399</v>
      </c>
      <c r="R272" s="20" t="s">
        <v>7426</v>
      </c>
      <c r="S272" s="155" t="s">
        <v>91</v>
      </c>
      <c r="T272" s="170">
        <v>0</v>
      </c>
      <c r="U272" s="155" t="s">
        <v>8434</v>
      </c>
      <c r="V272" s="155" t="s">
        <v>8439</v>
      </c>
      <c r="W272" t="s">
        <v>92</v>
      </c>
      <c r="X272" s="198" t="s">
        <v>54</v>
      </c>
    </row>
    <row r="273" spans="1:25" x14ac:dyDescent="0.35">
      <c r="A273" t="s">
        <v>63</v>
      </c>
      <c r="B273" t="s">
        <v>63</v>
      </c>
      <c r="C273" s="185">
        <v>6</v>
      </c>
      <c r="D273" s="9">
        <v>321</v>
      </c>
      <c r="E273" s="12" t="s">
        <v>8482</v>
      </c>
      <c r="F273" s="12" t="s">
        <v>44</v>
      </c>
      <c r="G273" s="12" t="s">
        <v>54</v>
      </c>
      <c r="H273" s="12" t="s">
        <v>63</v>
      </c>
      <c r="I273" s="12"/>
      <c r="J273" s="20" t="s">
        <v>2697</v>
      </c>
      <c r="K273" s="155" t="s">
        <v>3226</v>
      </c>
      <c r="L273" s="153" t="s">
        <v>8421</v>
      </c>
      <c r="M273" s="172" t="s">
        <v>7576</v>
      </c>
      <c r="N273" s="20" t="s">
        <v>3125</v>
      </c>
      <c r="O273" s="155" t="s">
        <v>2902</v>
      </c>
      <c r="P273" s="20"/>
      <c r="Q273" s="20" t="s">
        <v>7427</v>
      </c>
      <c r="R273" s="20"/>
      <c r="S273" s="155" t="s">
        <v>7406</v>
      </c>
      <c r="T273" s="170">
        <v>0</v>
      </c>
      <c r="U273" s="155" t="s">
        <v>8434</v>
      </c>
      <c r="V273" s="155" t="s">
        <v>8439</v>
      </c>
      <c r="W273" t="s">
        <v>2989</v>
      </c>
      <c r="X273" s="198" t="s">
        <v>54</v>
      </c>
    </row>
    <row r="274" spans="1:25" x14ac:dyDescent="0.35">
      <c r="A274" t="s">
        <v>63</v>
      </c>
      <c r="B274" t="s">
        <v>63</v>
      </c>
      <c r="C274" s="185">
        <v>-99</v>
      </c>
      <c r="D274" s="9">
        <v>322</v>
      </c>
      <c r="E274" s="12" t="s">
        <v>8482</v>
      </c>
      <c r="F274" s="12" t="s">
        <v>44</v>
      </c>
      <c r="G274" s="12" t="s">
        <v>54</v>
      </c>
      <c r="H274" s="12" t="s">
        <v>63</v>
      </c>
      <c r="I274" s="12"/>
      <c r="J274" s="20" t="s">
        <v>2698</v>
      </c>
      <c r="K274" s="155"/>
      <c r="L274" s="20" t="s">
        <v>7531</v>
      </c>
      <c r="M274" s="20"/>
      <c r="N274" s="20" t="s">
        <v>3126</v>
      </c>
      <c r="O274" s="155" t="s">
        <v>2903</v>
      </c>
      <c r="P274" s="20"/>
      <c r="Q274" s="20" t="s">
        <v>3398</v>
      </c>
      <c r="R274" s="20" t="s">
        <v>7426</v>
      </c>
      <c r="S274" s="155" t="s">
        <v>91</v>
      </c>
      <c r="T274" s="170">
        <v>0</v>
      </c>
      <c r="U274" s="155" t="s">
        <v>8434</v>
      </c>
      <c r="V274" s="155"/>
      <c r="W274" t="s">
        <v>92</v>
      </c>
      <c r="X274" s="198" t="s">
        <v>54</v>
      </c>
    </row>
    <row r="275" spans="1:25" x14ac:dyDescent="0.35">
      <c r="A275" t="s">
        <v>63</v>
      </c>
      <c r="B275" t="s">
        <v>63</v>
      </c>
      <c r="C275" s="185">
        <v>-99</v>
      </c>
      <c r="D275" s="9">
        <v>323</v>
      </c>
      <c r="E275" s="12" t="s">
        <v>8482</v>
      </c>
      <c r="F275" s="12" t="s">
        <v>44</v>
      </c>
      <c r="G275" s="12" t="s">
        <v>54</v>
      </c>
      <c r="H275" s="12" t="s">
        <v>63</v>
      </c>
      <c r="I275" s="12"/>
      <c r="J275" s="20" t="s">
        <v>2699</v>
      </c>
      <c r="K275" s="155" t="s">
        <v>3227</v>
      </c>
      <c r="L275" s="20"/>
      <c r="M275" s="172" t="s">
        <v>7615</v>
      </c>
      <c r="N275" s="20" t="s">
        <v>3127</v>
      </c>
      <c r="O275" s="155" t="s">
        <v>2904</v>
      </c>
      <c r="P275" s="20"/>
      <c r="Q275" s="20" t="s">
        <v>7427</v>
      </c>
      <c r="R275" s="20"/>
      <c r="S275" s="155" t="s">
        <v>7406</v>
      </c>
      <c r="T275" s="170">
        <v>0</v>
      </c>
      <c r="U275" s="155" t="s">
        <v>8437</v>
      </c>
      <c r="V275" s="155"/>
      <c r="W275" t="s">
        <v>158</v>
      </c>
      <c r="X275" s="198" t="s">
        <v>54</v>
      </c>
      <c r="Y275" t="s">
        <v>8423</v>
      </c>
    </row>
    <row r="276" spans="1:25" x14ac:dyDescent="0.35">
      <c r="A276" t="s">
        <v>63</v>
      </c>
      <c r="B276" t="s">
        <v>63</v>
      </c>
      <c r="C276" s="185">
        <v>-99</v>
      </c>
      <c r="D276" s="9">
        <v>324</v>
      </c>
      <c r="E276" s="12" t="s">
        <v>8482</v>
      </c>
      <c r="F276" s="12" t="s">
        <v>44</v>
      </c>
      <c r="G276" s="12" t="s">
        <v>54</v>
      </c>
      <c r="H276" s="12" t="s">
        <v>63</v>
      </c>
      <c r="I276" s="12"/>
      <c r="J276" s="20" t="s">
        <v>2700</v>
      </c>
      <c r="K276" s="155" t="s">
        <v>3229</v>
      </c>
      <c r="L276" s="20"/>
      <c r="M276" s="172" t="s">
        <v>7616</v>
      </c>
      <c r="N276" s="20" t="s">
        <v>3128</v>
      </c>
      <c r="O276" s="155" t="s">
        <v>2905</v>
      </c>
      <c r="P276" s="20"/>
      <c r="Q276" s="20" t="s">
        <v>7427</v>
      </c>
      <c r="R276" s="20"/>
      <c r="S276" s="155" t="s">
        <v>7406</v>
      </c>
      <c r="T276" s="170">
        <v>0</v>
      </c>
      <c r="U276" s="155" t="s">
        <v>8437</v>
      </c>
      <c r="V276" s="155"/>
      <c r="W276" t="s">
        <v>183</v>
      </c>
      <c r="X276" s="198" t="s">
        <v>54</v>
      </c>
      <c r="Y276" t="s">
        <v>8423</v>
      </c>
    </row>
    <row r="277" spans="1:25" x14ac:dyDescent="0.35">
      <c r="A277" t="s">
        <v>63</v>
      </c>
      <c r="B277" t="s">
        <v>63</v>
      </c>
      <c r="C277" s="185">
        <v>-99</v>
      </c>
      <c r="D277" s="9">
        <v>325</v>
      </c>
      <c r="E277" s="12" t="s">
        <v>8482</v>
      </c>
      <c r="F277" s="12" t="s">
        <v>44</v>
      </c>
      <c r="G277" s="12" t="s">
        <v>54</v>
      </c>
      <c r="H277" s="12" t="s">
        <v>63</v>
      </c>
      <c r="I277" s="12"/>
      <c r="J277" s="20" t="s">
        <v>2701</v>
      </c>
      <c r="K277" s="155" t="s">
        <v>6592</v>
      </c>
      <c r="L277" s="20"/>
      <c r="M277" s="172" t="s">
        <v>7617</v>
      </c>
      <c r="N277" s="20" t="s">
        <v>3129</v>
      </c>
      <c r="O277" s="155" t="s">
        <v>2906</v>
      </c>
      <c r="P277" s="20"/>
      <c r="Q277" s="20" t="s">
        <v>7427</v>
      </c>
      <c r="R277" s="20"/>
      <c r="S277" s="155" t="s">
        <v>7406</v>
      </c>
      <c r="T277" s="170">
        <v>0</v>
      </c>
      <c r="U277" s="155" t="s">
        <v>8437</v>
      </c>
      <c r="V277" s="155"/>
      <c r="W277" t="s">
        <v>184</v>
      </c>
      <c r="X277" s="198" t="s">
        <v>54</v>
      </c>
      <c r="Y277" t="s">
        <v>8423</v>
      </c>
    </row>
    <row r="278" spans="1:25" x14ac:dyDescent="0.35">
      <c r="A278" t="s">
        <v>63</v>
      </c>
      <c r="B278" t="s">
        <v>63</v>
      </c>
      <c r="C278" s="185">
        <v>-99</v>
      </c>
      <c r="D278" s="9">
        <v>326</v>
      </c>
      <c r="E278" s="12" t="s">
        <v>8482</v>
      </c>
      <c r="F278" s="12" t="s">
        <v>44</v>
      </c>
      <c r="G278" s="12" t="s">
        <v>54</v>
      </c>
      <c r="H278" s="12" t="s">
        <v>63</v>
      </c>
      <c r="I278" s="12"/>
      <c r="J278" s="20" t="s">
        <v>2702</v>
      </c>
      <c r="K278" s="155" t="s">
        <v>3235</v>
      </c>
      <c r="L278" s="20"/>
      <c r="M278" s="172" t="s">
        <v>7623</v>
      </c>
      <c r="N278" s="20" t="s">
        <v>3130</v>
      </c>
      <c r="O278" s="155" t="s">
        <v>2907</v>
      </c>
      <c r="P278" s="20"/>
      <c r="Q278" s="20" t="s">
        <v>7427</v>
      </c>
      <c r="R278" s="20"/>
      <c r="S278" s="155" t="s">
        <v>7406</v>
      </c>
      <c r="T278" s="170">
        <v>0</v>
      </c>
      <c r="U278" s="155" t="s">
        <v>8437</v>
      </c>
      <c r="V278" s="155"/>
      <c r="W278" t="s">
        <v>2990</v>
      </c>
      <c r="X278" s="198" t="s">
        <v>54</v>
      </c>
      <c r="Y278" t="s">
        <v>8423</v>
      </c>
    </row>
    <row r="279" spans="1:25" x14ac:dyDescent="0.35">
      <c r="A279" t="s">
        <v>63</v>
      </c>
      <c r="B279" t="s">
        <v>63</v>
      </c>
      <c r="C279" s="185">
        <v>-99</v>
      </c>
      <c r="D279" s="9">
        <v>327</v>
      </c>
      <c r="E279" s="12" t="s">
        <v>8482</v>
      </c>
      <c r="F279" s="12" t="s">
        <v>44</v>
      </c>
      <c r="G279" s="12" t="s">
        <v>54</v>
      </c>
      <c r="H279" s="12" t="s">
        <v>63</v>
      </c>
      <c r="I279" s="12"/>
      <c r="J279" s="20" t="s">
        <v>2703</v>
      </c>
      <c r="K279" s="155" t="s">
        <v>3232</v>
      </c>
      <c r="L279" s="20"/>
      <c r="M279" s="172" t="s">
        <v>7619</v>
      </c>
      <c r="N279" s="20" t="s">
        <v>3131</v>
      </c>
      <c r="O279" s="155" t="s">
        <v>2908</v>
      </c>
      <c r="P279" s="20"/>
      <c r="Q279" s="20" t="s">
        <v>7427</v>
      </c>
      <c r="R279" s="20"/>
      <c r="S279" s="155" t="s">
        <v>7406</v>
      </c>
      <c r="T279" s="170">
        <v>0</v>
      </c>
      <c r="U279" s="155" t="s">
        <v>8437</v>
      </c>
      <c r="V279" s="155"/>
      <c r="W279" t="s">
        <v>2991</v>
      </c>
      <c r="X279" s="198" t="s">
        <v>54</v>
      </c>
      <c r="Y279" t="s">
        <v>8423</v>
      </c>
    </row>
    <row r="280" spans="1:25" x14ac:dyDescent="0.35">
      <c r="A280" t="s">
        <v>63</v>
      </c>
      <c r="B280" t="s">
        <v>63</v>
      </c>
      <c r="C280" s="185">
        <v>-99</v>
      </c>
      <c r="D280" s="9">
        <v>328</v>
      </c>
      <c r="E280" s="12" t="s">
        <v>8482</v>
      </c>
      <c r="F280" s="12" t="s">
        <v>44</v>
      </c>
      <c r="G280" s="12" t="s">
        <v>54</v>
      </c>
      <c r="H280" s="12" t="s">
        <v>63</v>
      </c>
      <c r="I280" s="12"/>
      <c r="J280" s="20" t="s">
        <v>2704</v>
      </c>
      <c r="K280" s="155" t="s">
        <v>3234</v>
      </c>
      <c r="L280" s="20"/>
      <c r="M280" s="172" t="s">
        <v>7621</v>
      </c>
      <c r="N280" s="20" t="s">
        <v>3132</v>
      </c>
      <c r="O280" s="155" t="s">
        <v>2909</v>
      </c>
      <c r="P280" s="20"/>
      <c r="Q280" s="20" t="s">
        <v>7427</v>
      </c>
      <c r="R280" s="20"/>
      <c r="S280" s="155" t="s">
        <v>7406</v>
      </c>
      <c r="T280" s="170">
        <v>0</v>
      </c>
      <c r="U280" s="155" t="s">
        <v>8437</v>
      </c>
      <c r="V280" s="155"/>
      <c r="W280" t="s">
        <v>2992</v>
      </c>
      <c r="X280" s="198" t="s">
        <v>54</v>
      </c>
      <c r="Y280" t="s">
        <v>8423</v>
      </c>
    </row>
    <row r="281" spans="1:25" x14ac:dyDescent="0.35">
      <c r="A281" t="s">
        <v>63</v>
      </c>
      <c r="B281" t="s">
        <v>63</v>
      </c>
      <c r="C281" s="185">
        <v>-99</v>
      </c>
      <c r="D281" s="9">
        <v>329</v>
      </c>
      <c r="E281" s="12" t="s">
        <v>8482</v>
      </c>
      <c r="F281" s="12" t="s">
        <v>44</v>
      </c>
      <c r="G281" s="12" t="s">
        <v>54</v>
      </c>
      <c r="H281" s="12" t="s">
        <v>63</v>
      </c>
      <c r="I281" s="12"/>
      <c r="J281" s="20" t="s">
        <v>2705</v>
      </c>
      <c r="K281" s="155" t="s">
        <v>3231</v>
      </c>
      <c r="L281" s="20"/>
      <c r="M281" s="172" t="s">
        <v>7618</v>
      </c>
      <c r="N281" s="20" t="s">
        <v>3133</v>
      </c>
      <c r="O281" s="155" t="s">
        <v>2910</v>
      </c>
      <c r="P281" s="20"/>
      <c r="Q281" s="20" t="s">
        <v>7427</v>
      </c>
      <c r="R281" s="20"/>
      <c r="S281" s="155" t="s">
        <v>7406</v>
      </c>
      <c r="T281" s="170">
        <v>0</v>
      </c>
      <c r="U281" s="155" t="s">
        <v>8437</v>
      </c>
      <c r="V281" s="155"/>
      <c r="W281" t="s">
        <v>2993</v>
      </c>
      <c r="X281" s="198" t="s">
        <v>54</v>
      </c>
      <c r="Y281" t="s">
        <v>8423</v>
      </c>
    </row>
    <row r="282" spans="1:25" x14ac:dyDescent="0.35">
      <c r="A282" t="s">
        <v>63</v>
      </c>
      <c r="B282" t="s">
        <v>63</v>
      </c>
      <c r="C282" s="185">
        <v>-99</v>
      </c>
      <c r="D282" s="9">
        <v>330</v>
      </c>
      <c r="E282" s="12" t="s">
        <v>8482</v>
      </c>
      <c r="F282" s="12" t="s">
        <v>44</v>
      </c>
      <c r="G282" s="12" t="s">
        <v>54</v>
      </c>
      <c r="H282" s="12" t="s">
        <v>63</v>
      </c>
      <c r="I282" s="12"/>
      <c r="J282" s="20" t="s">
        <v>2706</v>
      </c>
      <c r="K282" s="155" t="s">
        <v>3236</v>
      </c>
      <c r="L282" s="20"/>
      <c r="M282" s="172" t="s">
        <v>7624</v>
      </c>
      <c r="N282" s="20" t="s">
        <v>3134</v>
      </c>
      <c r="O282" s="155" t="s">
        <v>2911</v>
      </c>
      <c r="P282" s="20"/>
      <c r="Q282" s="20" t="s">
        <v>7427</v>
      </c>
      <c r="R282" s="20"/>
      <c r="S282" s="155" t="s">
        <v>7406</v>
      </c>
      <c r="T282" s="170">
        <v>0</v>
      </c>
      <c r="U282" s="155" t="s">
        <v>8437</v>
      </c>
      <c r="V282" s="155"/>
      <c r="W282" t="s">
        <v>2994</v>
      </c>
      <c r="X282" s="198" t="s">
        <v>54</v>
      </c>
      <c r="Y282" t="s">
        <v>8423</v>
      </c>
    </row>
    <row r="283" spans="1:25" x14ac:dyDescent="0.35">
      <c r="A283" t="s">
        <v>63</v>
      </c>
      <c r="B283" t="s">
        <v>63</v>
      </c>
      <c r="C283" s="185">
        <v>-99</v>
      </c>
      <c r="D283" s="9">
        <v>331</v>
      </c>
      <c r="E283" s="12" t="s">
        <v>8482</v>
      </c>
      <c r="F283" s="12" t="s">
        <v>44</v>
      </c>
      <c r="G283" s="12" t="s">
        <v>54</v>
      </c>
      <c r="H283" s="12" t="s">
        <v>63</v>
      </c>
      <c r="I283" s="12"/>
      <c r="J283" s="20" t="s">
        <v>2707</v>
      </c>
      <c r="K283" s="155" t="s">
        <v>3237</v>
      </c>
      <c r="L283" s="20"/>
      <c r="M283" s="172" t="s">
        <v>7622</v>
      </c>
      <c r="N283" s="20" t="s">
        <v>3135</v>
      </c>
      <c r="O283" s="155" t="s">
        <v>2912</v>
      </c>
      <c r="P283" s="20"/>
      <c r="Q283" s="20" t="s">
        <v>7427</v>
      </c>
      <c r="R283" s="20"/>
      <c r="S283" s="155" t="s">
        <v>7406</v>
      </c>
      <c r="T283" s="170">
        <v>0</v>
      </c>
      <c r="U283" s="155" t="s">
        <v>8437</v>
      </c>
      <c r="V283" s="155"/>
      <c r="W283" t="s">
        <v>2995</v>
      </c>
      <c r="X283" s="198" t="s">
        <v>54</v>
      </c>
      <c r="Y283" t="s">
        <v>8423</v>
      </c>
    </row>
    <row r="284" spans="1:25" x14ac:dyDescent="0.35">
      <c r="A284" t="s">
        <v>63</v>
      </c>
      <c r="B284" t="s">
        <v>63</v>
      </c>
      <c r="C284" s="185">
        <v>-99</v>
      </c>
      <c r="D284" s="9">
        <v>332</v>
      </c>
      <c r="E284" s="12" t="s">
        <v>8482</v>
      </c>
      <c r="F284" s="12" t="s">
        <v>44</v>
      </c>
      <c r="G284" s="12" t="s">
        <v>54</v>
      </c>
      <c r="H284" s="12" t="s">
        <v>63</v>
      </c>
      <c r="I284" s="12"/>
      <c r="J284" s="20" t="s">
        <v>2708</v>
      </c>
      <c r="K284" s="155" t="s">
        <v>3233</v>
      </c>
      <c r="L284" s="20"/>
      <c r="M284" s="172" t="s">
        <v>7620</v>
      </c>
      <c r="N284" s="20" t="s">
        <v>3136</v>
      </c>
      <c r="O284" s="155" t="s">
        <v>2913</v>
      </c>
      <c r="P284" s="20"/>
      <c r="Q284" s="20" t="s">
        <v>7427</v>
      </c>
      <c r="R284" s="20"/>
      <c r="S284" s="155" t="s">
        <v>7406</v>
      </c>
      <c r="T284" s="170">
        <v>0</v>
      </c>
      <c r="U284" s="155" t="s">
        <v>8437</v>
      </c>
      <c r="V284" s="155"/>
      <c r="W284" t="s">
        <v>2996</v>
      </c>
      <c r="X284" s="198" t="s">
        <v>54</v>
      </c>
      <c r="Y284" t="s">
        <v>8423</v>
      </c>
    </row>
    <row r="285" spans="1:25" x14ac:dyDescent="0.35">
      <c r="A285" t="s">
        <v>63</v>
      </c>
      <c r="B285" t="s">
        <v>63</v>
      </c>
      <c r="C285" s="185">
        <v>-99</v>
      </c>
      <c r="D285" s="9">
        <v>333</v>
      </c>
      <c r="E285" s="12" t="s">
        <v>8482</v>
      </c>
      <c r="F285" s="12" t="s">
        <v>44</v>
      </c>
      <c r="G285" s="12" t="s">
        <v>54</v>
      </c>
      <c r="H285" s="12" t="s">
        <v>63</v>
      </c>
      <c r="I285" s="12"/>
      <c r="J285" s="20" t="s">
        <v>2709</v>
      </c>
      <c r="K285" s="173" t="s">
        <v>6523</v>
      </c>
      <c r="L285" s="20"/>
      <c r="M285" s="172" t="s">
        <v>7580</v>
      </c>
      <c r="N285" s="20" t="s">
        <v>3137</v>
      </c>
      <c r="O285" s="173" t="s">
        <v>2914</v>
      </c>
      <c r="P285" s="20"/>
      <c r="Q285" s="20" t="s">
        <v>7427</v>
      </c>
      <c r="R285" s="20"/>
      <c r="S285" s="155" t="s">
        <v>7406</v>
      </c>
      <c r="T285" s="170">
        <v>0</v>
      </c>
      <c r="U285" s="155" t="s">
        <v>8437</v>
      </c>
      <c r="V285" s="155"/>
      <c r="W285" t="s">
        <v>2997</v>
      </c>
      <c r="X285" s="198" t="s">
        <v>54</v>
      </c>
      <c r="Y285" t="s">
        <v>8423</v>
      </c>
    </row>
    <row r="286" spans="1:25" x14ac:dyDescent="0.35">
      <c r="A286" t="s">
        <v>63</v>
      </c>
      <c r="B286" t="s">
        <v>63</v>
      </c>
      <c r="C286" s="185">
        <v>-99</v>
      </c>
      <c r="D286" s="9">
        <v>334</v>
      </c>
      <c r="E286" s="12" t="s">
        <v>8482</v>
      </c>
      <c r="F286" s="12" t="s">
        <v>44</v>
      </c>
      <c r="G286" s="12" t="s">
        <v>54</v>
      </c>
      <c r="H286" s="12" t="s">
        <v>63</v>
      </c>
      <c r="I286" s="12"/>
      <c r="J286" s="20" t="s">
        <v>2710</v>
      </c>
      <c r="K286" s="173" t="s">
        <v>6542</v>
      </c>
      <c r="L286" s="20"/>
      <c r="M286" s="172" t="s">
        <v>7581</v>
      </c>
      <c r="N286" s="20" t="s">
        <v>3138</v>
      </c>
      <c r="O286" s="155" t="s">
        <v>2915</v>
      </c>
      <c r="P286" s="20"/>
      <c r="Q286" s="20" t="s">
        <v>3682</v>
      </c>
      <c r="R286" s="20" t="s">
        <v>7426</v>
      </c>
      <c r="S286" s="155" t="s">
        <v>91</v>
      </c>
      <c r="T286" s="170">
        <v>0</v>
      </c>
      <c r="U286" s="155" t="s">
        <v>8437</v>
      </c>
      <c r="V286" s="155"/>
      <c r="W286" t="s">
        <v>92</v>
      </c>
      <c r="X286" s="198" t="s">
        <v>54</v>
      </c>
      <c r="Y286" t="s">
        <v>8423</v>
      </c>
    </row>
    <row r="287" spans="1:25" x14ac:dyDescent="0.35">
      <c r="A287" t="s">
        <v>63</v>
      </c>
      <c r="B287" t="s">
        <v>63</v>
      </c>
      <c r="C287" s="185">
        <v>5</v>
      </c>
      <c r="D287" s="9">
        <v>335</v>
      </c>
      <c r="E287" s="12" t="s">
        <v>8482</v>
      </c>
      <c r="F287" s="12" t="s">
        <v>44</v>
      </c>
      <c r="G287" s="12" t="s">
        <v>54</v>
      </c>
      <c r="H287" s="12" t="s">
        <v>63</v>
      </c>
      <c r="I287" s="12"/>
      <c r="J287" s="153" t="s">
        <v>182</v>
      </c>
      <c r="K287" s="153" t="s">
        <v>6591</v>
      </c>
      <c r="L287" s="153" t="s">
        <v>8422</v>
      </c>
      <c r="M287" s="156" t="s">
        <v>7575</v>
      </c>
      <c r="N287" s="20" t="s">
        <v>3139</v>
      </c>
      <c r="O287" s="153" t="s">
        <v>431</v>
      </c>
      <c r="P287" s="156" t="s">
        <v>2365</v>
      </c>
      <c r="Q287" s="20" t="s">
        <v>7427</v>
      </c>
      <c r="R287" s="20"/>
      <c r="S287" t="s">
        <v>7407</v>
      </c>
      <c r="T287" s="9">
        <v>0</v>
      </c>
      <c r="U287" t="s">
        <v>8434</v>
      </c>
      <c r="V287" t="s">
        <v>8439</v>
      </c>
      <c r="W287" t="s">
        <v>100</v>
      </c>
      <c r="X287" s="198" t="s">
        <v>54</v>
      </c>
    </row>
    <row r="288" spans="1:25" x14ac:dyDescent="0.35">
      <c r="A288" t="s">
        <v>63</v>
      </c>
      <c r="B288" t="s">
        <v>63</v>
      </c>
      <c r="C288" s="185">
        <v>-99</v>
      </c>
      <c r="D288" s="9">
        <v>336</v>
      </c>
      <c r="E288" s="12" t="s">
        <v>8482</v>
      </c>
      <c r="F288" s="12" t="s">
        <v>44</v>
      </c>
      <c r="G288" s="12" t="s">
        <v>54</v>
      </c>
      <c r="H288" s="12" t="s">
        <v>63</v>
      </c>
      <c r="I288" s="12"/>
      <c r="J288" s="20" t="s">
        <v>2711</v>
      </c>
      <c r="K288" s="155" t="s">
        <v>3228</v>
      </c>
      <c r="L288" s="20"/>
      <c r="M288" s="172" t="s">
        <v>7577</v>
      </c>
      <c r="N288" s="20" t="s">
        <v>3140</v>
      </c>
      <c r="O288" s="155" t="s">
        <v>2916</v>
      </c>
      <c r="P288" s="20"/>
      <c r="Q288" s="20" t="s">
        <v>7427</v>
      </c>
      <c r="R288" s="20"/>
      <c r="S288" t="s">
        <v>7407</v>
      </c>
      <c r="T288" s="9">
        <v>0</v>
      </c>
      <c r="U288" s="155" t="s">
        <v>8437</v>
      </c>
      <c r="V288" s="155"/>
      <c r="W288" t="s">
        <v>100</v>
      </c>
      <c r="X288" s="198" t="s">
        <v>54</v>
      </c>
      <c r="Y288" t="s">
        <v>8423</v>
      </c>
    </row>
    <row r="289" spans="1:25" x14ac:dyDescent="0.35">
      <c r="A289" t="s">
        <v>63</v>
      </c>
      <c r="B289" t="s">
        <v>63</v>
      </c>
      <c r="C289" s="185">
        <v>-99</v>
      </c>
      <c r="D289" s="9">
        <v>337</v>
      </c>
      <c r="E289" s="12" t="s">
        <v>8482</v>
      </c>
      <c r="F289" s="12" t="s">
        <v>44</v>
      </c>
      <c r="G289" s="12" t="s">
        <v>54</v>
      </c>
      <c r="H289" s="12" t="s">
        <v>63</v>
      </c>
      <c r="I289" s="12"/>
      <c r="J289" s="20" t="s">
        <v>2712</v>
      </c>
      <c r="K289" s="155" t="s">
        <v>3230</v>
      </c>
      <c r="L289" s="20"/>
      <c r="M289" s="172" t="s">
        <v>7578</v>
      </c>
      <c r="N289" s="20" t="s">
        <v>3141</v>
      </c>
      <c r="O289" s="155" t="s">
        <v>2917</v>
      </c>
      <c r="P289" s="20"/>
      <c r="Q289" s="20" t="s">
        <v>7427</v>
      </c>
      <c r="R289" s="20"/>
      <c r="S289" t="s">
        <v>7407</v>
      </c>
      <c r="T289" s="9">
        <v>0</v>
      </c>
      <c r="U289" s="155" t="s">
        <v>8437</v>
      </c>
      <c r="V289" s="155"/>
      <c r="W289" t="s">
        <v>100</v>
      </c>
      <c r="X289" s="198" t="s">
        <v>54</v>
      </c>
      <c r="Y289" t="s">
        <v>8423</v>
      </c>
    </row>
    <row r="290" spans="1:25" x14ac:dyDescent="0.35">
      <c r="A290" t="s">
        <v>63</v>
      </c>
      <c r="B290" t="s">
        <v>63</v>
      </c>
      <c r="C290" s="185">
        <v>-99</v>
      </c>
      <c r="D290" s="9">
        <v>338</v>
      </c>
      <c r="E290" s="12" t="s">
        <v>8482</v>
      </c>
      <c r="F290" s="12" t="s">
        <v>44</v>
      </c>
      <c r="G290" s="12" t="s">
        <v>54</v>
      </c>
      <c r="H290" s="12" t="s">
        <v>63</v>
      </c>
      <c r="I290" s="12"/>
      <c r="J290" s="20" t="s">
        <v>2713</v>
      </c>
      <c r="K290" s="155" t="s">
        <v>3238</v>
      </c>
      <c r="L290" s="20"/>
      <c r="M290" s="172" t="s">
        <v>7579</v>
      </c>
      <c r="N290" s="20" t="s">
        <v>3142</v>
      </c>
      <c r="O290" s="155" t="s">
        <v>2918</v>
      </c>
      <c r="P290" s="20"/>
      <c r="Q290" s="20" t="s">
        <v>7427</v>
      </c>
      <c r="R290" s="20"/>
      <c r="S290" t="s">
        <v>7407</v>
      </c>
      <c r="T290" s="9">
        <v>0</v>
      </c>
      <c r="U290" s="155" t="s">
        <v>8437</v>
      </c>
      <c r="V290" s="155"/>
      <c r="W290" t="s">
        <v>100</v>
      </c>
      <c r="X290" s="198" t="s">
        <v>54</v>
      </c>
      <c r="Y290" t="s">
        <v>8423</v>
      </c>
    </row>
    <row r="291" spans="1:25" x14ac:dyDescent="0.35">
      <c r="A291" t="s">
        <v>63</v>
      </c>
      <c r="B291" t="s">
        <v>63</v>
      </c>
      <c r="C291" s="185">
        <v>7</v>
      </c>
      <c r="D291" s="9">
        <v>339</v>
      </c>
      <c r="E291" s="12" t="s">
        <v>8482</v>
      </c>
      <c r="F291" s="12" t="s">
        <v>44</v>
      </c>
      <c r="G291" s="12" t="s">
        <v>54</v>
      </c>
      <c r="H291" s="12" t="s">
        <v>63</v>
      </c>
      <c r="I291" s="12"/>
      <c r="J291" s="153" t="s">
        <v>180</v>
      </c>
      <c r="K291" s="20" t="s">
        <v>1893</v>
      </c>
      <c r="L291" s="155" t="s">
        <v>6</v>
      </c>
      <c r="M291" s="153" t="s">
        <v>2162</v>
      </c>
      <c r="N291" s="153" t="s">
        <v>427</v>
      </c>
      <c r="O291" s="153" t="s">
        <v>428</v>
      </c>
      <c r="P291" s="153" t="s">
        <v>2363</v>
      </c>
      <c r="Q291" s="20" t="s">
        <v>7427</v>
      </c>
      <c r="R291" s="20"/>
      <c r="S291" s="153" t="s">
        <v>91</v>
      </c>
      <c r="T291" s="154">
        <v>0</v>
      </c>
      <c r="U291" s="20" t="s">
        <v>8434</v>
      </c>
      <c r="V291" s="20" t="s">
        <v>8439</v>
      </c>
      <c r="W291" t="s">
        <v>91</v>
      </c>
      <c r="X291" s="198" t="s">
        <v>54</v>
      </c>
    </row>
    <row r="292" spans="1:25" s="198" customFormat="1" x14ac:dyDescent="0.35">
      <c r="A292" s="198" t="s">
        <v>56</v>
      </c>
      <c r="B292" s="198" t="s">
        <v>56</v>
      </c>
      <c r="C292" s="199">
        <v>2</v>
      </c>
      <c r="D292" s="200">
        <v>146</v>
      </c>
      <c r="E292" s="201" t="s">
        <v>8483</v>
      </c>
      <c r="F292" s="201" t="s">
        <v>44</v>
      </c>
      <c r="G292" s="201" t="s">
        <v>54</v>
      </c>
      <c r="H292" s="201" t="s">
        <v>56</v>
      </c>
      <c r="I292" s="201"/>
      <c r="J292" s="202" t="s">
        <v>119</v>
      </c>
      <c r="K292" s="203" t="s">
        <v>1920</v>
      </c>
      <c r="L292" s="203" t="s">
        <v>8336</v>
      </c>
      <c r="M292" s="202" t="s">
        <v>2136</v>
      </c>
      <c r="N292" s="202" t="s">
        <v>324</v>
      </c>
      <c r="O292" s="202" t="s">
        <v>325</v>
      </c>
      <c r="P292" s="212" t="s">
        <v>2320</v>
      </c>
      <c r="Q292" s="203" t="s">
        <v>7427</v>
      </c>
      <c r="R292" s="203"/>
      <c r="S292" s="202" t="s">
        <v>7407</v>
      </c>
      <c r="T292" s="205" t="s">
        <v>8433</v>
      </c>
      <c r="U292" s="203" t="s">
        <v>8435</v>
      </c>
      <c r="V292" s="203" t="s">
        <v>8438</v>
      </c>
      <c r="W292" s="198" t="s">
        <v>100</v>
      </c>
      <c r="X292" s="198" t="s">
        <v>54</v>
      </c>
    </row>
    <row r="293" spans="1:25" s="198" customFormat="1" x14ac:dyDescent="0.35">
      <c r="A293" s="198" t="s">
        <v>56</v>
      </c>
      <c r="B293" s="198" t="s">
        <v>56</v>
      </c>
      <c r="C293" s="199">
        <v>-99</v>
      </c>
      <c r="D293" s="200">
        <v>147</v>
      </c>
      <c r="E293" s="201" t="s">
        <v>8483</v>
      </c>
      <c r="F293" s="201" t="s">
        <v>44</v>
      </c>
      <c r="G293" s="201" t="s">
        <v>54</v>
      </c>
      <c r="H293" s="201" t="s">
        <v>56</v>
      </c>
      <c r="I293" s="201"/>
      <c r="J293" s="203" t="s">
        <v>2594</v>
      </c>
      <c r="K293" s="203" t="s">
        <v>3754</v>
      </c>
      <c r="L293" s="203" t="str">
        <f>SUBSTITUTE(LEFT(M293, FIND(" (", M293 &amp; " (") - 1), " ", "_")</f>
        <v>Feldcode</v>
      </c>
      <c r="M293" s="203" t="s">
        <v>7632</v>
      </c>
      <c r="N293" s="203" t="s">
        <v>3017</v>
      </c>
      <c r="O293" s="203" t="s">
        <v>2798</v>
      </c>
      <c r="P293" s="203"/>
      <c r="Q293" s="203" t="s">
        <v>7427</v>
      </c>
      <c r="R293" s="203"/>
      <c r="S293" s="203" t="s">
        <v>91</v>
      </c>
      <c r="T293" s="205" t="s">
        <v>8433</v>
      </c>
      <c r="U293" s="203" t="s">
        <v>8434</v>
      </c>
      <c r="V293" s="203" t="s">
        <v>8438</v>
      </c>
      <c r="W293" s="198" t="s">
        <v>91</v>
      </c>
      <c r="X293" s="198" t="s">
        <v>54</v>
      </c>
      <c r="Y293" s="198" t="s">
        <v>8440</v>
      </c>
    </row>
    <row r="294" spans="1:25" s="198" customFormat="1" x14ac:dyDescent="0.35">
      <c r="A294" s="198" t="s">
        <v>56</v>
      </c>
      <c r="B294" s="198" t="s">
        <v>56</v>
      </c>
      <c r="C294" s="199">
        <v>6</v>
      </c>
      <c r="D294" s="200">
        <v>148</v>
      </c>
      <c r="E294" s="201" t="s">
        <v>8483</v>
      </c>
      <c r="F294" s="201" t="s">
        <v>44</v>
      </c>
      <c r="G294" s="201" t="s">
        <v>54</v>
      </c>
      <c r="H294" s="201" t="s">
        <v>56</v>
      </c>
      <c r="I294" s="201"/>
      <c r="J294" s="202" t="s">
        <v>141</v>
      </c>
      <c r="K294" s="203" t="s">
        <v>362</v>
      </c>
      <c r="L294" s="203" t="s">
        <v>8319</v>
      </c>
      <c r="M294" s="202" t="s">
        <v>2150</v>
      </c>
      <c r="N294" s="202" t="s">
        <v>361</v>
      </c>
      <c r="O294" s="202" t="s">
        <v>362</v>
      </c>
      <c r="P294" s="202" t="s">
        <v>2150</v>
      </c>
      <c r="Q294" s="203" t="s">
        <v>7427</v>
      </c>
      <c r="R294" s="203"/>
      <c r="S294" s="202" t="s">
        <v>91</v>
      </c>
      <c r="T294" s="205" t="s">
        <v>8433</v>
      </c>
      <c r="U294" s="203" t="s">
        <v>8434</v>
      </c>
      <c r="V294" s="203" t="s">
        <v>8438</v>
      </c>
      <c r="W294" s="198" t="s">
        <v>91</v>
      </c>
      <c r="X294" s="198" t="s">
        <v>54</v>
      </c>
    </row>
    <row r="295" spans="1:25" s="198" customFormat="1" x14ac:dyDescent="0.35">
      <c r="A295" s="198" t="s">
        <v>56</v>
      </c>
      <c r="B295" s="198" t="s">
        <v>56</v>
      </c>
      <c r="C295" s="199">
        <v>7</v>
      </c>
      <c r="D295" s="200">
        <v>149</v>
      </c>
      <c r="E295" s="201" t="s">
        <v>8483</v>
      </c>
      <c r="F295" s="201" t="s">
        <v>44</v>
      </c>
      <c r="G295" s="201" t="s">
        <v>54</v>
      </c>
      <c r="H295" s="201" t="s">
        <v>56</v>
      </c>
      <c r="I295" s="201"/>
      <c r="J295" s="202" t="s">
        <v>142</v>
      </c>
      <c r="K295" s="203" t="s">
        <v>1930</v>
      </c>
      <c r="L295" s="203" t="s">
        <v>8318</v>
      </c>
      <c r="M295" s="202" t="s">
        <v>2152</v>
      </c>
      <c r="N295" s="202" t="s">
        <v>363</v>
      </c>
      <c r="O295" s="202" t="s">
        <v>364</v>
      </c>
      <c r="P295" s="212" t="s">
        <v>2330</v>
      </c>
      <c r="Q295" s="203" t="s">
        <v>7427</v>
      </c>
      <c r="R295" s="203"/>
      <c r="S295" s="202" t="s">
        <v>91</v>
      </c>
      <c r="T295" s="205">
        <v>0</v>
      </c>
      <c r="U295" s="203" t="s">
        <v>8434</v>
      </c>
      <c r="V295" s="203" t="s">
        <v>8439</v>
      </c>
      <c r="W295" s="198" t="s">
        <v>91</v>
      </c>
      <c r="X295" s="198" t="s">
        <v>54</v>
      </c>
    </row>
    <row r="296" spans="1:25" s="198" customFormat="1" x14ac:dyDescent="0.35">
      <c r="A296" s="198" t="s">
        <v>56</v>
      </c>
      <c r="B296" s="198" t="s">
        <v>56</v>
      </c>
      <c r="C296" s="199">
        <v>8</v>
      </c>
      <c r="D296" s="200">
        <v>150</v>
      </c>
      <c r="E296" s="201" t="s">
        <v>8483</v>
      </c>
      <c r="F296" s="201" t="s">
        <v>44</v>
      </c>
      <c r="G296" s="201" t="s">
        <v>54</v>
      </c>
      <c r="H296" s="201" t="s">
        <v>56</v>
      </c>
      <c r="I296" s="201"/>
      <c r="J296" s="203" t="s">
        <v>2595</v>
      </c>
      <c r="K296" s="203" t="s">
        <v>7657</v>
      </c>
      <c r="L296" s="218"/>
      <c r="M296" s="203" t="s">
        <v>7656</v>
      </c>
      <c r="N296" s="203" t="s">
        <v>3018</v>
      </c>
      <c r="O296" s="203" t="s">
        <v>2799</v>
      </c>
      <c r="P296" s="203"/>
      <c r="Q296" s="203" t="s">
        <v>7427</v>
      </c>
      <c r="R296" s="203"/>
      <c r="S296" s="203" t="s">
        <v>91</v>
      </c>
      <c r="T296" s="205">
        <v>0</v>
      </c>
      <c r="U296" s="203" t="s">
        <v>8434</v>
      </c>
      <c r="V296" s="203" t="s">
        <v>8439</v>
      </c>
      <c r="W296" s="198" t="s">
        <v>91</v>
      </c>
      <c r="X296" s="198" t="s">
        <v>54</v>
      </c>
    </row>
    <row r="297" spans="1:25" s="198" customFormat="1" x14ac:dyDescent="0.35">
      <c r="A297" s="198" t="s">
        <v>56</v>
      </c>
      <c r="B297" s="198" t="s">
        <v>56</v>
      </c>
      <c r="C297" s="199">
        <v>9</v>
      </c>
      <c r="D297" s="200">
        <v>151</v>
      </c>
      <c r="E297" s="201" t="s">
        <v>8483</v>
      </c>
      <c r="F297" s="201" t="s">
        <v>44</v>
      </c>
      <c r="G297" s="201" t="s">
        <v>54</v>
      </c>
      <c r="H297" s="201" t="s">
        <v>56</v>
      </c>
      <c r="I297" s="201"/>
      <c r="J297" s="202" t="s">
        <v>143</v>
      </c>
      <c r="K297" s="203" t="s">
        <v>1939</v>
      </c>
      <c r="L297" s="203" t="s">
        <v>8317</v>
      </c>
      <c r="M297" s="202" t="s">
        <v>2153</v>
      </c>
      <c r="N297" s="202" t="s">
        <v>365</v>
      </c>
      <c r="O297" s="202" t="s">
        <v>366</v>
      </c>
      <c r="P297" s="212" t="s">
        <v>2331</v>
      </c>
      <c r="Q297" s="203" t="s">
        <v>7427</v>
      </c>
      <c r="R297" s="203"/>
      <c r="S297" s="202" t="s">
        <v>91</v>
      </c>
      <c r="T297" s="205">
        <v>0</v>
      </c>
      <c r="U297" s="203" t="s">
        <v>8434</v>
      </c>
      <c r="V297" s="203" t="s">
        <v>8439</v>
      </c>
      <c r="W297" s="198" t="s">
        <v>91</v>
      </c>
      <c r="X297" s="198" t="s">
        <v>54</v>
      </c>
    </row>
    <row r="298" spans="1:25" s="198" customFormat="1" x14ac:dyDescent="0.35">
      <c r="A298" s="198" t="s">
        <v>56</v>
      </c>
      <c r="B298" s="198" t="s">
        <v>56</v>
      </c>
      <c r="C298" s="199">
        <v>10</v>
      </c>
      <c r="D298" s="200">
        <v>152</v>
      </c>
      <c r="E298" s="201" t="s">
        <v>8483</v>
      </c>
      <c r="F298" s="201" t="s">
        <v>44</v>
      </c>
      <c r="G298" s="201" t="s">
        <v>54</v>
      </c>
      <c r="H298" s="201" t="s">
        <v>56</v>
      </c>
      <c r="I298" s="201"/>
      <c r="J298" s="202" t="s">
        <v>144</v>
      </c>
      <c r="K298" s="203" t="s">
        <v>8456</v>
      </c>
      <c r="L298" s="203" t="s">
        <v>7980</v>
      </c>
      <c r="M298" s="202" t="s">
        <v>2154</v>
      </c>
      <c r="N298" s="202" t="s">
        <v>367</v>
      </c>
      <c r="O298" s="202" t="s">
        <v>368</v>
      </c>
      <c r="P298" s="212" t="s">
        <v>2332</v>
      </c>
      <c r="Q298" s="203" t="s">
        <v>7427</v>
      </c>
      <c r="R298" s="203"/>
      <c r="S298" s="203" t="s">
        <v>7406</v>
      </c>
      <c r="T298" s="205">
        <v>2</v>
      </c>
      <c r="U298" s="203" t="s">
        <v>8434</v>
      </c>
      <c r="V298" s="203" t="s">
        <v>8439</v>
      </c>
      <c r="W298" s="198" t="s">
        <v>138</v>
      </c>
      <c r="X298" s="198" t="s">
        <v>54</v>
      </c>
    </row>
    <row r="299" spans="1:25" s="198" customFormat="1" x14ac:dyDescent="0.35">
      <c r="A299" s="198" t="s">
        <v>56</v>
      </c>
      <c r="B299" s="198" t="s">
        <v>56</v>
      </c>
      <c r="C299" s="199">
        <v>11</v>
      </c>
      <c r="D299" s="200">
        <v>153</v>
      </c>
      <c r="E299" s="201" t="s">
        <v>8483</v>
      </c>
      <c r="F299" s="201" t="s">
        <v>44</v>
      </c>
      <c r="G299" s="201" t="s">
        <v>54</v>
      </c>
      <c r="H299" s="201" t="s">
        <v>56</v>
      </c>
      <c r="I299" s="201"/>
      <c r="J299" s="202" t="s">
        <v>145</v>
      </c>
      <c r="K299" s="203" t="s">
        <v>8457</v>
      </c>
      <c r="L299" s="203" t="s">
        <v>7981</v>
      </c>
      <c r="M299" s="202" t="s">
        <v>2155</v>
      </c>
      <c r="N299" s="202" t="s">
        <v>369</v>
      </c>
      <c r="O299" s="202" t="s">
        <v>370</v>
      </c>
      <c r="P299" s="212" t="s">
        <v>2333</v>
      </c>
      <c r="Q299" s="203" t="s">
        <v>7427</v>
      </c>
      <c r="R299" s="203"/>
      <c r="S299" s="203" t="s">
        <v>7406</v>
      </c>
      <c r="T299" s="205">
        <v>2</v>
      </c>
      <c r="U299" s="203" t="s">
        <v>8434</v>
      </c>
      <c r="V299" s="203" t="s">
        <v>8439</v>
      </c>
      <c r="W299" s="198" t="s">
        <v>138</v>
      </c>
      <c r="X299" s="198" t="s">
        <v>54</v>
      </c>
    </row>
    <row r="300" spans="1:25" s="198" customFormat="1" x14ac:dyDescent="0.35">
      <c r="A300" s="198" t="s">
        <v>56</v>
      </c>
      <c r="B300" s="198" t="s">
        <v>56</v>
      </c>
      <c r="C300" s="199">
        <v>15</v>
      </c>
      <c r="D300" s="200">
        <v>154</v>
      </c>
      <c r="E300" s="201" t="s">
        <v>8483</v>
      </c>
      <c r="F300" s="201" t="s">
        <v>44</v>
      </c>
      <c r="G300" s="201" t="s">
        <v>54</v>
      </c>
      <c r="H300" s="201" t="s">
        <v>56</v>
      </c>
      <c r="I300" s="201"/>
      <c r="J300" s="203" t="s">
        <v>2596</v>
      </c>
      <c r="K300" s="203" t="s">
        <v>3377</v>
      </c>
      <c r="L300" s="203" t="s">
        <v>7991</v>
      </c>
      <c r="M300" s="203" t="s">
        <v>7635</v>
      </c>
      <c r="N300" s="203" t="s">
        <v>3019</v>
      </c>
      <c r="O300" s="203" t="s">
        <v>2800</v>
      </c>
      <c r="P300" s="203"/>
      <c r="Q300" s="203" t="s">
        <v>3399</v>
      </c>
      <c r="R300" s="203" t="s">
        <v>7426</v>
      </c>
      <c r="S300" s="203" t="s">
        <v>91</v>
      </c>
      <c r="T300" s="205">
        <v>0</v>
      </c>
      <c r="U300" s="203" t="s">
        <v>8434</v>
      </c>
      <c r="V300" s="203" t="s">
        <v>8439</v>
      </c>
      <c r="W300" s="198" t="s">
        <v>91</v>
      </c>
      <c r="X300" s="198" t="s">
        <v>54</v>
      </c>
    </row>
    <row r="301" spans="1:25" s="198" customFormat="1" x14ac:dyDescent="0.35">
      <c r="A301" s="198" t="s">
        <v>56</v>
      </c>
      <c r="B301" s="198" t="s">
        <v>56</v>
      </c>
      <c r="C301" s="199">
        <v>14</v>
      </c>
      <c r="D301" s="200">
        <v>155</v>
      </c>
      <c r="E301" s="201" t="s">
        <v>8483</v>
      </c>
      <c r="F301" s="201" t="s">
        <v>44</v>
      </c>
      <c r="G301" s="201" t="s">
        <v>54</v>
      </c>
      <c r="H301" s="201" t="s">
        <v>56</v>
      </c>
      <c r="I301" s="201"/>
      <c r="J301" s="203" t="s">
        <v>2597</v>
      </c>
      <c r="K301" s="203" t="s">
        <v>3756</v>
      </c>
      <c r="L301" s="203" t="s">
        <v>7990</v>
      </c>
      <c r="M301" s="221" t="s">
        <v>7634</v>
      </c>
      <c r="N301" s="203" t="s">
        <v>3020</v>
      </c>
      <c r="O301" s="203" t="s">
        <v>2801</v>
      </c>
      <c r="P301" s="203"/>
      <c r="Q301" s="203" t="s">
        <v>7427</v>
      </c>
      <c r="R301" s="203"/>
      <c r="S301" s="203" t="s">
        <v>91</v>
      </c>
      <c r="T301" s="205">
        <v>0</v>
      </c>
      <c r="U301" s="203" t="s">
        <v>8434</v>
      </c>
      <c r="V301" s="203" t="s">
        <v>8439</v>
      </c>
      <c r="W301" s="198" t="s">
        <v>91</v>
      </c>
      <c r="X301" s="198" t="s">
        <v>54</v>
      </c>
    </row>
    <row r="302" spans="1:25" s="198" customFormat="1" x14ac:dyDescent="0.35">
      <c r="A302" s="198" t="s">
        <v>56</v>
      </c>
      <c r="B302" s="198" t="s">
        <v>56</v>
      </c>
      <c r="C302" s="199">
        <v>13</v>
      </c>
      <c r="D302" s="200">
        <v>156</v>
      </c>
      <c r="E302" s="201" t="s">
        <v>8483</v>
      </c>
      <c r="F302" s="201" t="s">
        <v>44</v>
      </c>
      <c r="G302" s="201" t="s">
        <v>54</v>
      </c>
      <c r="H302" s="201" t="s">
        <v>56</v>
      </c>
      <c r="I302" s="201"/>
      <c r="J302" s="203" t="s">
        <v>2598</v>
      </c>
      <c r="K302" s="203" t="s">
        <v>3755</v>
      </c>
      <c r="L302" s="203" t="s">
        <v>7989</v>
      </c>
      <c r="M302" s="221" t="s">
        <v>7633</v>
      </c>
      <c r="N302" s="203" t="s">
        <v>3021</v>
      </c>
      <c r="O302" s="203" t="s">
        <v>2802</v>
      </c>
      <c r="P302" s="203"/>
      <c r="Q302" s="203" t="s">
        <v>7427</v>
      </c>
      <c r="R302" s="203"/>
      <c r="S302" s="203" t="s">
        <v>91</v>
      </c>
      <c r="T302" s="205">
        <v>0</v>
      </c>
      <c r="U302" s="203" t="s">
        <v>8434</v>
      </c>
      <c r="V302" s="203" t="s">
        <v>8439</v>
      </c>
      <c r="W302" s="198" t="s">
        <v>91</v>
      </c>
      <c r="X302" s="198" t="s">
        <v>54</v>
      </c>
    </row>
    <row r="303" spans="1:25" s="198" customFormat="1" x14ac:dyDescent="0.35">
      <c r="A303" s="198" t="s">
        <v>56</v>
      </c>
      <c r="B303" s="198" t="s">
        <v>56</v>
      </c>
      <c r="C303" s="199">
        <v>12</v>
      </c>
      <c r="D303" s="200">
        <v>157</v>
      </c>
      <c r="E303" s="201" t="s">
        <v>8483</v>
      </c>
      <c r="F303" s="201" t="s">
        <v>44</v>
      </c>
      <c r="G303" s="201" t="s">
        <v>54</v>
      </c>
      <c r="H303" s="201" t="s">
        <v>56</v>
      </c>
      <c r="I303" s="201"/>
      <c r="J303" s="202" t="s">
        <v>146</v>
      </c>
      <c r="K303" s="203" t="s">
        <v>1935</v>
      </c>
      <c r="L303" s="203" t="s">
        <v>7982</v>
      </c>
      <c r="M303" s="202" t="s">
        <v>2156</v>
      </c>
      <c r="N303" s="202" t="s">
        <v>371</v>
      </c>
      <c r="O303" s="202" t="s">
        <v>372</v>
      </c>
      <c r="P303" s="212" t="s">
        <v>2334</v>
      </c>
      <c r="Q303" s="203" t="s">
        <v>7427</v>
      </c>
      <c r="R303" s="203"/>
      <c r="S303" s="203" t="s">
        <v>7406</v>
      </c>
      <c r="T303" s="205">
        <v>1</v>
      </c>
      <c r="U303" s="203" t="s">
        <v>8434</v>
      </c>
      <c r="V303" s="203" t="s">
        <v>8439</v>
      </c>
      <c r="W303" s="198" t="s">
        <v>139</v>
      </c>
      <c r="X303" s="198" t="s">
        <v>54</v>
      </c>
    </row>
    <row r="304" spans="1:25" s="198" customFormat="1" x14ac:dyDescent="0.35">
      <c r="A304" s="198" t="s">
        <v>56</v>
      </c>
      <c r="B304" s="198" t="s">
        <v>56</v>
      </c>
      <c r="C304" s="199">
        <v>16</v>
      </c>
      <c r="D304" s="200">
        <v>158</v>
      </c>
      <c r="E304" s="201" t="s">
        <v>8483</v>
      </c>
      <c r="F304" s="201" t="s">
        <v>44</v>
      </c>
      <c r="G304" s="201" t="s">
        <v>54</v>
      </c>
      <c r="H304" s="201" t="s">
        <v>56</v>
      </c>
      <c r="I304" s="201"/>
      <c r="J304" s="218" t="s">
        <v>2599</v>
      </c>
      <c r="K304" s="203" t="s">
        <v>3757</v>
      </c>
      <c r="L304" s="203" t="s">
        <v>7636</v>
      </c>
      <c r="M304" s="221" t="s">
        <v>7636</v>
      </c>
      <c r="N304" s="203" t="s">
        <v>3022</v>
      </c>
      <c r="O304" s="203" t="s">
        <v>2803</v>
      </c>
      <c r="P304" s="203"/>
      <c r="Q304" s="218" t="s">
        <v>7427</v>
      </c>
      <c r="R304" s="218"/>
      <c r="S304" s="203" t="s">
        <v>91</v>
      </c>
      <c r="T304" s="205">
        <v>0</v>
      </c>
      <c r="U304" s="203" t="s">
        <v>8434</v>
      </c>
      <c r="V304" s="203" t="s">
        <v>8439</v>
      </c>
      <c r="W304" s="198" t="s">
        <v>92</v>
      </c>
      <c r="X304" s="198" t="s">
        <v>54</v>
      </c>
    </row>
    <row r="305" spans="1:24" s="198" customFormat="1" x14ac:dyDescent="0.35">
      <c r="A305" s="198" t="s">
        <v>56</v>
      </c>
      <c r="B305" s="198" t="s">
        <v>56</v>
      </c>
      <c r="C305" s="199">
        <v>17</v>
      </c>
      <c r="D305" s="200">
        <v>159</v>
      </c>
      <c r="E305" s="201" t="s">
        <v>8483</v>
      </c>
      <c r="F305" s="201" t="s">
        <v>44</v>
      </c>
      <c r="G305" s="201" t="s">
        <v>54</v>
      </c>
      <c r="H305" s="201" t="s">
        <v>56</v>
      </c>
      <c r="I305" s="201"/>
      <c r="J305" s="202" t="s">
        <v>147</v>
      </c>
      <c r="K305" s="203" t="s">
        <v>1945</v>
      </c>
      <c r="L305" s="203" t="s">
        <v>7992</v>
      </c>
      <c r="M305" s="212" t="s">
        <v>2157</v>
      </c>
      <c r="N305" s="202" t="s">
        <v>373</v>
      </c>
      <c r="O305" s="202" t="s">
        <v>374</v>
      </c>
      <c r="P305" s="212" t="s">
        <v>2335</v>
      </c>
      <c r="Q305" s="203" t="s">
        <v>7427</v>
      </c>
      <c r="R305" s="203"/>
      <c r="S305" s="203" t="s">
        <v>7406</v>
      </c>
      <c r="T305" s="205">
        <v>0</v>
      </c>
      <c r="U305" s="203" t="s">
        <v>8434</v>
      </c>
      <c r="V305" s="203" t="s">
        <v>8439</v>
      </c>
      <c r="W305" s="198" t="s">
        <v>140</v>
      </c>
      <c r="X305" s="198" t="s">
        <v>54</v>
      </c>
    </row>
    <row r="306" spans="1:24" s="198" customFormat="1" x14ac:dyDescent="0.35">
      <c r="A306" s="198" t="s">
        <v>56</v>
      </c>
      <c r="B306" s="198" t="s">
        <v>56</v>
      </c>
      <c r="C306" s="199">
        <v>18</v>
      </c>
      <c r="D306" s="200">
        <v>160</v>
      </c>
      <c r="E306" s="201" t="s">
        <v>8483</v>
      </c>
      <c r="F306" s="201" t="s">
        <v>44</v>
      </c>
      <c r="G306" s="201" t="s">
        <v>54</v>
      </c>
      <c r="H306" s="201" t="s">
        <v>56</v>
      </c>
      <c r="I306" s="201"/>
      <c r="J306" s="203" t="s">
        <v>2600</v>
      </c>
      <c r="K306" s="203" t="s">
        <v>3213</v>
      </c>
      <c r="L306" s="203" t="s">
        <v>7996</v>
      </c>
      <c r="M306" s="221" t="s">
        <v>7637</v>
      </c>
      <c r="N306" s="203" t="s">
        <v>3023</v>
      </c>
      <c r="O306" s="203" t="s">
        <v>2804</v>
      </c>
      <c r="P306" s="203"/>
      <c r="Q306" s="203" t="s">
        <v>7427</v>
      </c>
      <c r="R306" s="203"/>
      <c r="S306" s="203" t="s">
        <v>7406</v>
      </c>
      <c r="T306" s="205">
        <v>0</v>
      </c>
      <c r="U306" s="203" t="s">
        <v>8434</v>
      </c>
      <c r="V306" s="203" t="s">
        <v>8439</v>
      </c>
      <c r="W306" s="198" t="s">
        <v>139</v>
      </c>
      <c r="X306" s="198" t="s">
        <v>54</v>
      </c>
    </row>
    <row r="307" spans="1:24" s="198" customFormat="1" x14ac:dyDescent="0.35">
      <c r="A307" s="198" t="s">
        <v>56</v>
      </c>
      <c r="B307" s="198" t="s">
        <v>56</v>
      </c>
      <c r="C307" s="199">
        <v>19</v>
      </c>
      <c r="D307" s="200">
        <v>161</v>
      </c>
      <c r="E307" s="201" t="s">
        <v>8483</v>
      </c>
      <c r="F307" s="201" t="s">
        <v>44</v>
      </c>
      <c r="G307" s="201" t="s">
        <v>54</v>
      </c>
      <c r="H307" s="201" t="s">
        <v>56</v>
      </c>
      <c r="I307" s="201"/>
      <c r="J307" s="203" t="s">
        <v>2601</v>
      </c>
      <c r="K307" s="218" t="s">
        <v>3216</v>
      </c>
      <c r="L307" s="203" t="s">
        <v>7997</v>
      </c>
      <c r="M307" s="221" t="s">
        <v>7638</v>
      </c>
      <c r="N307" s="203" t="s">
        <v>3024</v>
      </c>
      <c r="O307" s="203" t="s">
        <v>2805</v>
      </c>
      <c r="P307" s="203"/>
      <c r="Q307" s="203" t="s">
        <v>7427</v>
      </c>
      <c r="R307" s="203"/>
      <c r="S307" s="203" t="s">
        <v>91</v>
      </c>
      <c r="T307" s="205">
        <v>0</v>
      </c>
      <c r="U307" s="203" t="s">
        <v>8434</v>
      </c>
      <c r="V307" s="203" t="s">
        <v>8439</v>
      </c>
      <c r="W307" s="198" t="s">
        <v>91</v>
      </c>
      <c r="X307" s="198" t="s">
        <v>54</v>
      </c>
    </row>
    <row r="308" spans="1:24" s="198" customFormat="1" x14ac:dyDescent="0.35">
      <c r="A308" s="198" t="s">
        <v>56</v>
      </c>
      <c r="B308" s="198" t="s">
        <v>56</v>
      </c>
      <c r="C308" s="199">
        <v>31</v>
      </c>
      <c r="D308" s="200">
        <v>162</v>
      </c>
      <c r="E308" s="201" t="s">
        <v>8483</v>
      </c>
      <c r="F308" s="201" t="s">
        <v>44</v>
      </c>
      <c r="G308" s="201" t="s">
        <v>54</v>
      </c>
      <c r="H308" s="201" t="s">
        <v>56</v>
      </c>
      <c r="I308" s="201"/>
      <c r="J308" s="203" t="s">
        <v>2602</v>
      </c>
      <c r="K308" s="203" t="s">
        <v>2806</v>
      </c>
      <c r="L308" s="203" t="s">
        <v>7987</v>
      </c>
      <c r="M308" s="221" t="s">
        <v>7650</v>
      </c>
      <c r="N308" s="203" t="s">
        <v>3025</v>
      </c>
      <c r="O308" s="203" t="s">
        <v>2806</v>
      </c>
      <c r="P308" s="203"/>
      <c r="Q308" s="203" t="s">
        <v>7427</v>
      </c>
      <c r="R308" s="203"/>
      <c r="S308" s="203" t="s">
        <v>7406</v>
      </c>
      <c r="T308" s="205">
        <v>0</v>
      </c>
      <c r="U308" s="203" t="s">
        <v>8434</v>
      </c>
      <c r="V308" s="203" t="s">
        <v>8439</v>
      </c>
      <c r="W308" s="198" t="s">
        <v>2980</v>
      </c>
      <c r="X308" s="198" t="s">
        <v>54</v>
      </c>
    </row>
    <row r="309" spans="1:24" s="198" customFormat="1" ht="16.5" x14ac:dyDescent="0.35">
      <c r="A309" s="198" t="s">
        <v>56</v>
      </c>
      <c r="B309" s="198" t="s">
        <v>56</v>
      </c>
      <c r="C309" s="199">
        <v>20</v>
      </c>
      <c r="D309" s="200">
        <v>163</v>
      </c>
      <c r="E309" s="201" t="s">
        <v>8483</v>
      </c>
      <c r="F309" s="201" t="s">
        <v>44</v>
      </c>
      <c r="G309" s="201" t="s">
        <v>54</v>
      </c>
      <c r="H309" s="201" t="s">
        <v>56</v>
      </c>
      <c r="I309" s="201"/>
      <c r="J309" s="203" t="s">
        <v>2603</v>
      </c>
      <c r="K309" s="203" t="s">
        <v>8866</v>
      </c>
      <c r="L309" s="203" t="s">
        <v>7993</v>
      </c>
      <c r="M309" s="221" t="s">
        <v>7639</v>
      </c>
      <c r="N309" s="203" t="s">
        <v>3026</v>
      </c>
      <c r="O309" s="203" t="s">
        <v>2807</v>
      </c>
      <c r="P309" s="203"/>
      <c r="Q309" s="203" t="s">
        <v>7427</v>
      </c>
      <c r="R309" s="203"/>
      <c r="S309" s="203" t="s">
        <v>7406</v>
      </c>
      <c r="T309" s="205">
        <v>0</v>
      </c>
      <c r="U309" s="203" t="s">
        <v>8434</v>
      </c>
      <c r="V309" s="203" t="s">
        <v>8439</v>
      </c>
      <c r="W309" s="198" t="s">
        <v>2281</v>
      </c>
      <c r="X309" s="198" t="s">
        <v>54</v>
      </c>
    </row>
    <row r="310" spans="1:24" s="198" customFormat="1" x14ac:dyDescent="0.35">
      <c r="A310" s="198" t="s">
        <v>56</v>
      </c>
      <c r="B310" s="198" t="s">
        <v>56</v>
      </c>
      <c r="C310" s="199">
        <v>21</v>
      </c>
      <c r="D310" s="200">
        <v>164</v>
      </c>
      <c r="E310" s="201" t="s">
        <v>8483</v>
      </c>
      <c r="F310" s="201" t="s">
        <v>44</v>
      </c>
      <c r="G310" s="201" t="s">
        <v>54</v>
      </c>
      <c r="H310" s="201" t="s">
        <v>56</v>
      </c>
      <c r="I310" s="201"/>
      <c r="J310" s="203" t="s">
        <v>2604</v>
      </c>
      <c r="K310" s="203" t="s">
        <v>3220</v>
      </c>
      <c r="L310" s="203" t="s">
        <v>7983</v>
      </c>
      <c r="M310" s="221" t="s">
        <v>7640</v>
      </c>
      <c r="N310" s="203" t="s">
        <v>3027</v>
      </c>
      <c r="O310" s="203" t="s">
        <v>2808</v>
      </c>
      <c r="P310" s="203"/>
      <c r="Q310" s="203" t="s">
        <v>7427</v>
      </c>
      <c r="R310" s="203"/>
      <c r="S310" s="203" t="s">
        <v>7406</v>
      </c>
      <c r="T310" s="205">
        <v>0</v>
      </c>
      <c r="U310" s="203" t="s">
        <v>8434</v>
      </c>
      <c r="V310" s="203" t="s">
        <v>8439</v>
      </c>
      <c r="W310" s="198" t="s">
        <v>164</v>
      </c>
      <c r="X310" s="198" t="s">
        <v>54</v>
      </c>
    </row>
    <row r="311" spans="1:24" s="198" customFormat="1" x14ac:dyDescent="0.35">
      <c r="A311" s="198" t="s">
        <v>56</v>
      </c>
      <c r="B311" s="198" t="s">
        <v>56</v>
      </c>
      <c r="C311" s="199">
        <v>22</v>
      </c>
      <c r="D311" s="200">
        <v>165</v>
      </c>
      <c r="E311" s="201" t="s">
        <v>8483</v>
      </c>
      <c r="F311" s="201" t="s">
        <v>44</v>
      </c>
      <c r="G311" s="201" t="s">
        <v>54</v>
      </c>
      <c r="H311" s="201" t="s">
        <v>56</v>
      </c>
      <c r="I311" s="201"/>
      <c r="J311" s="203" t="s">
        <v>2605</v>
      </c>
      <c r="K311" s="203" t="s">
        <v>2809</v>
      </c>
      <c r="L311" s="203" t="s">
        <v>7998</v>
      </c>
      <c r="M311" s="221" t="s">
        <v>7641</v>
      </c>
      <c r="N311" s="203" t="s">
        <v>3028</v>
      </c>
      <c r="O311" s="203" t="s">
        <v>2809</v>
      </c>
      <c r="P311" s="203"/>
      <c r="Q311" s="203" t="s">
        <v>7427</v>
      </c>
      <c r="R311" s="203"/>
      <c r="S311" s="203" t="s">
        <v>7406</v>
      </c>
      <c r="T311" s="205">
        <v>0</v>
      </c>
      <c r="U311" s="203" t="s">
        <v>8434</v>
      </c>
      <c r="V311" s="203" t="s">
        <v>8439</v>
      </c>
      <c r="W311" s="198" t="s">
        <v>100</v>
      </c>
      <c r="X311" s="198" t="s">
        <v>54</v>
      </c>
    </row>
    <row r="312" spans="1:24" s="198" customFormat="1" x14ac:dyDescent="0.35">
      <c r="A312" s="198" t="s">
        <v>56</v>
      </c>
      <c r="B312" s="198" t="s">
        <v>56</v>
      </c>
      <c r="C312" s="199">
        <v>23</v>
      </c>
      <c r="D312" s="200">
        <v>166</v>
      </c>
      <c r="E312" s="201" t="s">
        <v>8483</v>
      </c>
      <c r="F312" s="201" t="s">
        <v>44</v>
      </c>
      <c r="G312" s="201" t="s">
        <v>54</v>
      </c>
      <c r="H312" s="201" t="s">
        <v>56</v>
      </c>
      <c r="I312" s="201"/>
      <c r="J312" s="203" t="s">
        <v>2606</v>
      </c>
      <c r="K312" s="203" t="s">
        <v>3217</v>
      </c>
      <c r="L312" s="203" t="s">
        <v>7999</v>
      </c>
      <c r="M312" s="221" t="s">
        <v>7642</v>
      </c>
      <c r="N312" s="203" t="s">
        <v>3029</v>
      </c>
      <c r="O312" s="203" t="s">
        <v>2810</v>
      </c>
      <c r="P312" s="203"/>
      <c r="Q312" s="203" t="s">
        <v>7427</v>
      </c>
      <c r="R312" s="203"/>
      <c r="S312" s="203" t="s">
        <v>7406</v>
      </c>
      <c r="T312" s="205">
        <v>0</v>
      </c>
      <c r="U312" s="203" t="s">
        <v>8434</v>
      </c>
      <c r="V312" s="203" t="s">
        <v>8439</v>
      </c>
      <c r="W312" s="198" t="s">
        <v>156</v>
      </c>
      <c r="X312" s="198" t="s">
        <v>54</v>
      </c>
    </row>
    <row r="313" spans="1:24" s="198" customFormat="1" x14ac:dyDescent="0.35">
      <c r="A313" s="198" t="s">
        <v>56</v>
      </c>
      <c r="B313" s="198" t="s">
        <v>56</v>
      </c>
      <c r="C313" s="199">
        <v>24</v>
      </c>
      <c r="D313" s="200">
        <v>167</v>
      </c>
      <c r="E313" s="201" t="s">
        <v>8483</v>
      </c>
      <c r="F313" s="201" t="s">
        <v>44</v>
      </c>
      <c r="G313" s="201" t="s">
        <v>54</v>
      </c>
      <c r="H313" s="201" t="s">
        <v>56</v>
      </c>
      <c r="I313" s="201"/>
      <c r="J313" s="203" t="s">
        <v>2607</v>
      </c>
      <c r="K313" s="203" t="s">
        <v>3221</v>
      </c>
      <c r="L313" s="203" t="s">
        <v>8006</v>
      </c>
      <c r="M313" s="221" t="s">
        <v>7643</v>
      </c>
      <c r="N313" s="203" t="s">
        <v>3030</v>
      </c>
      <c r="O313" s="203" t="s">
        <v>2811</v>
      </c>
      <c r="P313" s="203"/>
      <c r="Q313" s="203" t="s">
        <v>7427</v>
      </c>
      <c r="R313" s="203"/>
      <c r="S313" s="203" t="s">
        <v>7406</v>
      </c>
      <c r="T313" s="205">
        <v>0</v>
      </c>
      <c r="U313" s="203" t="s">
        <v>8434</v>
      </c>
      <c r="V313" s="203" t="s">
        <v>8439</v>
      </c>
      <c r="W313" s="198" t="s">
        <v>100</v>
      </c>
      <c r="X313" s="198" t="s">
        <v>54</v>
      </c>
    </row>
    <row r="314" spans="1:24" s="198" customFormat="1" x14ac:dyDescent="0.35">
      <c r="A314" s="198" t="s">
        <v>56</v>
      </c>
      <c r="B314" s="198" t="s">
        <v>56</v>
      </c>
      <c r="C314" s="199">
        <v>30</v>
      </c>
      <c r="D314" s="200">
        <v>168</v>
      </c>
      <c r="E314" s="201" t="s">
        <v>8483</v>
      </c>
      <c r="F314" s="201" t="s">
        <v>44</v>
      </c>
      <c r="G314" s="201" t="s">
        <v>54</v>
      </c>
      <c r="H314" s="201" t="s">
        <v>56</v>
      </c>
      <c r="I314" s="201"/>
      <c r="J314" s="203" t="s">
        <v>2608</v>
      </c>
      <c r="K314" s="203" t="s">
        <v>3225</v>
      </c>
      <c r="L314" s="203" t="s">
        <v>8001</v>
      </c>
      <c r="M314" s="221" t="s">
        <v>7649</v>
      </c>
      <c r="N314" s="203" t="s">
        <v>3031</v>
      </c>
      <c r="O314" s="203" t="s">
        <v>2812</v>
      </c>
      <c r="P314" s="203"/>
      <c r="Q314" s="203" t="s">
        <v>7427</v>
      </c>
      <c r="R314" s="203"/>
      <c r="S314" s="203" t="s">
        <v>7407</v>
      </c>
      <c r="T314" s="205">
        <v>0</v>
      </c>
      <c r="U314" s="203" t="s">
        <v>8434</v>
      </c>
      <c r="V314" s="203" t="s">
        <v>8439</v>
      </c>
      <c r="W314" s="198" t="s">
        <v>7409</v>
      </c>
      <c r="X314" s="198" t="s">
        <v>54</v>
      </c>
    </row>
    <row r="315" spans="1:24" s="198" customFormat="1" x14ac:dyDescent="0.35">
      <c r="A315" s="198" t="s">
        <v>56</v>
      </c>
      <c r="B315" s="198" t="s">
        <v>56</v>
      </c>
      <c r="C315" s="199">
        <v>29</v>
      </c>
      <c r="D315" s="200">
        <v>169</v>
      </c>
      <c r="E315" s="201" t="s">
        <v>8483</v>
      </c>
      <c r="F315" s="201" t="s">
        <v>44</v>
      </c>
      <c r="G315" s="201" t="s">
        <v>54</v>
      </c>
      <c r="H315" s="201" t="s">
        <v>56</v>
      </c>
      <c r="I315" s="201"/>
      <c r="J315" s="203" t="s">
        <v>2609</v>
      </c>
      <c r="K315" s="203" t="s">
        <v>7449</v>
      </c>
      <c r="L315" s="203" t="s">
        <v>8000</v>
      </c>
      <c r="M315" s="203" t="s">
        <v>7648</v>
      </c>
      <c r="N315" s="203" t="s">
        <v>3032</v>
      </c>
      <c r="O315" s="203" t="s">
        <v>2813</v>
      </c>
      <c r="P315" s="203"/>
      <c r="Q315" s="203" t="s">
        <v>7448</v>
      </c>
      <c r="R315" s="203" t="s">
        <v>7426</v>
      </c>
      <c r="S315" s="203" t="s">
        <v>92</v>
      </c>
      <c r="T315" s="205">
        <v>0</v>
      </c>
      <c r="U315" s="203" t="s">
        <v>8434</v>
      </c>
      <c r="V315" s="203" t="s">
        <v>8439</v>
      </c>
      <c r="W315" s="198" t="s">
        <v>92</v>
      </c>
      <c r="X315" s="198" t="s">
        <v>54</v>
      </c>
    </row>
    <row r="316" spans="1:24" s="198" customFormat="1" x14ac:dyDescent="0.35">
      <c r="A316" s="198" t="s">
        <v>56</v>
      </c>
      <c r="B316" s="198" t="s">
        <v>56</v>
      </c>
      <c r="C316" s="199">
        <v>25</v>
      </c>
      <c r="D316" s="200">
        <v>170</v>
      </c>
      <c r="E316" s="201" t="s">
        <v>8483</v>
      </c>
      <c r="F316" s="201" t="s">
        <v>44</v>
      </c>
      <c r="G316" s="201" t="s">
        <v>54</v>
      </c>
      <c r="H316" s="201" t="s">
        <v>56</v>
      </c>
      <c r="I316" s="201"/>
      <c r="J316" s="203" t="s">
        <v>2610</v>
      </c>
      <c r="K316" s="203" t="s">
        <v>3222</v>
      </c>
      <c r="L316" s="203" t="s">
        <v>7994</v>
      </c>
      <c r="M316" s="221" t="s">
        <v>7644</v>
      </c>
      <c r="N316" s="203" t="s">
        <v>3033</v>
      </c>
      <c r="O316" s="203" t="s">
        <v>2814</v>
      </c>
      <c r="P316" s="203"/>
      <c r="Q316" s="203" t="s">
        <v>3400</v>
      </c>
      <c r="R316" s="203" t="s">
        <v>7426</v>
      </c>
      <c r="S316" s="203" t="s">
        <v>91</v>
      </c>
      <c r="T316" s="205">
        <v>0</v>
      </c>
      <c r="U316" s="203" t="s">
        <v>8434</v>
      </c>
      <c r="V316" s="203" t="s">
        <v>8439</v>
      </c>
      <c r="W316" s="198" t="s">
        <v>92</v>
      </c>
      <c r="X316" s="198" t="s">
        <v>54</v>
      </c>
    </row>
    <row r="317" spans="1:24" s="198" customFormat="1" x14ac:dyDescent="0.35">
      <c r="A317" s="198" t="s">
        <v>56</v>
      </c>
      <c r="B317" s="198" t="s">
        <v>56</v>
      </c>
      <c r="C317" s="199">
        <v>26</v>
      </c>
      <c r="D317" s="200">
        <v>171</v>
      </c>
      <c r="E317" s="201" t="s">
        <v>8483</v>
      </c>
      <c r="F317" s="201" t="s">
        <v>44</v>
      </c>
      <c r="G317" s="201" t="s">
        <v>54</v>
      </c>
      <c r="H317" s="201" t="s">
        <v>56</v>
      </c>
      <c r="I317" s="201"/>
      <c r="J317" s="203" t="s">
        <v>2611</v>
      </c>
      <c r="K317" s="203" t="s">
        <v>3223</v>
      </c>
      <c r="L317" s="203" t="s">
        <v>7984</v>
      </c>
      <c r="M317" s="221" t="s">
        <v>7645</v>
      </c>
      <c r="N317" s="203" t="s">
        <v>3034</v>
      </c>
      <c r="O317" s="203" t="s">
        <v>2815</v>
      </c>
      <c r="P317" s="203"/>
      <c r="Q317" s="203" t="s">
        <v>7427</v>
      </c>
      <c r="R317" s="203"/>
      <c r="S317" s="203" t="s">
        <v>7406</v>
      </c>
      <c r="T317" s="205">
        <v>0</v>
      </c>
      <c r="U317" s="203" t="s">
        <v>8434</v>
      </c>
      <c r="V317" s="203" t="s">
        <v>8439</v>
      </c>
      <c r="W317" s="198" t="s">
        <v>156</v>
      </c>
      <c r="X317" s="198" t="s">
        <v>54</v>
      </c>
    </row>
    <row r="318" spans="1:24" s="198" customFormat="1" x14ac:dyDescent="0.35">
      <c r="A318" s="198" t="s">
        <v>56</v>
      </c>
      <c r="B318" s="198" t="s">
        <v>56</v>
      </c>
      <c r="C318" s="199">
        <v>27</v>
      </c>
      <c r="D318" s="200">
        <v>172</v>
      </c>
      <c r="E318" s="201" t="s">
        <v>8483</v>
      </c>
      <c r="F318" s="201" t="s">
        <v>44</v>
      </c>
      <c r="G318" s="201" t="s">
        <v>54</v>
      </c>
      <c r="H318" s="201" t="s">
        <v>56</v>
      </c>
      <c r="I318" s="201"/>
      <c r="J318" s="203" t="s">
        <v>2612</v>
      </c>
      <c r="K318" s="203" t="s">
        <v>3214</v>
      </c>
      <c r="L318" s="203" t="s">
        <v>7985</v>
      </c>
      <c r="M318" s="221" t="s">
        <v>7646</v>
      </c>
      <c r="N318" s="203" t="s">
        <v>3035</v>
      </c>
      <c r="O318" s="203" t="s">
        <v>2816</v>
      </c>
      <c r="P318" s="203"/>
      <c r="Q318" s="203" t="s">
        <v>7427</v>
      </c>
      <c r="R318" s="203"/>
      <c r="S318" s="203" t="s">
        <v>7406</v>
      </c>
      <c r="T318" s="205">
        <v>0</v>
      </c>
      <c r="U318" s="203" t="s">
        <v>8434</v>
      </c>
      <c r="V318" s="203" t="s">
        <v>8439</v>
      </c>
      <c r="W318" s="198" t="s">
        <v>139</v>
      </c>
      <c r="X318" s="198" t="s">
        <v>54</v>
      </c>
    </row>
    <row r="319" spans="1:24" s="198" customFormat="1" x14ac:dyDescent="0.35">
      <c r="A319" s="198" t="s">
        <v>56</v>
      </c>
      <c r="B319" s="198" t="s">
        <v>56</v>
      </c>
      <c r="C319" s="199">
        <v>28</v>
      </c>
      <c r="D319" s="200">
        <v>173</v>
      </c>
      <c r="E319" s="201" t="s">
        <v>8483</v>
      </c>
      <c r="F319" s="201" t="s">
        <v>44</v>
      </c>
      <c r="G319" s="201" t="s">
        <v>54</v>
      </c>
      <c r="H319" s="201" t="s">
        <v>56</v>
      </c>
      <c r="I319" s="201"/>
      <c r="J319" s="203" t="s">
        <v>2613</v>
      </c>
      <c r="K319" s="203" t="s">
        <v>3215</v>
      </c>
      <c r="L319" s="203" t="s">
        <v>7986</v>
      </c>
      <c r="M319" s="221" t="s">
        <v>7647</v>
      </c>
      <c r="N319" s="203" t="s">
        <v>3036</v>
      </c>
      <c r="O319" s="203" t="s">
        <v>2817</v>
      </c>
      <c r="P319" s="203"/>
      <c r="Q319" s="203" t="s">
        <v>7427</v>
      </c>
      <c r="R319" s="203"/>
      <c r="S319" s="203" t="s">
        <v>7406</v>
      </c>
      <c r="T319" s="205">
        <v>0</v>
      </c>
      <c r="U319" s="203" t="s">
        <v>8434</v>
      </c>
      <c r="V319" s="203" t="s">
        <v>8439</v>
      </c>
      <c r="W319" s="198" t="s">
        <v>156</v>
      </c>
      <c r="X319" s="198" t="s">
        <v>54</v>
      </c>
    </row>
    <row r="320" spans="1:24" s="213" customFormat="1" x14ac:dyDescent="0.35">
      <c r="A320" s="213" t="s">
        <v>56</v>
      </c>
      <c r="B320" s="213" t="s">
        <v>56</v>
      </c>
      <c r="C320" s="217">
        <v>5</v>
      </c>
      <c r="D320" s="217">
        <v>174</v>
      </c>
      <c r="E320" s="222" t="s">
        <v>8483</v>
      </c>
      <c r="F320" s="222" t="s">
        <v>44</v>
      </c>
      <c r="G320" s="222" t="s">
        <v>54</v>
      </c>
      <c r="H320" s="222" t="s">
        <v>56</v>
      </c>
      <c r="I320" s="222"/>
      <c r="J320" s="210" t="s">
        <v>236</v>
      </c>
      <c r="K320" s="218" t="s">
        <v>1915</v>
      </c>
      <c r="L320" s="218" t="str">
        <f>SUBSTITUTE(LEFT(M320, FIND(" (", M320 &amp; " (") - 1), " ", "_")</f>
        <v>Wetterstation-ID_[auswählen]</v>
      </c>
      <c r="M320" s="210" t="s">
        <v>7629</v>
      </c>
      <c r="N320" s="210" t="s">
        <v>375</v>
      </c>
      <c r="O320" s="210" t="s">
        <v>376</v>
      </c>
      <c r="P320" s="210" t="s">
        <v>2336</v>
      </c>
      <c r="Q320" s="218" t="s">
        <v>7427</v>
      </c>
      <c r="R320" s="218"/>
      <c r="S320" s="210" t="s">
        <v>91</v>
      </c>
      <c r="T320" s="219" t="s">
        <v>8433</v>
      </c>
      <c r="U320" s="218" t="s">
        <v>8435</v>
      </c>
      <c r="V320" s="218" t="s">
        <v>8438</v>
      </c>
      <c r="W320" s="213" t="s">
        <v>92</v>
      </c>
      <c r="X320" s="213" t="s">
        <v>54</v>
      </c>
    </row>
    <row r="321" spans="1:25" s="198" customFormat="1" x14ac:dyDescent="0.35">
      <c r="A321" s="198" t="s">
        <v>56</v>
      </c>
      <c r="B321" s="198" t="s">
        <v>56</v>
      </c>
      <c r="C321" s="199">
        <v>36</v>
      </c>
      <c r="D321" s="200">
        <v>175</v>
      </c>
      <c r="E321" s="201" t="s">
        <v>8483</v>
      </c>
      <c r="F321" s="201" t="s">
        <v>44</v>
      </c>
      <c r="G321" s="201" t="s">
        <v>54</v>
      </c>
      <c r="H321" s="201" t="s">
        <v>56</v>
      </c>
      <c r="I321" s="201"/>
      <c r="J321" s="203" t="s">
        <v>2614</v>
      </c>
      <c r="K321" s="203" t="s">
        <v>3759</v>
      </c>
      <c r="L321" s="203" t="s">
        <v>8005</v>
      </c>
      <c r="M321" s="221" t="s">
        <v>7655</v>
      </c>
      <c r="N321" s="203" t="s">
        <v>3037</v>
      </c>
      <c r="O321" s="203" t="s">
        <v>2818</v>
      </c>
      <c r="P321" s="203"/>
      <c r="Q321" s="203" t="s">
        <v>7427</v>
      </c>
      <c r="R321" s="203"/>
      <c r="S321" s="203" t="s">
        <v>91</v>
      </c>
      <c r="T321" s="205">
        <v>0</v>
      </c>
      <c r="U321" s="203" t="s">
        <v>8434</v>
      </c>
      <c r="V321" s="203" t="s">
        <v>8439</v>
      </c>
      <c r="W321" s="198" t="s">
        <v>91</v>
      </c>
      <c r="X321" s="198" t="s">
        <v>54</v>
      </c>
    </row>
    <row r="322" spans="1:25" s="198" customFormat="1" x14ac:dyDescent="0.35">
      <c r="A322" s="198" t="s">
        <v>56</v>
      </c>
      <c r="B322" s="198" t="s">
        <v>56</v>
      </c>
      <c r="C322" s="199">
        <v>37</v>
      </c>
      <c r="D322" s="200">
        <v>176</v>
      </c>
      <c r="E322" s="201" t="s">
        <v>8483</v>
      </c>
      <c r="F322" s="201" t="s">
        <v>44</v>
      </c>
      <c r="G322" s="201" t="s">
        <v>54</v>
      </c>
      <c r="H322" s="201" t="s">
        <v>56</v>
      </c>
      <c r="I322" s="201"/>
      <c r="J322" s="202" t="s">
        <v>149</v>
      </c>
      <c r="K322" s="203" t="s">
        <v>2159</v>
      </c>
      <c r="L322" s="203" t="s">
        <v>7988</v>
      </c>
      <c r="M322" s="202" t="s">
        <v>2160</v>
      </c>
      <c r="N322" s="202" t="s">
        <v>377</v>
      </c>
      <c r="O322" s="202" t="s">
        <v>378</v>
      </c>
      <c r="P322" s="202" t="s">
        <v>2337</v>
      </c>
      <c r="Q322" s="203" t="s">
        <v>7427</v>
      </c>
      <c r="R322" s="203"/>
      <c r="S322" s="203" t="s">
        <v>7406</v>
      </c>
      <c r="T322" s="205">
        <v>0</v>
      </c>
      <c r="U322" s="203" t="s">
        <v>8434</v>
      </c>
      <c r="V322" s="203" t="s">
        <v>8439</v>
      </c>
      <c r="W322" s="198" t="s">
        <v>139</v>
      </c>
      <c r="X322" s="198" t="s">
        <v>54</v>
      </c>
    </row>
    <row r="323" spans="1:25" s="213" customFormat="1" x14ac:dyDescent="0.35">
      <c r="A323" s="213" t="s">
        <v>56</v>
      </c>
      <c r="B323" s="213" t="s">
        <v>56</v>
      </c>
      <c r="C323" s="217">
        <v>4</v>
      </c>
      <c r="D323" s="217">
        <v>177</v>
      </c>
      <c r="E323" s="222" t="s">
        <v>8483</v>
      </c>
      <c r="F323" s="222" t="s">
        <v>44</v>
      </c>
      <c r="G323" s="222" t="s">
        <v>54</v>
      </c>
      <c r="H323" s="222" t="s">
        <v>56</v>
      </c>
      <c r="I323" s="222"/>
      <c r="J323" s="210" t="s">
        <v>8610</v>
      </c>
      <c r="K323" s="218" t="s">
        <v>1946</v>
      </c>
      <c r="L323" s="218" t="str">
        <f>SUBSTITUTE(LEFT(M323, FIND(" (", M323 &amp; " (") - 1), " ", "_")</f>
        <v>Bodenprofil-ID_[auswählen]</v>
      </c>
      <c r="M323" s="210" t="s">
        <v>7628</v>
      </c>
      <c r="N323" s="210" t="s">
        <v>492</v>
      </c>
      <c r="O323" s="223" t="s">
        <v>8607</v>
      </c>
      <c r="P323" s="210" t="s">
        <v>2338</v>
      </c>
      <c r="Q323" s="218" t="s">
        <v>7427</v>
      </c>
      <c r="R323" s="218"/>
      <c r="S323" s="210" t="s">
        <v>91</v>
      </c>
      <c r="T323" s="219" t="s">
        <v>8433</v>
      </c>
      <c r="U323" s="218" t="s">
        <v>8435</v>
      </c>
      <c r="V323" s="218" t="s">
        <v>8438</v>
      </c>
      <c r="W323" s="213" t="s">
        <v>92</v>
      </c>
      <c r="X323" s="213" t="s">
        <v>54</v>
      </c>
    </row>
    <row r="324" spans="1:25" s="198" customFormat="1" x14ac:dyDescent="0.35">
      <c r="A324" s="198" t="s">
        <v>56</v>
      </c>
      <c r="B324" s="203" t="s">
        <v>56</v>
      </c>
      <c r="C324" s="199">
        <v>-99</v>
      </c>
      <c r="D324" s="200">
        <v>178</v>
      </c>
      <c r="E324" s="201" t="s">
        <v>8483</v>
      </c>
      <c r="F324" s="201" t="s">
        <v>44</v>
      </c>
      <c r="G324" s="201" t="s">
        <v>54</v>
      </c>
      <c r="H324" s="201" t="s">
        <v>56</v>
      </c>
      <c r="I324" s="201"/>
      <c r="J324" s="203" t="s">
        <v>8609</v>
      </c>
      <c r="K324" s="203" t="s">
        <v>8611</v>
      </c>
      <c r="L324" s="203" t="s">
        <v>6</v>
      </c>
      <c r="N324" s="202" t="s">
        <v>379</v>
      </c>
      <c r="O324" s="204" t="s">
        <v>8608</v>
      </c>
      <c r="Q324" s="203" t="s">
        <v>7427</v>
      </c>
      <c r="R324" s="203"/>
      <c r="S324" s="198" t="s">
        <v>7407</v>
      </c>
      <c r="T324" s="200"/>
      <c r="W324" s="198" t="s">
        <v>100</v>
      </c>
      <c r="X324" s="198" t="s">
        <v>54</v>
      </c>
      <c r="Y324" s="203"/>
    </row>
    <row r="325" spans="1:25" s="198" customFormat="1" x14ac:dyDescent="0.35">
      <c r="A325" s="198" t="s">
        <v>56</v>
      </c>
      <c r="B325" s="198" t="s">
        <v>56</v>
      </c>
      <c r="C325" s="199">
        <v>34</v>
      </c>
      <c r="D325" s="200">
        <v>179</v>
      </c>
      <c r="E325" s="201" t="s">
        <v>8483</v>
      </c>
      <c r="F325" s="201" t="s">
        <v>44</v>
      </c>
      <c r="G325" s="201" t="s">
        <v>54</v>
      </c>
      <c r="H325" s="201" t="s">
        <v>56</v>
      </c>
      <c r="I325" s="201"/>
      <c r="J325" s="203" t="s">
        <v>2616</v>
      </c>
      <c r="K325" s="203" t="s">
        <v>3218</v>
      </c>
      <c r="L325" s="203" t="s">
        <v>8003</v>
      </c>
      <c r="M325" s="221" t="s">
        <v>7653</v>
      </c>
      <c r="N325" s="203" t="s">
        <v>3039</v>
      </c>
      <c r="O325" s="203" t="s">
        <v>2820</v>
      </c>
      <c r="P325" s="203"/>
      <c r="Q325" s="203" t="s">
        <v>7427</v>
      </c>
      <c r="R325" s="203"/>
      <c r="S325" s="203" t="s">
        <v>7406</v>
      </c>
      <c r="T325" s="205">
        <v>0</v>
      </c>
      <c r="U325" s="203" t="s">
        <v>8434</v>
      </c>
      <c r="V325" s="203" t="s">
        <v>8439</v>
      </c>
      <c r="W325" s="198" t="s">
        <v>156</v>
      </c>
      <c r="X325" s="198" t="s">
        <v>54</v>
      </c>
    </row>
    <row r="326" spans="1:25" s="198" customFormat="1" x14ac:dyDescent="0.35">
      <c r="A326" s="198" t="s">
        <v>56</v>
      </c>
      <c r="B326" s="198" t="s">
        <v>56</v>
      </c>
      <c r="C326" s="199">
        <v>38</v>
      </c>
      <c r="D326" s="200">
        <v>180</v>
      </c>
      <c r="E326" s="201" t="s">
        <v>8483</v>
      </c>
      <c r="F326" s="201" t="s">
        <v>44</v>
      </c>
      <c r="G326" s="201" t="s">
        <v>54</v>
      </c>
      <c r="H326" s="201" t="s">
        <v>56</v>
      </c>
      <c r="I326" s="201"/>
      <c r="J326" s="202" t="s">
        <v>152</v>
      </c>
      <c r="K326" s="203" t="s">
        <v>1893</v>
      </c>
      <c r="L326" s="203" t="s">
        <v>2162</v>
      </c>
      <c r="M326" s="212" t="s">
        <v>2162</v>
      </c>
      <c r="N326" s="202" t="s">
        <v>383</v>
      </c>
      <c r="O326" s="202" t="s">
        <v>384</v>
      </c>
      <c r="P326" s="212" t="s">
        <v>2340</v>
      </c>
      <c r="Q326" s="203" t="s">
        <v>7427</v>
      </c>
      <c r="R326" s="203"/>
      <c r="S326" s="202" t="s">
        <v>91</v>
      </c>
      <c r="T326" s="205">
        <v>0</v>
      </c>
      <c r="U326" s="203" t="s">
        <v>8434</v>
      </c>
      <c r="V326" s="203" t="s">
        <v>8439</v>
      </c>
      <c r="W326" s="198" t="s">
        <v>91</v>
      </c>
      <c r="X326" s="198" t="s">
        <v>54</v>
      </c>
    </row>
    <row r="327" spans="1:25" s="198" customFormat="1" x14ac:dyDescent="0.35">
      <c r="A327" s="198" t="s">
        <v>56</v>
      </c>
      <c r="B327" s="198" t="s">
        <v>56</v>
      </c>
      <c r="C327" s="199">
        <v>32</v>
      </c>
      <c r="D327" s="200">
        <v>181</v>
      </c>
      <c r="E327" s="201" t="s">
        <v>8483</v>
      </c>
      <c r="F327" s="201" t="s">
        <v>44</v>
      </c>
      <c r="G327" s="201" t="s">
        <v>54</v>
      </c>
      <c r="H327" s="201" t="s">
        <v>56</v>
      </c>
      <c r="I327" s="201"/>
      <c r="J327" s="202" t="s">
        <v>151</v>
      </c>
      <c r="K327" s="203" t="s">
        <v>1947</v>
      </c>
      <c r="L327" s="203" t="s">
        <v>8002</v>
      </c>
      <c r="M327" s="212" t="s">
        <v>7651</v>
      </c>
      <c r="N327" s="202" t="s">
        <v>381</v>
      </c>
      <c r="O327" s="202" t="s">
        <v>382</v>
      </c>
      <c r="P327" s="212" t="s">
        <v>2339</v>
      </c>
      <c r="Q327" s="203" t="s">
        <v>3404</v>
      </c>
      <c r="R327" s="203" t="s">
        <v>7426</v>
      </c>
      <c r="S327" s="202" t="s">
        <v>91</v>
      </c>
      <c r="T327" s="205">
        <v>0</v>
      </c>
      <c r="U327" s="203" t="s">
        <v>8434</v>
      </c>
      <c r="V327" s="203" t="s">
        <v>8439</v>
      </c>
      <c r="W327" s="198" t="s">
        <v>92</v>
      </c>
      <c r="X327" s="198" t="s">
        <v>54</v>
      </c>
    </row>
    <row r="328" spans="1:25" s="198" customFormat="1" x14ac:dyDescent="0.35">
      <c r="A328" s="198" t="s">
        <v>56</v>
      </c>
      <c r="B328" s="198" t="s">
        <v>56</v>
      </c>
      <c r="C328" s="199">
        <v>33</v>
      </c>
      <c r="D328" s="200">
        <v>182</v>
      </c>
      <c r="E328" s="201" t="s">
        <v>8483</v>
      </c>
      <c r="F328" s="201" t="s">
        <v>44</v>
      </c>
      <c r="G328" s="201" t="s">
        <v>54</v>
      </c>
      <c r="H328" s="201" t="s">
        <v>56</v>
      </c>
      <c r="I328" s="201"/>
      <c r="J328" s="203" t="s">
        <v>2617</v>
      </c>
      <c r="K328" s="203" t="s">
        <v>3224</v>
      </c>
      <c r="L328" s="203" t="s">
        <v>2217</v>
      </c>
      <c r="M328" s="221" t="s">
        <v>7652</v>
      </c>
      <c r="N328" s="203" t="s">
        <v>3040</v>
      </c>
      <c r="O328" s="203" t="s">
        <v>509</v>
      </c>
      <c r="P328" s="203"/>
      <c r="Q328" s="203" t="s">
        <v>7427</v>
      </c>
      <c r="R328" s="203"/>
      <c r="S328" s="203" t="s">
        <v>7406</v>
      </c>
      <c r="T328" s="205">
        <v>0</v>
      </c>
      <c r="U328" s="203" t="s">
        <v>8434</v>
      </c>
      <c r="V328" s="203" t="s">
        <v>8439</v>
      </c>
      <c r="W328" s="198" t="s">
        <v>156</v>
      </c>
      <c r="X328" s="198" t="s">
        <v>54</v>
      </c>
    </row>
    <row r="329" spans="1:25" x14ac:dyDescent="0.35">
      <c r="A329" t="s">
        <v>55</v>
      </c>
      <c r="B329" t="s">
        <v>55</v>
      </c>
      <c r="C329" s="185">
        <v>0</v>
      </c>
      <c r="D329" s="9">
        <v>130</v>
      </c>
      <c r="E329" s="12" t="s">
        <v>8475</v>
      </c>
      <c r="F329" s="12" t="s">
        <v>44</v>
      </c>
      <c r="G329" s="12" t="s">
        <v>54</v>
      </c>
      <c r="H329" s="12" t="s">
        <v>55</v>
      </c>
      <c r="I329" s="12"/>
      <c r="J329" s="153" t="s">
        <v>8570</v>
      </c>
      <c r="K329" s="20" t="s">
        <v>2312</v>
      </c>
      <c r="L329" s="20" t="s">
        <v>8009</v>
      </c>
      <c r="M329" s="153" t="s">
        <v>2136</v>
      </c>
      <c r="N329" s="153" t="s">
        <v>322</v>
      </c>
      <c r="O329" s="153" t="s">
        <v>350</v>
      </c>
      <c r="P329" s="153" t="s">
        <v>2473</v>
      </c>
      <c r="Q329" s="20" t="s">
        <v>7427</v>
      </c>
      <c r="R329" s="20"/>
      <c r="S329" t="s">
        <v>7407</v>
      </c>
      <c r="T329" s="9" t="s">
        <v>8433</v>
      </c>
      <c r="U329" t="s">
        <v>8435</v>
      </c>
      <c r="V329" t="s">
        <v>8438</v>
      </c>
      <c r="W329" t="s">
        <v>100</v>
      </c>
      <c r="X329" t="s">
        <v>54</v>
      </c>
    </row>
    <row r="330" spans="1:25" x14ac:dyDescent="0.35">
      <c r="A330" t="s">
        <v>55</v>
      </c>
      <c r="B330" t="s">
        <v>55</v>
      </c>
      <c r="C330" s="185">
        <v>1</v>
      </c>
      <c r="D330" s="9">
        <v>131</v>
      </c>
      <c r="E330" s="12" t="s">
        <v>8475</v>
      </c>
      <c r="F330" s="12" t="s">
        <v>44</v>
      </c>
      <c r="G330" s="12" t="s">
        <v>54</v>
      </c>
      <c r="H330" s="12" t="s">
        <v>55</v>
      </c>
      <c r="I330" s="12"/>
      <c r="J330" s="153" t="s">
        <v>8571</v>
      </c>
      <c r="K330" s="20" t="s">
        <v>1942</v>
      </c>
      <c r="L330" s="20" t="s">
        <v>7995</v>
      </c>
      <c r="M330" s="156" t="s">
        <v>7658</v>
      </c>
      <c r="N330" s="153" t="s">
        <v>351</v>
      </c>
      <c r="O330" s="153" t="s">
        <v>352</v>
      </c>
      <c r="P330" s="153" t="s">
        <v>2328</v>
      </c>
      <c r="Q330" s="20" t="s">
        <v>3405</v>
      </c>
      <c r="R330" s="20" t="s">
        <v>7426</v>
      </c>
      <c r="S330" s="153" t="s">
        <v>91</v>
      </c>
      <c r="T330" s="154">
        <v>2</v>
      </c>
      <c r="U330" s="20" t="s">
        <v>8435</v>
      </c>
      <c r="V330" s="20" t="s">
        <v>8438</v>
      </c>
      <c r="W330" t="s">
        <v>92</v>
      </c>
      <c r="X330" t="s">
        <v>54</v>
      </c>
    </row>
    <row r="331" spans="1:25" x14ac:dyDescent="0.35">
      <c r="A331" t="s">
        <v>55</v>
      </c>
      <c r="B331" t="s">
        <v>55</v>
      </c>
      <c r="C331" s="185">
        <v>2</v>
      </c>
      <c r="D331" s="9">
        <v>133</v>
      </c>
      <c r="E331" s="12" t="s">
        <v>8475</v>
      </c>
      <c r="F331" s="12" t="s">
        <v>44</v>
      </c>
      <c r="G331" s="12" t="s">
        <v>54</v>
      </c>
      <c r="H331" s="12" t="s">
        <v>55</v>
      </c>
      <c r="I331" s="12"/>
      <c r="J331" s="153" t="s">
        <v>8572</v>
      </c>
      <c r="K331" s="20" t="s">
        <v>8795</v>
      </c>
      <c r="L331" s="20" t="s">
        <v>2148</v>
      </c>
      <c r="M331" s="153" t="s">
        <v>2148</v>
      </c>
      <c r="N331" t="s">
        <v>8573</v>
      </c>
      <c r="O331" s="153" t="s">
        <v>356</v>
      </c>
      <c r="P331" s="153" t="s">
        <v>2148</v>
      </c>
      <c r="Q331" s="20" t="s">
        <v>7427</v>
      </c>
      <c r="R331" s="20"/>
      <c r="S331" s="153" t="s">
        <v>91</v>
      </c>
      <c r="T331" s="154">
        <v>2</v>
      </c>
      <c r="U331" s="20" t="s">
        <v>8434</v>
      </c>
      <c r="V331" s="20" t="s">
        <v>8438</v>
      </c>
      <c r="W331" t="s">
        <v>91</v>
      </c>
      <c r="X331" t="s">
        <v>54</v>
      </c>
    </row>
    <row r="332" spans="1:25" s="96" customFormat="1" x14ac:dyDescent="0.35">
      <c r="B332" s="96" t="s">
        <v>55</v>
      </c>
      <c r="C332" s="160">
        <v>3</v>
      </c>
      <c r="D332" s="160">
        <v>0</v>
      </c>
      <c r="E332" s="191"/>
      <c r="F332" s="191"/>
      <c r="G332" s="191"/>
      <c r="H332" s="191"/>
      <c r="I332" s="191"/>
      <c r="J332" s="156" t="s">
        <v>134</v>
      </c>
      <c r="K332" s="172" t="s">
        <v>9051</v>
      </c>
      <c r="L332" s="172" t="s">
        <v>7659</v>
      </c>
      <c r="M332" s="156" t="s">
        <v>7659</v>
      </c>
      <c r="N332" s="156" t="s">
        <v>353</v>
      </c>
      <c r="O332" s="156" t="s">
        <v>354</v>
      </c>
      <c r="P332" s="156" t="s">
        <v>2486</v>
      </c>
      <c r="Q332" s="172" t="s">
        <v>7427</v>
      </c>
      <c r="R332" s="172"/>
      <c r="S332" s="156" t="s">
        <v>91</v>
      </c>
      <c r="T332" s="192">
        <v>1</v>
      </c>
      <c r="U332" s="172" t="s">
        <v>8434</v>
      </c>
      <c r="V332" s="172" t="s">
        <v>8439</v>
      </c>
      <c r="W332" s="96" t="s">
        <v>92</v>
      </c>
      <c r="X332" s="96" t="s">
        <v>54</v>
      </c>
    </row>
    <row r="333" spans="1:25" x14ac:dyDescent="0.35">
      <c r="A333" t="s">
        <v>55</v>
      </c>
      <c r="B333" t="s">
        <v>55</v>
      </c>
      <c r="C333" s="185">
        <v>4</v>
      </c>
      <c r="D333" s="9">
        <v>134</v>
      </c>
      <c r="E333" s="12" t="s">
        <v>8475</v>
      </c>
      <c r="F333" s="12" t="s">
        <v>44</v>
      </c>
      <c r="G333" s="12" t="s">
        <v>54</v>
      </c>
      <c r="H333" s="12" t="s">
        <v>55</v>
      </c>
      <c r="I333" s="12"/>
      <c r="J333" s="153" t="s">
        <v>8586</v>
      </c>
      <c r="K333" s="20" t="s">
        <v>1893</v>
      </c>
      <c r="L333" s="20" t="s">
        <v>8019</v>
      </c>
      <c r="M333" s="156" t="s">
        <v>2162</v>
      </c>
      <c r="N333" s="153" t="s">
        <v>8587</v>
      </c>
      <c r="O333" s="153" t="s">
        <v>358</v>
      </c>
      <c r="P333" s="153" t="s">
        <v>2487</v>
      </c>
      <c r="Q333" s="20" t="s">
        <v>7427</v>
      </c>
      <c r="R333" s="20"/>
      <c r="S333" s="153" t="s">
        <v>91</v>
      </c>
      <c r="T333" s="154">
        <v>0</v>
      </c>
      <c r="U333" s="20" t="s">
        <v>8434</v>
      </c>
      <c r="V333" s="20" t="s">
        <v>8439</v>
      </c>
      <c r="W333" t="s">
        <v>91</v>
      </c>
      <c r="X333" t="s">
        <v>54</v>
      </c>
    </row>
    <row r="334" spans="1:25" x14ac:dyDescent="0.35">
      <c r="A334" t="s">
        <v>55</v>
      </c>
      <c r="B334" t="s">
        <v>55</v>
      </c>
      <c r="C334" s="185">
        <v>5</v>
      </c>
      <c r="D334" s="9">
        <v>136</v>
      </c>
      <c r="E334" s="12" t="s">
        <v>8475</v>
      </c>
      <c r="F334" s="12" t="s">
        <v>44</v>
      </c>
      <c r="G334" s="12" t="s">
        <v>54</v>
      </c>
      <c r="H334" s="12" t="s">
        <v>55</v>
      </c>
      <c r="I334" s="12"/>
      <c r="J334" s="20" t="s">
        <v>8574</v>
      </c>
      <c r="K334" s="20" t="s">
        <v>8796</v>
      </c>
      <c r="L334" s="20" t="s">
        <v>8010</v>
      </c>
      <c r="M334" s="172" t="s">
        <v>7660</v>
      </c>
      <c r="N334" s="20" t="s">
        <v>8575</v>
      </c>
      <c r="O334" s="20" t="s">
        <v>2788</v>
      </c>
      <c r="P334" s="20"/>
      <c r="Q334" s="20" t="s">
        <v>7427</v>
      </c>
      <c r="R334" s="20"/>
      <c r="S334" s="20" t="s">
        <v>91</v>
      </c>
      <c r="T334" s="154">
        <v>0</v>
      </c>
      <c r="U334" s="20" t="s">
        <v>8434</v>
      </c>
      <c r="V334" s="20" t="s">
        <v>8439</v>
      </c>
      <c r="W334" t="s">
        <v>91</v>
      </c>
      <c r="X334" t="s">
        <v>54</v>
      </c>
    </row>
    <row r="335" spans="1:25" x14ac:dyDescent="0.35">
      <c r="A335" t="s">
        <v>55</v>
      </c>
      <c r="B335" t="s">
        <v>55</v>
      </c>
      <c r="C335" s="185">
        <v>6</v>
      </c>
      <c r="D335" s="9">
        <v>137</v>
      </c>
      <c r="E335" s="12" t="s">
        <v>8475</v>
      </c>
      <c r="F335" s="12" t="s">
        <v>44</v>
      </c>
      <c r="G335" s="12" t="s">
        <v>54</v>
      </c>
      <c r="H335" s="12" t="s">
        <v>55</v>
      </c>
      <c r="I335" s="12"/>
      <c r="J335" s="20" t="s">
        <v>8576</v>
      </c>
      <c r="K335" s="153" t="s">
        <v>8797</v>
      </c>
      <c r="L335" s="20" t="s">
        <v>7661</v>
      </c>
      <c r="M335" s="20" t="s">
        <v>7661</v>
      </c>
      <c r="N335" s="20" t="s">
        <v>8577</v>
      </c>
      <c r="O335" s="20"/>
      <c r="P335" s="20"/>
      <c r="Q335" s="20" t="s">
        <v>7427</v>
      </c>
      <c r="R335" s="20"/>
      <c r="S335" s="20" t="s">
        <v>91</v>
      </c>
      <c r="T335" s="154">
        <v>0</v>
      </c>
      <c r="U335" s="20" t="s">
        <v>8434</v>
      </c>
      <c r="V335" s="20" t="s">
        <v>8439</v>
      </c>
      <c r="W335" t="s">
        <v>91</v>
      </c>
      <c r="X335" t="s">
        <v>54</v>
      </c>
    </row>
    <row r="336" spans="1:25" x14ac:dyDescent="0.35">
      <c r="A336" t="s">
        <v>55</v>
      </c>
      <c r="B336" t="s">
        <v>55</v>
      </c>
      <c r="C336" s="185">
        <v>7</v>
      </c>
      <c r="D336" s="9">
        <v>138</v>
      </c>
      <c r="E336" s="12" t="s">
        <v>8475</v>
      </c>
      <c r="F336" s="12" t="s">
        <v>44</v>
      </c>
      <c r="G336" s="12" t="s">
        <v>54</v>
      </c>
      <c r="H336" s="12" t="s">
        <v>55</v>
      </c>
      <c r="I336" s="12"/>
      <c r="J336" s="20" t="s">
        <v>8578</v>
      </c>
      <c r="K336" s="153" t="s">
        <v>8798</v>
      </c>
      <c r="L336" s="20" t="s">
        <v>7662</v>
      </c>
      <c r="M336" s="172" t="s">
        <v>7662</v>
      </c>
      <c r="N336" s="20" t="s">
        <v>8579</v>
      </c>
      <c r="O336" s="20" t="s">
        <v>2789</v>
      </c>
      <c r="P336" s="20"/>
      <c r="Q336" s="20" t="s">
        <v>7427</v>
      </c>
      <c r="R336" s="20"/>
      <c r="S336" s="20" t="s">
        <v>91</v>
      </c>
      <c r="T336" s="154">
        <v>0</v>
      </c>
      <c r="U336" s="20" t="s">
        <v>8434</v>
      </c>
      <c r="V336" s="20" t="s">
        <v>8439</v>
      </c>
      <c r="W336" t="s">
        <v>91</v>
      </c>
      <c r="X336" t="s">
        <v>54</v>
      </c>
    </row>
    <row r="337" spans="1:26" x14ac:dyDescent="0.35">
      <c r="A337" t="s">
        <v>55</v>
      </c>
      <c r="B337" t="s">
        <v>55</v>
      </c>
      <c r="C337" s="185">
        <v>8</v>
      </c>
      <c r="D337" s="9">
        <v>139</v>
      </c>
      <c r="E337" s="12" t="s">
        <v>8475</v>
      </c>
      <c r="F337" s="12" t="s">
        <v>44</v>
      </c>
      <c r="G337" s="12" t="s">
        <v>54</v>
      </c>
      <c r="H337" s="12" t="s">
        <v>55</v>
      </c>
      <c r="I337" s="12"/>
      <c r="J337" s="20" t="s">
        <v>8584</v>
      </c>
      <c r="K337" s="153" t="s">
        <v>8799</v>
      </c>
      <c r="L337" s="20" t="s">
        <v>8017</v>
      </c>
      <c r="M337" s="172" t="s">
        <v>7670</v>
      </c>
      <c r="N337" s="20" t="s">
        <v>8585</v>
      </c>
      <c r="O337" s="20" t="s">
        <v>2790</v>
      </c>
      <c r="P337" s="20"/>
      <c r="Q337" s="20" t="s">
        <v>7427</v>
      </c>
      <c r="R337" s="20"/>
      <c r="S337" s="20" t="s">
        <v>7406</v>
      </c>
      <c r="T337" s="154">
        <v>0</v>
      </c>
      <c r="U337" s="20" t="s">
        <v>8434</v>
      </c>
      <c r="V337" s="20" t="s">
        <v>8439</v>
      </c>
      <c r="W337" t="s">
        <v>1871</v>
      </c>
      <c r="X337" t="s">
        <v>54</v>
      </c>
    </row>
    <row r="338" spans="1:26" x14ac:dyDescent="0.35">
      <c r="A338" t="s">
        <v>55</v>
      </c>
      <c r="B338" t="s">
        <v>55</v>
      </c>
      <c r="C338" s="185">
        <v>9</v>
      </c>
      <c r="D338" s="9">
        <v>132</v>
      </c>
      <c r="E338" s="12" t="s">
        <v>8475</v>
      </c>
      <c r="F338" s="12" t="s">
        <v>44</v>
      </c>
      <c r="G338" s="12" t="s">
        <v>54</v>
      </c>
      <c r="H338" s="12" t="s">
        <v>55</v>
      </c>
      <c r="I338" s="12"/>
      <c r="J338" s="20" t="s">
        <v>2582</v>
      </c>
      <c r="K338" s="20" t="s">
        <v>3366</v>
      </c>
      <c r="L338" s="20" t="s">
        <v>8016</v>
      </c>
      <c r="M338" s="172" t="s">
        <v>7669</v>
      </c>
      <c r="N338" s="20" t="s">
        <v>3005</v>
      </c>
      <c r="O338" s="20" t="s">
        <v>2787</v>
      </c>
      <c r="P338" s="20"/>
      <c r="Q338" s="20" t="s">
        <v>7427</v>
      </c>
      <c r="R338" s="20"/>
      <c r="S338" s="20" t="s">
        <v>7406</v>
      </c>
      <c r="T338" s="154">
        <v>0</v>
      </c>
      <c r="U338" s="20" t="s">
        <v>8434</v>
      </c>
      <c r="V338" s="20" t="s">
        <v>8439</v>
      </c>
      <c r="W338" t="s">
        <v>100</v>
      </c>
      <c r="X338" t="s">
        <v>54</v>
      </c>
    </row>
    <row r="339" spans="1:26" x14ac:dyDescent="0.35">
      <c r="A339" t="s">
        <v>55</v>
      </c>
      <c r="B339" t="s">
        <v>55</v>
      </c>
      <c r="C339" s="185">
        <v>10</v>
      </c>
      <c r="D339" s="9">
        <v>141</v>
      </c>
      <c r="E339" s="12" t="s">
        <v>8475</v>
      </c>
      <c r="F339" s="12" t="s">
        <v>44</v>
      </c>
      <c r="G339" s="12" t="s">
        <v>54</v>
      </c>
      <c r="H339" s="12" t="s">
        <v>55</v>
      </c>
      <c r="I339" s="12"/>
      <c r="J339" s="20" t="s">
        <v>2588</v>
      </c>
      <c r="K339" s="20" t="s">
        <v>3370</v>
      </c>
      <c r="L339" s="20" t="s">
        <v>8012</v>
      </c>
      <c r="M339" s="172" t="s">
        <v>7664</v>
      </c>
      <c r="N339" s="20" t="s">
        <v>3011</v>
      </c>
      <c r="O339" s="153" t="s">
        <v>2792</v>
      </c>
      <c r="P339" s="20"/>
      <c r="Q339" s="20" t="s">
        <v>7427</v>
      </c>
      <c r="R339" s="20"/>
      <c r="S339" s="20" t="s">
        <v>91</v>
      </c>
      <c r="T339" s="154">
        <v>0</v>
      </c>
      <c r="U339" s="20" t="s">
        <v>8434</v>
      </c>
      <c r="V339" s="20" t="s">
        <v>8439</v>
      </c>
      <c r="W339" t="s">
        <v>91</v>
      </c>
      <c r="X339" t="s">
        <v>54</v>
      </c>
    </row>
    <row r="340" spans="1:26" x14ac:dyDescent="0.35">
      <c r="A340" t="s">
        <v>55</v>
      </c>
      <c r="B340" t="s">
        <v>55</v>
      </c>
      <c r="C340" s="185">
        <v>11</v>
      </c>
      <c r="D340" s="9">
        <v>142</v>
      </c>
      <c r="E340" s="12" t="s">
        <v>8475</v>
      </c>
      <c r="F340" s="12" t="s">
        <v>44</v>
      </c>
      <c r="G340" s="12" t="s">
        <v>54</v>
      </c>
      <c r="H340" s="12" t="s">
        <v>55</v>
      </c>
      <c r="I340" s="12"/>
      <c r="J340" s="20" t="s">
        <v>2589</v>
      </c>
      <c r="K340" s="20" t="s">
        <v>3378</v>
      </c>
      <c r="L340" s="20" t="s">
        <v>8013</v>
      </c>
      <c r="M340" s="172" t="s">
        <v>7665</v>
      </c>
      <c r="N340" s="20" t="s">
        <v>3012</v>
      </c>
      <c r="O340" s="153" t="s">
        <v>2793</v>
      </c>
      <c r="P340" s="20"/>
      <c r="Q340" s="20" t="s">
        <v>7427</v>
      </c>
      <c r="R340" s="20"/>
      <c r="S340" s="20" t="s">
        <v>91</v>
      </c>
      <c r="T340" s="154">
        <v>0</v>
      </c>
      <c r="U340" s="20" t="s">
        <v>8434</v>
      </c>
      <c r="V340" s="20" t="s">
        <v>8439</v>
      </c>
      <c r="W340" t="s">
        <v>91</v>
      </c>
      <c r="X340" t="s">
        <v>54</v>
      </c>
    </row>
    <row r="341" spans="1:26" x14ac:dyDescent="0.35">
      <c r="A341" t="s">
        <v>55</v>
      </c>
      <c r="B341" t="s">
        <v>55</v>
      </c>
      <c r="C341" s="185">
        <v>12</v>
      </c>
      <c r="D341" s="9">
        <v>143</v>
      </c>
      <c r="E341" s="12" t="s">
        <v>8475</v>
      </c>
      <c r="F341" s="12" t="s">
        <v>44</v>
      </c>
      <c r="G341" s="12" t="s">
        <v>54</v>
      </c>
      <c r="H341" s="12" t="s">
        <v>55</v>
      </c>
      <c r="I341" s="12"/>
      <c r="J341" s="20" t="s">
        <v>2590</v>
      </c>
      <c r="K341" s="20" t="s">
        <v>3371</v>
      </c>
      <c r="L341" s="20" t="s">
        <v>8014</v>
      </c>
      <c r="M341" s="172" t="s">
        <v>7666</v>
      </c>
      <c r="N341" s="20" t="s">
        <v>3013</v>
      </c>
      <c r="O341" s="153" t="s">
        <v>2794</v>
      </c>
      <c r="P341" s="20"/>
      <c r="Q341" s="20" t="s">
        <v>7427</v>
      </c>
      <c r="R341" s="20"/>
      <c r="S341" s="20" t="s">
        <v>91</v>
      </c>
      <c r="T341" s="154">
        <v>0</v>
      </c>
      <c r="U341" s="20" t="s">
        <v>8434</v>
      </c>
      <c r="V341" s="20" t="s">
        <v>8439</v>
      </c>
      <c r="W341" t="s">
        <v>91</v>
      </c>
      <c r="X341" t="s">
        <v>54</v>
      </c>
    </row>
    <row r="342" spans="1:26" x14ac:dyDescent="0.35">
      <c r="A342" t="s">
        <v>55</v>
      </c>
      <c r="B342" t="s">
        <v>55</v>
      </c>
      <c r="C342" s="185">
        <v>13</v>
      </c>
      <c r="D342" s="9">
        <v>140</v>
      </c>
      <c r="E342" s="12" t="s">
        <v>8475</v>
      </c>
      <c r="F342" s="12" t="s">
        <v>44</v>
      </c>
      <c r="G342" s="12" t="s">
        <v>54</v>
      </c>
      <c r="H342" s="12" t="s">
        <v>55</v>
      </c>
      <c r="I342" s="12"/>
      <c r="J342" s="20" t="s">
        <v>8580</v>
      </c>
      <c r="K342" s="20" t="s">
        <v>8800</v>
      </c>
      <c r="L342" s="20" t="s">
        <v>8011</v>
      </c>
      <c r="M342" s="172" t="s">
        <v>7663</v>
      </c>
      <c r="N342" s="20" t="s">
        <v>8581</v>
      </c>
      <c r="O342" s="20" t="s">
        <v>2791</v>
      </c>
      <c r="P342" s="20"/>
      <c r="Q342" s="20" t="s">
        <v>7427</v>
      </c>
      <c r="R342" s="20"/>
      <c r="S342" s="20" t="s">
        <v>7408</v>
      </c>
      <c r="T342" s="154">
        <v>0</v>
      </c>
      <c r="U342" s="20" t="s">
        <v>8434</v>
      </c>
      <c r="V342" s="20" t="s">
        <v>8439</v>
      </c>
      <c r="W342" t="s">
        <v>3936</v>
      </c>
      <c r="X342" t="s">
        <v>54</v>
      </c>
    </row>
    <row r="343" spans="1:26" x14ac:dyDescent="0.35">
      <c r="A343" t="s">
        <v>55</v>
      </c>
      <c r="B343" t="s">
        <v>55</v>
      </c>
      <c r="C343" s="185">
        <v>14</v>
      </c>
      <c r="D343" s="9">
        <v>144</v>
      </c>
      <c r="E343" s="12" t="s">
        <v>8475</v>
      </c>
      <c r="F343" s="12" t="s">
        <v>44</v>
      </c>
      <c r="G343" s="12" t="s">
        <v>54</v>
      </c>
      <c r="H343" s="12" t="s">
        <v>55</v>
      </c>
      <c r="I343" s="12"/>
      <c r="J343" s="20" t="s">
        <v>2591</v>
      </c>
      <c r="K343" s="20" t="s">
        <v>3375</v>
      </c>
      <c r="L343" s="20" t="s">
        <v>8015</v>
      </c>
      <c r="M343" s="172" t="s">
        <v>7667</v>
      </c>
      <c r="N343" s="20" t="s">
        <v>3014</v>
      </c>
      <c r="O343" s="153" t="s">
        <v>2795</v>
      </c>
      <c r="P343" s="20"/>
      <c r="Q343" s="20" t="s">
        <v>7427</v>
      </c>
      <c r="R343" s="20"/>
      <c r="S343" s="20" t="s">
        <v>91</v>
      </c>
      <c r="T343" s="154">
        <v>0</v>
      </c>
      <c r="U343" s="20" t="s">
        <v>8434</v>
      </c>
      <c r="V343" s="20" t="s">
        <v>8439</v>
      </c>
      <c r="W343" t="s">
        <v>91</v>
      </c>
      <c r="X343" t="s">
        <v>54</v>
      </c>
    </row>
    <row r="344" spans="1:26" x14ac:dyDescent="0.35">
      <c r="A344" t="s">
        <v>55</v>
      </c>
      <c r="B344" t="s">
        <v>55</v>
      </c>
      <c r="C344" s="185">
        <v>15</v>
      </c>
      <c r="D344" s="9">
        <v>145</v>
      </c>
      <c r="E344" s="12" t="s">
        <v>8475</v>
      </c>
      <c r="F344" s="12" t="s">
        <v>44</v>
      </c>
      <c r="G344" s="12" t="s">
        <v>54</v>
      </c>
      <c r="H344" s="12" t="s">
        <v>55</v>
      </c>
      <c r="I344" s="12"/>
      <c r="J344" s="20" t="s">
        <v>8582</v>
      </c>
      <c r="K344" s="20" t="s">
        <v>8951</v>
      </c>
      <c r="L344" s="20" t="s">
        <v>8007</v>
      </c>
      <c r="M344" s="172" t="s">
        <v>7668</v>
      </c>
      <c r="N344" s="20" t="s">
        <v>8583</v>
      </c>
      <c r="O344" s="153" t="s">
        <v>2796</v>
      </c>
      <c r="P344" s="20"/>
      <c r="Q344" s="20" t="s">
        <v>7427</v>
      </c>
      <c r="R344" s="20"/>
      <c r="S344" s="20" t="s">
        <v>91</v>
      </c>
      <c r="T344" s="154">
        <v>0</v>
      </c>
      <c r="U344" s="20" t="s">
        <v>8434</v>
      </c>
      <c r="V344" s="20" t="s">
        <v>8439</v>
      </c>
      <c r="W344" t="s">
        <v>91</v>
      </c>
      <c r="X344" t="s">
        <v>54</v>
      </c>
    </row>
    <row r="345" spans="1:26" s="198" customFormat="1" x14ac:dyDescent="0.35">
      <c r="A345" s="206" t="s">
        <v>66</v>
      </c>
      <c r="B345" s="206" t="s">
        <v>66</v>
      </c>
      <c r="C345" s="199">
        <v>0</v>
      </c>
      <c r="D345" s="199">
        <v>0</v>
      </c>
      <c r="E345" s="207"/>
      <c r="F345" s="207"/>
      <c r="G345" s="207"/>
      <c r="H345" s="207"/>
      <c r="I345" s="207"/>
      <c r="J345" s="209" t="s">
        <v>8945</v>
      </c>
      <c r="K345" s="209" t="s">
        <v>2312</v>
      </c>
      <c r="L345" s="209" t="s">
        <v>2120</v>
      </c>
      <c r="M345" s="208" t="s">
        <v>7625</v>
      </c>
      <c r="N345" s="208" t="s">
        <v>8943</v>
      </c>
      <c r="O345" s="208" t="s">
        <v>8944</v>
      </c>
      <c r="P345" s="208" t="s">
        <v>2301</v>
      </c>
      <c r="Q345" s="209" t="s">
        <v>7427</v>
      </c>
      <c r="R345" s="209"/>
      <c r="S345" s="208" t="s">
        <v>7407</v>
      </c>
      <c r="T345" s="216" t="s">
        <v>8433</v>
      </c>
      <c r="U345" s="209" t="s">
        <v>8435</v>
      </c>
      <c r="V345" s="209" t="s">
        <v>8438</v>
      </c>
      <c r="W345" s="206" t="s">
        <v>100</v>
      </c>
      <c r="X345" s="206" t="s">
        <v>54</v>
      </c>
      <c r="Y345" s="206"/>
      <c r="Z345" s="206"/>
    </row>
    <row r="346" spans="1:26" s="198" customFormat="1" x14ac:dyDescent="0.35">
      <c r="A346" s="206" t="s">
        <v>66</v>
      </c>
      <c r="B346" s="206" t="s">
        <v>66</v>
      </c>
      <c r="C346" s="199">
        <v>1</v>
      </c>
      <c r="D346" s="199">
        <v>0</v>
      </c>
      <c r="E346" s="207"/>
      <c r="F346" s="207"/>
      <c r="G346" s="207"/>
      <c r="H346" s="207"/>
      <c r="I346" s="207"/>
      <c r="J346" s="210" t="s">
        <v>8613</v>
      </c>
      <c r="K346" s="209" t="s">
        <v>1921</v>
      </c>
      <c r="L346" s="209" t="s">
        <v>2120</v>
      </c>
      <c r="M346" s="208" t="s">
        <v>7625</v>
      </c>
      <c r="N346" s="208" t="s">
        <v>6641</v>
      </c>
      <c r="O346" s="208" t="s">
        <v>278</v>
      </c>
      <c r="P346" s="208" t="s">
        <v>2301</v>
      </c>
      <c r="Q346" s="209" t="s">
        <v>7427</v>
      </c>
      <c r="R346" s="209"/>
      <c r="S346" s="208" t="s">
        <v>91</v>
      </c>
      <c r="T346" s="216" t="s">
        <v>8433</v>
      </c>
      <c r="U346" s="209" t="s">
        <v>8435</v>
      </c>
      <c r="V346" s="209" t="s">
        <v>8438</v>
      </c>
      <c r="W346" s="206" t="s">
        <v>91</v>
      </c>
      <c r="X346" s="206" t="s">
        <v>54</v>
      </c>
      <c r="Y346" s="206"/>
      <c r="Z346" s="206"/>
    </row>
    <row r="347" spans="1:26" s="198" customFormat="1" x14ac:dyDescent="0.35">
      <c r="A347" s="198" t="s">
        <v>66</v>
      </c>
      <c r="B347" s="198" t="s">
        <v>66</v>
      </c>
      <c r="C347" s="199">
        <v>2</v>
      </c>
      <c r="D347" s="200">
        <v>465</v>
      </c>
      <c r="E347" s="201" t="s">
        <v>8484</v>
      </c>
      <c r="F347" s="201" t="s">
        <v>44</v>
      </c>
      <c r="G347" s="201" t="s">
        <v>54</v>
      </c>
      <c r="H347" s="201" t="s">
        <v>65</v>
      </c>
      <c r="I347" s="201" t="s">
        <v>66</v>
      </c>
      <c r="J347" s="202" t="s">
        <v>129</v>
      </c>
      <c r="K347" s="202" t="s">
        <v>8928</v>
      </c>
      <c r="L347" s="203" t="s">
        <v>8031</v>
      </c>
      <c r="M347" s="202" t="s">
        <v>7583</v>
      </c>
      <c r="N347" s="202" t="s">
        <v>344</v>
      </c>
      <c r="O347" s="202" t="s">
        <v>456</v>
      </c>
      <c r="P347" s="202" t="s">
        <v>2377</v>
      </c>
      <c r="Q347" s="203" t="s">
        <v>7427</v>
      </c>
      <c r="R347" s="203"/>
      <c r="S347" s="198" t="s">
        <v>7407</v>
      </c>
      <c r="T347" s="200" t="s">
        <v>8433</v>
      </c>
      <c r="U347" s="198" t="s">
        <v>8435</v>
      </c>
      <c r="V347" s="198" t="s">
        <v>8438</v>
      </c>
      <c r="W347" s="198" t="s">
        <v>100</v>
      </c>
      <c r="X347" s="198" t="s">
        <v>54</v>
      </c>
    </row>
    <row r="348" spans="1:26" s="198" customFormat="1" x14ac:dyDescent="0.35">
      <c r="A348" s="198" t="s">
        <v>66</v>
      </c>
      <c r="B348" s="198" t="s">
        <v>66</v>
      </c>
      <c r="C348" s="199">
        <v>3</v>
      </c>
      <c r="D348" s="200">
        <v>464</v>
      </c>
      <c r="E348" s="201" t="s">
        <v>8484</v>
      </c>
      <c r="F348" s="201" t="s">
        <v>44</v>
      </c>
      <c r="G348" s="201" t="s">
        <v>54</v>
      </c>
      <c r="H348" s="201" t="s">
        <v>65</v>
      </c>
      <c r="I348" s="201" t="s">
        <v>66</v>
      </c>
      <c r="J348" s="202" t="s">
        <v>196</v>
      </c>
      <c r="K348" s="202" t="s">
        <v>2053</v>
      </c>
      <c r="L348" s="203" t="s">
        <v>7532</v>
      </c>
      <c r="M348" s="202" t="s">
        <v>7512</v>
      </c>
      <c r="N348" s="202" t="s">
        <v>454</v>
      </c>
      <c r="O348" s="202" t="s">
        <v>455</v>
      </c>
      <c r="P348" s="212" t="s">
        <v>2376</v>
      </c>
      <c r="Q348" s="203" t="s">
        <v>7427</v>
      </c>
      <c r="R348" s="203"/>
      <c r="S348" s="202" t="s">
        <v>153</v>
      </c>
      <c r="T348" s="205" t="s">
        <v>8433</v>
      </c>
      <c r="U348" s="203" t="s">
        <v>8434</v>
      </c>
      <c r="V348" s="203" t="s">
        <v>8438</v>
      </c>
      <c r="W348" s="198" t="s">
        <v>153</v>
      </c>
      <c r="X348" s="198" t="s">
        <v>54</v>
      </c>
    </row>
    <row r="349" spans="1:26" s="198" customFormat="1" x14ac:dyDescent="0.35">
      <c r="A349" s="203" t="s">
        <v>66</v>
      </c>
      <c r="B349" s="203" t="s">
        <v>66</v>
      </c>
      <c r="C349" s="199">
        <v>-99</v>
      </c>
      <c r="D349" s="200">
        <v>466</v>
      </c>
      <c r="E349" s="201" t="s">
        <v>8484</v>
      </c>
      <c r="F349" s="201" t="s">
        <v>44</v>
      </c>
      <c r="G349" s="201" t="s">
        <v>54</v>
      </c>
      <c r="H349" s="201" t="s">
        <v>65</v>
      </c>
      <c r="I349" s="201" t="s">
        <v>66</v>
      </c>
      <c r="J349" s="203" t="s">
        <v>6633</v>
      </c>
      <c r="L349" s="203"/>
      <c r="N349" s="203" t="s">
        <v>6737</v>
      </c>
      <c r="O349" s="203" t="s">
        <v>6738</v>
      </c>
      <c r="Q349" s="203" t="s">
        <v>7427</v>
      </c>
      <c r="R349" s="203"/>
      <c r="S349" s="203" t="s">
        <v>7408</v>
      </c>
      <c r="T349" s="205"/>
      <c r="U349" s="203"/>
      <c r="V349" s="203"/>
      <c r="W349" s="198" t="s">
        <v>3936</v>
      </c>
      <c r="X349" s="198" t="s">
        <v>54</v>
      </c>
      <c r="Y349" s="203"/>
    </row>
    <row r="350" spans="1:26" s="198" customFormat="1" x14ac:dyDescent="0.35">
      <c r="A350" s="203" t="s">
        <v>66</v>
      </c>
      <c r="B350" s="203" t="s">
        <v>66</v>
      </c>
      <c r="C350" s="199">
        <v>-99</v>
      </c>
      <c r="D350" s="200">
        <v>467</v>
      </c>
      <c r="E350" s="201" t="s">
        <v>8484</v>
      </c>
      <c r="F350" s="201" t="s">
        <v>44</v>
      </c>
      <c r="G350" s="201" t="s">
        <v>54</v>
      </c>
      <c r="H350" s="201" t="s">
        <v>65</v>
      </c>
      <c r="I350" s="201" t="s">
        <v>66</v>
      </c>
      <c r="J350" s="203" t="s">
        <v>6634</v>
      </c>
      <c r="L350" s="203"/>
      <c r="N350" s="203" t="s">
        <v>6739</v>
      </c>
      <c r="O350" s="203" t="s">
        <v>6740</v>
      </c>
      <c r="Q350" s="203" t="s">
        <v>7427</v>
      </c>
      <c r="R350" s="203"/>
      <c r="S350" s="203" t="s">
        <v>7407</v>
      </c>
      <c r="T350" s="205"/>
      <c r="U350" s="203"/>
      <c r="V350" s="203"/>
      <c r="W350" s="198" t="s">
        <v>7410</v>
      </c>
      <c r="X350" s="198" t="s">
        <v>54</v>
      </c>
      <c r="Y350" s="203"/>
    </row>
    <row r="351" spans="1:26" s="198" customFormat="1" x14ac:dyDescent="0.35">
      <c r="A351" s="198" t="s">
        <v>66</v>
      </c>
      <c r="B351" s="198" t="s">
        <v>66</v>
      </c>
      <c r="C351" s="199">
        <v>-99</v>
      </c>
      <c r="D351" s="200">
        <v>468</v>
      </c>
      <c r="E351" s="201" t="s">
        <v>8484</v>
      </c>
      <c r="F351" s="201" t="s">
        <v>44</v>
      </c>
      <c r="G351" s="201" t="s">
        <v>54</v>
      </c>
      <c r="H351" s="201" t="s">
        <v>65</v>
      </c>
      <c r="I351" s="201" t="s">
        <v>66</v>
      </c>
      <c r="J351" s="218" t="s">
        <v>2770</v>
      </c>
      <c r="K351" s="202" t="s">
        <v>6594</v>
      </c>
      <c r="L351" s="203"/>
      <c r="M351" s="203"/>
      <c r="N351" s="203" t="s">
        <v>3202</v>
      </c>
      <c r="O351" s="203" t="s">
        <v>2973</v>
      </c>
      <c r="P351" s="203"/>
      <c r="Q351" s="203" t="s">
        <v>3405</v>
      </c>
      <c r="R351" s="203" t="s">
        <v>7426</v>
      </c>
      <c r="S351" s="203" t="s">
        <v>91</v>
      </c>
      <c r="T351" s="205">
        <v>0</v>
      </c>
      <c r="U351" s="203" t="s">
        <v>8434</v>
      </c>
      <c r="V351" s="203"/>
      <c r="W351" s="198" t="s">
        <v>92</v>
      </c>
      <c r="X351" s="198" t="s">
        <v>54</v>
      </c>
    </row>
    <row r="352" spans="1:26" s="198" customFormat="1" x14ac:dyDescent="0.35">
      <c r="A352" s="198" t="s">
        <v>66</v>
      </c>
      <c r="B352" s="198" t="s">
        <v>66</v>
      </c>
      <c r="C352" s="199">
        <v>5</v>
      </c>
      <c r="D352" s="200">
        <v>469</v>
      </c>
      <c r="E352" s="201" t="s">
        <v>8484</v>
      </c>
      <c r="F352" s="201" t="s">
        <v>44</v>
      </c>
      <c r="G352" s="201" t="s">
        <v>54</v>
      </c>
      <c r="H352" s="201" t="s">
        <v>65</v>
      </c>
      <c r="I352" s="201" t="s">
        <v>66</v>
      </c>
      <c r="J352" s="203" t="s">
        <v>2771</v>
      </c>
      <c r="K352" s="203" t="s">
        <v>3252</v>
      </c>
      <c r="L352" s="203" t="s">
        <v>8022</v>
      </c>
      <c r="M352" s="221" t="s">
        <v>7680</v>
      </c>
      <c r="N352" s="203" t="s">
        <v>3203</v>
      </c>
      <c r="O352" s="203" t="s">
        <v>2974</v>
      </c>
      <c r="P352" s="203"/>
      <c r="Q352" s="203" t="s">
        <v>7503</v>
      </c>
      <c r="R352" s="203" t="s">
        <v>7426</v>
      </c>
      <c r="S352" s="203" t="s">
        <v>91</v>
      </c>
      <c r="T352" s="205">
        <v>0</v>
      </c>
      <c r="U352" s="203" t="s">
        <v>8434</v>
      </c>
      <c r="V352" s="203" t="s">
        <v>8439</v>
      </c>
      <c r="W352" s="198" t="s">
        <v>92</v>
      </c>
      <c r="X352" s="198" t="s">
        <v>54</v>
      </c>
      <c r="Y352" s="198" t="s">
        <v>7504</v>
      </c>
    </row>
    <row r="353" spans="1:26" s="198" customFormat="1" x14ac:dyDescent="0.35">
      <c r="A353" s="198" t="s">
        <v>66</v>
      </c>
      <c r="B353" s="198" t="s">
        <v>66</v>
      </c>
      <c r="C353" s="199">
        <v>6</v>
      </c>
      <c r="D353" s="200">
        <v>470</v>
      </c>
      <c r="E353" s="201" t="s">
        <v>8484</v>
      </c>
      <c r="F353" s="201" t="s">
        <v>44</v>
      </c>
      <c r="G353" s="201" t="s">
        <v>54</v>
      </c>
      <c r="H353" s="201" t="s">
        <v>65</v>
      </c>
      <c r="I353" s="201" t="s">
        <v>66</v>
      </c>
      <c r="J353" s="210" t="s">
        <v>198</v>
      </c>
      <c r="K353" s="202" t="s">
        <v>6594</v>
      </c>
      <c r="L353" s="203" t="s">
        <v>8008</v>
      </c>
      <c r="M353" s="212" t="s">
        <v>7681</v>
      </c>
      <c r="N353" s="202" t="s">
        <v>459</v>
      </c>
      <c r="O353" s="202" t="s">
        <v>460</v>
      </c>
      <c r="P353" s="212" t="s">
        <v>2379</v>
      </c>
      <c r="Q353" s="203" t="s">
        <v>3405</v>
      </c>
      <c r="R353" s="203" t="s">
        <v>7426</v>
      </c>
      <c r="S353" s="202" t="s">
        <v>91</v>
      </c>
      <c r="T353" s="205">
        <v>0</v>
      </c>
      <c r="U353" s="203" t="s">
        <v>8434</v>
      </c>
      <c r="V353" s="203" t="s">
        <v>8439</v>
      </c>
      <c r="W353" s="198" t="s">
        <v>92</v>
      </c>
      <c r="X353" s="198" t="s">
        <v>54</v>
      </c>
    </row>
    <row r="354" spans="1:26" s="198" customFormat="1" x14ac:dyDescent="0.35">
      <c r="A354" s="198" t="s">
        <v>66</v>
      </c>
      <c r="B354" s="198" t="s">
        <v>66</v>
      </c>
      <c r="C354" s="199">
        <v>7</v>
      </c>
      <c r="D354" s="200">
        <v>471</v>
      </c>
      <c r="E354" s="201" t="s">
        <v>8484</v>
      </c>
      <c r="F354" s="201" t="s">
        <v>44</v>
      </c>
      <c r="G354" s="201" t="s">
        <v>54</v>
      </c>
      <c r="H354" s="201" t="s">
        <v>65</v>
      </c>
      <c r="I354" s="201" t="s">
        <v>66</v>
      </c>
      <c r="J354" s="202" t="s">
        <v>197</v>
      </c>
      <c r="K354" s="202" t="s">
        <v>1951</v>
      </c>
      <c r="L354" s="203" t="s">
        <v>8023</v>
      </c>
      <c r="M354" s="202" t="s">
        <v>7682</v>
      </c>
      <c r="N354" s="202" t="s">
        <v>457</v>
      </c>
      <c r="O354" s="202" t="s">
        <v>458</v>
      </c>
      <c r="P354" s="202" t="s">
        <v>2378</v>
      </c>
      <c r="Q354" s="203" t="s">
        <v>3407</v>
      </c>
      <c r="R354" s="203" t="s">
        <v>7426</v>
      </c>
      <c r="S354" s="202" t="s">
        <v>91</v>
      </c>
      <c r="T354" s="205">
        <v>0</v>
      </c>
      <c r="U354" s="203" t="s">
        <v>8434</v>
      </c>
      <c r="V354" s="203" t="s">
        <v>8439</v>
      </c>
      <c r="W354" s="198" t="s">
        <v>92</v>
      </c>
      <c r="X354" s="198" t="s">
        <v>54</v>
      </c>
    </row>
    <row r="355" spans="1:26" s="198" customFormat="1" x14ac:dyDescent="0.35">
      <c r="A355" s="198" t="s">
        <v>66</v>
      </c>
      <c r="B355" s="198" t="s">
        <v>66</v>
      </c>
      <c r="C355" s="199">
        <v>8</v>
      </c>
      <c r="D355" s="200">
        <v>472</v>
      </c>
      <c r="E355" s="201" t="s">
        <v>8484</v>
      </c>
      <c r="F355" s="201" t="s">
        <v>44</v>
      </c>
      <c r="G355" s="201" t="s">
        <v>54</v>
      </c>
      <c r="H355" s="201" t="s">
        <v>65</v>
      </c>
      <c r="I355" s="201" t="s">
        <v>66</v>
      </c>
      <c r="J355" s="202" t="s">
        <v>199</v>
      </c>
      <c r="K355" s="202" t="s">
        <v>1952</v>
      </c>
      <c r="L355" s="203" t="s">
        <v>2135</v>
      </c>
      <c r="M355" s="202" t="s">
        <v>7596</v>
      </c>
      <c r="N355" s="202" t="s">
        <v>461</v>
      </c>
      <c r="O355" s="202" t="s">
        <v>462</v>
      </c>
      <c r="P355" s="202" t="s">
        <v>2135</v>
      </c>
      <c r="Q355" s="203" t="s">
        <v>3396</v>
      </c>
      <c r="R355" s="203" t="s">
        <v>7426</v>
      </c>
      <c r="S355" s="202" t="s">
        <v>91</v>
      </c>
      <c r="T355" s="205">
        <v>0</v>
      </c>
      <c r="U355" s="203" t="s">
        <v>8434</v>
      </c>
      <c r="V355" s="203" t="s">
        <v>8439</v>
      </c>
      <c r="W355" s="198" t="s">
        <v>92</v>
      </c>
      <c r="X355" s="198" t="s">
        <v>54</v>
      </c>
    </row>
    <row r="356" spans="1:26" s="198" customFormat="1" ht="16.5" x14ac:dyDescent="0.35">
      <c r="A356" s="198" t="s">
        <v>66</v>
      </c>
      <c r="B356" s="198" t="s">
        <v>66</v>
      </c>
      <c r="C356" s="199">
        <v>9</v>
      </c>
      <c r="D356" s="200">
        <v>473</v>
      </c>
      <c r="E356" s="201" t="s">
        <v>8484</v>
      </c>
      <c r="F356" s="201" t="s">
        <v>44</v>
      </c>
      <c r="G356" s="201" t="s">
        <v>54</v>
      </c>
      <c r="H356" s="201" t="s">
        <v>65</v>
      </c>
      <c r="I356" s="201" t="s">
        <v>66</v>
      </c>
      <c r="J356" s="203" t="s">
        <v>2772</v>
      </c>
      <c r="K356" s="203" t="s">
        <v>8952</v>
      </c>
      <c r="L356" s="203" t="s">
        <v>8020</v>
      </c>
      <c r="M356" s="203" t="s">
        <v>7683</v>
      </c>
      <c r="N356" s="203" t="s">
        <v>3204</v>
      </c>
      <c r="O356" s="203" t="s">
        <v>2975</v>
      </c>
      <c r="P356" s="203"/>
      <c r="Q356" s="203" t="s">
        <v>7427</v>
      </c>
      <c r="R356" s="203"/>
      <c r="S356" s="203" t="s">
        <v>7406</v>
      </c>
      <c r="T356" s="205">
        <v>0</v>
      </c>
      <c r="U356" s="203" t="s">
        <v>8434</v>
      </c>
      <c r="V356" s="203" t="s">
        <v>8439</v>
      </c>
      <c r="W356" s="198" t="s">
        <v>2281</v>
      </c>
      <c r="X356" s="198" t="s">
        <v>54</v>
      </c>
    </row>
    <row r="357" spans="1:26" s="198" customFormat="1" x14ac:dyDescent="0.35">
      <c r="A357" s="198" t="s">
        <v>66</v>
      </c>
      <c r="B357" s="198" t="s">
        <v>66</v>
      </c>
      <c r="C357" s="199">
        <v>10</v>
      </c>
      <c r="D357" s="200">
        <v>474</v>
      </c>
      <c r="E357" s="201" t="s">
        <v>8484</v>
      </c>
      <c r="F357" s="201" t="s">
        <v>44</v>
      </c>
      <c r="G357" s="201" t="s">
        <v>54</v>
      </c>
      <c r="H357" s="201" t="s">
        <v>65</v>
      </c>
      <c r="I357" s="201" t="s">
        <v>66</v>
      </c>
      <c r="J357" s="203" t="s">
        <v>2773</v>
      </c>
      <c r="K357" s="203" t="s">
        <v>3255</v>
      </c>
      <c r="L357" s="203" t="s">
        <v>8021</v>
      </c>
      <c r="M357" s="203" t="s">
        <v>7684</v>
      </c>
      <c r="N357" s="203" t="s">
        <v>3205</v>
      </c>
      <c r="O357" s="203" t="s">
        <v>2976</v>
      </c>
      <c r="P357" s="203"/>
      <c r="Q357" s="203" t="s">
        <v>7427</v>
      </c>
      <c r="R357" s="203"/>
      <c r="S357" s="203" t="s">
        <v>7406</v>
      </c>
      <c r="T357" s="205">
        <v>0</v>
      </c>
      <c r="U357" s="203" t="s">
        <v>8434</v>
      </c>
      <c r="V357" s="203" t="s">
        <v>8439</v>
      </c>
      <c r="W357" s="198" t="s">
        <v>262</v>
      </c>
      <c r="X357" s="198" t="s">
        <v>54</v>
      </c>
    </row>
    <row r="358" spans="1:26" s="198" customFormat="1" x14ac:dyDescent="0.35">
      <c r="A358" s="198" t="s">
        <v>66</v>
      </c>
      <c r="B358" s="198" t="s">
        <v>66</v>
      </c>
      <c r="C358" s="199">
        <v>11</v>
      </c>
      <c r="D358" s="200">
        <v>475</v>
      </c>
      <c r="E358" s="201" t="s">
        <v>8484</v>
      </c>
      <c r="F358" s="201" t="s">
        <v>44</v>
      </c>
      <c r="G358" s="201" t="s">
        <v>54</v>
      </c>
      <c r="H358" s="201" t="s">
        <v>65</v>
      </c>
      <c r="I358" s="201" t="s">
        <v>66</v>
      </c>
      <c r="J358" s="202" t="s">
        <v>200</v>
      </c>
      <c r="K358" s="202" t="s">
        <v>1894</v>
      </c>
      <c r="L358" s="203" t="s">
        <v>8024</v>
      </c>
      <c r="M358" s="202" t="s">
        <v>2206</v>
      </c>
      <c r="N358" s="203" t="s">
        <v>3206</v>
      </c>
      <c r="O358" s="202" t="s">
        <v>463</v>
      </c>
      <c r="P358" s="202" t="s">
        <v>2380</v>
      </c>
      <c r="Q358" s="203" t="s">
        <v>7427</v>
      </c>
      <c r="R358" s="203"/>
      <c r="S358" s="203" t="s">
        <v>7406</v>
      </c>
      <c r="T358" s="205">
        <v>0</v>
      </c>
      <c r="U358" s="203" t="s">
        <v>8434</v>
      </c>
      <c r="V358" s="203" t="s">
        <v>8439</v>
      </c>
      <c r="W358" s="198" t="s">
        <v>195</v>
      </c>
      <c r="X358" s="198" t="s">
        <v>54</v>
      </c>
    </row>
    <row r="359" spans="1:26" s="198" customFormat="1" x14ac:dyDescent="0.35">
      <c r="A359" s="198" t="s">
        <v>66</v>
      </c>
      <c r="B359" s="198" t="s">
        <v>66</v>
      </c>
      <c r="C359" s="199">
        <v>12</v>
      </c>
      <c r="D359" s="200">
        <v>476</v>
      </c>
      <c r="E359" s="201" t="s">
        <v>8484</v>
      </c>
      <c r="F359" s="201" t="s">
        <v>44</v>
      </c>
      <c r="G359" s="201" t="s">
        <v>54</v>
      </c>
      <c r="H359" s="201" t="s">
        <v>65</v>
      </c>
      <c r="I359" s="201" t="s">
        <v>66</v>
      </c>
      <c r="J359" s="202" t="s">
        <v>201</v>
      </c>
      <c r="K359" s="202" t="s">
        <v>1895</v>
      </c>
      <c r="L359" s="203" t="s">
        <v>8025</v>
      </c>
      <c r="M359" s="202" t="s">
        <v>2207</v>
      </c>
      <c r="N359" s="203" t="s">
        <v>3207</v>
      </c>
      <c r="O359" s="202" t="s">
        <v>464</v>
      </c>
      <c r="P359" s="202" t="s">
        <v>2381</v>
      </c>
      <c r="Q359" s="203" t="s">
        <v>7427</v>
      </c>
      <c r="R359" s="203"/>
      <c r="S359" s="203" t="s">
        <v>7406</v>
      </c>
      <c r="T359" s="205">
        <v>0</v>
      </c>
      <c r="U359" s="203" t="s">
        <v>8434</v>
      </c>
      <c r="V359" s="203" t="s">
        <v>8439</v>
      </c>
      <c r="W359" s="198" t="s">
        <v>195</v>
      </c>
      <c r="X359" s="198" t="s">
        <v>54</v>
      </c>
    </row>
    <row r="360" spans="1:26" s="198" customFormat="1" x14ac:dyDescent="0.35">
      <c r="A360" s="198" t="s">
        <v>66</v>
      </c>
      <c r="B360" s="198" t="s">
        <v>66</v>
      </c>
      <c r="C360" s="199">
        <v>14</v>
      </c>
      <c r="D360" s="200">
        <v>477</v>
      </c>
      <c r="E360" s="201" t="s">
        <v>8484</v>
      </c>
      <c r="F360" s="201" t="s">
        <v>44</v>
      </c>
      <c r="G360" s="201" t="s">
        <v>54</v>
      </c>
      <c r="H360" s="201" t="s">
        <v>65</v>
      </c>
      <c r="I360" s="201" t="s">
        <v>66</v>
      </c>
      <c r="J360" s="203" t="s">
        <v>2774</v>
      </c>
      <c r="K360" s="203" t="s">
        <v>3257</v>
      </c>
      <c r="L360" s="203" t="s">
        <v>8026</v>
      </c>
      <c r="M360" s="203" t="s">
        <v>7685</v>
      </c>
      <c r="N360" s="203" t="s">
        <v>3208</v>
      </c>
      <c r="O360" s="203" t="s">
        <v>2977</v>
      </c>
      <c r="P360" s="203"/>
      <c r="Q360" s="203" t="s">
        <v>3554</v>
      </c>
      <c r="R360" s="203" t="s">
        <v>7426</v>
      </c>
      <c r="S360" s="203" t="s">
        <v>91</v>
      </c>
      <c r="T360" s="205">
        <v>0</v>
      </c>
      <c r="U360" s="203" t="s">
        <v>8434</v>
      </c>
      <c r="V360" s="203" t="s">
        <v>8439</v>
      </c>
      <c r="W360" s="198" t="s">
        <v>92</v>
      </c>
      <c r="X360" s="198" t="s">
        <v>54</v>
      </c>
    </row>
    <row r="361" spans="1:26" s="198" customFormat="1" x14ac:dyDescent="0.35">
      <c r="A361" s="198" t="s">
        <v>66</v>
      </c>
      <c r="B361" s="198" t="s">
        <v>66</v>
      </c>
      <c r="C361" s="199">
        <v>15</v>
      </c>
      <c r="D361" s="200">
        <v>478</v>
      </c>
      <c r="E361" s="201" t="s">
        <v>8484</v>
      </c>
      <c r="F361" s="201" t="s">
        <v>44</v>
      </c>
      <c r="G361" s="201" t="s">
        <v>54</v>
      </c>
      <c r="H361" s="201" t="s">
        <v>65</v>
      </c>
      <c r="I361" s="201" t="s">
        <v>66</v>
      </c>
      <c r="J361" s="203" t="s">
        <v>2775</v>
      </c>
      <c r="K361" s="203" t="s">
        <v>3256</v>
      </c>
      <c r="L361" s="203" t="s">
        <v>8027</v>
      </c>
      <c r="M361" s="203" t="s">
        <v>7686</v>
      </c>
      <c r="N361" s="203" t="s">
        <v>3209</v>
      </c>
      <c r="O361" s="203" t="s">
        <v>2978</v>
      </c>
      <c r="P361" s="203"/>
      <c r="Q361" s="203" t="s">
        <v>7427</v>
      </c>
      <c r="R361" s="203"/>
      <c r="S361" s="203" t="s">
        <v>7406</v>
      </c>
      <c r="T361" s="205">
        <v>0</v>
      </c>
      <c r="U361" s="203" t="s">
        <v>8434</v>
      </c>
      <c r="V361" s="203" t="s">
        <v>8439</v>
      </c>
      <c r="W361" s="198" t="s">
        <v>156</v>
      </c>
      <c r="X361" s="198" t="s">
        <v>54</v>
      </c>
    </row>
    <row r="362" spans="1:26" s="198" customFormat="1" x14ac:dyDescent="0.35">
      <c r="A362" s="198" t="s">
        <v>66</v>
      </c>
      <c r="B362" s="198" t="s">
        <v>66</v>
      </c>
      <c r="C362" s="200">
        <v>16</v>
      </c>
      <c r="D362" s="200">
        <v>479</v>
      </c>
      <c r="E362" s="201" t="s">
        <v>8484</v>
      </c>
      <c r="F362" s="201" t="s">
        <v>44</v>
      </c>
      <c r="G362" s="201" t="s">
        <v>54</v>
      </c>
      <c r="H362" s="201" t="s">
        <v>65</v>
      </c>
      <c r="I362" s="201" t="s">
        <v>66</v>
      </c>
      <c r="J362" s="202" t="s">
        <v>8598</v>
      </c>
      <c r="K362" s="202" t="s">
        <v>1893</v>
      </c>
      <c r="L362" s="203" t="s">
        <v>8034</v>
      </c>
      <c r="M362" s="202" t="s">
        <v>2162</v>
      </c>
      <c r="N362" s="202" t="s">
        <v>8599</v>
      </c>
      <c r="O362" s="202"/>
      <c r="P362" s="202"/>
      <c r="Q362" s="203" t="s">
        <v>7427</v>
      </c>
      <c r="R362" s="203"/>
      <c r="S362" s="202" t="s">
        <v>91</v>
      </c>
      <c r="T362" s="205">
        <v>0</v>
      </c>
      <c r="U362" s="203" t="s">
        <v>8434</v>
      </c>
      <c r="V362" s="203" t="s">
        <v>8439</v>
      </c>
      <c r="W362" s="198" t="s">
        <v>91</v>
      </c>
      <c r="X362" s="198" t="s">
        <v>54</v>
      </c>
    </row>
    <row r="363" spans="1:26" s="198" customFormat="1" x14ac:dyDescent="0.35">
      <c r="A363" s="198" t="s">
        <v>65</v>
      </c>
      <c r="B363" s="198" t="s">
        <v>65</v>
      </c>
      <c r="C363" s="199">
        <v>0</v>
      </c>
      <c r="D363" s="200">
        <v>461</v>
      </c>
      <c r="E363" s="201" t="s">
        <v>8485</v>
      </c>
      <c r="F363" s="201" t="s">
        <v>44</v>
      </c>
      <c r="G363" s="201" t="s">
        <v>54</v>
      </c>
      <c r="H363" s="201" t="s">
        <v>65</v>
      </c>
      <c r="I363" s="201"/>
      <c r="J363" s="202" t="s">
        <v>129</v>
      </c>
      <c r="K363" s="202" t="s">
        <v>2312</v>
      </c>
      <c r="L363" s="203" t="s">
        <v>8031</v>
      </c>
      <c r="M363" s="202" t="s">
        <v>2136</v>
      </c>
      <c r="N363" s="202" t="s">
        <v>344</v>
      </c>
      <c r="O363" s="202" t="s">
        <v>345</v>
      </c>
      <c r="P363" s="202" t="s">
        <v>2327</v>
      </c>
      <c r="Q363" s="203" t="s">
        <v>7427</v>
      </c>
      <c r="R363" s="203"/>
      <c r="S363" s="198" t="s">
        <v>7407</v>
      </c>
      <c r="T363" s="200" t="s">
        <v>8433</v>
      </c>
      <c r="U363" s="198" t="s">
        <v>8435</v>
      </c>
      <c r="V363" s="198" t="s">
        <v>8438</v>
      </c>
      <c r="W363" s="198" t="s">
        <v>100</v>
      </c>
      <c r="X363" s="198" t="s">
        <v>54</v>
      </c>
    </row>
    <row r="364" spans="1:26" s="198" customFormat="1" x14ac:dyDescent="0.35">
      <c r="A364" s="206" t="s">
        <v>65</v>
      </c>
      <c r="B364" s="206" t="s">
        <v>65</v>
      </c>
      <c r="C364" s="199">
        <v>1</v>
      </c>
      <c r="D364" s="199">
        <v>0</v>
      </c>
      <c r="E364" s="207"/>
      <c r="F364" s="207"/>
      <c r="G364" s="207"/>
      <c r="H364" s="207"/>
      <c r="I364" s="207"/>
      <c r="J364" s="210" t="s">
        <v>8613</v>
      </c>
      <c r="K364" s="209" t="s">
        <v>1921</v>
      </c>
      <c r="L364" s="209" t="s">
        <v>2120</v>
      </c>
      <c r="M364" s="208" t="s">
        <v>7625</v>
      </c>
      <c r="N364" s="208" t="s">
        <v>6641</v>
      </c>
      <c r="O364" s="208" t="s">
        <v>278</v>
      </c>
      <c r="P364" s="208" t="s">
        <v>2301</v>
      </c>
      <c r="Q364" s="209" t="s">
        <v>7427</v>
      </c>
      <c r="R364" s="209"/>
      <c r="S364" s="208" t="s">
        <v>91</v>
      </c>
      <c r="T364" s="216" t="s">
        <v>8433</v>
      </c>
      <c r="U364" s="209" t="s">
        <v>8435</v>
      </c>
      <c r="V364" s="209" t="s">
        <v>8438</v>
      </c>
      <c r="W364" s="206" t="s">
        <v>91</v>
      </c>
      <c r="X364" s="206" t="s">
        <v>54</v>
      </c>
      <c r="Y364" s="206"/>
      <c r="Z364" s="206"/>
    </row>
    <row r="365" spans="1:26" s="198" customFormat="1" x14ac:dyDescent="0.35">
      <c r="A365" s="206" t="s">
        <v>65</v>
      </c>
      <c r="B365" s="206" t="s">
        <v>65</v>
      </c>
      <c r="C365" s="199">
        <v>1</v>
      </c>
      <c r="D365" s="199">
        <v>0</v>
      </c>
      <c r="E365" s="207"/>
      <c r="F365" s="207"/>
      <c r="G365" s="207"/>
      <c r="H365" s="207"/>
      <c r="I365" s="207"/>
      <c r="J365" s="210" t="s">
        <v>8964</v>
      </c>
      <c r="K365" s="209" t="s">
        <v>8851</v>
      </c>
      <c r="L365" s="209"/>
      <c r="M365" s="208"/>
      <c r="N365" s="208" t="s">
        <v>8845</v>
      </c>
      <c r="O365" s="208" t="s">
        <v>8846</v>
      </c>
      <c r="P365" s="208"/>
      <c r="Q365" s="209" t="s">
        <v>7427</v>
      </c>
      <c r="R365" s="209"/>
      <c r="S365" s="208" t="s">
        <v>7407</v>
      </c>
      <c r="T365" s="216" t="s">
        <v>8433</v>
      </c>
      <c r="U365" s="209" t="s">
        <v>8435</v>
      </c>
      <c r="V365" s="209" t="s">
        <v>8438</v>
      </c>
      <c r="W365" s="206" t="s">
        <v>91</v>
      </c>
      <c r="X365" s="206" t="s">
        <v>54</v>
      </c>
      <c r="Y365" s="206"/>
      <c r="Z365" s="206"/>
    </row>
    <row r="366" spans="1:26" s="206" customFormat="1" x14ac:dyDescent="0.35">
      <c r="A366" s="206" t="s">
        <v>65</v>
      </c>
      <c r="B366" s="206" t="s">
        <v>65</v>
      </c>
      <c r="C366" s="199">
        <v>1</v>
      </c>
      <c r="D366" s="199">
        <v>0</v>
      </c>
      <c r="E366" s="207"/>
      <c r="F366" s="207"/>
      <c r="G366" s="207"/>
      <c r="H366" s="207"/>
      <c r="I366" s="207"/>
      <c r="J366" s="208" t="s">
        <v>116</v>
      </c>
      <c r="K366" s="208" t="s">
        <v>8852</v>
      </c>
      <c r="L366" s="208" t="s">
        <v>8334</v>
      </c>
      <c r="M366" s="208" t="s">
        <v>2136</v>
      </c>
      <c r="N366" s="208" t="s">
        <v>318</v>
      </c>
      <c r="O366" s="208" t="s">
        <v>319</v>
      </c>
      <c r="P366" s="208" t="s">
        <v>2204</v>
      </c>
      <c r="Q366" s="209" t="s">
        <v>7427</v>
      </c>
      <c r="R366" s="209"/>
      <c r="S366" s="206" t="s">
        <v>7407</v>
      </c>
      <c r="T366" s="216" t="s">
        <v>8433</v>
      </c>
      <c r="U366" s="209" t="s">
        <v>8435</v>
      </c>
      <c r="V366" s="209" t="s">
        <v>8438</v>
      </c>
      <c r="W366" s="206" t="s">
        <v>91</v>
      </c>
      <c r="X366" s="206" t="s">
        <v>54</v>
      </c>
    </row>
    <row r="367" spans="1:26" s="198" customFormat="1" x14ac:dyDescent="0.35">
      <c r="A367" s="198" t="s">
        <v>65</v>
      </c>
      <c r="B367" s="198" t="s">
        <v>65</v>
      </c>
      <c r="C367" s="199">
        <v>3</v>
      </c>
      <c r="D367" s="200">
        <v>462</v>
      </c>
      <c r="E367" s="201" t="s">
        <v>8485</v>
      </c>
      <c r="F367" s="201" t="s">
        <v>44</v>
      </c>
      <c r="G367" s="201" t="s">
        <v>54</v>
      </c>
      <c r="H367" s="201" t="s">
        <v>65</v>
      </c>
      <c r="I367" s="201"/>
      <c r="J367" s="202" t="s">
        <v>193</v>
      </c>
      <c r="K367" s="202" t="s">
        <v>8953</v>
      </c>
      <c r="L367" s="203" t="s">
        <v>8032</v>
      </c>
      <c r="M367" s="202" t="s">
        <v>7687</v>
      </c>
      <c r="N367" s="202" t="s">
        <v>450</v>
      </c>
      <c r="O367" s="202" t="s">
        <v>451</v>
      </c>
      <c r="P367" s="202" t="s">
        <v>2374</v>
      </c>
      <c r="Q367" s="203" t="s">
        <v>7427</v>
      </c>
      <c r="R367" s="203"/>
      <c r="S367" s="202" t="s">
        <v>91</v>
      </c>
      <c r="T367" s="205" t="s">
        <v>8433</v>
      </c>
      <c r="U367" s="203" t="s">
        <v>8434</v>
      </c>
      <c r="V367" s="203" t="s">
        <v>8438</v>
      </c>
      <c r="W367" s="198" t="s">
        <v>91</v>
      </c>
      <c r="X367" s="198" t="s">
        <v>54</v>
      </c>
    </row>
    <row r="368" spans="1:26" s="198" customFormat="1" x14ac:dyDescent="0.35">
      <c r="A368" s="198" t="s">
        <v>65</v>
      </c>
      <c r="B368" s="198" t="s">
        <v>65</v>
      </c>
      <c r="C368" s="199">
        <v>4</v>
      </c>
      <c r="D368" s="200">
        <v>463</v>
      </c>
      <c r="E368" s="201" t="s">
        <v>8485</v>
      </c>
      <c r="F368" s="201" t="s">
        <v>44</v>
      </c>
      <c r="G368" s="201" t="s">
        <v>54</v>
      </c>
      <c r="H368" s="201" t="s">
        <v>65</v>
      </c>
      <c r="I368" s="201"/>
      <c r="J368" s="203" t="s">
        <v>2769</v>
      </c>
      <c r="K368" s="203" t="s">
        <v>3258</v>
      </c>
      <c r="L368" s="203" t="s">
        <v>8033</v>
      </c>
      <c r="M368" s="203" t="s">
        <v>7688</v>
      </c>
      <c r="N368" s="203" t="s">
        <v>3201</v>
      </c>
      <c r="O368" s="203" t="s">
        <v>2972</v>
      </c>
      <c r="P368" s="203"/>
      <c r="Q368" s="203" t="s">
        <v>7427</v>
      </c>
      <c r="R368" s="203"/>
      <c r="S368" s="203" t="s">
        <v>91</v>
      </c>
      <c r="T368" s="205">
        <v>0</v>
      </c>
      <c r="U368" s="203" t="s">
        <v>8434</v>
      </c>
      <c r="V368" s="203" t="s">
        <v>8439</v>
      </c>
      <c r="W368" s="198" t="s">
        <v>91</v>
      </c>
      <c r="X368" s="198" t="s">
        <v>54</v>
      </c>
    </row>
    <row r="369" spans="1:26" x14ac:dyDescent="0.35">
      <c r="A369" s="147" t="s">
        <v>62</v>
      </c>
      <c r="B369" s="147" t="s">
        <v>62</v>
      </c>
      <c r="C369" s="185">
        <v>1</v>
      </c>
      <c r="D369" s="185">
        <v>0</v>
      </c>
      <c r="E369" s="161"/>
      <c r="F369" s="161"/>
      <c r="G369" s="161"/>
      <c r="H369" s="161"/>
      <c r="I369" s="161"/>
      <c r="J369" s="158" t="s">
        <v>8613</v>
      </c>
      <c r="K369" s="177" t="s">
        <v>1921</v>
      </c>
      <c r="L369" s="162" t="s">
        <v>2120</v>
      </c>
      <c r="M369" s="163" t="s">
        <v>7625</v>
      </c>
      <c r="N369" s="163" t="s">
        <v>6641</v>
      </c>
      <c r="O369" s="163" t="s">
        <v>278</v>
      </c>
      <c r="P369" s="163" t="s">
        <v>2301</v>
      </c>
      <c r="Q369" s="177" t="s">
        <v>7427</v>
      </c>
      <c r="R369" s="177"/>
      <c r="S369" s="163" t="s">
        <v>91</v>
      </c>
      <c r="T369" s="178" t="s">
        <v>8433</v>
      </c>
      <c r="U369" s="177" t="s">
        <v>8435</v>
      </c>
      <c r="V369" s="177" t="s">
        <v>8438</v>
      </c>
      <c r="W369" s="147" t="s">
        <v>91</v>
      </c>
      <c r="X369" s="206" t="s">
        <v>54</v>
      </c>
      <c r="Y369" s="147"/>
      <c r="Z369" s="147"/>
    </row>
    <row r="370" spans="1:26" x14ac:dyDescent="0.35">
      <c r="A370" s="147" t="s">
        <v>62</v>
      </c>
      <c r="B370" s="147" t="s">
        <v>62</v>
      </c>
      <c r="C370" s="185">
        <v>1</v>
      </c>
      <c r="D370" s="185">
        <v>0</v>
      </c>
      <c r="E370" s="161"/>
      <c r="F370" s="161"/>
      <c r="G370" s="161"/>
      <c r="H370" s="161"/>
      <c r="I370" s="161"/>
      <c r="J370" s="158" t="s">
        <v>8964</v>
      </c>
      <c r="K370" s="177" t="s">
        <v>8851</v>
      </c>
      <c r="L370" s="162"/>
      <c r="M370" s="163"/>
      <c r="N370" s="163" t="s">
        <v>8845</v>
      </c>
      <c r="O370" s="163" t="s">
        <v>8846</v>
      </c>
      <c r="P370" s="163"/>
      <c r="Q370" s="177" t="s">
        <v>7427</v>
      </c>
      <c r="R370" s="177"/>
      <c r="S370" s="163" t="s">
        <v>7407</v>
      </c>
      <c r="T370" s="178" t="s">
        <v>8433</v>
      </c>
      <c r="U370" s="177" t="s">
        <v>8435</v>
      </c>
      <c r="V370" s="177" t="s">
        <v>8438</v>
      </c>
      <c r="W370" s="147" t="s">
        <v>91</v>
      </c>
      <c r="X370" s="206" t="s">
        <v>54</v>
      </c>
      <c r="Y370" s="147"/>
      <c r="Z370" s="147"/>
    </row>
    <row r="371" spans="1:26" s="147" customFormat="1" x14ac:dyDescent="0.35">
      <c r="A371" s="147" t="s">
        <v>62</v>
      </c>
      <c r="B371" s="147" t="s">
        <v>62</v>
      </c>
      <c r="C371" s="185">
        <v>1</v>
      </c>
      <c r="D371" s="185">
        <v>0</v>
      </c>
      <c r="E371" s="161"/>
      <c r="F371" s="161"/>
      <c r="G371" s="161"/>
      <c r="H371" s="161"/>
      <c r="I371" s="161"/>
      <c r="J371" s="163" t="s">
        <v>116</v>
      </c>
      <c r="K371" s="163" t="s">
        <v>8852</v>
      </c>
      <c r="L371" s="163" t="s">
        <v>8334</v>
      </c>
      <c r="M371" s="163" t="s">
        <v>2136</v>
      </c>
      <c r="N371" s="163" t="s">
        <v>318</v>
      </c>
      <c r="O371" s="163" t="s">
        <v>319</v>
      </c>
      <c r="P371" s="163" t="s">
        <v>2204</v>
      </c>
      <c r="Q371" s="177" t="s">
        <v>7427</v>
      </c>
      <c r="R371" s="177"/>
      <c r="S371" s="147" t="s">
        <v>7407</v>
      </c>
      <c r="T371" s="178" t="s">
        <v>8433</v>
      </c>
      <c r="U371" s="177" t="s">
        <v>8435</v>
      </c>
      <c r="V371" s="177" t="s">
        <v>8438</v>
      </c>
      <c r="W371" s="147" t="s">
        <v>91</v>
      </c>
      <c r="X371" s="206" t="s">
        <v>54</v>
      </c>
    </row>
    <row r="372" spans="1:26" x14ac:dyDescent="0.35">
      <c r="A372" t="s">
        <v>62</v>
      </c>
      <c r="B372" t="s">
        <v>62</v>
      </c>
      <c r="C372" s="185">
        <v>2</v>
      </c>
      <c r="D372" s="9">
        <v>298</v>
      </c>
      <c r="E372" s="12" t="s">
        <v>8488</v>
      </c>
      <c r="F372" s="12" t="s">
        <v>44</v>
      </c>
      <c r="G372" s="12" t="s">
        <v>54</v>
      </c>
      <c r="H372" s="12" t="s">
        <v>61</v>
      </c>
      <c r="I372" s="12" t="s">
        <v>62</v>
      </c>
      <c r="J372" s="153" t="s">
        <v>123</v>
      </c>
      <c r="K372" s="20" t="s">
        <v>1948</v>
      </c>
      <c r="L372" s="155" t="s">
        <v>8085</v>
      </c>
      <c r="M372" s="153" t="s">
        <v>7583</v>
      </c>
      <c r="N372" s="153" t="s">
        <v>332</v>
      </c>
      <c r="O372" s="153" t="s">
        <v>422</v>
      </c>
      <c r="P372" s="153" t="s">
        <v>2360</v>
      </c>
      <c r="Q372" s="20" t="s">
        <v>7427</v>
      </c>
      <c r="R372" s="20"/>
      <c r="S372" t="s">
        <v>7407</v>
      </c>
      <c r="T372" s="9" t="s">
        <v>8433</v>
      </c>
      <c r="U372" t="s">
        <v>8435</v>
      </c>
      <c r="V372" t="s">
        <v>8438</v>
      </c>
      <c r="W372" t="s">
        <v>100</v>
      </c>
      <c r="X372" s="198" t="s">
        <v>54</v>
      </c>
    </row>
    <row r="373" spans="1:26" x14ac:dyDescent="0.35">
      <c r="A373" t="s">
        <v>62</v>
      </c>
      <c r="B373" t="s">
        <v>62</v>
      </c>
      <c r="C373" s="185">
        <v>4</v>
      </c>
      <c r="D373" s="9">
        <v>299</v>
      </c>
      <c r="E373" s="12" t="s">
        <v>8488</v>
      </c>
      <c r="F373" s="12" t="s">
        <v>44</v>
      </c>
      <c r="G373" s="12" t="s">
        <v>54</v>
      </c>
      <c r="H373" s="12" t="s">
        <v>61</v>
      </c>
      <c r="I373" s="12" t="s">
        <v>62</v>
      </c>
      <c r="J373" s="153" t="s">
        <v>177</v>
      </c>
      <c r="K373" s="20" t="s">
        <v>2053</v>
      </c>
      <c r="L373" s="20" t="s">
        <v>8096</v>
      </c>
      <c r="M373" s="153" t="s">
        <v>7512</v>
      </c>
      <c r="N373" s="153" t="s">
        <v>420</v>
      </c>
      <c r="O373" s="153" t="s">
        <v>421</v>
      </c>
      <c r="P373" s="153" t="s">
        <v>2359</v>
      </c>
      <c r="Q373" s="20" t="s">
        <v>7427</v>
      </c>
      <c r="R373" s="20"/>
      <c r="S373" s="153" t="s">
        <v>153</v>
      </c>
      <c r="T373" s="154" t="s">
        <v>8433</v>
      </c>
      <c r="U373" s="20" t="s">
        <v>8434</v>
      </c>
      <c r="V373" s="20" t="s">
        <v>8438</v>
      </c>
      <c r="W373" t="s">
        <v>153</v>
      </c>
      <c r="X373" s="198" t="s">
        <v>54</v>
      </c>
    </row>
    <row r="374" spans="1:26" x14ac:dyDescent="0.35">
      <c r="A374" s="155" t="s">
        <v>62</v>
      </c>
      <c r="B374" s="155" t="s">
        <v>62</v>
      </c>
      <c r="C374" s="185">
        <v>-99</v>
      </c>
      <c r="D374" s="9">
        <v>300</v>
      </c>
      <c r="E374" s="12" t="s">
        <v>8488</v>
      </c>
      <c r="F374" s="12" t="s">
        <v>44</v>
      </c>
      <c r="G374" s="12" t="s">
        <v>54</v>
      </c>
      <c r="H374" s="12" t="s">
        <v>61</v>
      </c>
      <c r="I374" s="12" t="s">
        <v>62</v>
      </c>
      <c r="J374" s="155" t="s">
        <v>6612</v>
      </c>
      <c r="L374" s="155"/>
      <c r="N374" s="155" t="s">
        <v>6690</v>
      </c>
      <c r="O374" s="155" t="s">
        <v>6691</v>
      </c>
      <c r="Q374" s="155" t="s">
        <v>7427</v>
      </c>
      <c r="R374" s="155"/>
      <c r="S374" s="155" t="s">
        <v>7408</v>
      </c>
      <c r="T374" s="170"/>
      <c r="U374" s="155"/>
      <c r="V374" s="155"/>
      <c r="W374" s="183" t="s">
        <v>3936</v>
      </c>
      <c r="X374" s="198" t="s">
        <v>54</v>
      </c>
      <c r="Y374" s="173"/>
    </row>
    <row r="375" spans="1:26" x14ac:dyDescent="0.35">
      <c r="A375" s="155" t="s">
        <v>62</v>
      </c>
      <c r="B375" s="155" t="s">
        <v>62</v>
      </c>
      <c r="C375" s="185">
        <v>-99</v>
      </c>
      <c r="D375" s="9">
        <v>301</v>
      </c>
      <c r="E375" s="12" t="s">
        <v>8488</v>
      </c>
      <c r="F375" s="12" t="s">
        <v>44</v>
      </c>
      <c r="G375" s="12" t="s">
        <v>54</v>
      </c>
      <c r="H375" s="12" t="s">
        <v>61</v>
      </c>
      <c r="I375" s="12" t="s">
        <v>62</v>
      </c>
      <c r="J375" s="155" t="s">
        <v>6613</v>
      </c>
      <c r="L375" s="155"/>
      <c r="N375" s="155" t="s">
        <v>6692</v>
      </c>
      <c r="O375" s="155" t="s">
        <v>6693</v>
      </c>
      <c r="Q375" s="155" t="s">
        <v>7427</v>
      </c>
      <c r="R375" s="155"/>
      <c r="S375" s="155" t="s">
        <v>7407</v>
      </c>
      <c r="T375" s="170"/>
      <c r="U375" s="155"/>
      <c r="V375" s="155"/>
      <c r="W375" s="183" t="s">
        <v>7410</v>
      </c>
      <c r="X375" s="198" t="s">
        <v>54</v>
      </c>
      <c r="Y375" s="173"/>
    </row>
    <row r="376" spans="1:26" x14ac:dyDescent="0.35">
      <c r="A376" t="s">
        <v>62</v>
      </c>
      <c r="B376" t="s">
        <v>62</v>
      </c>
      <c r="C376" s="185">
        <v>5</v>
      </c>
      <c r="D376" s="9">
        <v>302</v>
      </c>
      <c r="E376" s="12" t="s">
        <v>8488</v>
      </c>
      <c r="F376" s="12" t="s">
        <v>44</v>
      </c>
      <c r="G376" s="12" t="s">
        <v>54</v>
      </c>
      <c r="H376" s="12" t="s">
        <v>61</v>
      </c>
      <c r="I376" s="12" t="s">
        <v>62</v>
      </c>
      <c r="J376" s="153" t="s">
        <v>178</v>
      </c>
      <c r="K376" s="20" t="s">
        <v>2048</v>
      </c>
      <c r="L376" s="155" t="s">
        <v>8086</v>
      </c>
      <c r="M376" s="153" t="s">
        <v>7712</v>
      </c>
      <c r="N376" s="153" t="s">
        <v>423</v>
      </c>
      <c r="O376" s="153" t="s">
        <v>424</v>
      </c>
      <c r="P376" s="153" t="s">
        <v>2361</v>
      </c>
      <c r="Q376" s="20" t="s">
        <v>3403</v>
      </c>
      <c r="R376" s="20" t="s">
        <v>7426</v>
      </c>
      <c r="S376" s="153" t="s">
        <v>91</v>
      </c>
      <c r="T376" s="154">
        <v>1</v>
      </c>
      <c r="U376" s="20" t="s">
        <v>8434</v>
      </c>
      <c r="V376" s="20" t="s">
        <v>8439</v>
      </c>
      <c r="W376" t="s">
        <v>92</v>
      </c>
      <c r="X376" s="198" t="s">
        <v>54</v>
      </c>
    </row>
    <row r="377" spans="1:26" x14ac:dyDescent="0.35">
      <c r="A377" t="s">
        <v>62</v>
      </c>
      <c r="B377" t="s">
        <v>62</v>
      </c>
      <c r="C377" s="185">
        <v>6</v>
      </c>
      <c r="D377" s="9">
        <v>303</v>
      </c>
      <c r="E377" s="12" t="s">
        <v>8488</v>
      </c>
      <c r="F377" s="12" t="s">
        <v>44</v>
      </c>
      <c r="G377" s="12" t="s">
        <v>54</v>
      </c>
      <c r="H377" s="12" t="s">
        <v>61</v>
      </c>
      <c r="I377" s="12" t="s">
        <v>62</v>
      </c>
      <c r="J377" s="153" t="s">
        <v>179</v>
      </c>
      <c r="K377" s="20" t="s">
        <v>1886</v>
      </c>
      <c r="L377" s="155" t="s">
        <v>8087</v>
      </c>
      <c r="M377" s="153" t="s">
        <v>2196</v>
      </c>
      <c r="N377" s="153" t="s">
        <v>425</v>
      </c>
      <c r="O377" s="153" t="s">
        <v>426</v>
      </c>
      <c r="P377" s="153" t="s">
        <v>2362</v>
      </c>
      <c r="Q377" s="20" t="s">
        <v>7427</v>
      </c>
      <c r="R377" s="20"/>
      <c r="S377" s="155" t="s">
        <v>7406</v>
      </c>
      <c r="T377" s="170">
        <v>2</v>
      </c>
      <c r="U377" s="155" t="s">
        <v>8434</v>
      </c>
      <c r="V377" s="155" t="s">
        <v>8439</v>
      </c>
      <c r="W377" t="s">
        <v>165</v>
      </c>
      <c r="X377" s="198" t="s">
        <v>54</v>
      </c>
    </row>
    <row r="378" spans="1:26" x14ac:dyDescent="0.35">
      <c r="A378" t="s">
        <v>62</v>
      </c>
      <c r="B378" t="s">
        <v>62</v>
      </c>
      <c r="C378" s="185">
        <v>7</v>
      </c>
      <c r="D378" s="9">
        <v>304</v>
      </c>
      <c r="E378" s="12" t="s">
        <v>8488</v>
      </c>
      <c r="F378" s="12" t="s">
        <v>44</v>
      </c>
      <c r="G378" s="12" t="s">
        <v>54</v>
      </c>
      <c r="H378" s="12" t="s">
        <v>61</v>
      </c>
      <c r="I378" s="12" t="s">
        <v>62</v>
      </c>
      <c r="J378" s="20" t="s">
        <v>2693</v>
      </c>
      <c r="K378" s="155" t="s">
        <v>1883</v>
      </c>
      <c r="L378" s="20" t="s">
        <v>8089</v>
      </c>
      <c r="M378" s="20" t="s">
        <v>8088</v>
      </c>
      <c r="N378" s="20" t="s">
        <v>3120</v>
      </c>
      <c r="O378" s="155" t="s">
        <v>2897</v>
      </c>
      <c r="P378" s="20"/>
      <c r="Q378" s="20" t="s">
        <v>7427</v>
      </c>
      <c r="R378" s="20"/>
      <c r="S378" s="155" t="s">
        <v>7406</v>
      </c>
      <c r="T378" s="170">
        <v>0</v>
      </c>
      <c r="U378" s="155" t="s">
        <v>8434</v>
      </c>
      <c r="V378" s="155" t="s">
        <v>8439</v>
      </c>
      <c r="W378" t="s">
        <v>156</v>
      </c>
      <c r="X378" s="198" t="s">
        <v>54</v>
      </c>
    </row>
    <row r="379" spans="1:26" x14ac:dyDescent="0.35">
      <c r="A379" t="s">
        <v>62</v>
      </c>
      <c r="B379" t="s">
        <v>62</v>
      </c>
      <c r="C379" s="185">
        <v>8</v>
      </c>
      <c r="D379" s="9">
        <v>305</v>
      </c>
      <c r="E379" s="12" t="s">
        <v>8488</v>
      </c>
      <c r="F379" s="12" t="s">
        <v>44</v>
      </c>
      <c r="G379" s="12" t="s">
        <v>54</v>
      </c>
      <c r="H379" s="12" t="s">
        <v>61</v>
      </c>
      <c r="I379" s="12" t="s">
        <v>62</v>
      </c>
      <c r="J379" s="20" t="s">
        <v>2694</v>
      </c>
      <c r="K379" s="155" t="s">
        <v>3288</v>
      </c>
      <c r="L379" s="20" t="s">
        <v>8097</v>
      </c>
      <c r="M379" s="20" t="s">
        <v>7714</v>
      </c>
      <c r="N379" s="20" t="s">
        <v>3121</v>
      </c>
      <c r="O379" s="155" t="s">
        <v>2898</v>
      </c>
      <c r="P379" s="20"/>
      <c r="Q379" s="20" t="s">
        <v>7427</v>
      </c>
      <c r="R379" s="20"/>
      <c r="S379" s="155" t="s">
        <v>7406</v>
      </c>
      <c r="T379" s="170">
        <v>0</v>
      </c>
      <c r="U379" s="155" t="s">
        <v>8434</v>
      </c>
      <c r="V379" s="155" t="s">
        <v>8439</v>
      </c>
      <c r="W379" t="s">
        <v>195</v>
      </c>
      <c r="X379" s="198" t="s">
        <v>54</v>
      </c>
    </row>
    <row r="380" spans="1:26" x14ac:dyDescent="0.35">
      <c r="A380" t="s">
        <v>62</v>
      </c>
      <c r="B380" t="s">
        <v>62</v>
      </c>
      <c r="C380" s="185">
        <v>9</v>
      </c>
      <c r="D380" s="9">
        <v>306</v>
      </c>
      <c r="E380" s="12" t="s">
        <v>8488</v>
      </c>
      <c r="F380" s="12" t="s">
        <v>44</v>
      </c>
      <c r="G380" s="12" t="s">
        <v>54</v>
      </c>
      <c r="H380" s="12" t="s">
        <v>61</v>
      </c>
      <c r="I380" s="12" t="s">
        <v>62</v>
      </c>
      <c r="J380" s="20" t="s">
        <v>2695</v>
      </c>
      <c r="K380" s="155" t="s">
        <v>3289</v>
      </c>
      <c r="L380" s="20" t="s">
        <v>8098</v>
      </c>
      <c r="M380" s="20" t="s">
        <v>7713</v>
      </c>
      <c r="N380" s="20" t="s">
        <v>3122</v>
      </c>
      <c r="O380" s="155" t="s">
        <v>2899</v>
      </c>
      <c r="P380" s="20"/>
      <c r="Q380" s="20" t="s">
        <v>7427</v>
      </c>
      <c r="R380" s="20"/>
      <c r="S380" s="155" t="s">
        <v>7406</v>
      </c>
      <c r="T380" s="170">
        <v>0</v>
      </c>
      <c r="U380" s="155" t="s">
        <v>8434</v>
      </c>
      <c r="V380" s="155" t="s">
        <v>8439</v>
      </c>
      <c r="W380" t="s">
        <v>165</v>
      </c>
      <c r="X380" s="198" t="s">
        <v>54</v>
      </c>
    </row>
    <row r="381" spans="1:26" x14ac:dyDescent="0.35">
      <c r="A381" t="s">
        <v>62</v>
      </c>
      <c r="B381" t="s">
        <v>62</v>
      </c>
      <c r="C381" s="185">
        <v>3</v>
      </c>
      <c r="D381" s="9">
        <v>307</v>
      </c>
      <c r="E381" s="12" t="s">
        <v>8488</v>
      </c>
      <c r="F381" s="12" t="s">
        <v>44</v>
      </c>
      <c r="G381" s="12" t="s">
        <v>54</v>
      </c>
      <c r="H381" s="12" t="s">
        <v>61</v>
      </c>
      <c r="I381" s="12" t="s">
        <v>62</v>
      </c>
      <c r="J381" s="20" t="s">
        <v>2696</v>
      </c>
      <c r="K381" s="155" t="s">
        <v>6381</v>
      </c>
      <c r="L381" s="20" t="s">
        <v>8094</v>
      </c>
      <c r="M381" s="20" t="s">
        <v>7711</v>
      </c>
      <c r="N381" s="20" t="s">
        <v>3123</v>
      </c>
      <c r="O381" s="155" t="s">
        <v>2900</v>
      </c>
      <c r="P381" s="20"/>
      <c r="Q381" s="20" t="s">
        <v>7427</v>
      </c>
      <c r="R381" s="20"/>
      <c r="S381" s="155" t="s">
        <v>91</v>
      </c>
      <c r="T381" s="170" t="s">
        <v>8433</v>
      </c>
      <c r="U381" s="155" t="s">
        <v>8434</v>
      </c>
      <c r="V381" s="155" t="s">
        <v>8438</v>
      </c>
      <c r="W381" t="s">
        <v>91</v>
      </c>
      <c r="X381" s="198" t="s">
        <v>54</v>
      </c>
    </row>
    <row r="382" spans="1:26" x14ac:dyDescent="0.35">
      <c r="A382" t="s">
        <v>62</v>
      </c>
      <c r="B382" t="s">
        <v>62</v>
      </c>
      <c r="C382" s="185">
        <v>10</v>
      </c>
      <c r="D382" s="9">
        <v>308</v>
      </c>
      <c r="E382" s="12" t="s">
        <v>8488</v>
      </c>
      <c r="F382" s="12" t="s">
        <v>44</v>
      </c>
      <c r="G382" s="12" t="s">
        <v>54</v>
      </c>
      <c r="H382" s="12" t="s">
        <v>61</v>
      </c>
      <c r="I382" s="12" t="s">
        <v>62</v>
      </c>
      <c r="J382" s="153" t="s">
        <v>8603</v>
      </c>
      <c r="K382" s="153" t="s">
        <v>1893</v>
      </c>
      <c r="L382" s="155" t="s">
        <v>8095</v>
      </c>
      <c r="M382" s="153" t="s">
        <v>2162</v>
      </c>
      <c r="N382" s="153" t="s">
        <v>8604</v>
      </c>
      <c r="O382" s="153" t="s">
        <v>8803</v>
      </c>
      <c r="P382" s="153"/>
      <c r="Q382" s="20" t="s">
        <v>7427</v>
      </c>
      <c r="R382" s="20"/>
      <c r="S382" s="153" t="s">
        <v>91</v>
      </c>
      <c r="T382" s="154">
        <v>0</v>
      </c>
      <c r="U382" s="20" t="s">
        <v>8434</v>
      </c>
      <c r="V382" s="20" t="s">
        <v>8439</v>
      </c>
      <c r="W382" t="s">
        <v>91</v>
      </c>
      <c r="X382" s="198" t="s">
        <v>54</v>
      </c>
    </row>
    <row r="383" spans="1:26" x14ac:dyDescent="0.35">
      <c r="A383" s="147" t="s">
        <v>61</v>
      </c>
      <c r="B383" s="147" t="s">
        <v>61</v>
      </c>
      <c r="C383" s="185">
        <v>1</v>
      </c>
      <c r="D383" s="185">
        <v>0</v>
      </c>
      <c r="E383" s="161"/>
      <c r="F383" s="161"/>
      <c r="G383" s="161"/>
      <c r="H383" s="161"/>
      <c r="I383" s="161"/>
      <c r="J383" s="158" t="s">
        <v>8613</v>
      </c>
      <c r="K383" s="177" t="s">
        <v>1921</v>
      </c>
      <c r="L383" s="162" t="s">
        <v>2120</v>
      </c>
      <c r="M383" s="163" t="s">
        <v>7625</v>
      </c>
      <c r="N383" s="163" t="s">
        <v>6641</v>
      </c>
      <c r="O383" s="163" t="s">
        <v>278</v>
      </c>
      <c r="P383" s="163" t="s">
        <v>2301</v>
      </c>
      <c r="Q383" s="177" t="s">
        <v>7427</v>
      </c>
      <c r="R383" s="177"/>
      <c r="S383" s="163" t="s">
        <v>91</v>
      </c>
      <c r="T383" s="178" t="s">
        <v>8433</v>
      </c>
      <c r="U383" s="177" t="s">
        <v>8435</v>
      </c>
      <c r="V383" s="177" t="s">
        <v>8438</v>
      </c>
      <c r="W383" s="147" t="s">
        <v>91</v>
      </c>
      <c r="X383" s="206" t="s">
        <v>54</v>
      </c>
      <c r="Y383" s="147"/>
      <c r="Z383" s="147"/>
    </row>
    <row r="384" spans="1:26" x14ac:dyDescent="0.35">
      <c r="A384" s="147" t="s">
        <v>61</v>
      </c>
      <c r="B384" s="147" t="s">
        <v>61</v>
      </c>
      <c r="C384" s="185">
        <v>1</v>
      </c>
      <c r="D384" s="185">
        <v>0</v>
      </c>
      <c r="E384" s="161"/>
      <c r="F384" s="161"/>
      <c r="G384" s="161"/>
      <c r="H384" s="161"/>
      <c r="I384" s="161"/>
      <c r="J384" s="158" t="s">
        <v>8964</v>
      </c>
      <c r="K384" s="177" t="s">
        <v>8851</v>
      </c>
      <c r="L384" s="162"/>
      <c r="M384" s="163"/>
      <c r="N384" s="163" t="s">
        <v>8845</v>
      </c>
      <c r="O384" s="163" t="s">
        <v>8846</v>
      </c>
      <c r="P384" s="163"/>
      <c r="Q384" s="177" t="s">
        <v>7427</v>
      </c>
      <c r="R384" s="177"/>
      <c r="S384" s="163" t="s">
        <v>7407</v>
      </c>
      <c r="T384" s="178" t="s">
        <v>8433</v>
      </c>
      <c r="U384" s="177" t="s">
        <v>8435</v>
      </c>
      <c r="V384" s="177" t="s">
        <v>8438</v>
      </c>
      <c r="W384" s="147" t="s">
        <v>91</v>
      </c>
      <c r="X384" s="206" t="s">
        <v>54</v>
      </c>
      <c r="Y384" s="147"/>
      <c r="Z384" s="147"/>
    </row>
    <row r="385" spans="1:26" s="147" customFormat="1" x14ac:dyDescent="0.35">
      <c r="A385" s="147" t="s">
        <v>61</v>
      </c>
      <c r="B385" s="147" t="s">
        <v>61</v>
      </c>
      <c r="C385" s="185">
        <v>1</v>
      </c>
      <c r="D385" s="185">
        <v>0</v>
      </c>
      <c r="E385" s="161"/>
      <c r="F385" s="161"/>
      <c r="G385" s="161"/>
      <c r="H385" s="161"/>
      <c r="I385" s="161"/>
      <c r="J385" s="163" t="s">
        <v>116</v>
      </c>
      <c r="K385" s="163" t="s">
        <v>8852</v>
      </c>
      <c r="L385" s="163" t="s">
        <v>8334</v>
      </c>
      <c r="M385" s="163" t="s">
        <v>2136</v>
      </c>
      <c r="N385" s="163" t="s">
        <v>318</v>
      </c>
      <c r="O385" s="163" t="s">
        <v>319</v>
      </c>
      <c r="P385" s="163" t="s">
        <v>2204</v>
      </c>
      <c r="Q385" s="177" t="s">
        <v>7427</v>
      </c>
      <c r="R385" s="177"/>
      <c r="S385" s="147" t="s">
        <v>7407</v>
      </c>
      <c r="T385" s="178" t="s">
        <v>8433</v>
      </c>
      <c r="U385" s="177" t="s">
        <v>8435</v>
      </c>
      <c r="V385" s="177" t="s">
        <v>8438</v>
      </c>
      <c r="W385" s="147" t="s">
        <v>91</v>
      </c>
      <c r="X385" s="206" t="s">
        <v>54</v>
      </c>
    </row>
    <row r="386" spans="1:26" x14ac:dyDescent="0.35">
      <c r="A386" t="s">
        <v>61</v>
      </c>
      <c r="B386" t="s">
        <v>61</v>
      </c>
      <c r="C386" s="185">
        <v>2</v>
      </c>
      <c r="D386" s="9">
        <v>292</v>
      </c>
      <c r="E386" s="12" t="s">
        <v>8489</v>
      </c>
      <c r="F386" s="12" t="s">
        <v>44</v>
      </c>
      <c r="G386" s="12" t="s">
        <v>54</v>
      </c>
      <c r="H386" s="12" t="s">
        <v>61</v>
      </c>
      <c r="I386" s="12"/>
      <c r="J386" s="153" t="s">
        <v>123</v>
      </c>
      <c r="K386" s="153" t="s">
        <v>1920</v>
      </c>
      <c r="L386" s="155"/>
      <c r="M386" s="153" t="s">
        <v>2136</v>
      </c>
      <c r="N386" s="153" t="s">
        <v>332</v>
      </c>
      <c r="O386" s="153" t="s">
        <v>333</v>
      </c>
      <c r="P386" s="153" t="s">
        <v>2322</v>
      </c>
      <c r="Q386" s="20" t="s">
        <v>7427</v>
      </c>
      <c r="R386" s="20"/>
      <c r="S386" t="s">
        <v>7407</v>
      </c>
      <c r="T386" s="9" t="s">
        <v>8433</v>
      </c>
      <c r="U386" t="s">
        <v>8435</v>
      </c>
      <c r="V386" t="s">
        <v>8438</v>
      </c>
      <c r="W386" t="s">
        <v>100</v>
      </c>
      <c r="X386" s="198" t="s">
        <v>54</v>
      </c>
    </row>
    <row r="387" spans="1:26" x14ac:dyDescent="0.35">
      <c r="A387" t="s">
        <v>61</v>
      </c>
      <c r="B387" t="s">
        <v>61</v>
      </c>
      <c r="C387" s="185">
        <v>3</v>
      </c>
      <c r="D387" s="9">
        <v>293</v>
      </c>
      <c r="E387" s="12" t="s">
        <v>8489</v>
      </c>
      <c r="F387" s="12" t="s">
        <v>44</v>
      </c>
      <c r="G387" s="12" t="s">
        <v>54</v>
      </c>
      <c r="H387" s="12" t="s">
        <v>61</v>
      </c>
      <c r="I387" s="12"/>
      <c r="J387" s="153" t="s">
        <v>174</v>
      </c>
      <c r="K387" s="153" t="s">
        <v>6380</v>
      </c>
      <c r="L387" s="155" t="s">
        <v>8099</v>
      </c>
      <c r="M387" s="153" t="s">
        <v>7715</v>
      </c>
      <c r="N387" s="153" t="s">
        <v>415</v>
      </c>
      <c r="O387" s="153" t="s">
        <v>416</v>
      </c>
      <c r="P387" s="153" t="s">
        <v>2356</v>
      </c>
      <c r="Q387" s="20" t="s">
        <v>7427</v>
      </c>
      <c r="R387" s="20"/>
      <c r="S387" s="153" t="s">
        <v>91</v>
      </c>
      <c r="T387" s="154" t="s">
        <v>8433</v>
      </c>
      <c r="U387" s="20" t="s">
        <v>8434</v>
      </c>
      <c r="V387" s="20" t="s">
        <v>8438</v>
      </c>
      <c r="W387" t="s">
        <v>91</v>
      </c>
      <c r="X387" s="198" t="s">
        <v>54</v>
      </c>
    </row>
    <row r="388" spans="1:26" x14ac:dyDescent="0.35">
      <c r="A388" t="s">
        <v>61</v>
      </c>
      <c r="B388" t="s">
        <v>61</v>
      </c>
      <c r="C388" s="185">
        <v>7</v>
      </c>
      <c r="D388" s="9">
        <v>294</v>
      </c>
      <c r="E388" s="12" t="s">
        <v>8489</v>
      </c>
      <c r="F388" s="12" t="s">
        <v>44</v>
      </c>
      <c r="G388" s="12" t="s">
        <v>54</v>
      </c>
      <c r="H388" s="12" t="s">
        <v>61</v>
      </c>
      <c r="I388" s="12"/>
      <c r="J388" s="153" t="s">
        <v>175</v>
      </c>
      <c r="K388" s="153" t="s">
        <v>1893</v>
      </c>
      <c r="L388" s="155" t="s">
        <v>8100</v>
      </c>
      <c r="M388" s="156" t="s">
        <v>2162</v>
      </c>
      <c r="N388" s="153" t="s">
        <v>417</v>
      </c>
      <c r="O388" s="153" t="s">
        <v>418</v>
      </c>
      <c r="P388" s="156" t="s">
        <v>2357</v>
      </c>
      <c r="Q388" s="20" t="s">
        <v>7427</v>
      </c>
      <c r="R388" s="20"/>
      <c r="S388" s="153" t="s">
        <v>91</v>
      </c>
      <c r="T388" s="154">
        <v>0</v>
      </c>
      <c r="U388" s="20" t="s">
        <v>8434</v>
      </c>
      <c r="V388" s="20" t="s">
        <v>8439</v>
      </c>
      <c r="W388" t="s">
        <v>91</v>
      </c>
      <c r="X388" s="198" t="s">
        <v>54</v>
      </c>
    </row>
    <row r="389" spans="1:26" x14ac:dyDescent="0.35">
      <c r="A389" t="s">
        <v>61</v>
      </c>
      <c r="B389" t="s">
        <v>61</v>
      </c>
      <c r="C389" s="185">
        <v>4</v>
      </c>
      <c r="D389" s="9">
        <v>295</v>
      </c>
      <c r="E389" s="12" t="s">
        <v>8489</v>
      </c>
      <c r="F389" s="12" t="s">
        <v>44</v>
      </c>
      <c r="G389" s="12" t="s">
        <v>54</v>
      </c>
      <c r="H389" s="12" t="s">
        <v>61</v>
      </c>
      <c r="I389" s="12"/>
      <c r="J389" s="20" t="s">
        <v>2691</v>
      </c>
      <c r="K389" s="155" t="s">
        <v>6595</v>
      </c>
      <c r="L389" s="20" t="s">
        <v>8101</v>
      </c>
      <c r="M389" s="172" t="s">
        <v>7716</v>
      </c>
      <c r="N389" s="20" t="s">
        <v>3117</v>
      </c>
      <c r="O389" s="155" t="s">
        <v>2895</v>
      </c>
      <c r="P389" s="20"/>
      <c r="Q389" s="20" t="s">
        <v>3399</v>
      </c>
      <c r="R389" s="20" t="s">
        <v>7426</v>
      </c>
      <c r="S389" s="155" t="s">
        <v>91</v>
      </c>
      <c r="T389" s="170">
        <v>0</v>
      </c>
      <c r="U389" s="155" t="s">
        <v>8434</v>
      </c>
      <c r="V389" s="155" t="s">
        <v>8439</v>
      </c>
      <c r="W389" t="s">
        <v>92</v>
      </c>
      <c r="X389" s="198" t="s">
        <v>54</v>
      </c>
    </row>
    <row r="390" spans="1:26" x14ac:dyDescent="0.35">
      <c r="A390" t="s">
        <v>61</v>
      </c>
      <c r="B390" t="s">
        <v>61</v>
      </c>
      <c r="C390" s="185">
        <v>6</v>
      </c>
      <c r="D390" s="9">
        <v>296</v>
      </c>
      <c r="E390" s="12" t="s">
        <v>8489</v>
      </c>
      <c r="F390" s="12" t="s">
        <v>44</v>
      </c>
      <c r="G390" s="12" t="s">
        <v>54</v>
      </c>
      <c r="H390" s="12" t="s">
        <v>61</v>
      </c>
      <c r="I390" s="12"/>
      <c r="J390" s="20" t="s">
        <v>2692</v>
      </c>
      <c r="K390" s="155" t="s">
        <v>3297</v>
      </c>
      <c r="L390" s="155" t="s">
        <v>8104</v>
      </c>
      <c r="M390" s="172" t="s">
        <v>7717</v>
      </c>
      <c r="N390" s="20" t="s">
        <v>3118</v>
      </c>
      <c r="O390" s="155" t="s">
        <v>2896</v>
      </c>
      <c r="P390" s="20"/>
      <c r="Q390" s="20" t="s">
        <v>7427</v>
      </c>
      <c r="R390" s="20"/>
      <c r="S390" s="155" t="s">
        <v>7406</v>
      </c>
      <c r="T390" s="170">
        <v>0</v>
      </c>
      <c r="U390" s="155" t="s">
        <v>8434</v>
      </c>
      <c r="V390" s="155" t="s">
        <v>8439</v>
      </c>
      <c r="W390" t="s">
        <v>165</v>
      </c>
      <c r="X390" s="198" t="s">
        <v>54</v>
      </c>
    </row>
    <row r="391" spans="1:26" x14ac:dyDescent="0.35">
      <c r="A391" t="s">
        <v>61</v>
      </c>
      <c r="B391" t="s">
        <v>61</v>
      </c>
      <c r="C391" s="185">
        <v>5</v>
      </c>
      <c r="D391" s="9">
        <v>297</v>
      </c>
      <c r="E391" s="12" t="s">
        <v>8489</v>
      </c>
      <c r="F391" s="12" t="s">
        <v>44</v>
      </c>
      <c r="G391" s="12" t="s">
        <v>54</v>
      </c>
      <c r="H391" s="12" t="s">
        <v>61</v>
      </c>
      <c r="I391" s="12"/>
      <c r="J391" s="153" t="s">
        <v>176</v>
      </c>
      <c r="K391" s="153" t="s">
        <v>1949</v>
      </c>
      <c r="L391" s="155" t="s">
        <v>8103</v>
      </c>
      <c r="M391" s="156" t="s">
        <v>8102</v>
      </c>
      <c r="N391" s="20" t="s">
        <v>3119</v>
      </c>
      <c r="O391" s="153" t="s">
        <v>419</v>
      </c>
      <c r="P391" s="156" t="s">
        <v>2358</v>
      </c>
      <c r="Q391" s="20" t="s">
        <v>7427</v>
      </c>
      <c r="R391" s="20"/>
      <c r="S391" s="153" t="s">
        <v>7407</v>
      </c>
      <c r="T391" s="154">
        <v>0</v>
      </c>
      <c r="U391" s="20" t="s">
        <v>8434</v>
      </c>
      <c r="V391" s="20" t="s">
        <v>8439</v>
      </c>
      <c r="W391" t="s">
        <v>100</v>
      </c>
      <c r="X391" s="198" t="s">
        <v>54</v>
      </c>
    </row>
    <row r="392" spans="1:26" x14ac:dyDescent="0.35">
      <c r="A392" t="s">
        <v>2778</v>
      </c>
      <c r="B392" t="s">
        <v>2778</v>
      </c>
      <c r="C392" s="185">
        <v>0</v>
      </c>
      <c r="D392" s="9">
        <v>390</v>
      </c>
      <c r="E392" s="12" t="s">
        <v>8492</v>
      </c>
      <c r="F392" s="12" t="s">
        <v>44</v>
      </c>
      <c r="G392" s="12" t="s">
        <v>54</v>
      </c>
      <c r="H392" s="12" t="s">
        <v>2778</v>
      </c>
      <c r="I392" s="12"/>
      <c r="J392" s="155" t="s">
        <v>130</v>
      </c>
      <c r="K392" s="153" t="s">
        <v>1920</v>
      </c>
      <c r="L392" s="20" t="s">
        <v>8110</v>
      </c>
      <c r="M392" s="20" t="s">
        <v>2136</v>
      </c>
      <c r="N392" s="20" t="s">
        <v>346</v>
      </c>
      <c r="O392" s="20" t="s">
        <v>347</v>
      </c>
      <c r="P392" s="20"/>
      <c r="Q392" s="20" t="s">
        <v>7427</v>
      </c>
      <c r="R392" s="20"/>
      <c r="S392" s="153" t="s">
        <v>7407</v>
      </c>
      <c r="T392" s="154" t="s">
        <v>8433</v>
      </c>
      <c r="U392" s="20" t="s">
        <v>8435</v>
      </c>
      <c r="V392" s="20" t="s">
        <v>8438</v>
      </c>
      <c r="W392" t="s">
        <v>100</v>
      </c>
      <c r="X392" s="198" t="s">
        <v>54</v>
      </c>
    </row>
    <row r="393" spans="1:26" x14ac:dyDescent="0.35">
      <c r="A393" s="147" t="s">
        <v>2778</v>
      </c>
      <c r="B393" s="147" t="s">
        <v>2778</v>
      </c>
      <c r="C393" s="185">
        <v>1</v>
      </c>
      <c r="D393" s="185">
        <v>0</v>
      </c>
      <c r="E393" s="161"/>
      <c r="F393" s="161"/>
      <c r="G393" s="161"/>
      <c r="H393" s="161"/>
      <c r="I393" s="161"/>
      <c r="J393" s="158" t="s">
        <v>8613</v>
      </c>
      <c r="K393" s="177" t="s">
        <v>1921</v>
      </c>
      <c r="L393" s="162" t="s">
        <v>2120</v>
      </c>
      <c r="M393" s="163" t="s">
        <v>7625</v>
      </c>
      <c r="N393" s="163" t="s">
        <v>6641</v>
      </c>
      <c r="O393" s="163" t="s">
        <v>278</v>
      </c>
      <c r="P393" s="163" t="s">
        <v>2301</v>
      </c>
      <c r="Q393" s="177" t="s">
        <v>7427</v>
      </c>
      <c r="R393" s="177"/>
      <c r="S393" s="163" t="s">
        <v>91</v>
      </c>
      <c r="T393" s="178" t="s">
        <v>8433</v>
      </c>
      <c r="U393" s="177" t="s">
        <v>8435</v>
      </c>
      <c r="V393" s="177" t="s">
        <v>8438</v>
      </c>
      <c r="W393" s="147" t="s">
        <v>91</v>
      </c>
      <c r="X393" s="206" t="s">
        <v>54</v>
      </c>
      <c r="Y393" s="147"/>
      <c r="Z393" s="147"/>
    </row>
    <row r="394" spans="1:26" x14ac:dyDescent="0.35">
      <c r="A394" s="147" t="s">
        <v>2778</v>
      </c>
      <c r="B394" s="147" t="s">
        <v>2778</v>
      </c>
      <c r="C394" s="185">
        <v>1</v>
      </c>
      <c r="D394" s="185">
        <v>0</v>
      </c>
      <c r="E394" s="161"/>
      <c r="F394" s="161"/>
      <c r="G394" s="161"/>
      <c r="H394" s="161"/>
      <c r="I394" s="161"/>
      <c r="J394" s="158" t="s">
        <v>8964</v>
      </c>
      <c r="K394" s="177" t="s">
        <v>8851</v>
      </c>
      <c r="L394" s="162"/>
      <c r="M394" s="163"/>
      <c r="N394" s="163" t="s">
        <v>8845</v>
      </c>
      <c r="O394" s="163" t="s">
        <v>8846</v>
      </c>
      <c r="P394" s="163"/>
      <c r="Q394" s="177" t="s">
        <v>7427</v>
      </c>
      <c r="R394" s="177"/>
      <c r="S394" s="163" t="s">
        <v>7407</v>
      </c>
      <c r="T394" s="178" t="s">
        <v>8433</v>
      </c>
      <c r="U394" s="177" t="s">
        <v>8435</v>
      </c>
      <c r="V394" s="177" t="s">
        <v>8438</v>
      </c>
      <c r="W394" s="147" t="s">
        <v>91</v>
      </c>
      <c r="X394" s="206" t="s">
        <v>54</v>
      </c>
      <c r="Y394" s="147"/>
      <c r="Z394" s="147"/>
    </row>
    <row r="395" spans="1:26" s="147" customFormat="1" x14ac:dyDescent="0.35">
      <c r="A395" s="147" t="s">
        <v>2778</v>
      </c>
      <c r="B395" s="147" t="s">
        <v>2778</v>
      </c>
      <c r="C395" s="185">
        <v>1</v>
      </c>
      <c r="D395" s="185">
        <v>0</v>
      </c>
      <c r="E395" s="161"/>
      <c r="F395" s="161"/>
      <c r="G395" s="161"/>
      <c r="H395" s="161"/>
      <c r="I395" s="161"/>
      <c r="J395" s="163" t="s">
        <v>116</v>
      </c>
      <c r="K395" s="163" t="s">
        <v>8852</v>
      </c>
      <c r="L395" s="163" t="s">
        <v>8334</v>
      </c>
      <c r="M395" s="163" t="s">
        <v>2136</v>
      </c>
      <c r="N395" s="163" t="s">
        <v>318</v>
      </c>
      <c r="O395" s="163" t="s">
        <v>319</v>
      </c>
      <c r="P395" s="163" t="s">
        <v>2204</v>
      </c>
      <c r="Q395" s="177" t="s">
        <v>7427</v>
      </c>
      <c r="R395" s="177"/>
      <c r="S395" s="147" t="s">
        <v>7407</v>
      </c>
      <c r="T395" s="178" t="s">
        <v>8433</v>
      </c>
      <c r="U395" s="177" t="s">
        <v>8435</v>
      </c>
      <c r="V395" s="177" t="s">
        <v>8438</v>
      </c>
      <c r="W395" s="147" t="s">
        <v>91</v>
      </c>
      <c r="X395" s="206" t="s">
        <v>54</v>
      </c>
    </row>
    <row r="396" spans="1:26" x14ac:dyDescent="0.35">
      <c r="A396" t="s">
        <v>2778</v>
      </c>
      <c r="B396" t="s">
        <v>2778</v>
      </c>
      <c r="C396" s="185">
        <v>2</v>
      </c>
      <c r="D396" s="9">
        <v>391</v>
      </c>
      <c r="E396" s="12" t="s">
        <v>8492</v>
      </c>
      <c r="F396" s="12" t="s">
        <v>44</v>
      </c>
      <c r="G396" s="12" t="s">
        <v>54</v>
      </c>
      <c r="H396" s="12" t="s">
        <v>2778</v>
      </c>
      <c r="I396" s="12"/>
      <c r="J396" s="20" t="s">
        <v>2732</v>
      </c>
      <c r="K396" s="153" t="s">
        <v>6382</v>
      </c>
      <c r="L396" s="20" t="s">
        <v>8105</v>
      </c>
      <c r="M396" s="153" t="s">
        <v>7725</v>
      </c>
      <c r="N396" s="20" t="s">
        <v>3164</v>
      </c>
      <c r="O396" s="155" t="s">
        <v>2936</v>
      </c>
      <c r="P396" s="20"/>
      <c r="Q396" s="20" t="s">
        <v>7427</v>
      </c>
      <c r="R396" s="20"/>
      <c r="S396" s="155" t="s">
        <v>91</v>
      </c>
      <c r="T396" s="170" t="s">
        <v>8433</v>
      </c>
      <c r="U396" s="155" t="s">
        <v>8434</v>
      </c>
      <c r="V396" s="155" t="s">
        <v>8438</v>
      </c>
      <c r="W396" t="s">
        <v>91</v>
      </c>
      <c r="X396" s="198" t="s">
        <v>54</v>
      </c>
    </row>
    <row r="397" spans="1:26" x14ac:dyDescent="0.35">
      <c r="A397" t="s">
        <v>2778</v>
      </c>
      <c r="B397" t="s">
        <v>2778</v>
      </c>
      <c r="C397" s="185">
        <v>7</v>
      </c>
      <c r="D397" s="9">
        <v>392</v>
      </c>
      <c r="E397" s="12" t="s">
        <v>8490</v>
      </c>
      <c r="F397" s="12" t="s">
        <v>44</v>
      </c>
      <c r="G397" s="12" t="s">
        <v>54</v>
      </c>
      <c r="H397" s="12" t="s">
        <v>2778</v>
      </c>
      <c r="I397" s="12" t="s">
        <v>6721</v>
      </c>
      <c r="J397" s="20" t="s">
        <v>2734</v>
      </c>
      <c r="K397" s="153" t="s">
        <v>3290</v>
      </c>
      <c r="L397" s="20" t="s">
        <v>8106</v>
      </c>
      <c r="M397" s="172" t="s">
        <v>7718</v>
      </c>
      <c r="N397" s="20" t="s">
        <v>3166</v>
      </c>
      <c r="O397" s="155" t="s">
        <v>2938</v>
      </c>
      <c r="P397" s="20"/>
      <c r="Q397" s="20" t="s">
        <v>7427</v>
      </c>
      <c r="R397" s="20"/>
      <c r="S397" s="155" t="s">
        <v>153</v>
      </c>
      <c r="T397" s="170" t="s">
        <v>8433</v>
      </c>
      <c r="U397" s="155" t="s">
        <v>8434</v>
      </c>
      <c r="V397" s="155" t="s">
        <v>8438</v>
      </c>
      <c r="W397" t="s">
        <v>153</v>
      </c>
      <c r="X397" s="198" t="s">
        <v>54</v>
      </c>
    </row>
    <row r="398" spans="1:26" x14ac:dyDescent="0.35">
      <c r="A398" t="s">
        <v>2778</v>
      </c>
      <c r="B398" t="s">
        <v>2778</v>
      </c>
      <c r="C398" s="185">
        <v>6</v>
      </c>
      <c r="D398" s="9">
        <v>393</v>
      </c>
      <c r="E398" s="12" t="s">
        <v>8492</v>
      </c>
      <c r="F398" s="12" t="s">
        <v>44</v>
      </c>
      <c r="G398" s="12" t="s">
        <v>54</v>
      </c>
      <c r="H398" s="12" t="s">
        <v>2778</v>
      </c>
      <c r="I398" s="12"/>
      <c r="J398" s="20" t="s">
        <v>2733</v>
      </c>
      <c r="K398" s="155" t="s">
        <v>275</v>
      </c>
      <c r="L398" s="20" t="s">
        <v>8109</v>
      </c>
      <c r="M398" s="156" t="s">
        <v>2162</v>
      </c>
      <c r="N398" s="20" t="s">
        <v>3165</v>
      </c>
      <c r="O398" s="155" t="s">
        <v>2937</v>
      </c>
      <c r="P398" s="20"/>
      <c r="Q398" s="20" t="s">
        <v>7427</v>
      </c>
      <c r="R398" s="20"/>
      <c r="S398" s="155" t="s">
        <v>91</v>
      </c>
      <c r="T398" s="170">
        <v>0</v>
      </c>
      <c r="U398" s="155" t="s">
        <v>8434</v>
      </c>
      <c r="V398" s="155" t="s">
        <v>8439</v>
      </c>
      <c r="W398" t="s">
        <v>91</v>
      </c>
      <c r="X398" s="198" t="s">
        <v>54</v>
      </c>
    </row>
    <row r="399" spans="1:26" x14ac:dyDescent="0.35">
      <c r="A399" t="s">
        <v>2778</v>
      </c>
      <c r="B399" t="s">
        <v>2778</v>
      </c>
      <c r="C399" s="185">
        <v>-99</v>
      </c>
      <c r="D399" s="9">
        <v>394</v>
      </c>
      <c r="E399" t="str">
        <f>F399&amp;"."&amp;G399&amp;"."&amp;H399&amp;"."&amp;I399&amp;"."&amp;J399</f>
        <v>EXPERIMENT.MANAGEMENT.MULCHES.MULCH_ADD.mulch_level</v>
      </c>
      <c r="F399" t="s">
        <v>44</v>
      </c>
      <c r="G399" t="s">
        <v>54</v>
      </c>
      <c r="H399" t="s">
        <v>2778</v>
      </c>
      <c r="I399" t="s">
        <v>6721</v>
      </c>
      <c r="J399" t="s">
        <v>130</v>
      </c>
      <c r="L399">
        <v>1</v>
      </c>
      <c r="M399" t="s">
        <v>6</v>
      </c>
      <c r="N399" t="s">
        <v>346</v>
      </c>
      <c r="O399" t="s">
        <v>347</v>
      </c>
      <c r="S399" t="s">
        <v>7406</v>
      </c>
      <c r="T399" s="154" t="s">
        <v>8433</v>
      </c>
      <c r="U399" s="20" t="s">
        <v>8435</v>
      </c>
      <c r="V399" s="20" t="s">
        <v>8438</v>
      </c>
      <c r="W399" t="s">
        <v>100</v>
      </c>
      <c r="X399" s="198" t="s">
        <v>54</v>
      </c>
    </row>
    <row r="400" spans="1:26" x14ac:dyDescent="0.35">
      <c r="A400" t="s">
        <v>2778</v>
      </c>
      <c r="B400" t="s">
        <v>2778</v>
      </c>
      <c r="C400" s="185">
        <v>-99</v>
      </c>
      <c r="D400" s="9">
        <v>395</v>
      </c>
      <c r="E400" s="12" t="s">
        <v>8490</v>
      </c>
      <c r="F400" s="12" t="s">
        <v>44</v>
      </c>
      <c r="G400" s="12" t="s">
        <v>54</v>
      </c>
      <c r="H400" s="12" t="s">
        <v>2778</v>
      </c>
      <c r="I400" s="12" t="s">
        <v>6721</v>
      </c>
      <c r="J400" s="155" t="s">
        <v>6627</v>
      </c>
      <c r="L400" s="155"/>
      <c r="N400" s="155" t="s">
        <v>6722</v>
      </c>
      <c r="O400" s="155" t="s">
        <v>6723</v>
      </c>
      <c r="Q400" s="155" t="s">
        <v>7427</v>
      </c>
      <c r="R400" s="155"/>
      <c r="S400" s="155" t="s">
        <v>7408</v>
      </c>
      <c r="T400" s="170"/>
      <c r="U400" s="155"/>
      <c r="V400" s="155"/>
      <c r="W400" s="183" t="s">
        <v>3936</v>
      </c>
      <c r="X400" s="198" t="s">
        <v>54</v>
      </c>
      <c r="Y400" s="155"/>
    </row>
    <row r="401" spans="1:25" x14ac:dyDescent="0.35">
      <c r="A401" t="s">
        <v>2778</v>
      </c>
      <c r="B401" t="s">
        <v>2778</v>
      </c>
      <c r="C401" s="185">
        <v>-99</v>
      </c>
      <c r="D401" s="9">
        <v>396</v>
      </c>
      <c r="E401" s="12" t="s">
        <v>8490</v>
      </c>
      <c r="F401" s="12" t="s">
        <v>44</v>
      </c>
      <c r="G401" s="12" t="s">
        <v>54</v>
      </c>
      <c r="H401" s="12" t="s">
        <v>2778</v>
      </c>
      <c r="I401" s="12" t="s">
        <v>6721</v>
      </c>
      <c r="J401" s="155" t="s">
        <v>6628</v>
      </c>
      <c r="L401" s="155"/>
      <c r="N401" s="155" t="s">
        <v>6724</v>
      </c>
      <c r="O401" s="155" t="s">
        <v>6725</v>
      </c>
      <c r="Q401" s="155" t="s">
        <v>7427</v>
      </c>
      <c r="R401" s="155"/>
      <c r="S401" s="155" t="s">
        <v>7407</v>
      </c>
      <c r="T401" s="170"/>
      <c r="U401" s="155"/>
      <c r="V401" s="155"/>
      <c r="W401" s="183" t="s">
        <v>2986</v>
      </c>
      <c r="X401" s="198" t="s">
        <v>54</v>
      </c>
      <c r="Y401" s="155"/>
    </row>
    <row r="402" spans="1:25" x14ac:dyDescent="0.35">
      <c r="A402" t="s">
        <v>2778</v>
      </c>
      <c r="B402" t="s">
        <v>2778</v>
      </c>
      <c r="C402" s="185">
        <v>3</v>
      </c>
      <c r="D402" s="9">
        <v>397</v>
      </c>
      <c r="E402" s="12" t="s">
        <v>8490</v>
      </c>
      <c r="F402" s="12" t="s">
        <v>44</v>
      </c>
      <c r="G402" s="12" t="s">
        <v>54</v>
      </c>
      <c r="H402" s="12" t="s">
        <v>2778</v>
      </c>
      <c r="I402" s="12" t="s">
        <v>6721</v>
      </c>
      <c r="J402" s="20" t="s">
        <v>2735</v>
      </c>
      <c r="K402" s="155" t="s">
        <v>3292</v>
      </c>
      <c r="L402" s="20" t="s">
        <v>8090</v>
      </c>
      <c r="M402" s="172" t="s">
        <v>7720</v>
      </c>
      <c r="N402" s="20" t="s">
        <v>3167</v>
      </c>
      <c r="O402" s="155" t="s">
        <v>3408</v>
      </c>
      <c r="P402" s="20"/>
      <c r="Q402" s="20" t="s">
        <v>3409</v>
      </c>
      <c r="R402" s="20" t="s">
        <v>7426</v>
      </c>
      <c r="S402" s="155" t="s">
        <v>91</v>
      </c>
      <c r="T402" s="170">
        <v>0</v>
      </c>
      <c r="U402" s="155" t="s">
        <v>8434</v>
      </c>
      <c r="V402" s="155" t="s">
        <v>8439</v>
      </c>
      <c r="W402" t="s">
        <v>92</v>
      </c>
      <c r="X402" s="198" t="s">
        <v>54</v>
      </c>
    </row>
    <row r="403" spans="1:25" x14ac:dyDescent="0.35">
      <c r="A403" t="s">
        <v>2778</v>
      </c>
      <c r="B403" t="s">
        <v>2778</v>
      </c>
      <c r="C403" s="185">
        <v>4</v>
      </c>
      <c r="D403" s="9">
        <v>398</v>
      </c>
      <c r="E403" s="12" t="s">
        <v>8490</v>
      </c>
      <c r="F403" s="12" t="s">
        <v>44</v>
      </c>
      <c r="G403" s="12" t="s">
        <v>54</v>
      </c>
      <c r="H403" s="12" t="s">
        <v>2778</v>
      </c>
      <c r="I403" s="12" t="s">
        <v>6721</v>
      </c>
      <c r="J403" s="20" t="s">
        <v>2736</v>
      </c>
      <c r="K403" s="155" t="s">
        <v>3295</v>
      </c>
      <c r="L403" s="20" t="s">
        <v>8092</v>
      </c>
      <c r="M403" s="172" t="s">
        <v>7723</v>
      </c>
      <c r="N403" s="20" t="s">
        <v>3168</v>
      </c>
      <c r="O403" s="155" t="s">
        <v>2940</v>
      </c>
      <c r="P403" s="20"/>
      <c r="Q403" s="20" t="s">
        <v>7427</v>
      </c>
      <c r="R403" s="20"/>
      <c r="S403" s="155" t="s">
        <v>7406</v>
      </c>
      <c r="T403" s="170">
        <v>0</v>
      </c>
      <c r="U403" s="155" t="s">
        <v>8434</v>
      </c>
      <c r="V403" s="155" t="s">
        <v>8439</v>
      </c>
      <c r="W403" t="s">
        <v>165</v>
      </c>
      <c r="X403" s="198" t="s">
        <v>54</v>
      </c>
    </row>
    <row r="404" spans="1:25" x14ac:dyDescent="0.35">
      <c r="A404" t="s">
        <v>2778</v>
      </c>
      <c r="B404" t="s">
        <v>2778</v>
      </c>
      <c r="C404" s="185">
        <v>8</v>
      </c>
      <c r="D404" s="9">
        <v>399</v>
      </c>
      <c r="E404" s="12" t="s">
        <v>8490</v>
      </c>
      <c r="F404" s="12" t="s">
        <v>44</v>
      </c>
      <c r="G404" s="12" t="s">
        <v>54</v>
      </c>
      <c r="H404" s="12" t="s">
        <v>2778</v>
      </c>
      <c r="I404" s="12" t="s">
        <v>6721</v>
      </c>
      <c r="J404" s="20" t="s">
        <v>2737</v>
      </c>
      <c r="K404" s="155" t="s">
        <v>3294</v>
      </c>
      <c r="L404" s="20" t="s">
        <v>8091</v>
      </c>
      <c r="M404" s="172" t="s">
        <v>7722</v>
      </c>
      <c r="N404" s="20" t="s">
        <v>3169</v>
      </c>
      <c r="O404" s="155" t="s">
        <v>2941</v>
      </c>
      <c r="P404" s="20"/>
      <c r="Q404" s="20" t="s">
        <v>7427</v>
      </c>
      <c r="R404" s="20"/>
      <c r="S404" s="155" t="s">
        <v>7406</v>
      </c>
      <c r="T404" s="170">
        <v>0</v>
      </c>
      <c r="U404" s="155" t="s">
        <v>8434</v>
      </c>
      <c r="V404" s="155" t="s">
        <v>8439</v>
      </c>
      <c r="W404" t="s">
        <v>2998</v>
      </c>
      <c r="X404" s="198" t="s">
        <v>54</v>
      </c>
    </row>
    <row r="405" spans="1:25" x14ac:dyDescent="0.35">
      <c r="A405" t="s">
        <v>2778</v>
      </c>
      <c r="B405" t="s">
        <v>2778</v>
      </c>
      <c r="C405" s="185">
        <v>9</v>
      </c>
      <c r="D405" s="9">
        <v>400</v>
      </c>
      <c r="E405" t="str">
        <f>F405&amp;"."&amp;G405&amp;"."&amp;H405&amp;"."&amp;I405&amp;"."&amp;J405</f>
        <v>EXPERIMENT.MANAGEMENT.MULCHES.MULCH_ADD.mulch_applic_comment</v>
      </c>
      <c r="F405" t="s">
        <v>44</v>
      </c>
      <c r="G405" t="s">
        <v>54</v>
      </c>
      <c r="H405" t="s">
        <v>2778</v>
      </c>
      <c r="I405" t="s">
        <v>6721</v>
      </c>
      <c r="J405" t="s">
        <v>8750</v>
      </c>
      <c r="K405" s="155" t="s">
        <v>8804</v>
      </c>
      <c r="L405" t="s">
        <v>6</v>
      </c>
      <c r="M405" t="s">
        <v>6</v>
      </c>
      <c r="N405" t="s">
        <v>8751</v>
      </c>
      <c r="O405" t="s">
        <v>8752</v>
      </c>
      <c r="S405" t="s">
        <v>91</v>
      </c>
      <c r="T405" s="9" t="s">
        <v>6</v>
      </c>
      <c r="U405" t="s">
        <v>6</v>
      </c>
      <c r="V405" t="s">
        <v>6</v>
      </c>
      <c r="W405" t="s">
        <v>91</v>
      </c>
      <c r="X405" s="198" t="s">
        <v>54</v>
      </c>
    </row>
    <row r="406" spans="1:25" x14ac:dyDescent="0.35">
      <c r="A406" t="s">
        <v>2778</v>
      </c>
      <c r="B406" t="s">
        <v>2778</v>
      </c>
      <c r="C406" s="185">
        <v>5</v>
      </c>
      <c r="D406" s="9">
        <v>401</v>
      </c>
      <c r="E406" s="12" t="s">
        <v>8490</v>
      </c>
      <c r="F406" s="12" t="s">
        <v>44</v>
      </c>
      <c r="G406" s="12" t="s">
        <v>54</v>
      </c>
      <c r="H406" s="12" t="s">
        <v>2778</v>
      </c>
      <c r="I406" s="12" t="s">
        <v>6721</v>
      </c>
      <c r="J406" s="20" t="s">
        <v>2738</v>
      </c>
      <c r="K406" s="155" t="s">
        <v>3296</v>
      </c>
      <c r="L406" s="20" t="s">
        <v>8093</v>
      </c>
      <c r="M406" s="172" t="s">
        <v>7724</v>
      </c>
      <c r="N406" s="20" t="s">
        <v>3170</v>
      </c>
      <c r="O406" s="155" t="s">
        <v>2942</v>
      </c>
      <c r="P406" s="20"/>
      <c r="Q406" s="20" t="s">
        <v>3641</v>
      </c>
      <c r="R406" s="20" t="s">
        <v>7426</v>
      </c>
      <c r="S406" s="155" t="s">
        <v>91</v>
      </c>
      <c r="T406" s="170">
        <v>0</v>
      </c>
      <c r="U406" s="155" t="s">
        <v>8434</v>
      </c>
      <c r="V406" s="155" t="s">
        <v>8439</v>
      </c>
      <c r="W406" t="s">
        <v>92</v>
      </c>
      <c r="X406" s="198" t="s">
        <v>54</v>
      </c>
    </row>
    <row r="407" spans="1:25" x14ac:dyDescent="0.35">
      <c r="A407" t="s">
        <v>2778</v>
      </c>
      <c r="B407" t="s">
        <v>2778</v>
      </c>
      <c r="C407" s="185">
        <v>10</v>
      </c>
      <c r="D407" s="9">
        <v>402</v>
      </c>
      <c r="E407" s="12" t="s">
        <v>8491</v>
      </c>
      <c r="F407" s="12" t="s">
        <v>44</v>
      </c>
      <c r="G407" s="12" t="s">
        <v>54</v>
      </c>
      <c r="H407" s="12" t="s">
        <v>2778</v>
      </c>
      <c r="I407" s="12" t="s">
        <v>8549</v>
      </c>
      <c r="J407" s="20" t="s">
        <v>2739</v>
      </c>
      <c r="K407" s="153" t="s">
        <v>3291</v>
      </c>
      <c r="L407" s="20" t="s">
        <v>8107</v>
      </c>
      <c r="M407" s="172" t="s">
        <v>7719</v>
      </c>
      <c r="N407" s="20" t="s">
        <v>3171</v>
      </c>
      <c r="O407" s="155" t="s">
        <v>2943</v>
      </c>
      <c r="P407" s="20"/>
      <c r="Q407" s="20" t="s">
        <v>7427</v>
      </c>
      <c r="R407" s="20"/>
      <c r="S407" s="155" t="s">
        <v>153</v>
      </c>
      <c r="T407" s="170" t="s">
        <v>8433</v>
      </c>
      <c r="U407" s="155" t="s">
        <v>8434</v>
      </c>
      <c r="V407" s="155" t="s">
        <v>8438</v>
      </c>
      <c r="W407" t="s">
        <v>153</v>
      </c>
      <c r="X407" s="198" t="s">
        <v>54</v>
      </c>
    </row>
    <row r="408" spans="1:25" x14ac:dyDescent="0.35">
      <c r="A408" t="s">
        <v>2778</v>
      </c>
      <c r="B408" t="s">
        <v>2778</v>
      </c>
      <c r="C408" s="185">
        <v>-99</v>
      </c>
      <c r="D408" s="9">
        <v>403</v>
      </c>
      <c r="E408" t="str">
        <f>F408&amp;"."&amp;G408&amp;"."&amp;H408&amp;"."&amp;I408&amp;"."&amp;J408</f>
        <v>EXPERIMENT.MANAGEMENT.MULCHES.MULCH_REMOVE.mulch_level</v>
      </c>
      <c r="F408" t="s">
        <v>44</v>
      </c>
      <c r="G408" t="s">
        <v>54</v>
      </c>
      <c r="H408" t="s">
        <v>2778</v>
      </c>
      <c r="I408" t="s">
        <v>8549</v>
      </c>
      <c r="J408" t="s">
        <v>130</v>
      </c>
      <c r="L408">
        <v>1</v>
      </c>
      <c r="M408" t="s">
        <v>6</v>
      </c>
      <c r="N408" t="s">
        <v>346</v>
      </c>
      <c r="O408" t="s">
        <v>347</v>
      </c>
      <c r="S408" t="s">
        <v>7406</v>
      </c>
      <c r="T408" s="9" t="s">
        <v>6</v>
      </c>
      <c r="U408" t="s">
        <v>6</v>
      </c>
      <c r="V408" t="s">
        <v>6</v>
      </c>
      <c r="W408" t="s">
        <v>100</v>
      </c>
      <c r="X408" s="198" t="s">
        <v>54</v>
      </c>
    </row>
    <row r="409" spans="1:25" x14ac:dyDescent="0.35">
      <c r="A409" t="s">
        <v>2778</v>
      </c>
      <c r="B409" t="s">
        <v>2778</v>
      </c>
      <c r="C409" s="185">
        <v>-99</v>
      </c>
      <c r="D409" s="9">
        <v>404</v>
      </c>
      <c r="E409" s="12" t="s">
        <v>8491</v>
      </c>
      <c r="F409" s="12" t="s">
        <v>44</v>
      </c>
      <c r="G409" s="12" t="s">
        <v>54</v>
      </c>
      <c r="H409" s="12" t="s">
        <v>2778</v>
      </c>
      <c r="I409" s="12" t="s">
        <v>8549</v>
      </c>
      <c r="J409" s="155" t="s">
        <v>6629</v>
      </c>
      <c r="L409" s="155"/>
      <c r="N409" s="155" t="s">
        <v>6726</v>
      </c>
      <c r="O409" s="155" t="s">
        <v>6727</v>
      </c>
      <c r="Q409" s="155" t="s">
        <v>7427</v>
      </c>
      <c r="R409" s="155"/>
      <c r="S409" s="155" t="s">
        <v>7408</v>
      </c>
      <c r="T409" s="170"/>
      <c r="U409" s="155"/>
      <c r="V409" s="155"/>
      <c r="W409" s="183" t="s">
        <v>3936</v>
      </c>
      <c r="X409" s="198" t="s">
        <v>54</v>
      </c>
      <c r="Y409" s="155"/>
    </row>
    <row r="410" spans="1:25" x14ac:dyDescent="0.35">
      <c r="A410" t="s">
        <v>2778</v>
      </c>
      <c r="B410" t="s">
        <v>2778</v>
      </c>
      <c r="C410" s="185">
        <v>-99</v>
      </c>
      <c r="D410" s="9">
        <v>405</v>
      </c>
      <c r="E410" s="12" t="s">
        <v>8491</v>
      </c>
      <c r="F410" s="12" t="s">
        <v>44</v>
      </c>
      <c r="G410" s="12" t="s">
        <v>54</v>
      </c>
      <c r="H410" s="12" t="s">
        <v>2778</v>
      </c>
      <c r="I410" s="12" t="s">
        <v>8549</v>
      </c>
      <c r="J410" s="155" t="s">
        <v>6630</v>
      </c>
      <c r="L410" s="155"/>
      <c r="N410" s="155" t="s">
        <v>6728</v>
      </c>
      <c r="O410" s="155" t="s">
        <v>6729</v>
      </c>
      <c r="Q410" s="155" t="s">
        <v>7427</v>
      </c>
      <c r="R410" s="155"/>
      <c r="S410" s="155" t="s">
        <v>7407</v>
      </c>
      <c r="T410" s="170"/>
      <c r="U410" s="155"/>
      <c r="V410" s="155"/>
      <c r="W410" s="183" t="s">
        <v>2986</v>
      </c>
      <c r="X410" s="198" t="s">
        <v>54</v>
      </c>
      <c r="Y410" s="155"/>
    </row>
    <row r="411" spans="1:25" x14ac:dyDescent="0.35">
      <c r="A411" t="s">
        <v>2778</v>
      </c>
      <c r="B411" t="s">
        <v>2778</v>
      </c>
      <c r="C411" s="185">
        <v>11</v>
      </c>
      <c r="D411" s="9">
        <v>406</v>
      </c>
      <c r="E411" s="12" t="s">
        <v>8491</v>
      </c>
      <c r="F411" s="12" t="s">
        <v>44</v>
      </c>
      <c r="G411" s="12" t="s">
        <v>54</v>
      </c>
      <c r="H411" s="12" t="s">
        <v>2778</v>
      </c>
      <c r="I411" s="12" t="s">
        <v>8549</v>
      </c>
      <c r="J411" s="20" t="s">
        <v>2740</v>
      </c>
      <c r="K411" s="155" t="s">
        <v>3293</v>
      </c>
      <c r="L411" s="20" t="s">
        <v>8108</v>
      </c>
      <c r="M411" s="172" t="s">
        <v>7721</v>
      </c>
      <c r="N411" s="20" t="s">
        <v>3172</v>
      </c>
      <c r="O411" s="155" t="s">
        <v>2944</v>
      </c>
      <c r="P411" s="20"/>
      <c r="Q411" s="20" t="s">
        <v>3409</v>
      </c>
      <c r="R411" s="20" t="s">
        <v>7426</v>
      </c>
      <c r="S411" s="155" t="s">
        <v>91</v>
      </c>
      <c r="T411" s="170">
        <v>0</v>
      </c>
      <c r="U411" s="155" t="s">
        <v>8434</v>
      </c>
      <c r="V411" s="155" t="s">
        <v>8439</v>
      </c>
      <c r="W411" t="s">
        <v>92</v>
      </c>
      <c r="X411" s="198" t="s">
        <v>54</v>
      </c>
    </row>
    <row r="412" spans="1:25" x14ac:dyDescent="0.35">
      <c r="A412" t="s">
        <v>2778</v>
      </c>
      <c r="B412" t="s">
        <v>2778</v>
      </c>
      <c r="C412" s="185">
        <v>12</v>
      </c>
      <c r="D412" s="9">
        <v>407</v>
      </c>
      <c r="E412" t="str">
        <f>F412&amp;"."&amp;G412&amp;"."&amp;H412&amp;"."&amp;I412&amp;"."&amp;J412</f>
        <v>EXPERIMENT.MANAGEMENT.MULCHES.MULCH_REMOVE.mulch_removal_comment</v>
      </c>
      <c r="F412" t="s">
        <v>44</v>
      </c>
      <c r="G412" t="s">
        <v>54</v>
      </c>
      <c r="H412" t="s">
        <v>2778</v>
      </c>
      <c r="I412" t="s">
        <v>8549</v>
      </c>
      <c r="J412" t="s">
        <v>8753</v>
      </c>
      <c r="K412" t="s">
        <v>8805</v>
      </c>
      <c r="L412" t="s">
        <v>6</v>
      </c>
      <c r="M412" t="s">
        <v>6</v>
      </c>
      <c r="N412" t="s">
        <v>8754</v>
      </c>
      <c r="O412" t="s">
        <v>8752</v>
      </c>
      <c r="S412" t="s">
        <v>91</v>
      </c>
      <c r="T412" s="9" t="s">
        <v>6</v>
      </c>
      <c r="U412" t="s">
        <v>6</v>
      </c>
      <c r="V412" t="s">
        <v>6</v>
      </c>
      <c r="W412" t="s">
        <v>91</v>
      </c>
      <c r="X412" s="198" t="s">
        <v>80</v>
      </c>
    </row>
    <row r="413" spans="1:25" s="147" customFormat="1" x14ac:dyDescent="0.35">
      <c r="B413" s="147" t="s">
        <v>81</v>
      </c>
      <c r="C413" s="185">
        <v>1</v>
      </c>
      <c r="D413" s="185">
        <v>0</v>
      </c>
      <c r="E413" s="161"/>
      <c r="F413" s="161"/>
      <c r="G413" s="161"/>
      <c r="H413" s="161"/>
      <c r="I413" s="161"/>
      <c r="J413" s="163" t="s">
        <v>8613</v>
      </c>
      <c r="K413" s="147" t="s">
        <v>1921</v>
      </c>
      <c r="L413" s="162"/>
      <c r="M413" s="163" t="s">
        <v>7582</v>
      </c>
      <c r="N413" s="163" t="s">
        <v>6641</v>
      </c>
      <c r="O413" s="163" t="s">
        <v>278</v>
      </c>
      <c r="P413" s="163" t="s">
        <v>2301</v>
      </c>
      <c r="Q413" s="177" t="s">
        <v>7427</v>
      </c>
      <c r="R413" s="177"/>
      <c r="S413" s="163" t="s">
        <v>91</v>
      </c>
      <c r="T413" s="178" t="s">
        <v>8433</v>
      </c>
      <c r="U413" s="177" t="s">
        <v>8435</v>
      </c>
      <c r="V413" s="177" t="s">
        <v>8438</v>
      </c>
      <c r="W413" s="147" t="s">
        <v>91</v>
      </c>
      <c r="X413" s="206" t="s">
        <v>80</v>
      </c>
    </row>
    <row r="414" spans="1:25" s="147" customFormat="1" x14ac:dyDescent="0.35">
      <c r="B414" s="147" t="s">
        <v>81</v>
      </c>
      <c r="C414" s="185">
        <v>2</v>
      </c>
      <c r="D414" s="185">
        <v>0</v>
      </c>
      <c r="E414" s="161"/>
      <c r="F414" s="161"/>
      <c r="G414" s="161"/>
      <c r="H414" s="161"/>
      <c r="I414" s="161"/>
      <c r="J414" s="147" t="s">
        <v>8809</v>
      </c>
      <c r="K414" s="147" t="s">
        <v>7466</v>
      </c>
      <c r="N414" s="162" t="s">
        <v>7469</v>
      </c>
      <c r="O414" s="162" t="s">
        <v>7470</v>
      </c>
      <c r="Q414" s="147" t="s">
        <v>7471</v>
      </c>
      <c r="R414" s="147" t="s">
        <v>7426</v>
      </c>
      <c r="S414" s="147" t="s">
        <v>91</v>
      </c>
      <c r="T414" s="185" t="s">
        <v>8433</v>
      </c>
      <c r="U414" s="147" t="s">
        <v>8434</v>
      </c>
      <c r="V414" s="147" t="s">
        <v>8438</v>
      </c>
      <c r="W414" s="147" t="s">
        <v>92</v>
      </c>
      <c r="X414" s="206" t="s">
        <v>80</v>
      </c>
    </row>
    <row r="415" spans="1:25" s="147" customFormat="1" x14ac:dyDescent="0.35">
      <c r="B415" s="147" t="s">
        <v>81</v>
      </c>
      <c r="C415" s="185">
        <v>3</v>
      </c>
      <c r="D415" s="185">
        <v>0</v>
      </c>
      <c r="E415" s="161"/>
      <c r="F415" s="161"/>
      <c r="G415" s="161"/>
      <c r="H415" s="161"/>
      <c r="I415" s="161"/>
      <c r="J415" s="147" t="s">
        <v>8810</v>
      </c>
      <c r="K415" s="147" t="s">
        <v>7477</v>
      </c>
      <c r="N415" s="162" t="s">
        <v>8811</v>
      </c>
      <c r="O415" s="162" t="s">
        <v>8812</v>
      </c>
      <c r="Q415" s="147" t="s">
        <v>7427</v>
      </c>
      <c r="S415" s="147" t="s">
        <v>91</v>
      </c>
      <c r="T415" s="185" t="s">
        <v>8433</v>
      </c>
      <c r="U415" s="147" t="s">
        <v>8435</v>
      </c>
      <c r="V415" s="147" t="s">
        <v>8438</v>
      </c>
      <c r="W415" s="147" t="s">
        <v>91</v>
      </c>
      <c r="X415" s="206" t="s">
        <v>80</v>
      </c>
    </row>
    <row r="416" spans="1:25" s="96" customFormat="1" x14ac:dyDescent="0.35">
      <c r="B416" s="96" t="s">
        <v>81</v>
      </c>
      <c r="C416" s="160">
        <v>4</v>
      </c>
      <c r="D416" s="160">
        <v>731</v>
      </c>
      <c r="E416" s="191" t="s">
        <v>8515</v>
      </c>
      <c r="F416" s="191" t="s">
        <v>44</v>
      </c>
      <c r="G416" s="191" t="s">
        <v>80</v>
      </c>
      <c r="H416" s="191" t="s">
        <v>81</v>
      </c>
      <c r="I416" s="191"/>
      <c r="J416" s="96" t="s">
        <v>116</v>
      </c>
      <c r="K416" s="164" t="s">
        <v>6456</v>
      </c>
      <c r="L416" s="164"/>
      <c r="M416" s="156" t="s">
        <v>2204</v>
      </c>
      <c r="N416" s="156" t="s">
        <v>318</v>
      </c>
      <c r="O416" s="156" t="s">
        <v>319</v>
      </c>
      <c r="P416" s="156" t="s">
        <v>2204</v>
      </c>
      <c r="Q416" s="172" t="s">
        <v>7427</v>
      </c>
      <c r="R416" s="172"/>
      <c r="S416" s="156" t="s">
        <v>91</v>
      </c>
      <c r="T416" s="192" t="s">
        <v>8433</v>
      </c>
      <c r="U416" s="172" t="s">
        <v>8435</v>
      </c>
      <c r="V416" s="172" t="s">
        <v>8438</v>
      </c>
      <c r="W416" s="96" t="s">
        <v>91</v>
      </c>
      <c r="X416" s="211" t="s">
        <v>80</v>
      </c>
      <c r="Y416" s="96" t="s">
        <v>7411</v>
      </c>
    </row>
    <row r="417" spans="1:26" s="96" customFormat="1" x14ac:dyDescent="0.35">
      <c r="B417" s="96" t="s">
        <v>81</v>
      </c>
      <c r="C417" s="160">
        <v>5</v>
      </c>
      <c r="D417" s="160">
        <v>732</v>
      </c>
      <c r="E417" s="191" t="s">
        <v>8515</v>
      </c>
      <c r="F417" s="191" t="s">
        <v>44</v>
      </c>
      <c r="G417" s="191" t="s">
        <v>80</v>
      </c>
      <c r="H417" s="191" t="s">
        <v>81</v>
      </c>
      <c r="I417" s="191"/>
      <c r="J417" s="96" t="s">
        <v>2577</v>
      </c>
      <c r="K417" s="164" t="s">
        <v>7465</v>
      </c>
      <c r="N417" s="164" t="s">
        <v>3001</v>
      </c>
      <c r="O417" s="164" t="s">
        <v>2782</v>
      </c>
      <c r="Q417" s="96" t="s">
        <v>7427</v>
      </c>
      <c r="S417" s="96" t="s">
        <v>7407</v>
      </c>
      <c r="T417" s="160" t="s">
        <v>8433</v>
      </c>
      <c r="U417" s="96" t="s">
        <v>8434</v>
      </c>
      <c r="V417" s="96" t="s">
        <v>8438</v>
      </c>
      <c r="W417" s="96" t="s">
        <v>100</v>
      </c>
      <c r="X417" s="211" t="s">
        <v>80</v>
      </c>
    </row>
    <row r="418" spans="1:26" s="96" customFormat="1" x14ac:dyDescent="0.35">
      <c r="B418" s="96" t="s">
        <v>81</v>
      </c>
      <c r="C418" s="160">
        <v>6</v>
      </c>
      <c r="D418" s="160">
        <v>733</v>
      </c>
      <c r="E418" s="191" t="s">
        <v>8515</v>
      </c>
      <c r="F418" s="191" t="s">
        <v>44</v>
      </c>
      <c r="G418" s="191" t="s">
        <v>80</v>
      </c>
      <c r="H418" s="191" t="s">
        <v>81</v>
      </c>
      <c r="I418" s="191"/>
      <c r="J418" s="96" t="s">
        <v>8674</v>
      </c>
      <c r="K418" s="96" t="s">
        <v>8806</v>
      </c>
      <c r="L418" s="96">
        <v>3.5</v>
      </c>
      <c r="M418" s="96" t="s">
        <v>6</v>
      </c>
      <c r="N418" s="96" t="s">
        <v>8675</v>
      </c>
      <c r="O418" s="193" t="s">
        <v>8676</v>
      </c>
      <c r="S418" s="96" t="s">
        <v>7406</v>
      </c>
      <c r="T418" s="160"/>
      <c r="W418" s="96" t="s">
        <v>100</v>
      </c>
      <c r="X418" s="211" t="s">
        <v>80</v>
      </c>
    </row>
    <row r="419" spans="1:26" s="96" customFormat="1" x14ac:dyDescent="0.35">
      <c r="B419" s="96" t="s">
        <v>81</v>
      </c>
      <c r="C419" s="160">
        <v>7</v>
      </c>
      <c r="D419" s="160">
        <v>737</v>
      </c>
      <c r="E419" s="191" t="s">
        <v>8515</v>
      </c>
      <c r="F419" s="191" t="s">
        <v>44</v>
      </c>
      <c r="G419" s="191" t="s">
        <v>80</v>
      </c>
      <c r="H419" s="191" t="s">
        <v>81</v>
      </c>
      <c r="I419" s="191"/>
      <c r="J419" s="96" t="s">
        <v>8677</v>
      </c>
      <c r="K419" s="96" t="s">
        <v>1893</v>
      </c>
      <c r="L419" s="96">
        <v>99</v>
      </c>
      <c r="M419" s="96" t="s">
        <v>6</v>
      </c>
      <c r="N419" s="96" t="s">
        <v>8678</v>
      </c>
      <c r="O419" s="193" t="s">
        <v>8679</v>
      </c>
      <c r="S419" s="96" t="s">
        <v>91</v>
      </c>
      <c r="T419" s="160"/>
      <c r="W419" s="96" t="s">
        <v>91</v>
      </c>
      <c r="X419" s="211" t="s">
        <v>80</v>
      </c>
    </row>
    <row r="420" spans="1:26" x14ac:dyDescent="0.35">
      <c r="B420" t="s">
        <v>81</v>
      </c>
      <c r="C420" s="185">
        <v>-99</v>
      </c>
      <c r="D420" s="9">
        <v>730</v>
      </c>
      <c r="E420" s="12" t="s">
        <v>8515</v>
      </c>
      <c r="F420" s="12" t="s">
        <v>44</v>
      </c>
      <c r="G420" s="12" t="s">
        <v>80</v>
      </c>
      <c r="H420" s="12" t="s">
        <v>81</v>
      </c>
      <c r="I420" s="12"/>
      <c r="J420" t="s">
        <v>258</v>
      </c>
      <c r="K420" s="155" t="s">
        <v>7467</v>
      </c>
      <c r="L420" s="155"/>
      <c r="M420" s="153" t="s">
        <v>2208</v>
      </c>
      <c r="N420" s="153" t="s">
        <v>465</v>
      </c>
      <c r="O420" s="153" t="s">
        <v>466</v>
      </c>
      <c r="P420" s="153" t="s">
        <v>2382</v>
      </c>
      <c r="Q420" s="20" t="s">
        <v>7427</v>
      </c>
      <c r="R420" s="20"/>
      <c r="S420" t="s">
        <v>7407</v>
      </c>
      <c r="T420" s="9" t="s">
        <v>8433</v>
      </c>
      <c r="U420" t="s">
        <v>8435</v>
      </c>
      <c r="V420" t="s">
        <v>8438</v>
      </c>
      <c r="W420" t="s">
        <v>100</v>
      </c>
      <c r="X420" s="198" t="s">
        <v>80</v>
      </c>
    </row>
    <row r="421" spans="1:26" x14ac:dyDescent="0.35">
      <c r="B421" t="s">
        <v>81</v>
      </c>
      <c r="C421" s="185">
        <v>-99</v>
      </c>
      <c r="D421" s="9">
        <v>734</v>
      </c>
      <c r="E421" s="12" t="s">
        <v>8515</v>
      </c>
      <c r="F421" s="12" t="s">
        <v>44</v>
      </c>
      <c r="G421" s="12" t="s">
        <v>80</v>
      </c>
      <c r="H421" s="12" t="s">
        <v>81</v>
      </c>
      <c r="I421" s="12"/>
      <c r="J421" t="s">
        <v>2578</v>
      </c>
      <c r="K421" t="s">
        <v>2783</v>
      </c>
      <c r="N421" s="155" t="s">
        <v>3002</v>
      </c>
      <c r="O421" s="155" t="s">
        <v>2783</v>
      </c>
      <c r="Q421" t="s">
        <v>7427</v>
      </c>
      <c r="S421" t="s">
        <v>7407</v>
      </c>
      <c r="T421" s="9">
        <v>0</v>
      </c>
      <c r="U421" t="s">
        <v>8434</v>
      </c>
      <c r="W421" t="s">
        <v>100</v>
      </c>
      <c r="X421" s="198" t="s">
        <v>80</v>
      </c>
    </row>
    <row r="422" spans="1:26" x14ac:dyDescent="0.35">
      <c r="B422" t="s">
        <v>81</v>
      </c>
      <c r="C422" s="185">
        <v>-99</v>
      </c>
      <c r="D422" s="9">
        <v>735</v>
      </c>
      <c r="E422" s="12" t="s">
        <v>8515</v>
      </c>
      <c r="F422" s="12" t="s">
        <v>44</v>
      </c>
      <c r="G422" s="12" t="s">
        <v>80</v>
      </c>
      <c r="H422" s="12" t="s">
        <v>81</v>
      </c>
      <c r="I422" s="12"/>
      <c r="J422" t="s">
        <v>2579</v>
      </c>
      <c r="K422" s="155" t="s">
        <v>5038</v>
      </c>
      <c r="N422" s="155" t="s">
        <v>3003</v>
      </c>
      <c r="O422" s="155" t="s">
        <v>5038</v>
      </c>
      <c r="Q422" t="s">
        <v>7427</v>
      </c>
      <c r="S422" t="s">
        <v>7407</v>
      </c>
      <c r="T422" s="9">
        <v>0</v>
      </c>
      <c r="U422" t="s">
        <v>8434</v>
      </c>
      <c r="W422" t="s">
        <v>100</v>
      </c>
      <c r="X422" s="198" t="s">
        <v>80</v>
      </c>
    </row>
    <row r="423" spans="1:26" x14ac:dyDescent="0.35">
      <c r="B423" t="s">
        <v>81</v>
      </c>
      <c r="C423" s="185">
        <v>-99</v>
      </c>
      <c r="D423" s="9">
        <v>736</v>
      </c>
      <c r="E423" s="12" t="s">
        <v>8515</v>
      </c>
      <c r="F423" s="12" t="s">
        <v>44</v>
      </c>
      <c r="G423" s="12" t="s">
        <v>80</v>
      </c>
      <c r="H423" s="12" t="s">
        <v>81</v>
      </c>
      <c r="I423" s="12"/>
      <c r="J423" t="s">
        <v>2580</v>
      </c>
      <c r="K423" s="155" t="s">
        <v>2785</v>
      </c>
      <c r="N423" s="155" t="s">
        <v>634</v>
      </c>
      <c r="O423" s="155" t="s">
        <v>2785</v>
      </c>
      <c r="Q423" t="s">
        <v>7427</v>
      </c>
      <c r="S423" t="s">
        <v>7407</v>
      </c>
      <c r="T423" s="9">
        <v>0</v>
      </c>
      <c r="U423" t="s">
        <v>8434</v>
      </c>
      <c r="W423" t="s">
        <v>100</v>
      </c>
      <c r="X423" s="198" t="s">
        <v>80</v>
      </c>
    </row>
    <row r="424" spans="1:26" x14ac:dyDescent="0.35">
      <c r="A424" s="147" t="s">
        <v>2038</v>
      </c>
      <c r="B424" s="147"/>
      <c r="C424" s="185">
        <v>0</v>
      </c>
      <c r="D424" s="185">
        <v>0</v>
      </c>
      <c r="E424" s="161"/>
      <c r="F424" s="161"/>
      <c r="G424" s="161"/>
      <c r="H424" s="161"/>
      <c r="I424" s="161"/>
      <c r="J424" s="177" t="s">
        <v>8934</v>
      </c>
      <c r="K424" s="177" t="s">
        <v>2312</v>
      </c>
      <c r="L424" s="162" t="s">
        <v>2120</v>
      </c>
      <c r="M424" s="163" t="s">
        <v>7625</v>
      </c>
      <c r="N424" s="163" t="s">
        <v>8935</v>
      </c>
      <c r="O424" s="163" t="s">
        <v>8936</v>
      </c>
      <c r="P424" s="163" t="s">
        <v>2301</v>
      </c>
      <c r="Q424" s="177" t="s">
        <v>7427</v>
      </c>
      <c r="R424" s="177"/>
      <c r="S424" s="163" t="s">
        <v>7407</v>
      </c>
      <c r="T424" s="178" t="s">
        <v>8433</v>
      </c>
      <c r="U424" s="177" t="s">
        <v>8435</v>
      </c>
      <c r="V424" s="177" t="s">
        <v>8438</v>
      </c>
      <c r="W424" s="147" t="s">
        <v>100</v>
      </c>
      <c r="X424" s="206" t="s">
        <v>54</v>
      </c>
      <c r="Y424" s="147"/>
      <c r="Z424" s="147"/>
    </row>
    <row r="425" spans="1:26" x14ac:dyDescent="0.35">
      <c r="A425" s="147" t="s">
        <v>2038</v>
      </c>
      <c r="B425" s="147" t="s">
        <v>2038</v>
      </c>
      <c r="C425" s="185">
        <v>1</v>
      </c>
      <c r="D425" s="185">
        <v>0</v>
      </c>
      <c r="E425" s="161"/>
      <c r="F425" s="161"/>
      <c r="G425" s="161"/>
      <c r="H425" s="161"/>
      <c r="I425" s="161"/>
      <c r="J425" s="158" t="s">
        <v>8613</v>
      </c>
      <c r="K425" s="177" t="s">
        <v>1921</v>
      </c>
      <c r="L425" s="162" t="s">
        <v>2120</v>
      </c>
      <c r="M425" s="163" t="s">
        <v>7625</v>
      </c>
      <c r="N425" s="163" t="s">
        <v>6641</v>
      </c>
      <c r="O425" s="163" t="s">
        <v>278</v>
      </c>
      <c r="P425" s="163" t="s">
        <v>2301</v>
      </c>
      <c r="Q425" s="177" t="s">
        <v>7427</v>
      </c>
      <c r="R425" s="177"/>
      <c r="S425" s="163" t="s">
        <v>91</v>
      </c>
      <c r="T425" s="178" t="s">
        <v>8433</v>
      </c>
      <c r="U425" s="177" t="s">
        <v>8435</v>
      </c>
      <c r="V425" s="177" t="s">
        <v>8438</v>
      </c>
      <c r="W425" s="147" t="s">
        <v>91</v>
      </c>
      <c r="X425" s="206" t="s">
        <v>54</v>
      </c>
      <c r="Y425" s="147"/>
      <c r="Z425" s="147"/>
    </row>
    <row r="426" spans="1:26" x14ac:dyDescent="0.35">
      <c r="A426" t="s">
        <v>2038</v>
      </c>
      <c r="B426" t="s">
        <v>2038</v>
      </c>
      <c r="C426" s="185">
        <v>2</v>
      </c>
      <c r="D426" s="9">
        <v>371</v>
      </c>
      <c r="E426" s="12" t="s">
        <v>8493</v>
      </c>
      <c r="F426" s="12" t="s">
        <v>44</v>
      </c>
      <c r="G426" s="12" t="s">
        <v>54</v>
      </c>
      <c r="H426" s="12" t="s">
        <v>2039</v>
      </c>
      <c r="I426" s="12" t="s">
        <v>2038</v>
      </c>
      <c r="J426" s="153" t="s">
        <v>125</v>
      </c>
      <c r="K426" s="153" t="s">
        <v>1948</v>
      </c>
      <c r="L426" s="153" t="s">
        <v>8127</v>
      </c>
      <c r="M426" s="153" t="s">
        <v>7583</v>
      </c>
      <c r="N426" s="153" t="s">
        <v>336</v>
      </c>
      <c r="O426" s="153" t="s">
        <v>2084</v>
      </c>
      <c r="P426" s="153" t="s">
        <v>2439</v>
      </c>
      <c r="Q426" s="20" t="s">
        <v>7427</v>
      </c>
      <c r="R426" s="20"/>
      <c r="S426" t="s">
        <v>7407</v>
      </c>
      <c r="T426" s="9" t="s">
        <v>8433</v>
      </c>
      <c r="U426" t="s">
        <v>8435</v>
      </c>
      <c r="V426" t="s">
        <v>8438</v>
      </c>
      <c r="W426" t="s">
        <v>100</v>
      </c>
      <c r="X426" s="198" t="s">
        <v>54</v>
      </c>
    </row>
    <row r="427" spans="1:26" x14ac:dyDescent="0.35">
      <c r="A427" t="s">
        <v>2038</v>
      </c>
      <c r="B427" t="s">
        <v>2038</v>
      </c>
      <c r="C427" s="185">
        <v>3</v>
      </c>
      <c r="D427" s="9">
        <v>372</v>
      </c>
      <c r="E427" s="12" t="s">
        <v>8493</v>
      </c>
      <c r="F427" s="12" t="s">
        <v>44</v>
      </c>
      <c r="G427" s="12" t="s">
        <v>54</v>
      </c>
      <c r="H427" s="12" t="s">
        <v>2039</v>
      </c>
      <c r="I427" s="12" t="s">
        <v>2038</v>
      </c>
      <c r="J427" s="153" t="s">
        <v>2726</v>
      </c>
      <c r="K427" s="153" t="s">
        <v>2053</v>
      </c>
      <c r="L427" s="153" t="s">
        <v>8112</v>
      </c>
      <c r="M427" s="153" t="s">
        <v>7512</v>
      </c>
      <c r="N427" s="153" t="s">
        <v>2085</v>
      </c>
      <c r="O427" s="153" t="s">
        <v>2083</v>
      </c>
      <c r="P427" s="153" t="s">
        <v>2440</v>
      </c>
      <c r="Q427" s="20" t="s">
        <v>7427</v>
      </c>
      <c r="R427" s="20"/>
      <c r="S427" s="153" t="s">
        <v>153</v>
      </c>
      <c r="T427" s="154" t="s">
        <v>8433</v>
      </c>
      <c r="U427" s="20" t="s">
        <v>8434</v>
      </c>
      <c r="V427" s="20" t="s">
        <v>8438</v>
      </c>
      <c r="W427" t="s">
        <v>153</v>
      </c>
      <c r="X427" s="198" t="s">
        <v>54</v>
      </c>
    </row>
    <row r="428" spans="1:26" x14ac:dyDescent="0.35">
      <c r="A428" s="155" t="s">
        <v>2038</v>
      </c>
      <c r="B428" s="155" t="s">
        <v>2038</v>
      </c>
      <c r="C428" s="185">
        <v>-99</v>
      </c>
      <c r="D428" s="9">
        <v>373</v>
      </c>
      <c r="E428" s="12" t="s">
        <v>8493</v>
      </c>
      <c r="F428" s="12" t="s">
        <v>44</v>
      </c>
      <c r="G428" s="12" t="s">
        <v>54</v>
      </c>
      <c r="H428" s="12" t="s">
        <v>2039</v>
      </c>
      <c r="I428" s="12" t="s">
        <v>2038</v>
      </c>
      <c r="J428" s="155" t="s">
        <v>6625</v>
      </c>
      <c r="L428" s="155"/>
      <c r="N428" s="155" t="s">
        <v>6717</v>
      </c>
      <c r="O428" s="155" t="s">
        <v>6718</v>
      </c>
      <c r="Q428" s="155" t="s">
        <v>7427</v>
      </c>
      <c r="R428" s="155"/>
      <c r="S428" s="155" t="s">
        <v>7408</v>
      </c>
      <c r="T428" s="170"/>
      <c r="U428" s="155"/>
      <c r="V428" s="155"/>
      <c r="W428" s="183" t="s">
        <v>3936</v>
      </c>
      <c r="X428" s="198" t="s">
        <v>54</v>
      </c>
      <c r="Y428" s="173"/>
    </row>
    <row r="429" spans="1:26" x14ac:dyDescent="0.35">
      <c r="A429" s="155" t="s">
        <v>2038</v>
      </c>
      <c r="B429" s="155" t="s">
        <v>2038</v>
      </c>
      <c r="C429" s="185">
        <v>-99</v>
      </c>
      <c r="D429" s="9">
        <v>374</v>
      </c>
      <c r="E429" s="12" t="s">
        <v>8493</v>
      </c>
      <c r="F429" s="12" t="s">
        <v>44</v>
      </c>
      <c r="G429" s="12" t="s">
        <v>54</v>
      </c>
      <c r="H429" s="12" t="s">
        <v>2039</v>
      </c>
      <c r="I429" s="12" t="s">
        <v>2038</v>
      </c>
      <c r="J429" s="155" t="s">
        <v>6626</v>
      </c>
      <c r="L429" s="155"/>
      <c r="N429" s="155" t="s">
        <v>6719</v>
      </c>
      <c r="O429" s="155" t="s">
        <v>6720</v>
      </c>
      <c r="Q429" s="155" t="s">
        <v>7427</v>
      </c>
      <c r="R429" s="155"/>
      <c r="S429" s="155" t="s">
        <v>7407</v>
      </c>
      <c r="T429" s="170"/>
      <c r="U429" s="155"/>
      <c r="V429" s="155"/>
      <c r="W429" s="183" t="s">
        <v>2986</v>
      </c>
      <c r="X429" s="198" t="s">
        <v>54</v>
      </c>
      <c r="Y429" s="173"/>
    </row>
    <row r="430" spans="1:26" x14ac:dyDescent="0.35">
      <c r="A430" t="s">
        <v>2038</v>
      </c>
      <c r="B430" t="s">
        <v>2038</v>
      </c>
      <c r="C430" s="185">
        <v>5</v>
      </c>
      <c r="D430" s="9">
        <v>375</v>
      </c>
      <c r="E430" s="12" t="s">
        <v>8493</v>
      </c>
      <c r="F430" s="12" t="s">
        <v>44</v>
      </c>
      <c r="G430" s="12" t="s">
        <v>54</v>
      </c>
      <c r="H430" s="12" t="s">
        <v>2039</v>
      </c>
      <c r="I430" s="12" t="s">
        <v>2038</v>
      </c>
      <c r="J430" s="153" t="s">
        <v>2015</v>
      </c>
      <c r="K430" s="153" t="s">
        <v>2016</v>
      </c>
      <c r="L430" s="153" t="s">
        <v>8113</v>
      </c>
      <c r="M430" s="153" t="s">
        <v>2273</v>
      </c>
      <c r="N430" s="153" t="s">
        <v>2087</v>
      </c>
      <c r="O430" s="153" t="s">
        <v>2086</v>
      </c>
      <c r="P430" s="153" t="s">
        <v>2441</v>
      </c>
      <c r="Q430" s="20" t="s">
        <v>3424</v>
      </c>
      <c r="R430" s="20" t="s">
        <v>7426</v>
      </c>
      <c r="S430" s="167" t="s">
        <v>91</v>
      </c>
      <c r="T430" s="168">
        <v>2</v>
      </c>
      <c r="U430" s="169" t="s">
        <v>8434</v>
      </c>
      <c r="V430" s="169" t="s">
        <v>8439</v>
      </c>
      <c r="W430" t="s">
        <v>92</v>
      </c>
      <c r="X430" s="198" t="s">
        <v>54</v>
      </c>
    </row>
    <row r="431" spans="1:26" x14ac:dyDescent="0.35">
      <c r="A431" t="s">
        <v>2038</v>
      </c>
      <c r="B431" t="s">
        <v>2038</v>
      </c>
      <c r="C431" s="185">
        <v>6</v>
      </c>
      <c r="D431" s="9">
        <v>376</v>
      </c>
      <c r="E431" s="12" t="s">
        <v>8493</v>
      </c>
      <c r="F431" s="12" t="s">
        <v>44</v>
      </c>
      <c r="G431" s="12" t="s">
        <v>54</v>
      </c>
      <c r="H431" s="12" t="s">
        <v>2039</v>
      </c>
      <c r="I431" s="12" t="s">
        <v>2038</v>
      </c>
      <c r="J431" s="153" t="s">
        <v>2011</v>
      </c>
      <c r="K431" s="153" t="s">
        <v>1950</v>
      </c>
      <c r="L431" s="153" t="s">
        <v>8114</v>
      </c>
      <c r="M431" s="153" t="s">
        <v>7612</v>
      </c>
      <c r="N431" s="153" t="s">
        <v>2090</v>
      </c>
      <c r="O431" s="153" t="s">
        <v>2088</v>
      </c>
      <c r="P431" s="153" t="s">
        <v>2442</v>
      </c>
      <c r="Q431" s="20" t="s">
        <v>3395</v>
      </c>
      <c r="R431" s="20" t="s">
        <v>7426</v>
      </c>
      <c r="S431" s="153" t="s">
        <v>91</v>
      </c>
      <c r="T431" s="154">
        <v>0</v>
      </c>
      <c r="U431" s="20" t="s">
        <v>8434</v>
      </c>
      <c r="V431" s="20" t="s">
        <v>8439</v>
      </c>
      <c r="W431" t="s">
        <v>92</v>
      </c>
      <c r="X431" s="198" t="s">
        <v>54</v>
      </c>
    </row>
    <row r="432" spans="1:26" x14ac:dyDescent="0.35">
      <c r="A432" t="s">
        <v>2038</v>
      </c>
      <c r="B432" t="s">
        <v>2038</v>
      </c>
      <c r="C432" s="185">
        <v>7</v>
      </c>
      <c r="D432" s="9">
        <v>377</v>
      </c>
      <c r="E432" s="12" t="s">
        <v>8493</v>
      </c>
      <c r="F432" s="12" t="s">
        <v>44</v>
      </c>
      <c r="G432" s="12" t="s">
        <v>54</v>
      </c>
      <c r="H432" s="12" t="s">
        <v>2039</v>
      </c>
      <c r="I432" s="12" t="s">
        <v>2038</v>
      </c>
      <c r="J432" s="153" t="s">
        <v>2012</v>
      </c>
      <c r="K432" s="153" t="s">
        <v>1883</v>
      </c>
      <c r="L432" s="153" t="s">
        <v>8115</v>
      </c>
      <c r="M432" s="153" t="s">
        <v>7613</v>
      </c>
      <c r="N432" s="153" t="s">
        <v>2091</v>
      </c>
      <c r="O432" s="153" t="s">
        <v>2089</v>
      </c>
      <c r="P432" s="153" t="s">
        <v>2443</v>
      </c>
      <c r="Q432" s="20" t="s">
        <v>7427</v>
      </c>
      <c r="R432" s="20"/>
      <c r="S432" s="155" t="s">
        <v>7406</v>
      </c>
      <c r="T432" s="170">
        <v>0</v>
      </c>
      <c r="U432" s="155" t="s">
        <v>8434</v>
      </c>
      <c r="V432" s="155" t="s">
        <v>8439</v>
      </c>
      <c r="W432" t="s">
        <v>156</v>
      </c>
      <c r="X432" s="198" t="s">
        <v>54</v>
      </c>
    </row>
    <row r="433" spans="1:26" x14ac:dyDescent="0.35">
      <c r="A433" t="s">
        <v>2038</v>
      </c>
      <c r="B433" t="s">
        <v>2038</v>
      </c>
      <c r="C433" s="185">
        <v>8</v>
      </c>
      <c r="D433" s="9">
        <v>378</v>
      </c>
      <c r="E433" s="12" t="s">
        <v>8493</v>
      </c>
      <c r="F433" s="12" t="s">
        <v>44</v>
      </c>
      <c r="G433" s="12" t="s">
        <v>54</v>
      </c>
      <c r="H433" s="12" t="s">
        <v>2039</v>
      </c>
      <c r="I433" s="12" t="s">
        <v>2038</v>
      </c>
      <c r="J433" s="20" t="s">
        <v>2727</v>
      </c>
      <c r="K433" s="155" t="s">
        <v>3365</v>
      </c>
      <c r="L433" s="20" t="s">
        <v>8116</v>
      </c>
      <c r="M433" s="20" t="s">
        <v>7728</v>
      </c>
      <c r="N433" s="20" t="s">
        <v>3156</v>
      </c>
      <c r="O433" s="155" t="s">
        <v>2931</v>
      </c>
      <c r="P433" s="20"/>
      <c r="Q433" s="20" t="s">
        <v>7427</v>
      </c>
      <c r="R433" s="20"/>
      <c r="S433" s="155" t="s">
        <v>7406</v>
      </c>
      <c r="T433" s="170">
        <v>0</v>
      </c>
      <c r="U433" s="155" t="s">
        <v>8434</v>
      </c>
      <c r="V433" s="155" t="s">
        <v>8439</v>
      </c>
      <c r="W433" t="s">
        <v>195</v>
      </c>
      <c r="X433" s="198" t="s">
        <v>54</v>
      </c>
    </row>
    <row r="434" spans="1:26" x14ac:dyDescent="0.35">
      <c r="A434" t="s">
        <v>2038</v>
      </c>
      <c r="B434" t="s">
        <v>2038</v>
      </c>
      <c r="C434" s="185">
        <v>9</v>
      </c>
      <c r="D434" s="9">
        <v>379</v>
      </c>
      <c r="E434" s="12" t="s">
        <v>8493</v>
      </c>
      <c r="F434" s="12" t="s">
        <v>44</v>
      </c>
      <c r="G434" s="12" t="s">
        <v>54</v>
      </c>
      <c r="H434" s="12" t="s">
        <v>2039</v>
      </c>
      <c r="I434" s="12" t="s">
        <v>2038</v>
      </c>
      <c r="J434" s="153" t="s">
        <v>2013</v>
      </c>
      <c r="K434" s="153" t="s">
        <v>7726</v>
      </c>
      <c r="L434" s="153" t="s">
        <v>8117</v>
      </c>
      <c r="M434" s="153" t="s">
        <v>7733</v>
      </c>
      <c r="N434" s="153" t="s">
        <v>2094</v>
      </c>
      <c r="O434" s="153" t="s">
        <v>2092</v>
      </c>
      <c r="P434" s="153" t="s">
        <v>2467</v>
      </c>
      <c r="Q434" s="20" t="s">
        <v>7427</v>
      </c>
      <c r="R434" s="20"/>
      <c r="S434" s="155" t="s">
        <v>7406</v>
      </c>
      <c r="T434" s="170">
        <v>2</v>
      </c>
      <c r="U434" s="155" t="s">
        <v>8434</v>
      </c>
      <c r="V434" s="155" t="s">
        <v>8439</v>
      </c>
      <c r="W434" t="s">
        <v>262</v>
      </c>
      <c r="X434" s="198" t="s">
        <v>54</v>
      </c>
    </row>
    <row r="435" spans="1:26" x14ac:dyDescent="0.35">
      <c r="A435" t="s">
        <v>2038</v>
      </c>
      <c r="B435" t="s">
        <v>2038</v>
      </c>
      <c r="C435" s="185">
        <v>9</v>
      </c>
      <c r="D435" s="9">
        <v>380</v>
      </c>
      <c r="E435" s="12" t="s">
        <v>8493</v>
      </c>
      <c r="F435" s="12" t="s">
        <v>44</v>
      </c>
      <c r="G435" s="12" t="s">
        <v>54</v>
      </c>
      <c r="H435" s="12" t="s">
        <v>2039</v>
      </c>
      <c r="I435" s="12" t="s">
        <v>2038</v>
      </c>
      <c r="J435" s="153" t="s">
        <v>2017</v>
      </c>
      <c r="K435" s="153" t="s">
        <v>7727</v>
      </c>
      <c r="L435" s="153" t="s">
        <v>8118</v>
      </c>
      <c r="M435" s="153" t="s">
        <v>7734</v>
      </c>
      <c r="N435" s="153" t="s">
        <v>2095</v>
      </c>
      <c r="O435" s="153" t="s">
        <v>2093</v>
      </c>
      <c r="P435" s="153" t="s">
        <v>2444</v>
      </c>
      <c r="Q435" s="20" t="s">
        <v>7427</v>
      </c>
      <c r="R435" s="20"/>
      <c r="S435" s="155" t="s">
        <v>7406</v>
      </c>
      <c r="T435" s="170">
        <v>2</v>
      </c>
      <c r="U435" s="155" t="s">
        <v>8434</v>
      </c>
      <c r="V435" s="155" t="s">
        <v>8439</v>
      </c>
      <c r="W435" t="s">
        <v>262</v>
      </c>
      <c r="X435" s="198" t="s">
        <v>54</v>
      </c>
    </row>
    <row r="436" spans="1:26" x14ac:dyDescent="0.35">
      <c r="A436" t="s">
        <v>2038</v>
      </c>
      <c r="B436" t="s">
        <v>2038</v>
      </c>
      <c r="C436" s="185">
        <v>9</v>
      </c>
      <c r="D436" s="9">
        <v>381</v>
      </c>
      <c r="E436" s="12" t="s">
        <v>8493</v>
      </c>
      <c r="F436" s="12" t="s">
        <v>44</v>
      </c>
      <c r="G436" s="12" t="s">
        <v>54</v>
      </c>
      <c r="H436" s="12" t="s">
        <v>2039</v>
      </c>
      <c r="I436" s="12" t="s">
        <v>2038</v>
      </c>
      <c r="J436" s="20" t="s">
        <v>2728</v>
      </c>
      <c r="K436" s="155" t="s">
        <v>3364</v>
      </c>
      <c r="L436" s="20" t="s">
        <v>8119</v>
      </c>
      <c r="M436" s="20" t="s">
        <v>8111</v>
      </c>
      <c r="N436" s="20" t="s">
        <v>3157</v>
      </c>
      <c r="O436" s="155" t="s">
        <v>2932</v>
      </c>
      <c r="P436" s="20"/>
      <c r="Q436" s="20" t="s">
        <v>7427</v>
      </c>
      <c r="R436" s="20"/>
      <c r="S436" s="155" t="s">
        <v>7406</v>
      </c>
      <c r="T436" s="170">
        <v>0</v>
      </c>
      <c r="U436" s="155" t="s">
        <v>8434</v>
      </c>
      <c r="V436" s="155" t="s">
        <v>8439</v>
      </c>
      <c r="W436" t="s">
        <v>195</v>
      </c>
      <c r="X436" s="198" t="s">
        <v>54</v>
      </c>
    </row>
    <row r="437" spans="1:26" x14ac:dyDescent="0.35">
      <c r="A437" t="s">
        <v>2038</v>
      </c>
      <c r="B437" t="s">
        <v>2038</v>
      </c>
      <c r="C437" s="185">
        <v>10</v>
      </c>
      <c r="D437" s="9">
        <v>382</v>
      </c>
      <c r="E437" s="12" t="s">
        <v>8493</v>
      </c>
      <c r="F437" s="12" t="s">
        <v>44</v>
      </c>
      <c r="G437" s="12" t="s">
        <v>54</v>
      </c>
      <c r="H437" s="12" t="s">
        <v>2039</v>
      </c>
      <c r="I437" s="12" t="s">
        <v>2038</v>
      </c>
      <c r="J437" s="20" t="s">
        <v>2729</v>
      </c>
      <c r="K437" s="155" t="s">
        <v>3363</v>
      </c>
      <c r="L437" s="20" t="s">
        <v>8120</v>
      </c>
      <c r="M437" s="20" t="s">
        <v>7735</v>
      </c>
      <c r="N437" s="20" t="s">
        <v>3158</v>
      </c>
      <c r="O437" s="155" t="s">
        <v>2933</v>
      </c>
      <c r="P437" s="20"/>
      <c r="Q437" s="20" t="s">
        <v>7427</v>
      </c>
      <c r="R437" s="20"/>
      <c r="S437" s="155" t="s">
        <v>7406</v>
      </c>
      <c r="T437" s="170">
        <v>0</v>
      </c>
      <c r="U437" s="155" t="s">
        <v>8434</v>
      </c>
      <c r="V437" s="155" t="s">
        <v>8439</v>
      </c>
      <c r="W437" t="s">
        <v>195</v>
      </c>
      <c r="X437" s="198" t="s">
        <v>54</v>
      </c>
    </row>
    <row r="438" spans="1:26" ht="13.5" customHeight="1" x14ac:dyDescent="0.35">
      <c r="A438" t="s">
        <v>2038</v>
      </c>
      <c r="B438" t="s">
        <v>2038</v>
      </c>
      <c r="C438" s="185">
        <v>11</v>
      </c>
      <c r="D438" s="9">
        <v>383</v>
      </c>
      <c r="E438" s="12" t="s">
        <v>8493</v>
      </c>
      <c r="F438" s="12" t="s">
        <v>44</v>
      </c>
      <c r="G438" s="12" t="s">
        <v>54</v>
      </c>
      <c r="H438" s="12" t="s">
        <v>2039</v>
      </c>
      <c r="I438" s="12" t="s">
        <v>2038</v>
      </c>
      <c r="J438" s="20" t="s">
        <v>2730</v>
      </c>
      <c r="K438" s="155" t="s">
        <v>3362</v>
      </c>
      <c r="L438" s="20" t="s">
        <v>8121</v>
      </c>
      <c r="M438" s="20" t="s">
        <v>7736</v>
      </c>
      <c r="N438" s="20" t="s">
        <v>3159</v>
      </c>
      <c r="O438" s="155" t="s">
        <v>2934</v>
      </c>
      <c r="P438" s="20"/>
      <c r="Q438" s="20" t="s">
        <v>7427</v>
      </c>
      <c r="R438" s="20"/>
      <c r="S438" s="155" t="s">
        <v>7406</v>
      </c>
      <c r="T438" s="170">
        <v>0</v>
      </c>
      <c r="U438" s="155" t="s">
        <v>8434</v>
      </c>
      <c r="V438" s="155" t="s">
        <v>8439</v>
      </c>
      <c r="W438" t="s">
        <v>195</v>
      </c>
      <c r="X438" s="198" t="s">
        <v>54</v>
      </c>
    </row>
    <row r="439" spans="1:26" x14ac:dyDescent="0.35">
      <c r="A439" t="s">
        <v>2038</v>
      </c>
      <c r="B439" t="s">
        <v>2038</v>
      </c>
      <c r="C439" s="185">
        <v>12</v>
      </c>
      <c r="D439" s="9">
        <v>384</v>
      </c>
      <c r="E439" s="12" t="s">
        <v>8493</v>
      </c>
      <c r="F439" s="12" t="s">
        <v>44</v>
      </c>
      <c r="G439" s="12" t="s">
        <v>54</v>
      </c>
      <c r="H439" s="12" t="s">
        <v>2039</v>
      </c>
      <c r="I439" s="12" t="s">
        <v>2038</v>
      </c>
      <c r="J439" s="153" t="s">
        <v>2019</v>
      </c>
      <c r="K439" s="153" t="s">
        <v>2023</v>
      </c>
      <c r="L439" s="20" t="s">
        <v>8122</v>
      </c>
      <c r="M439" s="153" t="s">
        <v>7732</v>
      </c>
      <c r="N439" s="20" t="s">
        <v>3160</v>
      </c>
      <c r="O439" s="153" t="s">
        <v>2096</v>
      </c>
      <c r="P439" s="153" t="s">
        <v>2445</v>
      </c>
      <c r="Q439" s="20" t="s">
        <v>7427</v>
      </c>
      <c r="R439" s="20"/>
      <c r="S439" s="155" t="s">
        <v>7406</v>
      </c>
      <c r="T439" s="170">
        <v>1</v>
      </c>
      <c r="U439" s="155" t="s">
        <v>8434</v>
      </c>
      <c r="V439" s="155" t="s">
        <v>8439</v>
      </c>
      <c r="W439" t="s">
        <v>195</v>
      </c>
      <c r="X439" s="198" t="s">
        <v>54</v>
      </c>
    </row>
    <row r="440" spans="1:26" x14ac:dyDescent="0.35">
      <c r="A440" t="s">
        <v>2038</v>
      </c>
      <c r="B440" t="s">
        <v>2038</v>
      </c>
      <c r="C440" s="185">
        <v>13</v>
      </c>
      <c r="D440" s="9">
        <v>385</v>
      </c>
      <c r="E440" s="12" t="s">
        <v>8493</v>
      </c>
      <c r="F440" s="12" t="s">
        <v>44</v>
      </c>
      <c r="G440" s="12" t="s">
        <v>54</v>
      </c>
      <c r="H440" s="12" t="s">
        <v>2039</v>
      </c>
      <c r="I440" s="12" t="s">
        <v>2038</v>
      </c>
      <c r="J440" s="153" t="s">
        <v>2020</v>
      </c>
      <c r="K440" s="153" t="s">
        <v>2025</v>
      </c>
      <c r="L440" s="20" t="s">
        <v>8123</v>
      </c>
      <c r="M440" s="153" t="s">
        <v>7731</v>
      </c>
      <c r="N440" s="20" t="s">
        <v>3161</v>
      </c>
      <c r="O440" s="153" t="s">
        <v>2097</v>
      </c>
      <c r="P440" s="153" t="s">
        <v>2446</v>
      </c>
      <c r="Q440" s="20" t="s">
        <v>7427</v>
      </c>
      <c r="R440" s="20"/>
      <c r="S440" s="155" t="s">
        <v>7406</v>
      </c>
      <c r="T440" s="170">
        <v>0</v>
      </c>
      <c r="U440" s="155" t="s">
        <v>8434</v>
      </c>
      <c r="V440" s="155" t="s">
        <v>8439</v>
      </c>
      <c r="W440" t="s">
        <v>195</v>
      </c>
      <c r="X440" s="198" t="s">
        <v>54</v>
      </c>
    </row>
    <row r="441" spans="1:26" x14ac:dyDescent="0.35">
      <c r="A441" t="s">
        <v>2038</v>
      </c>
      <c r="B441" t="s">
        <v>2038</v>
      </c>
      <c r="C441" s="185">
        <v>14</v>
      </c>
      <c r="D441" s="9">
        <v>386</v>
      </c>
      <c r="E441" s="12" t="s">
        <v>8493</v>
      </c>
      <c r="F441" s="12" t="s">
        <v>44</v>
      </c>
      <c r="G441" s="12" t="s">
        <v>54</v>
      </c>
      <c r="H441" s="12" t="s">
        <v>2039</v>
      </c>
      <c r="I441" s="12" t="s">
        <v>2038</v>
      </c>
      <c r="J441" s="153" t="s">
        <v>2021</v>
      </c>
      <c r="K441" s="153" t="s">
        <v>2026</v>
      </c>
      <c r="L441" s="20" t="s">
        <v>8124</v>
      </c>
      <c r="M441" s="153" t="s">
        <v>7730</v>
      </c>
      <c r="N441" s="20" t="s">
        <v>3162</v>
      </c>
      <c r="O441" s="153" t="s">
        <v>2098</v>
      </c>
      <c r="P441" s="153" t="s">
        <v>2447</v>
      </c>
      <c r="Q441" s="20" t="s">
        <v>7427</v>
      </c>
      <c r="R441" s="20"/>
      <c r="S441" s="155" t="s">
        <v>7406</v>
      </c>
      <c r="T441" s="170">
        <v>0</v>
      </c>
      <c r="U441" s="155" t="s">
        <v>8434</v>
      </c>
      <c r="V441" s="155" t="s">
        <v>8439</v>
      </c>
      <c r="W441" t="s">
        <v>195</v>
      </c>
      <c r="X441" s="198" t="s">
        <v>54</v>
      </c>
    </row>
    <row r="442" spans="1:26" x14ac:dyDescent="0.35">
      <c r="A442" t="s">
        <v>2038</v>
      </c>
      <c r="B442" t="s">
        <v>2038</v>
      </c>
      <c r="C442" s="185">
        <v>15</v>
      </c>
      <c r="D442" s="9">
        <v>387</v>
      </c>
      <c r="E442" s="12" t="s">
        <v>8493</v>
      </c>
      <c r="F442" s="12" t="s">
        <v>44</v>
      </c>
      <c r="G442" s="12" t="s">
        <v>54</v>
      </c>
      <c r="H442" s="12" t="s">
        <v>2039</v>
      </c>
      <c r="I442" s="12" t="s">
        <v>2038</v>
      </c>
      <c r="J442" s="20" t="s">
        <v>2731</v>
      </c>
      <c r="K442" s="155" t="s">
        <v>3361</v>
      </c>
      <c r="L442" s="20" t="s">
        <v>8125</v>
      </c>
      <c r="M442" s="20" t="s">
        <v>7729</v>
      </c>
      <c r="N442" s="20" t="s">
        <v>3163</v>
      </c>
      <c r="O442" s="155" t="s">
        <v>2935</v>
      </c>
      <c r="P442" s="20"/>
      <c r="Q442" s="20" t="s">
        <v>7427</v>
      </c>
      <c r="R442" s="20"/>
      <c r="S442" s="155" t="s">
        <v>7406</v>
      </c>
      <c r="T442" s="170">
        <v>0</v>
      </c>
      <c r="U442" s="155" t="s">
        <v>8434</v>
      </c>
      <c r="V442" s="155" t="s">
        <v>8439</v>
      </c>
      <c r="W442" t="s">
        <v>195</v>
      </c>
      <c r="X442" s="198" t="s">
        <v>54</v>
      </c>
    </row>
    <row r="443" spans="1:26" x14ac:dyDescent="0.35">
      <c r="A443" t="s">
        <v>2038</v>
      </c>
      <c r="B443" t="s">
        <v>2038</v>
      </c>
      <c r="C443" s="185">
        <v>16</v>
      </c>
      <c r="D443" s="9">
        <v>388</v>
      </c>
      <c r="E443" s="12" t="s">
        <v>8493</v>
      </c>
      <c r="F443" s="12" t="s">
        <v>44</v>
      </c>
      <c r="G443" s="12" t="s">
        <v>54</v>
      </c>
      <c r="H443" s="12" t="s">
        <v>2039</v>
      </c>
      <c r="I443" s="12" t="s">
        <v>2038</v>
      </c>
      <c r="J443" s="153" t="s">
        <v>2022</v>
      </c>
      <c r="K443" s="153" t="s">
        <v>2024</v>
      </c>
      <c r="L443" s="153" t="s">
        <v>8126</v>
      </c>
      <c r="M443" s="153" t="s">
        <v>2258</v>
      </c>
      <c r="N443" s="153" t="s">
        <v>2100</v>
      </c>
      <c r="O443" s="153" t="s">
        <v>2099</v>
      </c>
      <c r="P443" s="153" t="s">
        <v>2448</v>
      </c>
      <c r="Q443" s="20" t="s">
        <v>7427</v>
      </c>
      <c r="R443" s="20"/>
      <c r="S443" s="153" t="s">
        <v>7406</v>
      </c>
      <c r="T443" s="154">
        <v>0</v>
      </c>
      <c r="U443" s="20" t="s">
        <v>8434</v>
      </c>
      <c r="V443" s="20" t="s">
        <v>8439</v>
      </c>
      <c r="W443" t="s">
        <v>100</v>
      </c>
      <c r="X443" s="198" t="s">
        <v>54</v>
      </c>
    </row>
    <row r="444" spans="1:26" x14ac:dyDescent="0.35">
      <c r="A444" t="s">
        <v>2038</v>
      </c>
      <c r="B444" t="s">
        <v>2038</v>
      </c>
      <c r="C444" s="185">
        <v>17</v>
      </c>
      <c r="D444" s="9">
        <v>389</v>
      </c>
      <c r="E444" s="12" t="s">
        <v>8493</v>
      </c>
      <c r="F444" s="12" t="s">
        <v>44</v>
      </c>
      <c r="G444" s="12" t="s">
        <v>54</v>
      </c>
      <c r="H444" s="12" t="s">
        <v>2039</v>
      </c>
      <c r="I444" s="12" t="s">
        <v>2038</v>
      </c>
      <c r="J444" s="153" t="s">
        <v>8594</v>
      </c>
      <c r="K444" s="153" t="s">
        <v>1893</v>
      </c>
      <c r="L444" s="155" t="s">
        <v>8128</v>
      </c>
      <c r="M444" s="153" t="s">
        <v>2162</v>
      </c>
      <c r="N444" s="153" t="s">
        <v>8595</v>
      </c>
      <c r="O444" s="153" t="s">
        <v>8807</v>
      </c>
      <c r="P444" s="153"/>
      <c r="Q444" s="20" t="s">
        <v>7427</v>
      </c>
      <c r="R444" s="20"/>
      <c r="S444" s="153" t="s">
        <v>91</v>
      </c>
      <c r="T444" s="154">
        <v>0</v>
      </c>
      <c r="U444" s="20" t="s">
        <v>8434</v>
      </c>
      <c r="V444" s="20" t="s">
        <v>8439</v>
      </c>
      <c r="W444" t="s">
        <v>91</v>
      </c>
      <c r="X444" s="198" t="s">
        <v>54</v>
      </c>
    </row>
    <row r="445" spans="1:26" x14ac:dyDescent="0.35">
      <c r="A445" t="s">
        <v>2039</v>
      </c>
      <c r="B445" t="s">
        <v>2039</v>
      </c>
      <c r="C445" s="185">
        <v>0</v>
      </c>
      <c r="D445" s="9">
        <v>367</v>
      </c>
      <c r="E445" s="12" t="s">
        <v>8494</v>
      </c>
      <c r="F445" s="12" t="s">
        <v>44</v>
      </c>
      <c r="G445" s="12" t="s">
        <v>54</v>
      </c>
      <c r="H445" s="12" t="s">
        <v>2039</v>
      </c>
      <c r="I445" s="12"/>
      <c r="J445" s="153" t="s">
        <v>125</v>
      </c>
      <c r="K445" s="153" t="s">
        <v>1920</v>
      </c>
      <c r="L445" s="153" t="s">
        <v>8127</v>
      </c>
      <c r="M445" s="153" t="s">
        <v>2136</v>
      </c>
      <c r="N445" s="153" t="s">
        <v>336</v>
      </c>
      <c r="O445" s="153" t="s">
        <v>337</v>
      </c>
      <c r="P445" s="153" t="s">
        <v>2324</v>
      </c>
      <c r="Q445" s="20" t="s">
        <v>7427</v>
      </c>
      <c r="R445" s="20"/>
      <c r="S445" t="s">
        <v>7407</v>
      </c>
      <c r="T445" s="9" t="s">
        <v>8433</v>
      </c>
      <c r="U445" t="s">
        <v>8435</v>
      </c>
      <c r="V445" t="s">
        <v>8438</v>
      </c>
      <c r="W445" t="s">
        <v>100</v>
      </c>
      <c r="X445" s="198" t="s">
        <v>54</v>
      </c>
    </row>
    <row r="446" spans="1:26" x14ac:dyDescent="0.35">
      <c r="A446" s="147" t="s">
        <v>2039</v>
      </c>
      <c r="B446" s="147" t="s">
        <v>2039</v>
      </c>
      <c r="C446" s="185">
        <v>1</v>
      </c>
      <c r="D446" s="185">
        <v>0</v>
      </c>
      <c r="E446" s="161"/>
      <c r="F446" s="161"/>
      <c r="G446" s="161"/>
      <c r="H446" s="161"/>
      <c r="I446" s="161"/>
      <c r="J446" s="158" t="s">
        <v>8613</v>
      </c>
      <c r="K446" s="177" t="s">
        <v>1921</v>
      </c>
      <c r="L446" s="162" t="s">
        <v>2120</v>
      </c>
      <c r="M446" s="163" t="s">
        <v>7625</v>
      </c>
      <c r="N446" s="163" t="s">
        <v>6641</v>
      </c>
      <c r="O446" s="163" t="s">
        <v>278</v>
      </c>
      <c r="P446" s="163" t="s">
        <v>2301</v>
      </c>
      <c r="Q446" s="177" t="s">
        <v>7427</v>
      </c>
      <c r="R446" s="177"/>
      <c r="S446" s="163" t="s">
        <v>91</v>
      </c>
      <c r="T446" s="178" t="s">
        <v>8433</v>
      </c>
      <c r="U446" s="177" t="s">
        <v>8435</v>
      </c>
      <c r="V446" s="177" t="s">
        <v>8438</v>
      </c>
      <c r="W446" s="147" t="s">
        <v>91</v>
      </c>
      <c r="X446" s="206" t="s">
        <v>54</v>
      </c>
      <c r="Y446" s="147"/>
      <c r="Z446" s="147"/>
    </row>
    <row r="447" spans="1:26" x14ac:dyDescent="0.35">
      <c r="A447" s="147" t="s">
        <v>2039</v>
      </c>
      <c r="B447" s="147" t="s">
        <v>2039</v>
      </c>
      <c r="C447" s="185">
        <v>1</v>
      </c>
      <c r="D447" s="185">
        <v>0</v>
      </c>
      <c r="E447" s="161"/>
      <c r="F447" s="161"/>
      <c r="G447" s="161"/>
      <c r="H447" s="161"/>
      <c r="I447" s="161"/>
      <c r="J447" s="158" t="s">
        <v>8964</v>
      </c>
      <c r="K447" s="177" t="s">
        <v>8851</v>
      </c>
      <c r="L447" s="162"/>
      <c r="M447" s="163"/>
      <c r="N447" s="163" t="s">
        <v>8845</v>
      </c>
      <c r="O447" s="163" t="s">
        <v>8846</v>
      </c>
      <c r="P447" s="163"/>
      <c r="Q447" s="177" t="s">
        <v>7427</v>
      </c>
      <c r="R447" s="177"/>
      <c r="S447" s="163" t="s">
        <v>7407</v>
      </c>
      <c r="T447" s="178" t="s">
        <v>8433</v>
      </c>
      <c r="U447" s="177" t="s">
        <v>8435</v>
      </c>
      <c r="V447" s="177" t="s">
        <v>8438</v>
      </c>
      <c r="W447" s="147" t="s">
        <v>91</v>
      </c>
      <c r="X447" s="206" t="s">
        <v>54</v>
      </c>
      <c r="Y447" s="147"/>
      <c r="Z447" s="147"/>
    </row>
    <row r="448" spans="1:26" s="147" customFormat="1" x14ac:dyDescent="0.35">
      <c r="A448" s="147" t="s">
        <v>2039</v>
      </c>
      <c r="B448" s="147" t="s">
        <v>2039</v>
      </c>
      <c r="C448" s="185">
        <v>1</v>
      </c>
      <c r="D448" s="185">
        <v>0</v>
      </c>
      <c r="E448" s="161"/>
      <c r="F448" s="161"/>
      <c r="G448" s="161"/>
      <c r="H448" s="161"/>
      <c r="I448" s="161"/>
      <c r="J448" s="163" t="s">
        <v>116</v>
      </c>
      <c r="K448" s="163" t="s">
        <v>8852</v>
      </c>
      <c r="L448" s="163" t="s">
        <v>8334</v>
      </c>
      <c r="M448" s="163" t="s">
        <v>2136</v>
      </c>
      <c r="N448" s="163" t="s">
        <v>318</v>
      </c>
      <c r="O448" s="163" t="s">
        <v>319</v>
      </c>
      <c r="P448" s="163" t="s">
        <v>2204</v>
      </c>
      <c r="Q448" s="177" t="s">
        <v>7427</v>
      </c>
      <c r="R448" s="177"/>
      <c r="S448" s="147" t="s">
        <v>7407</v>
      </c>
      <c r="T448" s="178" t="s">
        <v>8433</v>
      </c>
      <c r="U448" s="177" t="s">
        <v>8435</v>
      </c>
      <c r="V448" s="177" t="s">
        <v>8438</v>
      </c>
      <c r="W448" s="147" t="s">
        <v>91</v>
      </c>
      <c r="X448" s="206" t="s">
        <v>54</v>
      </c>
    </row>
    <row r="449" spans="1:26" x14ac:dyDescent="0.35">
      <c r="A449" t="s">
        <v>2039</v>
      </c>
      <c r="B449" t="s">
        <v>2039</v>
      </c>
      <c r="C449" s="185">
        <v>3</v>
      </c>
      <c r="D449" s="9">
        <v>368</v>
      </c>
      <c r="E449" s="12" t="s">
        <v>8494</v>
      </c>
      <c r="F449" s="12" t="s">
        <v>44</v>
      </c>
      <c r="G449" s="12" t="s">
        <v>54</v>
      </c>
      <c r="H449" s="12" t="s">
        <v>2039</v>
      </c>
      <c r="I449" s="12"/>
      <c r="J449" s="153" t="s">
        <v>2006</v>
      </c>
      <c r="K449" s="153" t="s">
        <v>6383</v>
      </c>
      <c r="L449" s="153" t="s">
        <v>8130</v>
      </c>
      <c r="M449" s="153" t="s">
        <v>8129</v>
      </c>
      <c r="N449" s="153" t="s">
        <v>2077</v>
      </c>
      <c r="O449" s="153" t="s">
        <v>2080</v>
      </c>
      <c r="P449" s="153" t="s">
        <v>2437</v>
      </c>
      <c r="Q449" s="20" t="s">
        <v>7427</v>
      </c>
      <c r="R449" s="20"/>
      <c r="S449" s="153" t="s">
        <v>91</v>
      </c>
      <c r="T449" s="154" t="s">
        <v>8433</v>
      </c>
      <c r="U449" s="20" t="s">
        <v>8434</v>
      </c>
      <c r="V449" s="20" t="s">
        <v>8438</v>
      </c>
      <c r="W449" t="s">
        <v>91</v>
      </c>
      <c r="X449" s="198" t="s">
        <v>54</v>
      </c>
    </row>
    <row r="450" spans="1:26" x14ac:dyDescent="0.35">
      <c r="A450" t="s">
        <v>2039</v>
      </c>
      <c r="B450" t="s">
        <v>2039</v>
      </c>
      <c r="C450" s="185">
        <v>4</v>
      </c>
      <c r="D450" s="9">
        <v>369</v>
      </c>
      <c r="E450" s="12" t="s">
        <v>8494</v>
      </c>
      <c r="F450" s="12" t="s">
        <v>44</v>
      </c>
      <c r="G450" s="12" t="s">
        <v>54</v>
      </c>
      <c r="H450" s="12" t="s">
        <v>2039</v>
      </c>
      <c r="I450" s="12"/>
      <c r="J450" s="153" t="s">
        <v>2007</v>
      </c>
      <c r="K450" s="153" t="s">
        <v>2008</v>
      </c>
      <c r="L450" s="153" t="s">
        <v>8131</v>
      </c>
      <c r="M450" s="153" t="s">
        <v>7737</v>
      </c>
      <c r="N450" s="153" t="s">
        <v>2079</v>
      </c>
      <c r="O450" s="153" t="s">
        <v>2082</v>
      </c>
      <c r="P450" s="153" t="s">
        <v>2466</v>
      </c>
      <c r="Q450" s="20" t="s">
        <v>7427</v>
      </c>
      <c r="R450" s="20"/>
      <c r="S450" s="155" t="s">
        <v>7406</v>
      </c>
      <c r="T450" s="170">
        <v>2</v>
      </c>
      <c r="U450" s="155" t="s">
        <v>8434</v>
      </c>
      <c r="V450" s="155" t="s">
        <v>8439</v>
      </c>
      <c r="W450" t="s">
        <v>262</v>
      </c>
      <c r="X450" s="198" t="s">
        <v>54</v>
      </c>
    </row>
    <row r="451" spans="1:26" x14ac:dyDescent="0.35">
      <c r="A451" t="s">
        <v>2039</v>
      </c>
      <c r="B451" t="s">
        <v>2039</v>
      </c>
      <c r="C451" s="185">
        <v>5</v>
      </c>
      <c r="D451" s="9">
        <v>370</v>
      </c>
      <c r="E451" s="12" t="s">
        <v>8494</v>
      </c>
      <c r="F451" s="12" t="s">
        <v>44</v>
      </c>
      <c r="G451" s="12" t="s">
        <v>54</v>
      </c>
      <c r="H451" s="12" t="s">
        <v>2039</v>
      </c>
      <c r="I451" s="12"/>
      <c r="J451" s="153" t="s">
        <v>2005</v>
      </c>
      <c r="K451" s="153" t="s">
        <v>1893</v>
      </c>
      <c r="L451" s="153" t="s">
        <v>8132</v>
      </c>
      <c r="M451" s="153" t="s">
        <v>2162</v>
      </c>
      <c r="N451" s="153" t="s">
        <v>2078</v>
      </c>
      <c r="O451" s="153" t="s">
        <v>2081</v>
      </c>
      <c r="P451" s="153" t="s">
        <v>2438</v>
      </c>
      <c r="Q451" s="20" t="s">
        <v>7427</v>
      </c>
      <c r="R451" s="20"/>
      <c r="S451" s="153" t="s">
        <v>91</v>
      </c>
      <c r="T451" s="154">
        <v>0</v>
      </c>
      <c r="U451" s="20" t="s">
        <v>8434</v>
      </c>
      <c r="V451" s="20" t="s">
        <v>8439</v>
      </c>
      <c r="W451" t="s">
        <v>91</v>
      </c>
      <c r="X451" s="198" t="s">
        <v>54</v>
      </c>
    </row>
    <row r="452" spans="1:26" x14ac:dyDescent="0.35">
      <c r="A452" t="s">
        <v>60</v>
      </c>
      <c r="B452" t="s">
        <v>60</v>
      </c>
      <c r="C452" s="185">
        <v>0</v>
      </c>
      <c r="D452" s="9">
        <v>262</v>
      </c>
      <c r="E452" s="12" t="s">
        <v>8495</v>
      </c>
      <c r="F452" s="12" t="s">
        <v>44</v>
      </c>
      <c r="G452" s="12" t="s">
        <v>54</v>
      </c>
      <c r="H452" s="12" t="s">
        <v>60</v>
      </c>
      <c r="I452" s="12"/>
      <c r="J452" s="153" t="s">
        <v>122</v>
      </c>
      <c r="K452" s="20" t="s">
        <v>1920</v>
      </c>
      <c r="L452" s="155" t="s">
        <v>8167</v>
      </c>
      <c r="M452" s="153" t="s">
        <v>2136</v>
      </c>
      <c r="N452" s="153" t="s">
        <v>330</v>
      </c>
      <c r="O452" s="153" t="s">
        <v>331</v>
      </c>
      <c r="P452" s="153" t="s">
        <v>2321</v>
      </c>
      <c r="Q452" s="20" t="s">
        <v>7427</v>
      </c>
      <c r="R452" s="20"/>
      <c r="S452" t="s">
        <v>7407</v>
      </c>
      <c r="T452" s="9" t="s">
        <v>8433</v>
      </c>
      <c r="U452" t="s">
        <v>8435</v>
      </c>
      <c r="V452" t="s">
        <v>8438</v>
      </c>
      <c r="W452" t="s">
        <v>100</v>
      </c>
      <c r="X452" s="198" t="s">
        <v>54</v>
      </c>
    </row>
    <row r="453" spans="1:26" x14ac:dyDescent="0.35">
      <c r="A453" s="147" t="s">
        <v>60</v>
      </c>
      <c r="B453" s="147" t="s">
        <v>60</v>
      </c>
      <c r="C453" s="185">
        <v>1</v>
      </c>
      <c r="D453" s="185">
        <v>0</v>
      </c>
      <c r="E453" s="161"/>
      <c r="F453" s="161"/>
      <c r="G453" s="161"/>
      <c r="H453" s="161"/>
      <c r="I453" s="161"/>
      <c r="J453" s="158" t="s">
        <v>8613</v>
      </c>
      <c r="K453" s="177" t="s">
        <v>1921</v>
      </c>
      <c r="L453" s="162" t="s">
        <v>2120</v>
      </c>
      <c r="M453" s="163" t="s">
        <v>7625</v>
      </c>
      <c r="N453" s="163" t="s">
        <v>6641</v>
      </c>
      <c r="O453" s="163" t="s">
        <v>278</v>
      </c>
      <c r="P453" s="163" t="s">
        <v>2301</v>
      </c>
      <c r="Q453" s="177" t="s">
        <v>7427</v>
      </c>
      <c r="R453" s="177"/>
      <c r="S453" s="163" t="s">
        <v>91</v>
      </c>
      <c r="T453" s="178" t="s">
        <v>8433</v>
      </c>
      <c r="U453" s="177" t="s">
        <v>8435</v>
      </c>
      <c r="V453" s="177" t="s">
        <v>8438</v>
      </c>
      <c r="W453" s="147" t="s">
        <v>91</v>
      </c>
      <c r="X453" s="206" t="s">
        <v>54</v>
      </c>
      <c r="Y453" s="147"/>
      <c r="Z453" s="147"/>
    </row>
    <row r="454" spans="1:26" x14ac:dyDescent="0.35">
      <c r="A454" s="147" t="s">
        <v>60</v>
      </c>
      <c r="B454" s="147" t="s">
        <v>60</v>
      </c>
      <c r="C454" s="185">
        <v>2</v>
      </c>
      <c r="D454" s="185">
        <v>0</v>
      </c>
      <c r="E454" s="161"/>
      <c r="F454" s="161"/>
      <c r="G454" s="161"/>
      <c r="H454" s="161"/>
      <c r="I454" s="161"/>
      <c r="J454" s="158" t="s">
        <v>8964</v>
      </c>
      <c r="K454" s="177" t="s">
        <v>8851</v>
      </c>
      <c r="L454" s="162"/>
      <c r="M454" s="163"/>
      <c r="N454" s="163" t="s">
        <v>8845</v>
      </c>
      <c r="O454" s="163" t="s">
        <v>8846</v>
      </c>
      <c r="P454" s="163"/>
      <c r="Q454" s="177" t="s">
        <v>7427</v>
      </c>
      <c r="R454" s="177"/>
      <c r="S454" s="163" t="s">
        <v>7407</v>
      </c>
      <c r="T454" s="178" t="s">
        <v>8433</v>
      </c>
      <c r="U454" s="177" t="s">
        <v>8435</v>
      </c>
      <c r="V454" s="177" t="s">
        <v>8438</v>
      </c>
      <c r="W454" s="147" t="s">
        <v>91</v>
      </c>
      <c r="X454" s="206" t="s">
        <v>54</v>
      </c>
      <c r="Y454" s="147"/>
      <c r="Z454" s="147"/>
    </row>
    <row r="455" spans="1:26" s="147" customFormat="1" x14ac:dyDescent="0.35">
      <c r="A455" s="147" t="s">
        <v>60</v>
      </c>
      <c r="B455" s="147" t="s">
        <v>60</v>
      </c>
      <c r="C455" s="185">
        <v>3</v>
      </c>
      <c r="D455" s="185">
        <v>0</v>
      </c>
      <c r="E455" s="161"/>
      <c r="F455" s="161"/>
      <c r="G455" s="161"/>
      <c r="H455" s="161"/>
      <c r="I455" s="161"/>
      <c r="J455" s="163" t="s">
        <v>116</v>
      </c>
      <c r="K455" s="163" t="s">
        <v>8852</v>
      </c>
      <c r="L455" s="163" t="s">
        <v>8334</v>
      </c>
      <c r="M455" s="163" t="s">
        <v>2136</v>
      </c>
      <c r="N455" s="163" t="s">
        <v>318</v>
      </c>
      <c r="O455" s="163" t="s">
        <v>319</v>
      </c>
      <c r="P455" s="163" t="s">
        <v>2204</v>
      </c>
      <c r="Q455" s="177" t="s">
        <v>7427</v>
      </c>
      <c r="R455" s="177"/>
      <c r="S455" s="147" t="s">
        <v>7407</v>
      </c>
      <c r="T455" s="178" t="s">
        <v>8433</v>
      </c>
      <c r="U455" s="177" t="s">
        <v>8435</v>
      </c>
      <c r="V455" s="177" t="s">
        <v>8438</v>
      </c>
      <c r="W455" s="147" t="s">
        <v>91</v>
      </c>
      <c r="X455" s="206" t="s">
        <v>54</v>
      </c>
    </row>
    <row r="456" spans="1:26" s="147" customFormat="1" x14ac:dyDescent="0.35">
      <c r="A456" s="147" t="s">
        <v>60</v>
      </c>
      <c r="B456" s="147" t="s">
        <v>60</v>
      </c>
      <c r="C456" s="185">
        <v>4</v>
      </c>
      <c r="D456" s="185">
        <v>0</v>
      </c>
      <c r="E456" s="161"/>
      <c r="F456" s="161"/>
      <c r="G456" s="161"/>
      <c r="H456" s="161"/>
      <c r="I456" s="161"/>
      <c r="J456" s="163" t="s">
        <v>8570</v>
      </c>
      <c r="K456" s="177" t="s">
        <v>8853</v>
      </c>
      <c r="L456" s="162" t="s">
        <v>8009</v>
      </c>
      <c r="M456" s="163" t="s">
        <v>2136</v>
      </c>
      <c r="N456" s="163" t="s">
        <v>322</v>
      </c>
      <c r="O456" s="163" t="s">
        <v>8854</v>
      </c>
      <c r="P456" s="163" t="s">
        <v>2473</v>
      </c>
      <c r="Q456" s="177" t="s">
        <v>7427</v>
      </c>
      <c r="R456" s="177"/>
      <c r="S456" s="147" t="s">
        <v>7407</v>
      </c>
      <c r="T456" s="185" t="s">
        <v>8433</v>
      </c>
      <c r="U456" s="147" t="s">
        <v>8435</v>
      </c>
      <c r="V456" s="147" t="s">
        <v>8438</v>
      </c>
      <c r="W456" s="147" t="s">
        <v>100</v>
      </c>
      <c r="X456" s="206" t="s">
        <v>54</v>
      </c>
    </row>
    <row r="457" spans="1:26" x14ac:dyDescent="0.35">
      <c r="A457" t="s">
        <v>60</v>
      </c>
      <c r="B457" t="s">
        <v>60</v>
      </c>
      <c r="C457" s="9">
        <v>5</v>
      </c>
      <c r="D457" s="9">
        <v>265</v>
      </c>
      <c r="E457" s="12" t="s">
        <v>8495</v>
      </c>
      <c r="F457" s="12" t="s">
        <v>44</v>
      </c>
      <c r="G457" s="12" t="s">
        <v>54</v>
      </c>
      <c r="H457" s="12" t="s">
        <v>60</v>
      </c>
      <c r="I457" s="12"/>
      <c r="J457" s="153" t="s">
        <v>167</v>
      </c>
      <c r="K457" s="20" t="s">
        <v>6384</v>
      </c>
      <c r="L457" s="155" t="s">
        <v>8141</v>
      </c>
      <c r="M457" s="153" t="s">
        <v>7743</v>
      </c>
      <c r="N457" s="153" t="s">
        <v>401</v>
      </c>
      <c r="O457" s="153" t="s">
        <v>402</v>
      </c>
      <c r="P457" s="153" t="s">
        <v>2350</v>
      </c>
      <c r="Q457" s="20" t="s">
        <v>7427</v>
      </c>
      <c r="R457" s="20"/>
      <c r="S457" s="153" t="s">
        <v>91</v>
      </c>
      <c r="T457" s="154" t="s">
        <v>8433</v>
      </c>
      <c r="U457" s="20" t="s">
        <v>8434</v>
      </c>
      <c r="V457" s="20" t="s">
        <v>8438</v>
      </c>
      <c r="W457" t="s">
        <v>91</v>
      </c>
      <c r="X457" s="198" t="s">
        <v>54</v>
      </c>
    </row>
    <row r="458" spans="1:26" x14ac:dyDescent="0.35">
      <c r="A458" t="s">
        <v>60</v>
      </c>
      <c r="B458" t="s">
        <v>60</v>
      </c>
      <c r="C458" s="9">
        <v>6</v>
      </c>
      <c r="D458" s="9">
        <v>266</v>
      </c>
      <c r="E458" s="12" t="s">
        <v>8495</v>
      </c>
      <c r="F458" s="12" t="s">
        <v>44</v>
      </c>
      <c r="G458" s="12" t="s">
        <v>54</v>
      </c>
      <c r="H458" s="12" t="s">
        <v>60</v>
      </c>
      <c r="I458" s="12"/>
      <c r="J458" s="20" t="s">
        <v>2675</v>
      </c>
      <c r="K458" s="155" t="s">
        <v>3302</v>
      </c>
      <c r="L458" s="20" t="s">
        <v>8146</v>
      </c>
      <c r="M458" s="20" t="s">
        <v>7747</v>
      </c>
      <c r="N458" s="20" t="s">
        <v>3101</v>
      </c>
      <c r="O458" s="155" t="s">
        <v>2879</v>
      </c>
      <c r="P458" s="20"/>
      <c r="Q458" s="20" t="s">
        <v>7427</v>
      </c>
      <c r="R458" s="20"/>
      <c r="S458" s="155" t="s">
        <v>91</v>
      </c>
      <c r="T458" s="170">
        <v>0</v>
      </c>
      <c r="U458" s="155" t="s">
        <v>8434</v>
      </c>
      <c r="V458" s="155" t="s">
        <v>8439</v>
      </c>
      <c r="W458" t="s">
        <v>91</v>
      </c>
      <c r="X458" s="198" t="s">
        <v>54</v>
      </c>
    </row>
    <row r="459" spans="1:26" x14ac:dyDescent="0.35">
      <c r="A459" t="s">
        <v>60</v>
      </c>
      <c r="B459" t="s">
        <v>60</v>
      </c>
      <c r="C459" s="9">
        <v>7</v>
      </c>
      <c r="D459" s="9">
        <v>263</v>
      </c>
      <c r="E459" s="12" t="s">
        <v>8495</v>
      </c>
      <c r="F459" s="12" t="s">
        <v>44</v>
      </c>
      <c r="G459" s="12" t="s">
        <v>54</v>
      </c>
      <c r="H459" s="12" t="s">
        <v>60</v>
      </c>
      <c r="I459" s="12"/>
      <c r="J459" s="153" t="s">
        <v>166</v>
      </c>
      <c r="K459" s="20" t="s">
        <v>3299</v>
      </c>
      <c r="L459" s="155" t="s">
        <v>8142</v>
      </c>
      <c r="M459" s="153" t="s">
        <v>7744</v>
      </c>
      <c r="N459" s="153" t="s">
        <v>399</v>
      </c>
      <c r="O459" s="153" t="s">
        <v>400</v>
      </c>
      <c r="P459" s="153" t="s">
        <v>2349</v>
      </c>
      <c r="Q459" s="20" t="s">
        <v>7427</v>
      </c>
      <c r="R459" s="20"/>
      <c r="S459" s="153" t="s">
        <v>153</v>
      </c>
      <c r="T459" s="154">
        <v>2</v>
      </c>
      <c r="U459" s="20" t="s">
        <v>8434</v>
      </c>
      <c r="V459" s="20" t="s">
        <v>8439</v>
      </c>
      <c r="W459" t="s">
        <v>153</v>
      </c>
      <c r="X459" s="198" t="s">
        <v>54</v>
      </c>
    </row>
    <row r="460" spans="1:26" x14ac:dyDescent="0.35">
      <c r="A460" t="s">
        <v>60</v>
      </c>
      <c r="B460" t="s">
        <v>60</v>
      </c>
      <c r="C460" s="9">
        <v>8</v>
      </c>
      <c r="D460" s="9">
        <v>264</v>
      </c>
      <c r="E460" s="12" t="s">
        <v>8495</v>
      </c>
      <c r="F460" s="12" t="s">
        <v>44</v>
      </c>
      <c r="G460" s="12" t="s">
        <v>54</v>
      </c>
      <c r="H460" s="12" t="s">
        <v>60</v>
      </c>
      <c r="I460" s="12"/>
      <c r="J460" s="20" t="s">
        <v>2674</v>
      </c>
      <c r="K460" s="20" t="s">
        <v>3301</v>
      </c>
      <c r="L460" s="20" t="s">
        <v>8143</v>
      </c>
      <c r="M460" s="20" t="s">
        <v>7745</v>
      </c>
      <c r="N460" s="20" t="s">
        <v>3100</v>
      </c>
      <c r="O460" s="155" t="s">
        <v>2878</v>
      </c>
      <c r="P460" s="20"/>
      <c r="Q460" s="20" t="s">
        <v>7427</v>
      </c>
      <c r="R460" s="20"/>
      <c r="S460" s="155" t="s">
        <v>153</v>
      </c>
      <c r="T460" s="170">
        <v>2</v>
      </c>
      <c r="U460" s="155" t="s">
        <v>8434</v>
      </c>
      <c r="V460" s="155" t="s">
        <v>8439</v>
      </c>
      <c r="W460" t="s">
        <v>153</v>
      </c>
      <c r="X460" s="198" t="s">
        <v>54</v>
      </c>
    </row>
    <row r="461" spans="1:26" x14ac:dyDescent="0.35">
      <c r="A461" s="173" t="s">
        <v>60</v>
      </c>
      <c r="B461" s="173" t="s">
        <v>60</v>
      </c>
      <c r="C461" s="9">
        <v>-99</v>
      </c>
      <c r="D461" s="9">
        <v>267</v>
      </c>
      <c r="E461" s="12" t="s">
        <v>8495</v>
      </c>
      <c r="F461" s="12" t="s">
        <v>44</v>
      </c>
      <c r="G461" s="12" t="s">
        <v>54</v>
      </c>
      <c r="H461" s="12" t="s">
        <v>60</v>
      </c>
      <c r="I461" s="12"/>
      <c r="J461" s="155" t="s">
        <v>6608</v>
      </c>
      <c r="L461" s="155"/>
      <c r="N461" s="155" t="s">
        <v>6682</v>
      </c>
      <c r="O461" s="155" t="s">
        <v>6683</v>
      </c>
      <c r="Q461" s="155" t="s">
        <v>7427</v>
      </c>
      <c r="R461" s="155"/>
      <c r="S461" s="155" t="s">
        <v>7408</v>
      </c>
      <c r="T461" s="170"/>
      <c r="U461" s="155"/>
      <c r="V461" s="155"/>
      <c r="W461" s="183" t="s">
        <v>3936</v>
      </c>
      <c r="X461" s="198" t="s">
        <v>54</v>
      </c>
      <c r="Y461" s="173"/>
    </row>
    <row r="462" spans="1:26" x14ac:dyDescent="0.35">
      <c r="A462" s="173" t="s">
        <v>60</v>
      </c>
      <c r="B462" s="173" t="s">
        <v>60</v>
      </c>
      <c r="C462" s="9">
        <v>-99</v>
      </c>
      <c r="D462" s="9">
        <v>268</v>
      </c>
      <c r="E462" s="12" t="s">
        <v>8495</v>
      </c>
      <c r="F462" s="12" t="s">
        <v>44</v>
      </c>
      <c r="G462" s="12" t="s">
        <v>54</v>
      </c>
      <c r="H462" s="12" t="s">
        <v>60</v>
      </c>
      <c r="I462" s="12"/>
      <c r="J462" s="155" t="s">
        <v>6609</v>
      </c>
      <c r="L462" s="155"/>
      <c r="N462" s="155" t="s">
        <v>6684</v>
      </c>
      <c r="O462" s="155" t="s">
        <v>6685</v>
      </c>
      <c r="Q462" s="155" t="s">
        <v>7427</v>
      </c>
      <c r="R462" s="155"/>
      <c r="S462" s="155" t="s">
        <v>7407</v>
      </c>
      <c r="T462" s="170"/>
      <c r="U462" s="155"/>
      <c r="V462" s="155"/>
      <c r="W462" s="183" t="s">
        <v>100</v>
      </c>
      <c r="X462" s="198" t="s">
        <v>54</v>
      </c>
      <c r="Y462" s="173"/>
    </row>
    <row r="463" spans="1:26" ht="16.5" x14ac:dyDescent="0.35">
      <c r="A463" t="s">
        <v>60</v>
      </c>
      <c r="B463" t="s">
        <v>60</v>
      </c>
      <c r="C463" s="9">
        <v>9</v>
      </c>
      <c r="D463" s="9">
        <v>272</v>
      </c>
      <c r="E463" s="12" t="s">
        <v>8495</v>
      </c>
      <c r="F463" s="12" t="s">
        <v>44</v>
      </c>
      <c r="G463" s="12" t="s">
        <v>54</v>
      </c>
      <c r="H463" s="12" t="s">
        <v>60</v>
      </c>
      <c r="I463" s="12"/>
      <c r="J463" s="153" t="s">
        <v>168</v>
      </c>
      <c r="K463" s="20" t="s">
        <v>8762</v>
      </c>
      <c r="L463" s="155" t="s">
        <v>8145</v>
      </c>
      <c r="M463" s="153" t="s">
        <v>7748</v>
      </c>
      <c r="N463" s="153" t="s">
        <v>403</v>
      </c>
      <c r="O463" s="153" t="s">
        <v>404</v>
      </c>
      <c r="P463" s="153" t="s">
        <v>2351</v>
      </c>
      <c r="Q463" s="20" t="s">
        <v>7427</v>
      </c>
      <c r="R463" s="20"/>
      <c r="S463" s="153" t="s">
        <v>7406</v>
      </c>
      <c r="T463" s="154">
        <v>2</v>
      </c>
      <c r="U463" s="20" t="s">
        <v>8434</v>
      </c>
      <c r="V463" s="20" t="s">
        <v>8439</v>
      </c>
      <c r="W463" t="s">
        <v>163</v>
      </c>
      <c r="X463" s="198" t="s">
        <v>54</v>
      </c>
    </row>
    <row r="464" spans="1:26" x14ac:dyDescent="0.35">
      <c r="A464" t="s">
        <v>60</v>
      </c>
      <c r="B464" t="s">
        <v>60</v>
      </c>
      <c r="C464" s="9">
        <v>10</v>
      </c>
      <c r="D464" s="9">
        <v>291</v>
      </c>
      <c r="E464" s="12" t="s">
        <v>8495</v>
      </c>
      <c r="F464" s="12" t="s">
        <v>44</v>
      </c>
      <c r="G464" s="12" t="s">
        <v>54</v>
      </c>
      <c r="H464" s="12" t="s">
        <v>60</v>
      </c>
      <c r="I464" s="12"/>
      <c r="J464" s="20" t="s">
        <v>2690</v>
      </c>
      <c r="K464" s="155" t="s">
        <v>3316</v>
      </c>
      <c r="L464" s="20" t="s">
        <v>8169</v>
      </c>
      <c r="M464" s="20" t="s">
        <v>8168</v>
      </c>
      <c r="N464" s="20" t="s">
        <v>3116</v>
      </c>
      <c r="O464" s="155" t="s">
        <v>2894</v>
      </c>
      <c r="P464" s="20"/>
      <c r="Q464" s="20" t="s">
        <v>7427</v>
      </c>
      <c r="R464" s="20"/>
      <c r="S464" s="155" t="s">
        <v>7407</v>
      </c>
      <c r="T464" s="170">
        <v>0</v>
      </c>
      <c r="U464" s="155" t="s">
        <v>8434</v>
      </c>
      <c r="V464" s="155" t="s">
        <v>8439</v>
      </c>
      <c r="W464" t="s">
        <v>100</v>
      </c>
      <c r="X464" s="198" t="s">
        <v>54</v>
      </c>
      <c r="Z464" t="s">
        <v>7412</v>
      </c>
    </row>
    <row r="465" spans="1:25" x14ac:dyDescent="0.35">
      <c r="A465" t="s">
        <v>60</v>
      </c>
      <c r="B465" t="s">
        <v>60</v>
      </c>
      <c r="C465" s="9">
        <v>11</v>
      </c>
      <c r="D465" s="9">
        <v>270</v>
      </c>
      <c r="E465" s="12" t="s">
        <v>8495</v>
      </c>
      <c r="F465" s="12" t="s">
        <v>44</v>
      </c>
      <c r="G465" s="12" t="s">
        <v>54</v>
      </c>
      <c r="H465" s="12" t="s">
        <v>60</v>
      </c>
      <c r="I465" s="12"/>
      <c r="J465" s="20" t="s">
        <v>2676</v>
      </c>
      <c r="K465" s="20" t="s">
        <v>3300</v>
      </c>
      <c r="L465" s="20" t="s">
        <v>8144</v>
      </c>
      <c r="M465" s="20" t="s">
        <v>7746</v>
      </c>
      <c r="N465" s="20" t="s">
        <v>3102</v>
      </c>
      <c r="O465" s="155" t="s">
        <v>2880</v>
      </c>
      <c r="P465" s="20"/>
      <c r="Q465" s="20" t="s">
        <v>7427</v>
      </c>
      <c r="R465" s="20"/>
      <c r="S465" s="155" t="s">
        <v>153</v>
      </c>
      <c r="T465" s="170">
        <v>0</v>
      </c>
      <c r="U465" s="155" t="s">
        <v>8434</v>
      </c>
      <c r="V465" s="155" t="s">
        <v>8439</v>
      </c>
      <c r="W465" t="s">
        <v>153</v>
      </c>
      <c r="X465" s="198" t="s">
        <v>54</v>
      </c>
    </row>
    <row r="466" spans="1:25" x14ac:dyDescent="0.35">
      <c r="A466" s="173" t="s">
        <v>60</v>
      </c>
      <c r="B466" s="173" t="s">
        <v>60</v>
      </c>
      <c r="C466" s="9">
        <v>-99</v>
      </c>
      <c r="D466" s="9">
        <v>269</v>
      </c>
      <c r="E466" s="12" t="s">
        <v>8495</v>
      </c>
      <c r="F466" s="12" t="s">
        <v>44</v>
      </c>
      <c r="G466" s="12" t="s">
        <v>54</v>
      </c>
      <c r="H466" s="12" t="s">
        <v>60</v>
      </c>
      <c r="I466" s="12"/>
      <c r="J466" s="155" t="s">
        <v>6610</v>
      </c>
      <c r="L466" s="155"/>
      <c r="N466" s="155" t="s">
        <v>6686</v>
      </c>
      <c r="O466" s="155" t="s">
        <v>6687</v>
      </c>
      <c r="Q466" s="155" t="s">
        <v>7427</v>
      </c>
      <c r="R466" s="155"/>
      <c r="S466" s="155" t="s">
        <v>7408</v>
      </c>
      <c r="T466" s="170"/>
      <c r="U466" s="155"/>
      <c r="V466" s="155"/>
      <c r="W466" s="183" t="s">
        <v>3936</v>
      </c>
      <c r="X466" s="198" t="s">
        <v>54</v>
      </c>
      <c r="Y466" s="173"/>
    </row>
    <row r="467" spans="1:25" x14ac:dyDescent="0.35">
      <c r="A467" s="173" t="s">
        <v>60</v>
      </c>
      <c r="B467" s="173" t="s">
        <v>60</v>
      </c>
      <c r="C467" s="9">
        <v>-99</v>
      </c>
      <c r="D467" s="9">
        <v>271</v>
      </c>
      <c r="E467" s="12" t="s">
        <v>8495</v>
      </c>
      <c r="F467" s="12" t="s">
        <v>44</v>
      </c>
      <c r="G467" s="12" t="s">
        <v>54</v>
      </c>
      <c r="H467" s="12" t="s">
        <v>60</v>
      </c>
      <c r="I467" s="12"/>
      <c r="J467" s="155" t="s">
        <v>6611</v>
      </c>
      <c r="L467" s="155"/>
      <c r="N467" s="155" t="s">
        <v>6688</v>
      </c>
      <c r="O467" s="155" t="s">
        <v>6689</v>
      </c>
      <c r="Q467" s="155" t="s">
        <v>7427</v>
      </c>
      <c r="R467" s="155"/>
      <c r="S467" s="155" t="s">
        <v>7407</v>
      </c>
      <c r="T467" s="170"/>
      <c r="U467" s="155"/>
      <c r="V467" s="155"/>
      <c r="W467" s="183" t="s">
        <v>100</v>
      </c>
      <c r="X467" s="198" t="s">
        <v>54</v>
      </c>
      <c r="Y467" s="173"/>
    </row>
    <row r="468" spans="1:25" ht="16.5" x14ac:dyDescent="0.35">
      <c r="A468" t="s">
        <v>60</v>
      </c>
      <c r="B468" t="s">
        <v>60</v>
      </c>
      <c r="C468" s="9">
        <v>12</v>
      </c>
      <c r="D468" s="9">
        <v>273</v>
      </c>
      <c r="E468" s="12" t="s">
        <v>8495</v>
      </c>
      <c r="F468" s="12" t="s">
        <v>44</v>
      </c>
      <c r="G468" s="12" t="s">
        <v>54</v>
      </c>
      <c r="H468" s="12" t="s">
        <v>60</v>
      </c>
      <c r="I468" s="12"/>
      <c r="J468" s="20" t="s">
        <v>2677</v>
      </c>
      <c r="K468" s="155" t="s">
        <v>8763</v>
      </c>
      <c r="L468" s="155" t="s">
        <v>8147</v>
      </c>
      <c r="M468" s="20" t="s">
        <v>7749</v>
      </c>
      <c r="N468" s="20" t="s">
        <v>3103</v>
      </c>
      <c r="O468" s="155" t="s">
        <v>2881</v>
      </c>
      <c r="P468" s="20"/>
      <c r="Q468" s="20" t="s">
        <v>7427</v>
      </c>
      <c r="R468" s="20"/>
      <c r="S468" s="153" t="s">
        <v>7406</v>
      </c>
      <c r="T468" s="154">
        <v>1</v>
      </c>
      <c r="U468" s="20" t="s">
        <v>8434</v>
      </c>
      <c r="V468" s="20" t="s">
        <v>8439</v>
      </c>
      <c r="W468" t="s">
        <v>163</v>
      </c>
      <c r="X468" s="198" t="s">
        <v>54</v>
      </c>
    </row>
    <row r="469" spans="1:25" x14ac:dyDescent="0.35">
      <c r="A469" t="s">
        <v>60</v>
      </c>
      <c r="B469" t="s">
        <v>60</v>
      </c>
      <c r="C469" s="9">
        <v>13</v>
      </c>
      <c r="D469" s="9">
        <v>274</v>
      </c>
      <c r="E469" s="12" t="s">
        <v>8495</v>
      </c>
      <c r="F469" s="12" t="s">
        <v>44</v>
      </c>
      <c r="G469" s="12" t="s">
        <v>54</v>
      </c>
      <c r="H469" s="12" t="s">
        <v>60</v>
      </c>
      <c r="I469" s="12"/>
      <c r="J469" s="153" t="s">
        <v>169</v>
      </c>
      <c r="K469" s="20" t="s">
        <v>3305</v>
      </c>
      <c r="L469" s="155" t="s">
        <v>2352</v>
      </c>
      <c r="M469" s="153" t="s">
        <v>7750</v>
      </c>
      <c r="N469" s="153" t="s">
        <v>405</v>
      </c>
      <c r="O469" s="153" t="s">
        <v>406</v>
      </c>
      <c r="P469" s="153" t="s">
        <v>2352</v>
      </c>
      <c r="Q469" s="20" t="s">
        <v>3422</v>
      </c>
      <c r="R469" s="20" t="s">
        <v>7426</v>
      </c>
      <c r="S469" s="153" t="s">
        <v>91</v>
      </c>
      <c r="T469" s="154">
        <v>0</v>
      </c>
      <c r="U469" s="20" t="s">
        <v>8434</v>
      </c>
      <c r="V469" s="20" t="s">
        <v>8439</v>
      </c>
      <c r="W469" t="s">
        <v>92</v>
      </c>
      <c r="X469" s="198" t="s">
        <v>54</v>
      </c>
    </row>
    <row r="470" spans="1:25" x14ac:dyDescent="0.35">
      <c r="A470" t="s">
        <v>60</v>
      </c>
      <c r="B470" t="s">
        <v>60</v>
      </c>
      <c r="C470" s="9">
        <v>14</v>
      </c>
      <c r="D470" s="9">
        <v>275</v>
      </c>
      <c r="E470" s="12" t="s">
        <v>8495</v>
      </c>
      <c r="F470" s="12" t="s">
        <v>44</v>
      </c>
      <c r="G470" s="12" t="s">
        <v>54</v>
      </c>
      <c r="H470" s="12" t="s">
        <v>60</v>
      </c>
      <c r="I470" s="12"/>
      <c r="J470" s="20" t="s">
        <v>2678</v>
      </c>
      <c r="K470" s="155" t="s">
        <v>3318</v>
      </c>
      <c r="L470" s="20" t="s">
        <v>8156</v>
      </c>
      <c r="M470" s="20" t="s">
        <v>7754</v>
      </c>
      <c r="N470" s="20" t="s">
        <v>3104</v>
      </c>
      <c r="O470" s="155" t="s">
        <v>2882</v>
      </c>
      <c r="P470" s="20"/>
      <c r="Q470" s="20" t="s">
        <v>7427</v>
      </c>
      <c r="R470" s="20"/>
      <c r="S470" s="155" t="s">
        <v>91</v>
      </c>
      <c r="T470" s="170">
        <v>0</v>
      </c>
      <c r="U470" s="155" t="s">
        <v>8434</v>
      </c>
      <c r="V470" s="155" t="s">
        <v>8439</v>
      </c>
      <c r="W470" t="s">
        <v>92</v>
      </c>
      <c r="X470" s="198" t="s">
        <v>54</v>
      </c>
    </row>
    <row r="471" spans="1:25" x14ac:dyDescent="0.35">
      <c r="A471" t="s">
        <v>60</v>
      </c>
      <c r="B471" t="s">
        <v>60</v>
      </c>
      <c r="C471" s="9">
        <v>15</v>
      </c>
      <c r="D471" s="9">
        <v>276</v>
      </c>
      <c r="E471" s="12" t="s">
        <v>8495</v>
      </c>
      <c r="F471" s="12" t="s">
        <v>44</v>
      </c>
      <c r="G471" s="12" t="s">
        <v>54</v>
      </c>
      <c r="H471" s="12" t="s">
        <v>60</v>
      </c>
      <c r="I471" s="12"/>
      <c r="J471" s="153" t="s">
        <v>170</v>
      </c>
      <c r="K471" s="20" t="s">
        <v>3306</v>
      </c>
      <c r="L471" s="155" t="s">
        <v>2276</v>
      </c>
      <c r="M471" s="153" t="s">
        <v>7598</v>
      </c>
      <c r="N471" s="153" t="s">
        <v>407</v>
      </c>
      <c r="O471" s="153" t="s">
        <v>408</v>
      </c>
      <c r="P471" s="153" t="s">
        <v>2276</v>
      </c>
      <c r="Q471" s="20" t="s">
        <v>3421</v>
      </c>
      <c r="R471" s="20" t="s">
        <v>7426</v>
      </c>
      <c r="S471" s="153" t="s">
        <v>91</v>
      </c>
      <c r="T471" s="154">
        <v>0</v>
      </c>
      <c r="U471" s="20" t="s">
        <v>8434</v>
      </c>
      <c r="V471" s="20" t="s">
        <v>8439</v>
      </c>
      <c r="W471" t="s">
        <v>92</v>
      </c>
      <c r="X471" s="198" t="s">
        <v>54</v>
      </c>
    </row>
    <row r="472" spans="1:25" x14ac:dyDescent="0.35">
      <c r="A472" t="s">
        <v>60</v>
      </c>
      <c r="B472" t="s">
        <v>60</v>
      </c>
      <c r="C472" s="9">
        <v>16</v>
      </c>
      <c r="D472" s="9">
        <v>277</v>
      </c>
      <c r="E472" s="12" t="s">
        <v>8495</v>
      </c>
      <c r="F472" s="12" t="s">
        <v>44</v>
      </c>
      <c r="G472" s="12" t="s">
        <v>54</v>
      </c>
      <c r="H472" s="12" t="s">
        <v>60</v>
      </c>
      <c r="I472" s="12"/>
      <c r="J472" s="153" t="s">
        <v>171</v>
      </c>
      <c r="K472" s="20" t="s">
        <v>1890</v>
      </c>
      <c r="L472" s="155" t="s">
        <v>8149</v>
      </c>
      <c r="M472" s="153" t="s">
        <v>2191</v>
      </c>
      <c r="N472" s="153" t="s">
        <v>409</v>
      </c>
      <c r="O472" s="153" t="s">
        <v>410</v>
      </c>
      <c r="P472" s="153" t="s">
        <v>2353</v>
      </c>
      <c r="Q472" s="20" t="s">
        <v>7427</v>
      </c>
      <c r="R472" s="20"/>
      <c r="S472" s="155" t="s">
        <v>7406</v>
      </c>
      <c r="T472" s="170">
        <v>0</v>
      </c>
      <c r="U472" s="155" t="s">
        <v>8434</v>
      </c>
      <c r="V472" s="155" t="s">
        <v>8439</v>
      </c>
      <c r="W472" t="s">
        <v>156</v>
      </c>
      <c r="X472" s="198" t="s">
        <v>54</v>
      </c>
    </row>
    <row r="473" spans="1:25" x14ac:dyDescent="0.35">
      <c r="A473" t="s">
        <v>60</v>
      </c>
      <c r="B473" t="s">
        <v>60</v>
      </c>
      <c r="C473" s="9">
        <v>17</v>
      </c>
      <c r="D473" s="9">
        <v>278</v>
      </c>
      <c r="E473" s="12" t="s">
        <v>8495</v>
      </c>
      <c r="F473" s="12" t="s">
        <v>44</v>
      </c>
      <c r="G473" s="12" t="s">
        <v>54</v>
      </c>
      <c r="H473" s="12" t="s">
        <v>60</v>
      </c>
      <c r="I473" s="12"/>
      <c r="J473" s="20" t="s">
        <v>2679</v>
      </c>
      <c r="K473" s="155" t="s">
        <v>3307</v>
      </c>
      <c r="L473" s="20" t="s">
        <v>8148</v>
      </c>
      <c r="M473" s="20" t="s">
        <v>7751</v>
      </c>
      <c r="N473" s="20" t="s">
        <v>3105</v>
      </c>
      <c r="O473" s="155" t="s">
        <v>2883</v>
      </c>
      <c r="P473" s="20"/>
      <c r="Q473" s="20" t="s">
        <v>7427</v>
      </c>
      <c r="R473" s="20"/>
      <c r="S473" s="155" t="s">
        <v>7406</v>
      </c>
      <c r="T473" s="170">
        <v>0</v>
      </c>
      <c r="U473" s="155" t="s">
        <v>8434</v>
      </c>
      <c r="V473" s="155" t="s">
        <v>8439</v>
      </c>
      <c r="W473" t="s">
        <v>156</v>
      </c>
      <c r="X473" s="198" t="s">
        <v>54</v>
      </c>
    </row>
    <row r="474" spans="1:25" x14ac:dyDescent="0.35">
      <c r="A474" t="s">
        <v>60</v>
      </c>
      <c r="B474" t="s">
        <v>60</v>
      </c>
      <c r="C474" s="9">
        <v>18</v>
      </c>
      <c r="D474" s="9">
        <v>279</v>
      </c>
      <c r="E474" s="12" t="s">
        <v>8495</v>
      </c>
      <c r="F474" s="12" t="s">
        <v>44</v>
      </c>
      <c r="G474" s="12" t="s">
        <v>54</v>
      </c>
      <c r="H474" s="12" t="s">
        <v>60</v>
      </c>
      <c r="I474" s="12"/>
      <c r="J474" s="153" t="s">
        <v>172</v>
      </c>
      <c r="K474" s="20" t="s">
        <v>1891</v>
      </c>
      <c r="L474" s="155" t="s">
        <v>8150</v>
      </c>
      <c r="M474" s="153" t="s">
        <v>2192</v>
      </c>
      <c r="N474" s="153" t="s">
        <v>411</v>
      </c>
      <c r="O474" s="153" t="s">
        <v>412</v>
      </c>
      <c r="P474" s="153" t="s">
        <v>2354</v>
      </c>
      <c r="Q474" s="20" t="s">
        <v>7427</v>
      </c>
      <c r="R474" s="20"/>
      <c r="S474" s="155" t="s">
        <v>7406</v>
      </c>
      <c r="T474" s="170">
        <v>0</v>
      </c>
      <c r="U474" s="155" t="s">
        <v>8434</v>
      </c>
      <c r="V474" s="155" t="s">
        <v>8439</v>
      </c>
      <c r="W474" t="s">
        <v>164</v>
      </c>
      <c r="X474" s="198" t="s">
        <v>54</v>
      </c>
    </row>
    <row r="475" spans="1:25" x14ac:dyDescent="0.35">
      <c r="A475" t="s">
        <v>60</v>
      </c>
      <c r="B475" t="s">
        <v>60</v>
      </c>
      <c r="C475" s="9">
        <v>19</v>
      </c>
      <c r="D475" s="9">
        <v>280</v>
      </c>
      <c r="E475" s="12" t="s">
        <v>8495</v>
      </c>
      <c r="F475" s="12" t="s">
        <v>44</v>
      </c>
      <c r="G475" s="12" t="s">
        <v>54</v>
      </c>
      <c r="H475" s="12" t="s">
        <v>60</v>
      </c>
      <c r="I475" s="12"/>
      <c r="J475" s="20" t="s">
        <v>2680</v>
      </c>
      <c r="K475" s="155" t="s">
        <v>3308</v>
      </c>
      <c r="L475" s="20" t="s">
        <v>8152</v>
      </c>
      <c r="M475" s="20" t="s">
        <v>8151</v>
      </c>
      <c r="N475" s="20" t="s">
        <v>3106</v>
      </c>
      <c r="O475" s="155" t="s">
        <v>2884</v>
      </c>
      <c r="P475" s="20"/>
      <c r="Q475" s="20" t="s">
        <v>7427</v>
      </c>
      <c r="R475" s="20"/>
      <c r="S475" s="153" t="s">
        <v>7406</v>
      </c>
      <c r="T475" s="154">
        <v>0</v>
      </c>
      <c r="U475" s="20" t="s">
        <v>8434</v>
      </c>
      <c r="V475" s="20" t="s">
        <v>8439</v>
      </c>
      <c r="W475" t="s">
        <v>100</v>
      </c>
      <c r="X475" s="198" t="s">
        <v>54</v>
      </c>
    </row>
    <row r="476" spans="1:25" x14ac:dyDescent="0.35">
      <c r="A476" t="s">
        <v>60</v>
      </c>
      <c r="B476" t="s">
        <v>60</v>
      </c>
      <c r="C476" s="9">
        <v>20</v>
      </c>
      <c r="D476" s="9">
        <v>281</v>
      </c>
      <c r="E476" s="12" t="s">
        <v>8495</v>
      </c>
      <c r="F476" s="12" t="s">
        <v>44</v>
      </c>
      <c r="G476" s="12" t="s">
        <v>54</v>
      </c>
      <c r="H476" s="12" t="s">
        <v>60</v>
      </c>
      <c r="I476" s="12"/>
      <c r="J476" s="153" t="s">
        <v>173</v>
      </c>
      <c r="K476" s="20" t="s">
        <v>1892</v>
      </c>
      <c r="L476" s="155" t="s">
        <v>8154</v>
      </c>
      <c r="M476" s="153" t="s">
        <v>7752</v>
      </c>
      <c r="N476" s="153" t="s">
        <v>413</v>
      </c>
      <c r="O476" s="153" t="s">
        <v>414</v>
      </c>
      <c r="P476" s="153" t="s">
        <v>2355</v>
      </c>
      <c r="Q476" s="20" t="s">
        <v>7427</v>
      </c>
      <c r="R476" s="20"/>
      <c r="S476" s="155" t="s">
        <v>7406</v>
      </c>
      <c r="T476" s="170">
        <v>0</v>
      </c>
      <c r="U476" s="155" t="s">
        <v>8434</v>
      </c>
      <c r="V476" s="155" t="s">
        <v>8439</v>
      </c>
      <c r="W476" t="s">
        <v>165</v>
      </c>
      <c r="X476" s="198" t="s">
        <v>54</v>
      </c>
    </row>
    <row r="477" spans="1:25" x14ac:dyDescent="0.35">
      <c r="A477" t="s">
        <v>60</v>
      </c>
      <c r="B477" t="s">
        <v>60</v>
      </c>
      <c r="C477" s="9">
        <v>21</v>
      </c>
      <c r="D477" s="9">
        <v>282</v>
      </c>
      <c r="E477" s="12" t="s">
        <v>8495</v>
      </c>
      <c r="F477" s="12" t="s">
        <v>44</v>
      </c>
      <c r="G477" s="12" t="s">
        <v>54</v>
      </c>
      <c r="H477" s="12" t="s">
        <v>60</v>
      </c>
      <c r="I477" s="12"/>
      <c r="J477" s="20" t="s">
        <v>2681</v>
      </c>
      <c r="K477" s="155" t="s">
        <v>3309</v>
      </c>
      <c r="L477" s="20" t="s">
        <v>8155</v>
      </c>
      <c r="M477" s="20" t="s">
        <v>7753</v>
      </c>
      <c r="N477" s="20" t="s">
        <v>3107</v>
      </c>
      <c r="O477" s="155" t="s">
        <v>2885</v>
      </c>
      <c r="P477" s="20"/>
      <c r="Q477" s="20" t="s">
        <v>7427</v>
      </c>
      <c r="R477" s="20"/>
      <c r="S477" s="155" t="s">
        <v>7406</v>
      </c>
      <c r="T477" s="170">
        <v>0</v>
      </c>
      <c r="U477" s="155" t="s">
        <v>8434</v>
      </c>
      <c r="V477" s="155" t="s">
        <v>8439</v>
      </c>
      <c r="W477" t="s">
        <v>262</v>
      </c>
      <c r="X477" s="198" t="s">
        <v>54</v>
      </c>
    </row>
    <row r="478" spans="1:25" x14ac:dyDescent="0.35">
      <c r="A478" t="s">
        <v>60</v>
      </c>
      <c r="B478" t="s">
        <v>60</v>
      </c>
      <c r="C478" s="9">
        <v>22</v>
      </c>
      <c r="D478" s="9">
        <v>284</v>
      </c>
      <c r="E478" s="12" t="s">
        <v>8495</v>
      </c>
      <c r="F478" s="12" t="s">
        <v>44</v>
      </c>
      <c r="G478" s="12" t="s">
        <v>54</v>
      </c>
      <c r="H478" s="12" t="s">
        <v>60</v>
      </c>
      <c r="I478" s="12"/>
      <c r="J478" s="20" t="s">
        <v>2683</v>
      </c>
      <c r="K478" s="155" t="s">
        <v>3313</v>
      </c>
      <c r="L478" s="20" t="s">
        <v>8157</v>
      </c>
      <c r="M478" s="20" t="s">
        <v>7755</v>
      </c>
      <c r="N478" s="20" t="s">
        <v>3109</v>
      </c>
      <c r="O478" s="155" t="s">
        <v>2887</v>
      </c>
      <c r="P478" s="20"/>
      <c r="Q478" s="20" t="s">
        <v>7427</v>
      </c>
      <c r="R478" s="20"/>
      <c r="S478" s="153" t="s">
        <v>7406</v>
      </c>
      <c r="T478" s="154">
        <v>0</v>
      </c>
      <c r="U478" s="20" t="s">
        <v>8434</v>
      </c>
      <c r="V478" s="20" t="s">
        <v>8439</v>
      </c>
      <c r="W478" t="s">
        <v>7410</v>
      </c>
      <c r="X478" s="198" t="s">
        <v>54</v>
      </c>
    </row>
    <row r="479" spans="1:25" x14ac:dyDescent="0.35">
      <c r="A479" t="s">
        <v>60</v>
      </c>
      <c r="B479" t="s">
        <v>60</v>
      </c>
      <c r="C479" s="9">
        <v>23</v>
      </c>
      <c r="D479" s="9">
        <v>283</v>
      </c>
      <c r="E479" s="12" t="s">
        <v>8495</v>
      </c>
      <c r="F479" s="12" t="s">
        <v>44</v>
      </c>
      <c r="G479" s="12" t="s">
        <v>54</v>
      </c>
      <c r="H479" s="12" t="s">
        <v>60</v>
      </c>
      <c r="I479" s="12"/>
      <c r="J479" s="20" t="s">
        <v>2682</v>
      </c>
      <c r="K479" s="155" t="s">
        <v>3310</v>
      </c>
      <c r="L479" s="20" t="s">
        <v>8158</v>
      </c>
      <c r="M479" s="20" t="s">
        <v>7756</v>
      </c>
      <c r="N479" s="20" t="s">
        <v>3108</v>
      </c>
      <c r="O479" s="155" t="s">
        <v>2886</v>
      </c>
      <c r="P479" s="20"/>
      <c r="Q479" s="20" t="s">
        <v>7427</v>
      </c>
      <c r="R479" s="20"/>
      <c r="S479" s="153" t="s">
        <v>7406</v>
      </c>
      <c r="T479" s="154">
        <v>0</v>
      </c>
      <c r="U479" s="20" t="s">
        <v>8434</v>
      </c>
      <c r="V479" s="20" t="s">
        <v>8439</v>
      </c>
      <c r="W479" t="s">
        <v>7410</v>
      </c>
      <c r="X479" s="198" t="s">
        <v>54</v>
      </c>
    </row>
    <row r="480" spans="1:25" x14ac:dyDescent="0.35">
      <c r="A480" t="s">
        <v>60</v>
      </c>
      <c r="B480" t="s">
        <v>60</v>
      </c>
      <c r="C480" s="9">
        <v>24</v>
      </c>
      <c r="D480" s="9">
        <v>285</v>
      </c>
      <c r="E480" s="12" t="s">
        <v>8495</v>
      </c>
      <c r="F480" s="12" t="s">
        <v>44</v>
      </c>
      <c r="G480" s="12" t="s">
        <v>54</v>
      </c>
      <c r="H480" s="12" t="s">
        <v>60</v>
      </c>
      <c r="I480" s="12"/>
      <c r="J480" s="20" t="s">
        <v>2684</v>
      </c>
      <c r="K480" s="155" t="s">
        <v>7430</v>
      </c>
      <c r="L480" s="20" t="s">
        <v>8162</v>
      </c>
      <c r="M480" s="20" t="s">
        <v>8161</v>
      </c>
      <c r="N480" s="20" t="s">
        <v>3110</v>
      </c>
      <c r="O480" s="155" t="s">
        <v>2888</v>
      </c>
      <c r="P480" s="20"/>
      <c r="Q480" s="20" t="s">
        <v>7427</v>
      </c>
      <c r="R480" s="20"/>
      <c r="S480" s="155" t="s">
        <v>7406</v>
      </c>
      <c r="T480" s="170">
        <v>0</v>
      </c>
      <c r="U480" s="155" t="s">
        <v>8434</v>
      </c>
      <c r="V480" s="155" t="s">
        <v>8439</v>
      </c>
      <c r="W480" t="s">
        <v>235</v>
      </c>
      <c r="X480" s="198" t="s">
        <v>54</v>
      </c>
    </row>
    <row r="481" spans="1:26" x14ac:dyDescent="0.35">
      <c r="A481" t="s">
        <v>60</v>
      </c>
      <c r="B481" t="s">
        <v>60</v>
      </c>
      <c r="C481" s="9">
        <v>25</v>
      </c>
      <c r="D481" s="9">
        <v>286</v>
      </c>
      <c r="E481" s="12" t="s">
        <v>8495</v>
      </c>
      <c r="F481" s="12" t="s">
        <v>44</v>
      </c>
      <c r="G481" s="12" t="s">
        <v>54</v>
      </c>
      <c r="H481" s="12" t="s">
        <v>60</v>
      </c>
      <c r="I481" s="12"/>
      <c r="J481" s="20" t="s">
        <v>2685</v>
      </c>
      <c r="K481" s="155" t="s">
        <v>3311</v>
      </c>
      <c r="L481" s="20" t="s">
        <v>8160</v>
      </c>
      <c r="M481" s="20" t="s">
        <v>8159</v>
      </c>
      <c r="N481" s="20" t="s">
        <v>3111</v>
      </c>
      <c r="O481" s="155" t="s">
        <v>2889</v>
      </c>
      <c r="P481" s="20"/>
      <c r="Q481" s="20" t="s">
        <v>7427</v>
      </c>
      <c r="R481" s="20"/>
      <c r="S481" s="155" t="s">
        <v>7406</v>
      </c>
      <c r="T481" s="170">
        <v>0</v>
      </c>
      <c r="U481" s="155" t="s">
        <v>8434</v>
      </c>
      <c r="V481" s="155" t="s">
        <v>8439</v>
      </c>
      <c r="W481" t="s">
        <v>156</v>
      </c>
      <c r="X481" s="198" t="s">
        <v>54</v>
      </c>
    </row>
    <row r="482" spans="1:26" ht="16.5" x14ac:dyDescent="0.35">
      <c r="A482" t="s">
        <v>60</v>
      </c>
      <c r="B482" t="s">
        <v>60</v>
      </c>
      <c r="C482" s="9">
        <v>26</v>
      </c>
      <c r="D482" s="9">
        <v>287</v>
      </c>
      <c r="E482" s="12" t="s">
        <v>8495</v>
      </c>
      <c r="F482" s="12" t="s">
        <v>44</v>
      </c>
      <c r="G482" s="12" t="s">
        <v>54</v>
      </c>
      <c r="H482" s="12" t="s">
        <v>60</v>
      </c>
      <c r="I482" s="12"/>
      <c r="J482" s="20" t="s">
        <v>2686</v>
      </c>
      <c r="K482" s="155" t="s">
        <v>8764</v>
      </c>
      <c r="L482" s="20" t="s">
        <v>8164</v>
      </c>
      <c r="M482" s="20" t="s">
        <v>8163</v>
      </c>
      <c r="N482" s="20" t="s">
        <v>3112</v>
      </c>
      <c r="O482" s="155" t="s">
        <v>2890</v>
      </c>
      <c r="P482" s="20"/>
      <c r="Q482" s="20" t="s">
        <v>7427</v>
      </c>
      <c r="R482" s="20"/>
      <c r="S482" s="153" t="s">
        <v>7406</v>
      </c>
      <c r="T482" s="154">
        <v>0</v>
      </c>
      <c r="U482" s="20" t="s">
        <v>8434</v>
      </c>
      <c r="V482" s="20" t="s">
        <v>8439</v>
      </c>
      <c r="W482" t="s">
        <v>163</v>
      </c>
      <c r="X482" s="198" t="s">
        <v>54</v>
      </c>
    </row>
    <row r="483" spans="1:26" x14ac:dyDescent="0.35">
      <c r="A483" t="s">
        <v>60</v>
      </c>
      <c r="B483" t="s">
        <v>60</v>
      </c>
      <c r="C483" s="9">
        <v>27</v>
      </c>
      <c r="D483" s="9">
        <v>288</v>
      </c>
      <c r="E483" s="12" t="s">
        <v>8495</v>
      </c>
      <c r="F483" s="12" t="s">
        <v>44</v>
      </c>
      <c r="G483" s="12" t="s">
        <v>54</v>
      </c>
      <c r="H483" s="12" t="s">
        <v>60</v>
      </c>
      <c r="I483" s="12"/>
      <c r="J483" s="20" t="s">
        <v>2687</v>
      </c>
      <c r="K483" s="155" t="s">
        <v>3315</v>
      </c>
      <c r="L483" s="20" t="s">
        <v>8153</v>
      </c>
      <c r="M483" s="20" t="s">
        <v>7757</v>
      </c>
      <c r="N483" s="20" t="s">
        <v>3113</v>
      </c>
      <c r="O483" s="155" t="s">
        <v>2891</v>
      </c>
      <c r="P483" s="20"/>
      <c r="Q483" s="20" t="s">
        <v>7427</v>
      </c>
      <c r="R483" s="20"/>
      <c r="S483" s="155" t="s">
        <v>7406</v>
      </c>
      <c r="T483" s="170">
        <v>0</v>
      </c>
      <c r="U483" s="155" t="s">
        <v>8434</v>
      </c>
      <c r="V483" s="155" t="s">
        <v>8439</v>
      </c>
      <c r="W483" t="s">
        <v>195</v>
      </c>
      <c r="X483" s="198" t="s">
        <v>54</v>
      </c>
    </row>
    <row r="484" spans="1:26" x14ac:dyDescent="0.35">
      <c r="A484" t="s">
        <v>60</v>
      </c>
      <c r="B484" t="s">
        <v>60</v>
      </c>
      <c r="C484" s="9">
        <v>28</v>
      </c>
      <c r="D484" s="9">
        <v>289</v>
      </c>
      <c r="E484" s="12" t="s">
        <v>8495</v>
      </c>
      <c r="F484" s="12" t="s">
        <v>44</v>
      </c>
      <c r="G484" s="12" t="s">
        <v>54</v>
      </c>
      <c r="H484" s="12" t="s">
        <v>60</v>
      </c>
      <c r="I484" s="12"/>
      <c r="J484" s="20" t="s">
        <v>2688</v>
      </c>
      <c r="K484" s="155" t="s">
        <v>3317</v>
      </c>
      <c r="L484" s="20" t="s">
        <v>8165</v>
      </c>
      <c r="M484" s="20" t="s">
        <v>7758</v>
      </c>
      <c r="N484" s="20" t="s">
        <v>3114</v>
      </c>
      <c r="O484" s="155" t="s">
        <v>2892</v>
      </c>
      <c r="P484" s="20"/>
      <c r="Q484" s="20" t="s">
        <v>7427</v>
      </c>
      <c r="R484" s="20"/>
      <c r="S484" s="155" t="s">
        <v>91</v>
      </c>
      <c r="T484" s="170">
        <v>0</v>
      </c>
      <c r="U484" s="155" t="s">
        <v>8434</v>
      </c>
      <c r="V484" s="155" t="s">
        <v>8439</v>
      </c>
      <c r="W484" t="s">
        <v>91</v>
      </c>
      <c r="X484" s="198" t="s">
        <v>54</v>
      </c>
    </row>
    <row r="485" spans="1:26" x14ac:dyDescent="0.35">
      <c r="A485" t="s">
        <v>60</v>
      </c>
      <c r="B485" t="s">
        <v>60</v>
      </c>
      <c r="C485" s="9">
        <v>29</v>
      </c>
      <c r="D485" s="9">
        <v>290</v>
      </c>
      <c r="E485" s="12" t="s">
        <v>8495</v>
      </c>
      <c r="F485" s="12" t="s">
        <v>44</v>
      </c>
      <c r="G485" s="12" t="s">
        <v>54</v>
      </c>
      <c r="H485" s="12" t="s">
        <v>60</v>
      </c>
      <c r="I485" s="12"/>
      <c r="J485" s="20" t="s">
        <v>2689</v>
      </c>
      <c r="K485" s="155" t="s">
        <v>1893</v>
      </c>
      <c r="L485" s="155" t="s">
        <v>8166</v>
      </c>
      <c r="M485" s="153" t="s">
        <v>2162</v>
      </c>
      <c r="N485" s="20" t="s">
        <v>3115</v>
      </c>
      <c r="O485" s="155" t="s">
        <v>2893</v>
      </c>
      <c r="P485" s="20"/>
      <c r="Q485" s="20" t="s">
        <v>7427</v>
      </c>
      <c r="R485" s="20"/>
      <c r="S485" s="155" t="s">
        <v>91</v>
      </c>
      <c r="T485" s="170">
        <v>0</v>
      </c>
      <c r="U485" s="155" t="s">
        <v>8434</v>
      </c>
      <c r="V485" s="155" t="s">
        <v>8439</v>
      </c>
      <c r="W485" t="s">
        <v>91</v>
      </c>
      <c r="X485" s="198" t="s">
        <v>54</v>
      </c>
    </row>
    <row r="486" spans="1:26" x14ac:dyDescent="0.35">
      <c r="A486" s="147"/>
      <c r="B486" s="147" t="s">
        <v>8632</v>
      </c>
      <c r="C486" s="185">
        <v>1</v>
      </c>
      <c r="D486" s="185">
        <v>0</v>
      </c>
      <c r="E486" s="161"/>
      <c r="F486" s="161"/>
      <c r="G486" s="161"/>
      <c r="H486" s="161"/>
      <c r="I486" s="161"/>
      <c r="J486" s="158" t="s">
        <v>8613</v>
      </c>
      <c r="K486" s="163" t="s">
        <v>1921</v>
      </c>
      <c r="L486" s="162" t="s">
        <v>2120</v>
      </c>
      <c r="M486" s="163" t="s">
        <v>7625</v>
      </c>
      <c r="N486" s="163" t="s">
        <v>6641</v>
      </c>
      <c r="O486" s="163" t="s">
        <v>278</v>
      </c>
      <c r="P486" s="163" t="s">
        <v>2301</v>
      </c>
      <c r="Q486" s="177" t="s">
        <v>7427</v>
      </c>
      <c r="R486" s="177"/>
      <c r="S486" s="147" t="s">
        <v>7407</v>
      </c>
      <c r="T486" s="185" t="s">
        <v>8433</v>
      </c>
      <c r="U486" s="147" t="s">
        <v>8435</v>
      </c>
      <c r="V486" s="147" t="s">
        <v>8438</v>
      </c>
      <c r="W486" s="147" t="s">
        <v>100</v>
      </c>
      <c r="X486" s="206" t="s">
        <v>45</v>
      </c>
      <c r="Y486" s="147"/>
      <c r="Z486" s="147"/>
    </row>
    <row r="487" spans="1:26" x14ac:dyDescent="0.35">
      <c r="B487" t="s">
        <v>8632</v>
      </c>
      <c r="C487" s="185">
        <v>2</v>
      </c>
      <c r="D487" s="9">
        <v>69</v>
      </c>
      <c r="E487" t="str">
        <f t="shared" ref="E487:E498" si="1">F487&amp;"."&amp;G487&amp;"."&amp;H487&amp;"."&amp;I487&amp;"."&amp;J487</f>
        <v>EXPERIMENT.METADATA.RATINGS..experiment_rating</v>
      </c>
      <c r="F487" t="s">
        <v>44</v>
      </c>
      <c r="G487" t="s">
        <v>45</v>
      </c>
      <c r="H487" t="s">
        <v>8632</v>
      </c>
      <c r="I487" t="s">
        <v>6</v>
      </c>
      <c r="J487" t="s">
        <v>8633</v>
      </c>
      <c r="K487" t="s">
        <v>8765</v>
      </c>
      <c r="L487">
        <v>1</v>
      </c>
      <c r="M487" t="s">
        <v>6</v>
      </c>
      <c r="N487" t="s">
        <v>8634</v>
      </c>
      <c r="O487" s="11" t="s">
        <v>8635</v>
      </c>
      <c r="Q487" s="155" t="s">
        <v>7427</v>
      </c>
      <c r="S487" t="s">
        <v>91</v>
      </c>
      <c r="T487" s="9">
        <v>0</v>
      </c>
      <c r="U487" t="s">
        <v>8434</v>
      </c>
      <c r="V487" t="s">
        <v>8439</v>
      </c>
      <c r="W487" t="s">
        <v>91</v>
      </c>
      <c r="X487" s="198" t="s">
        <v>45</v>
      </c>
    </row>
    <row r="488" spans="1:26" x14ac:dyDescent="0.35">
      <c r="B488" t="s">
        <v>8632</v>
      </c>
      <c r="C488" s="185">
        <v>3</v>
      </c>
      <c r="D488" s="9">
        <v>70</v>
      </c>
      <c r="E488" t="str">
        <f t="shared" si="1"/>
        <v>EXPERIMENT.METADATA.RATINGS..exper_rating_system</v>
      </c>
      <c r="F488" t="s">
        <v>44</v>
      </c>
      <c r="G488" t="s">
        <v>45</v>
      </c>
      <c r="H488" t="s">
        <v>8632</v>
      </c>
      <c r="I488" t="s">
        <v>6</v>
      </c>
      <c r="J488" t="s">
        <v>8636</v>
      </c>
      <c r="K488" t="s">
        <v>8766</v>
      </c>
      <c r="L488">
        <v>2</v>
      </c>
      <c r="M488" t="s">
        <v>6</v>
      </c>
      <c r="N488" t="s">
        <v>8637</v>
      </c>
      <c r="O488" s="11" t="s">
        <v>8638</v>
      </c>
      <c r="Q488" s="155" t="s">
        <v>7427</v>
      </c>
      <c r="S488" t="s">
        <v>91</v>
      </c>
      <c r="T488" s="9">
        <v>0</v>
      </c>
      <c r="U488" t="s">
        <v>8434</v>
      </c>
      <c r="V488" t="s">
        <v>8439</v>
      </c>
      <c r="W488" t="s">
        <v>91</v>
      </c>
      <c r="X488" s="198" t="s">
        <v>45</v>
      </c>
    </row>
    <row r="489" spans="1:26" x14ac:dyDescent="0.35">
      <c r="B489" t="s">
        <v>8632</v>
      </c>
      <c r="C489" s="185">
        <v>4</v>
      </c>
      <c r="D489" s="9">
        <v>71</v>
      </c>
      <c r="E489" t="str">
        <f t="shared" si="1"/>
        <v>EXPERIMENT.METADATA.RATINGS..exper_rating_date</v>
      </c>
      <c r="F489" t="s">
        <v>44</v>
      </c>
      <c r="G489" t="s">
        <v>45</v>
      </c>
      <c r="H489" t="s">
        <v>8632</v>
      </c>
      <c r="I489" t="s">
        <v>6</v>
      </c>
      <c r="J489" t="s">
        <v>8639</v>
      </c>
      <c r="K489" t="s">
        <v>8767</v>
      </c>
      <c r="L489">
        <v>3</v>
      </c>
      <c r="M489" t="s">
        <v>6</v>
      </c>
      <c r="N489" t="s">
        <v>3869</v>
      </c>
      <c r="O489" s="11" t="s">
        <v>8640</v>
      </c>
      <c r="Q489" s="155" t="s">
        <v>7427</v>
      </c>
      <c r="S489" t="s">
        <v>153</v>
      </c>
      <c r="T489" s="9">
        <v>0</v>
      </c>
      <c r="U489" t="s">
        <v>8434</v>
      </c>
      <c r="V489" t="s">
        <v>8439</v>
      </c>
      <c r="W489" t="s">
        <v>153</v>
      </c>
      <c r="X489" s="198" t="s">
        <v>45</v>
      </c>
    </row>
    <row r="490" spans="1:26" x14ac:dyDescent="0.35">
      <c r="B490" t="s">
        <v>8632</v>
      </c>
      <c r="C490" s="185">
        <v>5</v>
      </c>
      <c r="D490" s="9">
        <v>72</v>
      </c>
      <c r="E490" t="str">
        <f t="shared" si="1"/>
        <v>EXPERIMENT.METADATA.RATINGS..exper_rating_person</v>
      </c>
      <c r="F490" t="s">
        <v>44</v>
      </c>
      <c r="G490" t="s">
        <v>45</v>
      </c>
      <c r="H490" t="s">
        <v>8632</v>
      </c>
      <c r="I490" t="s">
        <v>6</v>
      </c>
      <c r="J490" t="s">
        <v>8641</v>
      </c>
      <c r="K490" t="s">
        <v>8768</v>
      </c>
      <c r="L490">
        <v>4</v>
      </c>
      <c r="M490" t="s">
        <v>6</v>
      </c>
      <c r="N490" t="s">
        <v>3871</v>
      </c>
      <c r="O490" s="11" t="s">
        <v>8642</v>
      </c>
      <c r="Q490" s="155" t="s">
        <v>7427</v>
      </c>
      <c r="S490" t="s">
        <v>91</v>
      </c>
      <c r="T490" s="9">
        <v>0</v>
      </c>
      <c r="U490" t="s">
        <v>8434</v>
      </c>
      <c r="V490" t="s">
        <v>8439</v>
      </c>
      <c r="W490" t="s">
        <v>91</v>
      </c>
      <c r="X490" s="198" t="s">
        <v>45</v>
      </c>
    </row>
    <row r="491" spans="1:26" x14ac:dyDescent="0.35">
      <c r="B491" t="s">
        <v>8632</v>
      </c>
      <c r="C491" s="185">
        <v>6</v>
      </c>
      <c r="D491" s="9">
        <v>73</v>
      </c>
      <c r="E491" t="str">
        <f t="shared" si="1"/>
        <v>EXPERIMENT.METADATA.RATINGS..orig_data_source</v>
      </c>
      <c r="F491" t="s">
        <v>44</v>
      </c>
      <c r="G491" t="s">
        <v>45</v>
      </c>
      <c r="H491" t="s">
        <v>8632</v>
      </c>
      <c r="I491" t="s">
        <v>6</v>
      </c>
      <c r="J491" t="s">
        <v>8643</v>
      </c>
      <c r="K491" t="s">
        <v>8769</v>
      </c>
      <c r="L491">
        <v>5</v>
      </c>
      <c r="M491" t="s">
        <v>6</v>
      </c>
      <c r="N491" t="s">
        <v>3875</v>
      </c>
      <c r="O491" s="11" t="s">
        <v>8644</v>
      </c>
      <c r="Q491" s="155" t="s">
        <v>7427</v>
      </c>
      <c r="S491" t="s">
        <v>91</v>
      </c>
      <c r="T491" s="9">
        <v>0</v>
      </c>
      <c r="U491" t="s">
        <v>8434</v>
      </c>
      <c r="V491" t="s">
        <v>8439</v>
      </c>
      <c r="W491" t="s">
        <v>91</v>
      </c>
      <c r="X491" s="198" t="s">
        <v>45</v>
      </c>
    </row>
    <row r="492" spans="1:26" x14ac:dyDescent="0.35">
      <c r="B492" t="s">
        <v>8632</v>
      </c>
      <c r="C492" s="185">
        <v>7</v>
      </c>
      <c r="D492" s="9">
        <v>74</v>
      </c>
      <c r="E492" t="str">
        <f t="shared" si="1"/>
        <v>EXPERIMENT.METADATA.RATINGS..last_update</v>
      </c>
      <c r="F492" t="s">
        <v>44</v>
      </c>
      <c r="G492" t="s">
        <v>45</v>
      </c>
      <c r="H492" t="s">
        <v>8632</v>
      </c>
      <c r="I492" t="s">
        <v>6</v>
      </c>
      <c r="J492" t="s">
        <v>3788</v>
      </c>
      <c r="K492" t="s">
        <v>8775</v>
      </c>
      <c r="L492">
        <v>6</v>
      </c>
      <c r="M492" t="s">
        <v>6</v>
      </c>
      <c r="N492" t="s">
        <v>3877</v>
      </c>
      <c r="O492" s="11" t="s">
        <v>3878</v>
      </c>
      <c r="Q492" s="155" t="s">
        <v>7427</v>
      </c>
      <c r="S492" t="s">
        <v>153</v>
      </c>
      <c r="T492" s="9">
        <v>0</v>
      </c>
      <c r="U492" t="s">
        <v>8434</v>
      </c>
      <c r="V492" t="s">
        <v>8439</v>
      </c>
      <c r="W492" t="s">
        <v>153</v>
      </c>
      <c r="X492" s="198" t="s">
        <v>45</v>
      </c>
    </row>
    <row r="493" spans="1:26" x14ac:dyDescent="0.35">
      <c r="B493" t="s">
        <v>8632</v>
      </c>
      <c r="C493" s="185">
        <v>8</v>
      </c>
      <c r="D493" s="9">
        <v>75</v>
      </c>
      <c r="E493" t="str">
        <f t="shared" si="1"/>
        <v>EXPERIMENT.METADATA.RATINGS..crop_model_version</v>
      </c>
      <c r="F493" t="s">
        <v>44</v>
      </c>
      <c r="G493" t="s">
        <v>45</v>
      </c>
      <c r="H493" t="s">
        <v>8632</v>
      </c>
      <c r="I493" t="s">
        <v>6</v>
      </c>
      <c r="J493" t="s">
        <v>3789</v>
      </c>
      <c r="K493" t="s">
        <v>8770</v>
      </c>
      <c r="L493">
        <v>7</v>
      </c>
      <c r="M493" t="s">
        <v>6</v>
      </c>
      <c r="N493" t="s">
        <v>3879</v>
      </c>
      <c r="O493" s="11" t="s">
        <v>8645</v>
      </c>
      <c r="Q493" s="155" t="s">
        <v>7427</v>
      </c>
      <c r="S493" t="s">
        <v>91</v>
      </c>
      <c r="T493" s="9">
        <v>0</v>
      </c>
      <c r="U493" t="s">
        <v>8434</v>
      </c>
      <c r="V493" t="s">
        <v>8439</v>
      </c>
      <c r="W493" t="s">
        <v>91</v>
      </c>
      <c r="X493" s="198" t="s">
        <v>45</v>
      </c>
    </row>
    <row r="494" spans="1:26" x14ac:dyDescent="0.35">
      <c r="B494" t="s">
        <v>8632</v>
      </c>
      <c r="C494" s="185">
        <v>9</v>
      </c>
      <c r="D494" s="9">
        <v>76</v>
      </c>
      <c r="E494" t="str">
        <f t="shared" si="1"/>
        <v>EXPERIMENT.METADATA.RATINGS..exper_rating_mgmt</v>
      </c>
      <c r="F494" t="s">
        <v>44</v>
      </c>
      <c r="G494" t="s">
        <v>45</v>
      </c>
      <c r="H494" t="s">
        <v>8632</v>
      </c>
      <c r="I494" t="s">
        <v>6</v>
      </c>
      <c r="J494" t="s">
        <v>8646</v>
      </c>
      <c r="K494" t="s">
        <v>8771</v>
      </c>
      <c r="L494">
        <v>8</v>
      </c>
      <c r="M494" t="s">
        <v>6</v>
      </c>
      <c r="N494" t="s">
        <v>3881</v>
      </c>
      <c r="O494" s="11" t="s">
        <v>8647</v>
      </c>
      <c r="Q494" s="155" t="s">
        <v>7427</v>
      </c>
      <c r="S494" t="s">
        <v>91</v>
      </c>
      <c r="T494" s="9">
        <v>0</v>
      </c>
      <c r="U494" t="s">
        <v>8434</v>
      </c>
      <c r="V494" t="s">
        <v>8439</v>
      </c>
      <c r="W494" t="s">
        <v>91</v>
      </c>
      <c r="X494" s="198" t="s">
        <v>45</v>
      </c>
    </row>
    <row r="495" spans="1:26" x14ac:dyDescent="0.35">
      <c r="B495" t="s">
        <v>8632</v>
      </c>
      <c r="C495" s="185">
        <v>10</v>
      </c>
      <c r="D495" s="9">
        <v>77</v>
      </c>
      <c r="E495" t="str">
        <f t="shared" si="1"/>
        <v>EXPERIMENT.METADATA.RATINGS..exper_rating_observations</v>
      </c>
      <c r="F495" t="s">
        <v>44</v>
      </c>
      <c r="G495" t="s">
        <v>45</v>
      </c>
      <c r="H495" t="s">
        <v>8632</v>
      </c>
      <c r="I495" t="s">
        <v>6</v>
      </c>
      <c r="J495" t="s">
        <v>8648</v>
      </c>
      <c r="K495" t="s">
        <v>8774</v>
      </c>
      <c r="L495">
        <v>9</v>
      </c>
      <c r="M495" t="s">
        <v>6</v>
      </c>
      <c r="N495" t="s">
        <v>3883</v>
      </c>
      <c r="O495" s="11" t="s">
        <v>8649</v>
      </c>
      <c r="Q495" s="155" t="s">
        <v>7427</v>
      </c>
      <c r="S495" t="s">
        <v>91</v>
      </c>
      <c r="T495" s="9">
        <v>0</v>
      </c>
      <c r="U495" t="s">
        <v>8434</v>
      </c>
      <c r="V495" t="s">
        <v>8439</v>
      </c>
      <c r="W495" t="s">
        <v>91</v>
      </c>
      <c r="X495" s="198" t="s">
        <v>45</v>
      </c>
    </row>
    <row r="496" spans="1:26" x14ac:dyDescent="0.35">
      <c r="B496" t="s">
        <v>8632</v>
      </c>
      <c r="C496" s="185">
        <v>11</v>
      </c>
      <c r="D496" s="9">
        <v>78</v>
      </c>
      <c r="E496" t="str">
        <f t="shared" si="1"/>
        <v>EXPERIMENT.METADATA.RATINGS..exper_rating_soils</v>
      </c>
      <c r="F496" t="s">
        <v>44</v>
      </c>
      <c r="G496" t="s">
        <v>45</v>
      </c>
      <c r="H496" t="s">
        <v>8632</v>
      </c>
      <c r="I496" t="s">
        <v>6</v>
      </c>
      <c r="J496" t="s">
        <v>8650</v>
      </c>
      <c r="K496" t="s">
        <v>8772</v>
      </c>
      <c r="L496">
        <v>10</v>
      </c>
      <c r="M496" t="s">
        <v>6</v>
      </c>
      <c r="N496" t="s">
        <v>3885</v>
      </c>
      <c r="O496" s="11" t="s">
        <v>8651</v>
      </c>
      <c r="Q496" s="155" t="s">
        <v>7427</v>
      </c>
      <c r="S496" t="s">
        <v>91</v>
      </c>
      <c r="T496" s="9">
        <v>0</v>
      </c>
      <c r="U496" t="s">
        <v>8434</v>
      </c>
      <c r="V496" t="s">
        <v>8439</v>
      </c>
      <c r="W496" t="s">
        <v>91</v>
      </c>
      <c r="X496" s="198" t="s">
        <v>45</v>
      </c>
    </row>
    <row r="497" spans="1:26" x14ac:dyDescent="0.35">
      <c r="B497" t="s">
        <v>8632</v>
      </c>
      <c r="C497" s="185">
        <v>12</v>
      </c>
      <c r="D497" s="9">
        <v>79</v>
      </c>
      <c r="E497" t="str">
        <f t="shared" si="1"/>
        <v>EXPERIMENT.METADATA.RATINGS..exper_rating_weather</v>
      </c>
      <c r="F497" t="s">
        <v>44</v>
      </c>
      <c r="G497" t="s">
        <v>45</v>
      </c>
      <c r="H497" t="s">
        <v>8632</v>
      </c>
      <c r="I497" t="s">
        <v>6</v>
      </c>
      <c r="J497" t="s">
        <v>8652</v>
      </c>
      <c r="K497" t="s">
        <v>8773</v>
      </c>
      <c r="L497">
        <v>11</v>
      </c>
      <c r="M497" t="s">
        <v>6</v>
      </c>
      <c r="N497" t="s">
        <v>3887</v>
      </c>
      <c r="O497" s="11" t="s">
        <v>8653</v>
      </c>
      <c r="Q497" s="155" t="s">
        <v>7427</v>
      </c>
      <c r="S497" t="s">
        <v>91</v>
      </c>
      <c r="T497" s="9">
        <v>0</v>
      </c>
      <c r="U497" t="s">
        <v>8434</v>
      </c>
      <c r="V497" t="s">
        <v>8439</v>
      </c>
      <c r="W497" t="s">
        <v>91</v>
      </c>
      <c r="X497" s="198" t="s">
        <v>45</v>
      </c>
    </row>
    <row r="498" spans="1:26" x14ac:dyDescent="0.35">
      <c r="B498" t="s">
        <v>8632</v>
      </c>
      <c r="C498" s="185">
        <v>13</v>
      </c>
      <c r="D498" s="9">
        <v>80</v>
      </c>
      <c r="E498" t="str">
        <f t="shared" si="1"/>
        <v>EXPERIMENT.METADATA.RATINGS..exper_rating_notes</v>
      </c>
      <c r="F498" t="s">
        <v>44</v>
      </c>
      <c r="G498" t="s">
        <v>45</v>
      </c>
      <c r="H498" t="s">
        <v>8632</v>
      </c>
      <c r="I498" t="s">
        <v>6</v>
      </c>
      <c r="J498" t="s">
        <v>8654</v>
      </c>
      <c r="K498" t="s">
        <v>1893</v>
      </c>
      <c r="L498">
        <v>99</v>
      </c>
      <c r="M498" t="s">
        <v>6</v>
      </c>
      <c r="N498" t="s">
        <v>8655</v>
      </c>
      <c r="O498" s="11" t="s">
        <v>8656</v>
      </c>
      <c r="Q498" s="155" t="s">
        <v>7427</v>
      </c>
      <c r="S498" t="s">
        <v>91</v>
      </c>
      <c r="T498" s="9">
        <v>0</v>
      </c>
      <c r="U498" t="s">
        <v>8434</v>
      </c>
      <c r="V498" t="s">
        <v>8439</v>
      </c>
      <c r="W498" t="s">
        <v>91</v>
      </c>
      <c r="X498" s="198" t="s">
        <v>45</v>
      </c>
    </row>
    <row r="499" spans="1:26" x14ac:dyDescent="0.35">
      <c r="A499" s="173"/>
      <c r="B499" s="173" t="s">
        <v>6743</v>
      </c>
      <c r="C499" s="185">
        <v>-99</v>
      </c>
      <c r="D499" s="9">
        <v>480</v>
      </c>
      <c r="E499" s="12" t="s">
        <v>8496</v>
      </c>
      <c r="F499" s="12" t="s">
        <v>44</v>
      </c>
      <c r="G499" s="12" t="s">
        <v>54</v>
      </c>
      <c r="H499" s="12" t="s">
        <v>6743</v>
      </c>
      <c r="I499" s="12"/>
      <c r="J499" s="155" t="s">
        <v>6637</v>
      </c>
      <c r="L499" s="155"/>
      <c r="N499" s="155" t="s">
        <v>348</v>
      </c>
      <c r="O499" s="155" t="s">
        <v>348</v>
      </c>
      <c r="Q499" s="155" t="s">
        <v>7427</v>
      </c>
      <c r="R499" s="155"/>
      <c r="S499" s="153" t="s">
        <v>7407</v>
      </c>
      <c r="T499" s="9" t="s">
        <v>8433</v>
      </c>
      <c r="U499" t="s">
        <v>8435</v>
      </c>
      <c r="V499" t="s">
        <v>8438</v>
      </c>
      <c r="W499" s="183" t="s">
        <v>100</v>
      </c>
      <c r="X499" s="198" t="s">
        <v>54</v>
      </c>
      <c r="Y499" s="173"/>
    </row>
    <row r="500" spans="1:26" x14ac:dyDescent="0.35">
      <c r="A500" s="173"/>
      <c r="B500" s="173" t="s">
        <v>6743</v>
      </c>
      <c r="C500" s="185">
        <v>-99</v>
      </c>
      <c r="D500" s="9">
        <v>481</v>
      </c>
      <c r="E500" s="12" t="s">
        <v>8496</v>
      </c>
      <c r="F500" s="12" t="s">
        <v>44</v>
      </c>
      <c r="G500" s="12" t="s">
        <v>54</v>
      </c>
      <c r="H500" s="12" t="s">
        <v>6743</v>
      </c>
      <c r="I500" s="12"/>
      <c r="J500" s="155" t="s">
        <v>6635</v>
      </c>
      <c r="L500" s="155"/>
      <c r="N500" s="155" t="s">
        <v>6741</v>
      </c>
      <c r="O500" s="155" t="s">
        <v>6742</v>
      </c>
      <c r="Q500" s="155" t="s">
        <v>7427</v>
      </c>
      <c r="R500" s="155"/>
      <c r="S500" s="155" t="s">
        <v>153</v>
      </c>
      <c r="T500" s="170">
        <v>2</v>
      </c>
      <c r="U500" s="20" t="s">
        <v>8434</v>
      </c>
      <c r="V500" s="20" t="s">
        <v>8439</v>
      </c>
      <c r="W500" t="s">
        <v>153</v>
      </c>
      <c r="X500" s="198" t="s">
        <v>54</v>
      </c>
      <c r="Y500" s="173"/>
    </row>
    <row r="501" spans="1:26" x14ac:dyDescent="0.35">
      <c r="A501" s="173"/>
      <c r="B501" s="173" t="s">
        <v>6743</v>
      </c>
      <c r="C501" s="185">
        <v>-99</v>
      </c>
      <c r="D501" s="9">
        <v>482</v>
      </c>
      <c r="E501" s="12" t="s">
        <v>8496</v>
      </c>
      <c r="F501" s="12" t="s">
        <v>44</v>
      </c>
      <c r="G501" s="12" t="s">
        <v>54</v>
      </c>
      <c r="H501" s="12" t="s">
        <v>6743</v>
      </c>
      <c r="I501" s="12"/>
      <c r="J501" s="155" t="s">
        <v>6636</v>
      </c>
      <c r="L501" s="155"/>
      <c r="N501" s="155" t="s">
        <v>6744</v>
      </c>
      <c r="O501" s="155" t="s">
        <v>6745</v>
      </c>
      <c r="Q501" s="155" t="s">
        <v>7427</v>
      </c>
      <c r="R501" s="155"/>
      <c r="S501" s="155" t="s">
        <v>153</v>
      </c>
      <c r="T501" s="170">
        <v>0</v>
      </c>
      <c r="U501" s="20" t="s">
        <v>8434</v>
      </c>
      <c r="V501" s="20" t="s">
        <v>8439</v>
      </c>
      <c r="W501" t="s">
        <v>153</v>
      </c>
      <c r="X501" s="198" t="s">
        <v>54</v>
      </c>
      <c r="Y501" s="173"/>
    </row>
    <row r="502" spans="1:26" x14ac:dyDescent="0.35">
      <c r="A502" s="155"/>
      <c r="B502" s="155" t="s">
        <v>6743</v>
      </c>
      <c r="C502" s="185">
        <v>-99</v>
      </c>
      <c r="D502" s="9">
        <v>483</v>
      </c>
      <c r="E502" s="12" t="s">
        <v>8496</v>
      </c>
      <c r="F502" s="12" t="s">
        <v>44</v>
      </c>
      <c r="G502" s="12" t="s">
        <v>54</v>
      </c>
      <c r="H502" s="12" t="s">
        <v>6743</v>
      </c>
      <c r="I502" s="12"/>
      <c r="J502" s="155" t="s">
        <v>6638</v>
      </c>
      <c r="L502" s="155"/>
      <c r="N502" s="155" t="s">
        <v>6746</v>
      </c>
      <c r="O502" s="155" t="s">
        <v>6747</v>
      </c>
      <c r="Q502" s="155" t="s">
        <v>7427</v>
      </c>
      <c r="R502" s="155"/>
      <c r="S502" s="155" t="s">
        <v>91</v>
      </c>
      <c r="T502" s="170">
        <v>0</v>
      </c>
      <c r="U502" s="20" t="s">
        <v>8434</v>
      </c>
      <c r="V502" s="20" t="s">
        <v>8439</v>
      </c>
      <c r="W502" s="183" t="s">
        <v>91</v>
      </c>
      <c r="X502" s="198" t="s">
        <v>54</v>
      </c>
      <c r="Y502" s="173"/>
    </row>
    <row r="503" spans="1:26" x14ac:dyDescent="0.35">
      <c r="A503" s="173"/>
      <c r="B503" s="173" t="s">
        <v>6743</v>
      </c>
      <c r="C503" s="185">
        <v>-99</v>
      </c>
      <c r="D503" s="9">
        <v>484</v>
      </c>
      <c r="E503" s="12" t="s">
        <v>8496</v>
      </c>
      <c r="F503" s="12" t="s">
        <v>44</v>
      </c>
      <c r="G503" s="12" t="s">
        <v>54</v>
      </c>
      <c r="H503" s="12" t="s">
        <v>6743</v>
      </c>
      <c r="I503" s="12"/>
      <c r="J503" s="155" t="s">
        <v>6639</v>
      </c>
      <c r="L503" s="155"/>
      <c r="N503" s="155" t="s">
        <v>6748</v>
      </c>
      <c r="O503" s="155" t="s">
        <v>6749</v>
      </c>
      <c r="Q503" s="155" t="s">
        <v>7427</v>
      </c>
      <c r="R503" s="155"/>
      <c r="S503" s="155" t="s">
        <v>7408</v>
      </c>
      <c r="T503" s="170">
        <v>0</v>
      </c>
      <c r="U503" s="155"/>
      <c r="V503" s="155"/>
      <c r="W503" s="183" t="s">
        <v>3936</v>
      </c>
      <c r="X503" s="198" t="s">
        <v>54</v>
      </c>
      <c r="Y503" s="173"/>
    </row>
    <row r="504" spans="1:26" x14ac:dyDescent="0.35">
      <c r="A504" s="173"/>
      <c r="B504" s="173" t="s">
        <v>6743</v>
      </c>
      <c r="C504" s="185">
        <v>-99</v>
      </c>
      <c r="D504" s="9">
        <v>485</v>
      </c>
      <c r="E504" s="12" t="s">
        <v>8496</v>
      </c>
      <c r="F504" s="12" t="s">
        <v>44</v>
      </c>
      <c r="G504" s="12" t="s">
        <v>54</v>
      </c>
      <c r="H504" s="12" t="s">
        <v>6743</v>
      </c>
      <c r="I504" s="12"/>
      <c r="J504" s="155" t="s">
        <v>6640</v>
      </c>
      <c r="L504" s="155"/>
      <c r="N504" s="155" t="s">
        <v>6750</v>
      </c>
      <c r="O504" s="155" t="s">
        <v>6751</v>
      </c>
      <c r="Q504" s="155" t="s">
        <v>7427</v>
      </c>
      <c r="R504" s="155"/>
      <c r="S504" s="155" t="s">
        <v>7407</v>
      </c>
      <c r="T504" s="170">
        <v>0</v>
      </c>
      <c r="U504" s="155"/>
      <c r="V504" s="155"/>
      <c r="W504" s="183" t="s">
        <v>2986</v>
      </c>
      <c r="X504" s="198" t="s">
        <v>54</v>
      </c>
      <c r="Y504" s="173"/>
    </row>
    <row r="505" spans="1:26" x14ac:dyDescent="0.35">
      <c r="B505" t="s">
        <v>6743</v>
      </c>
      <c r="C505" s="185">
        <v>-99</v>
      </c>
      <c r="D505" s="9">
        <v>486</v>
      </c>
      <c r="E505" s="12" t="s">
        <v>8496</v>
      </c>
      <c r="F505" s="12" t="s">
        <v>44</v>
      </c>
      <c r="G505" s="12" t="s">
        <v>54</v>
      </c>
      <c r="H505" s="12" t="s">
        <v>6743</v>
      </c>
      <c r="I505" s="12"/>
      <c r="J505" t="s">
        <v>8758</v>
      </c>
      <c r="L505">
        <v>99</v>
      </c>
      <c r="M505" t="s">
        <v>6</v>
      </c>
      <c r="N505" t="s">
        <v>8759</v>
      </c>
      <c r="O505" t="s">
        <v>8760</v>
      </c>
      <c r="Q505" s="155" t="s">
        <v>7427</v>
      </c>
      <c r="S505" t="s">
        <v>91</v>
      </c>
      <c r="T505" s="9">
        <v>0</v>
      </c>
      <c r="U505" t="s">
        <v>8434</v>
      </c>
      <c r="V505" t="s">
        <v>8439</v>
      </c>
      <c r="W505" t="s">
        <v>91</v>
      </c>
      <c r="X505" s="198"/>
    </row>
    <row r="506" spans="1:26" s="147" customFormat="1" x14ac:dyDescent="0.35">
      <c r="A506" s="147" t="s">
        <v>9084</v>
      </c>
      <c r="B506" s="147" t="s">
        <v>9084</v>
      </c>
      <c r="C506" s="185">
        <v>0</v>
      </c>
      <c r="D506" s="185">
        <v>0</v>
      </c>
      <c r="E506" s="161"/>
      <c r="F506" s="161"/>
      <c r="G506" s="161"/>
      <c r="H506" s="161"/>
      <c r="I506" s="161"/>
      <c r="J506" s="163" t="s">
        <v>9092</v>
      </c>
      <c r="K506" s="177" t="s">
        <v>2312</v>
      </c>
      <c r="L506" s="162" t="s">
        <v>2120</v>
      </c>
      <c r="M506" s="163" t="s">
        <v>7625</v>
      </c>
      <c r="N506" s="163" t="s">
        <v>8983</v>
      </c>
      <c r="O506" s="163" t="s">
        <v>9096</v>
      </c>
      <c r="P506" s="163" t="s">
        <v>2301</v>
      </c>
      <c r="Q506" s="177" t="s">
        <v>7427</v>
      </c>
      <c r="R506" s="177"/>
      <c r="S506" s="163" t="s">
        <v>7407</v>
      </c>
      <c r="T506" s="178" t="s">
        <v>8433</v>
      </c>
      <c r="U506" s="177" t="s">
        <v>8435</v>
      </c>
      <c r="V506" s="177" t="s">
        <v>8438</v>
      </c>
      <c r="W506" s="147" t="s">
        <v>100</v>
      </c>
      <c r="X506" s="206" t="s">
        <v>54</v>
      </c>
    </row>
    <row r="507" spans="1:26" x14ac:dyDescent="0.35">
      <c r="A507" s="147" t="s">
        <v>9084</v>
      </c>
      <c r="B507" s="147" t="s">
        <v>9084</v>
      </c>
      <c r="C507" s="185">
        <v>1</v>
      </c>
      <c r="D507" s="185">
        <v>0</v>
      </c>
      <c r="E507" s="161"/>
      <c r="F507" s="161"/>
      <c r="G507" s="161"/>
      <c r="H507" s="161"/>
      <c r="I507" s="161"/>
      <c r="J507" s="158" t="s">
        <v>8613</v>
      </c>
      <c r="K507" s="177" t="s">
        <v>1921</v>
      </c>
      <c r="L507" s="162" t="s">
        <v>2120</v>
      </c>
      <c r="M507" s="163" t="s">
        <v>7625</v>
      </c>
      <c r="N507" s="163" t="s">
        <v>6641</v>
      </c>
      <c r="O507" s="163" t="s">
        <v>278</v>
      </c>
      <c r="P507" s="163" t="s">
        <v>2301</v>
      </c>
      <c r="Q507" s="177" t="s">
        <v>7427</v>
      </c>
      <c r="R507" s="177"/>
      <c r="S507" s="163" t="s">
        <v>91</v>
      </c>
      <c r="T507" s="178" t="s">
        <v>8433</v>
      </c>
      <c r="U507" s="177" t="s">
        <v>8435</v>
      </c>
      <c r="V507" s="177" t="s">
        <v>8438</v>
      </c>
      <c r="W507" s="147" t="s">
        <v>91</v>
      </c>
      <c r="X507" s="206" t="s">
        <v>54</v>
      </c>
      <c r="Y507" s="147"/>
      <c r="Z507" s="147"/>
    </row>
    <row r="508" spans="1:26" x14ac:dyDescent="0.35">
      <c r="A508" s="147" t="s">
        <v>9084</v>
      </c>
      <c r="B508" s="147" t="s">
        <v>9084</v>
      </c>
      <c r="C508" s="185">
        <v>2</v>
      </c>
      <c r="D508" s="185">
        <v>0</v>
      </c>
      <c r="E508" s="161"/>
      <c r="F508" s="161"/>
      <c r="G508" s="161"/>
      <c r="H508" s="161"/>
      <c r="I508" s="161"/>
      <c r="J508" s="163" t="s">
        <v>119</v>
      </c>
      <c r="K508" s="177" t="s">
        <v>1954</v>
      </c>
      <c r="L508" s="177" t="s">
        <v>8336</v>
      </c>
      <c r="M508" s="163" t="s">
        <v>2136</v>
      </c>
      <c r="N508" s="163" t="s">
        <v>324</v>
      </c>
      <c r="O508" s="163" t="s">
        <v>325</v>
      </c>
      <c r="P508" s="163" t="s">
        <v>2320</v>
      </c>
      <c r="Q508" s="177" t="s">
        <v>7427</v>
      </c>
      <c r="R508" s="177"/>
      <c r="S508" s="163" t="s">
        <v>91</v>
      </c>
      <c r="T508" s="178" t="s">
        <v>8433</v>
      </c>
      <c r="U508" s="177" t="s">
        <v>8435</v>
      </c>
      <c r="V508" s="177" t="s">
        <v>8438</v>
      </c>
      <c r="W508" s="147" t="s">
        <v>100</v>
      </c>
      <c r="X508" s="147" t="s">
        <v>54</v>
      </c>
    </row>
    <row r="509" spans="1:26" x14ac:dyDescent="0.35">
      <c r="A509" s="147" t="s">
        <v>9084</v>
      </c>
      <c r="B509" s="147" t="s">
        <v>9084</v>
      </c>
      <c r="C509" s="185">
        <v>4</v>
      </c>
      <c r="D509" s="185">
        <v>0</v>
      </c>
      <c r="E509" s="161"/>
      <c r="F509" s="161"/>
      <c r="G509" s="161"/>
      <c r="H509" s="161"/>
      <c r="I509" s="161"/>
      <c r="J509" s="158" t="s">
        <v>8964</v>
      </c>
      <c r="K509" s="177" t="s">
        <v>8851</v>
      </c>
      <c r="L509" s="162"/>
      <c r="M509" s="163"/>
      <c r="N509" s="163" t="s">
        <v>8845</v>
      </c>
      <c r="O509" s="163" t="s">
        <v>8846</v>
      </c>
      <c r="P509" s="163"/>
      <c r="Q509" s="177" t="s">
        <v>7427</v>
      </c>
      <c r="R509" s="177"/>
      <c r="S509" s="163" t="s">
        <v>7407</v>
      </c>
      <c r="T509" s="178" t="s">
        <v>8433</v>
      </c>
      <c r="U509" s="177" t="s">
        <v>8435</v>
      </c>
      <c r="V509" s="177" t="s">
        <v>8438</v>
      </c>
      <c r="W509" s="147" t="s">
        <v>91</v>
      </c>
      <c r="X509" s="206" t="s">
        <v>54</v>
      </c>
      <c r="Y509" s="147"/>
      <c r="Z509" s="147"/>
    </row>
    <row r="510" spans="1:26" s="147" customFormat="1" x14ac:dyDescent="0.35">
      <c r="A510" s="147" t="s">
        <v>9084</v>
      </c>
      <c r="B510" s="147" t="s">
        <v>9084</v>
      </c>
      <c r="C510" s="185">
        <v>5</v>
      </c>
      <c r="D510" s="185">
        <v>0</v>
      </c>
      <c r="E510" s="161"/>
      <c r="F510" s="161"/>
      <c r="G510" s="161"/>
      <c r="H510" s="161"/>
      <c r="I510" s="161"/>
      <c r="J510" s="158" t="s">
        <v>8809</v>
      </c>
      <c r="K510" s="177" t="s">
        <v>7466</v>
      </c>
      <c r="L510" s="163" t="s">
        <v>8334</v>
      </c>
      <c r="M510" s="163" t="s">
        <v>2136</v>
      </c>
      <c r="N510" s="163" t="s">
        <v>318</v>
      </c>
      <c r="O510" s="163" t="s">
        <v>319</v>
      </c>
      <c r="P510" s="163" t="s">
        <v>2204</v>
      </c>
      <c r="Q510" s="177" t="s">
        <v>7427</v>
      </c>
      <c r="R510" s="177"/>
      <c r="S510" s="147" t="s">
        <v>7407</v>
      </c>
      <c r="T510" s="178" t="s">
        <v>8433</v>
      </c>
      <c r="U510" s="177" t="s">
        <v>8435</v>
      </c>
      <c r="V510" s="177" t="s">
        <v>8438</v>
      </c>
      <c r="W510" s="147" t="s">
        <v>91</v>
      </c>
      <c r="X510" s="206" t="s">
        <v>54</v>
      </c>
    </row>
    <row r="511" spans="1:26" s="147" customFormat="1" x14ac:dyDescent="0.35">
      <c r="A511" s="147" t="s">
        <v>9084</v>
      </c>
      <c r="B511" s="147" t="s">
        <v>9084</v>
      </c>
      <c r="C511" s="185">
        <v>6</v>
      </c>
      <c r="D511" s="185">
        <v>0</v>
      </c>
      <c r="E511" s="161"/>
      <c r="F511" s="161"/>
      <c r="G511" s="161"/>
      <c r="H511" s="161"/>
      <c r="I511" s="161"/>
      <c r="J511" s="158" t="s">
        <v>8810</v>
      </c>
      <c r="K511" s="177" t="s">
        <v>7477</v>
      </c>
      <c r="L511" s="162" t="s">
        <v>8009</v>
      </c>
      <c r="M511" s="163" t="s">
        <v>2136</v>
      </c>
      <c r="N511" s="163" t="s">
        <v>322</v>
      </c>
      <c r="O511" s="163" t="s">
        <v>8854</v>
      </c>
      <c r="P511" s="163" t="s">
        <v>2473</v>
      </c>
      <c r="Q511" s="177" t="s">
        <v>7427</v>
      </c>
      <c r="R511" s="177"/>
      <c r="S511" s="147" t="s">
        <v>7407</v>
      </c>
      <c r="T511" s="185" t="s">
        <v>8433</v>
      </c>
      <c r="U511" s="147" t="s">
        <v>8435</v>
      </c>
      <c r="V511" s="147" t="s">
        <v>8438</v>
      </c>
      <c r="W511" s="147" t="s">
        <v>100</v>
      </c>
      <c r="X511" s="206" t="s">
        <v>54</v>
      </c>
    </row>
    <row r="512" spans="1:26" s="147" customFormat="1" x14ac:dyDescent="0.35">
      <c r="A512" s="147" t="s">
        <v>9084</v>
      </c>
      <c r="B512" s="147" t="s">
        <v>9084</v>
      </c>
      <c r="C512" s="185">
        <v>7</v>
      </c>
      <c r="D512" s="185">
        <v>0</v>
      </c>
      <c r="E512" s="161"/>
      <c r="F512" s="161"/>
      <c r="G512" s="161"/>
      <c r="H512" s="161"/>
      <c r="I512" s="161"/>
      <c r="J512" s="163" t="s">
        <v>8956</v>
      </c>
      <c r="K512" s="177" t="s">
        <v>9132</v>
      </c>
      <c r="L512" s="162"/>
      <c r="M512" s="163"/>
      <c r="N512" s="163" t="s">
        <v>3001</v>
      </c>
      <c r="O512" s="163" t="s">
        <v>2782</v>
      </c>
      <c r="P512" s="163"/>
      <c r="Q512" s="177" t="s">
        <v>7427</v>
      </c>
      <c r="R512" s="177"/>
      <c r="S512" s="163" t="s">
        <v>7407</v>
      </c>
      <c r="T512" s="178" t="s">
        <v>8433</v>
      </c>
      <c r="U512" s="147" t="s">
        <v>8434</v>
      </c>
      <c r="V512" s="177" t="s">
        <v>8438</v>
      </c>
      <c r="W512" s="147" t="s">
        <v>100</v>
      </c>
      <c r="X512" s="206" t="s">
        <v>80</v>
      </c>
      <c r="Y512" s="147" t="s">
        <v>7411</v>
      </c>
    </row>
    <row r="513" spans="1:25" s="147" customFormat="1" x14ac:dyDescent="0.35">
      <c r="A513" s="147" t="s">
        <v>9084</v>
      </c>
      <c r="B513" s="147" t="s">
        <v>9084</v>
      </c>
      <c r="C513" s="185">
        <v>8</v>
      </c>
      <c r="D513" s="185">
        <v>0</v>
      </c>
      <c r="E513" s="161"/>
      <c r="F513" s="161"/>
      <c r="G513" s="161"/>
      <c r="H513" s="161"/>
      <c r="I513" s="161"/>
      <c r="J513" s="163" t="s">
        <v>9101</v>
      </c>
      <c r="K513" s="177" t="s">
        <v>9095</v>
      </c>
      <c r="L513" s="162"/>
      <c r="M513" s="163"/>
      <c r="N513" s="163" t="s">
        <v>3001</v>
      </c>
      <c r="O513" s="163" t="s">
        <v>8984</v>
      </c>
      <c r="P513" s="163"/>
      <c r="Q513" s="177" t="s">
        <v>7427</v>
      </c>
      <c r="R513" s="177"/>
      <c r="S513" s="163" t="s">
        <v>7407</v>
      </c>
      <c r="T513" s="178" t="s">
        <v>8433</v>
      </c>
      <c r="U513" s="147" t="s">
        <v>8434</v>
      </c>
      <c r="V513" s="177" t="s">
        <v>8438</v>
      </c>
      <c r="W513" s="147" t="s">
        <v>92</v>
      </c>
      <c r="X513" s="206" t="s">
        <v>80</v>
      </c>
      <c r="Y513" s="147" t="s">
        <v>7411</v>
      </c>
    </row>
    <row r="514" spans="1:25" s="147" customFormat="1" x14ac:dyDescent="0.35">
      <c r="A514" s="147" t="s">
        <v>9102</v>
      </c>
      <c r="B514" s="147" t="s">
        <v>84</v>
      </c>
      <c r="C514" s="185">
        <v>0</v>
      </c>
      <c r="D514" s="185">
        <v>0</v>
      </c>
      <c r="E514" s="161"/>
      <c r="F514" s="161"/>
      <c r="G514" s="161"/>
      <c r="H514" s="161"/>
      <c r="I514" s="161"/>
      <c r="J514" s="163" t="s">
        <v>9112</v>
      </c>
      <c r="K514" s="177" t="s">
        <v>2312</v>
      </c>
      <c r="L514" s="162" t="s">
        <v>2120</v>
      </c>
      <c r="M514" s="163" t="s">
        <v>7625</v>
      </c>
      <c r="N514" s="163" t="s">
        <v>9081</v>
      </c>
      <c r="O514" s="163" t="s">
        <v>9096</v>
      </c>
      <c r="P514" s="163" t="s">
        <v>2301</v>
      </c>
      <c r="Q514" s="177" t="s">
        <v>7427</v>
      </c>
      <c r="R514" s="177"/>
      <c r="S514" s="163" t="s">
        <v>7407</v>
      </c>
      <c r="T514" s="178" t="s">
        <v>8433</v>
      </c>
      <c r="U514" s="177" t="s">
        <v>8435</v>
      </c>
      <c r="V514" s="177" t="s">
        <v>8438</v>
      </c>
      <c r="W514" s="147" t="s">
        <v>100</v>
      </c>
      <c r="X514" s="206" t="s">
        <v>54</v>
      </c>
    </row>
    <row r="515" spans="1:25" s="147" customFormat="1" x14ac:dyDescent="0.35">
      <c r="A515" s="147" t="s">
        <v>9102</v>
      </c>
      <c r="B515" s="147" t="s">
        <v>84</v>
      </c>
      <c r="C515" s="185">
        <v>1</v>
      </c>
      <c r="D515" s="185">
        <v>0</v>
      </c>
      <c r="E515" s="161"/>
      <c r="F515" s="161"/>
      <c r="G515" s="161"/>
      <c r="H515" s="161"/>
      <c r="I515" s="161"/>
      <c r="J515" s="163" t="s">
        <v>9092</v>
      </c>
      <c r="K515" s="177" t="s">
        <v>9080</v>
      </c>
      <c r="L515" s="162" t="s">
        <v>2120</v>
      </c>
      <c r="M515" s="163" t="s">
        <v>7625</v>
      </c>
      <c r="N515" s="163" t="s">
        <v>8983</v>
      </c>
      <c r="O515" s="163" t="s">
        <v>9096</v>
      </c>
      <c r="P515" s="163" t="s">
        <v>2301</v>
      </c>
      <c r="Q515" s="177" t="s">
        <v>7427</v>
      </c>
      <c r="R515" s="177"/>
      <c r="S515" s="163" t="s">
        <v>7407</v>
      </c>
      <c r="T515" s="178" t="s">
        <v>8433</v>
      </c>
      <c r="U515" s="177" t="s">
        <v>8435</v>
      </c>
      <c r="V515" s="177" t="s">
        <v>8438</v>
      </c>
      <c r="W515" s="147" t="s">
        <v>100</v>
      </c>
      <c r="X515" s="206" t="s">
        <v>54</v>
      </c>
    </row>
    <row r="516" spans="1:25" s="147" customFormat="1" x14ac:dyDescent="0.35">
      <c r="A516" s="147" t="s">
        <v>9102</v>
      </c>
      <c r="B516" s="147" t="s">
        <v>84</v>
      </c>
      <c r="C516" s="185">
        <v>99</v>
      </c>
      <c r="D516" s="185">
        <v>0</v>
      </c>
      <c r="E516" s="161"/>
      <c r="F516" s="161"/>
      <c r="G516" s="161"/>
      <c r="H516" s="161"/>
      <c r="I516" s="161"/>
      <c r="J516" s="147" t="s">
        <v>8677</v>
      </c>
      <c r="K516" s="147" t="s">
        <v>1893</v>
      </c>
      <c r="L516" s="147">
        <v>99</v>
      </c>
      <c r="M516" s="147" t="s">
        <v>6</v>
      </c>
      <c r="N516" s="147" t="s">
        <v>8678</v>
      </c>
      <c r="O516" s="194" t="s">
        <v>8679</v>
      </c>
      <c r="Q516" s="147" t="s">
        <v>7427</v>
      </c>
      <c r="S516" s="147" t="s">
        <v>91</v>
      </c>
      <c r="T516" s="185"/>
      <c r="U516" s="147" t="s">
        <v>8434</v>
      </c>
      <c r="V516" s="147" t="s">
        <v>8439</v>
      </c>
      <c r="W516" s="147" t="s">
        <v>91</v>
      </c>
      <c r="X516" s="206" t="s">
        <v>80</v>
      </c>
    </row>
    <row r="517" spans="1:25" x14ac:dyDescent="0.35">
      <c r="A517" s="318" t="s">
        <v>9102</v>
      </c>
      <c r="B517" t="s">
        <v>84</v>
      </c>
      <c r="C517" s="185">
        <v>-99</v>
      </c>
      <c r="D517" s="9">
        <v>738</v>
      </c>
      <c r="E517" s="12" t="s">
        <v>8516</v>
      </c>
      <c r="F517" s="12" t="s">
        <v>44</v>
      </c>
      <c r="G517" s="12" t="s">
        <v>80</v>
      </c>
      <c r="H517" s="12" t="s">
        <v>83</v>
      </c>
      <c r="I517" s="12" t="s">
        <v>84</v>
      </c>
      <c r="J517" t="s">
        <v>4099</v>
      </c>
      <c r="K517" t="s">
        <v>6814</v>
      </c>
      <c r="N517" s="155" t="s">
        <v>5039</v>
      </c>
      <c r="O517" s="155" t="s">
        <v>5040</v>
      </c>
      <c r="Q517" t="s">
        <v>7427</v>
      </c>
      <c r="S517" s="155" t="s">
        <v>7407</v>
      </c>
      <c r="T517" s="170">
        <v>0</v>
      </c>
      <c r="U517" s="155" t="s">
        <v>8434</v>
      </c>
      <c r="V517" s="155"/>
      <c r="W517" t="s">
        <v>2986</v>
      </c>
      <c r="X517" s="198" t="s">
        <v>80</v>
      </c>
    </row>
    <row r="518" spans="1:25" x14ac:dyDescent="0.35">
      <c r="A518" t="s">
        <v>9102</v>
      </c>
      <c r="B518" t="s">
        <v>84</v>
      </c>
      <c r="C518" s="185">
        <v>6</v>
      </c>
      <c r="D518" s="9">
        <v>739</v>
      </c>
      <c r="E518" s="12" t="s">
        <v>8516</v>
      </c>
      <c r="F518" s="12" t="s">
        <v>44</v>
      </c>
      <c r="G518" s="12" t="s">
        <v>80</v>
      </c>
      <c r="H518" s="12" t="s">
        <v>83</v>
      </c>
      <c r="I518" s="12" t="s">
        <v>84</v>
      </c>
      <c r="J518" s="153" t="s">
        <v>259</v>
      </c>
      <c r="K518" s="153" t="s">
        <v>2054</v>
      </c>
      <c r="L518" s="155"/>
      <c r="M518" s="153" t="s">
        <v>7513</v>
      </c>
      <c r="N518" s="153" t="s">
        <v>467</v>
      </c>
      <c r="O518" s="153" t="s">
        <v>468</v>
      </c>
      <c r="P518" s="153" t="s">
        <v>2383</v>
      </c>
      <c r="Q518" s="20" t="s">
        <v>7427</v>
      </c>
      <c r="R518" s="20"/>
      <c r="S518" s="153" t="s">
        <v>153</v>
      </c>
      <c r="T518" s="154">
        <v>0</v>
      </c>
      <c r="U518" s="20" t="s">
        <v>8434</v>
      </c>
      <c r="V518" s="20" t="s">
        <v>8439</v>
      </c>
      <c r="W518" t="s">
        <v>153</v>
      </c>
      <c r="X518" s="198" t="s">
        <v>80</v>
      </c>
    </row>
    <row r="519" spans="1:25" x14ac:dyDescent="0.35">
      <c r="A519" t="s">
        <v>9102</v>
      </c>
      <c r="B519" t="s">
        <v>84</v>
      </c>
      <c r="C519" s="185">
        <v>-99</v>
      </c>
      <c r="D519" s="9">
        <v>740</v>
      </c>
      <c r="E519" s="12" t="s">
        <v>8516</v>
      </c>
      <c r="F519" s="12" t="s">
        <v>44</v>
      </c>
      <c r="G519" s="12" t="s">
        <v>80</v>
      </c>
      <c r="H519" s="12" t="s">
        <v>83</v>
      </c>
      <c r="I519" s="12" t="s">
        <v>84</v>
      </c>
      <c r="J519" t="s">
        <v>4100</v>
      </c>
      <c r="N519" s="155" t="s">
        <v>5041</v>
      </c>
      <c r="O519" s="155" t="s">
        <v>5042</v>
      </c>
      <c r="Q519" t="s">
        <v>7427</v>
      </c>
      <c r="S519" s="155" t="s">
        <v>7407</v>
      </c>
      <c r="T519" s="170">
        <v>0</v>
      </c>
      <c r="U519" s="155" t="s">
        <v>8434</v>
      </c>
      <c r="V519" s="155"/>
      <c r="W519" t="s">
        <v>2986</v>
      </c>
      <c r="X519" s="198" t="s">
        <v>80</v>
      </c>
    </row>
    <row r="520" spans="1:25" x14ac:dyDescent="0.35">
      <c r="A520" t="s">
        <v>9102</v>
      </c>
      <c r="B520" t="s">
        <v>84</v>
      </c>
      <c r="C520" s="185">
        <v>-99</v>
      </c>
      <c r="D520" s="9">
        <v>741</v>
      </c>
      <c r="E520" s="12" t="s">
        <v>8516</v>
      </c>
      <c r="F520" s="12" t="s">
        <v>44</v>
      </c>
      <c r="G520" s="12" t="s">
        <v>80</v>
      </c>
      <c r="H520" s="12" t="s">
        <v>83</v>
      </c>
      <c r="I520" s="12" t="s">
        <v>84</v>
      </c>
      <c r="J520" t="s">
        <v>4101</v>
      </c>
      <c r="N520" s="155" t="s">
        <v>5043</v>
      </c>
      <c r="O520" s="155" t="s">
        <v>5044</v>
      </c>
      <c r="Q520" t="s">
        <v>7427</v>
      </c>
      <c r="S520" s="155" t="s">
        <v>7407</v>
      </c>
      <c r="T520" s="170">
        <v>0</v>
      </c>
      <c r="U520" s="155" t="s">
        <v>8434</v>
      </c>
      <c r="V520" s="155"/>
      <c r="W520" t="s">
        <v>6301</v>
      </c>
      <c r="X520" s="198" t="s">
        <v>80</v>
      </c>
    </row>
    <row r="521" spans="1:25" x14ac:dyDescent="0.35">
      <c r="A521" t="s">
        <v>9102</v>
      </c>
      <c r="B521" t="s">
        <v>84</v>
      </c>
      <c r="C521" s="185">
        <v>-99</v>
      </c>
      <c r="D521" s="9">
        <v>742</v>
      </c>
      <c r="E521" s="12" t="s">
        <v>8516</v>
      </c>
      <c r="F521" s="12" t="s">
        <v>44</v>
      </c>
      <c r="G521" s="12" t="s">
        <v>80</v>
      </c>
      <c r="H521" s="12" t="s">
        <v>83</v>
      </c>
      <c r="I521" s="12" t="s">
        <v>84</v>
      </c>
      <c r="J521" t="s">
        <v>4102</v>
      </c>
      <c r="K521" t="s">
        <v>6795</v>
      </c>
      <c r="N521" s="155" t="s">
        <v>5045</v>
      </c>
      <c r="O521" s="155" t="s">
        <v>5046</v>
      </c>
      <c r="Q521" t="s">
        <v>7427</v>
      </c>
      <c r="S521" s="155" t="s">
        <v>7407</v>
      </c>
      <c r="T521" s="170">
        <v>0</v>
      </c>
      <c r="U521" s="155" t="s">
        <v>8434</v>
      </c>
      <c r="V521" s="155"/>
      <c r="W521" t="s">
        <v>6301</v>
      </c>
      <c r="X521" s="198" t="s">
        <v>80</v>
      </c>
    </row>
    <row r="522" spans="1:25" x14ac:dyDescent="0.35">
      <c r="A522" t="s">
        <v>9102</v>
      </c>
      <c r="B522" t="s">
        <v>84</v>
      </c>
      <c r="C522" s="185">
        <v>7</v>
      </c>
      <c r="D522" s="9">
        <v>743</v>
      </c>
      <c r="E522" s="12" t="s">
        <v>8516</v>
      </c>
      <c r="F522" s="12" t="s">
        <v>44</v>
      </c>
      <c r="G522" s="12" t="s">
        <v>80</v>
      </c>
      <c r="H522" s="12" t="s">
        <v>83</v>
      </c>
      <c r="I522" s="12" t="s">
        <v>84</v>
      </c>
      <c r="J522" s="153" t="s">
        <v>260</v>
      </c>
      <c r="K522" s="153" t="s">
        <v>2055</v>
      </c>
      <c r="L522" s="155"/>
      <c r="M522" s="153" t="s">
        <v>7514</v>
      </c>
      <c r="N522" s="153" t="s">
        <v>469</v>
      </c>
      <c r="O522" s="153" t="s">
        <v>470</v>
      </c>
      <c r="P522" s="153" t="s">
        <v>2384</v>
      </c>
      <c r="Q522" s="20" t="s">
        <v>7427</v>
      </c>
      <c r="R522" s="20"/>
      <c r="S522" s="153" t="s">
        <v>153</v>
      </c>
      <c r="T522" s="154">
        <v>0</v>
      </c>
      <c r="U522" s="20" t="s">
        <v>8434</v>
      </c>
      <c r="V522" s="20" t="s">
        <v>8439</v>
      </c>
      <c r="W522" t="s">
        <v>153</v>
      </c>
      <c r="X522" s="198" t="s">
        <v>80</v>
      </c>
    </row>
    <row r="523" spans="1:25" x14ac:dyDescent="0.35">
      <c r="A523" t="s">
        <v>9102</v>
      </c>
      <c r="B523" t="s">
        <v>84</v>
      </c>
      <c r="C523" s="185">
        <v>-99</v>
      </c>
      <c r="D523" s="9">
        <v>744</v>
      </c>
      <c r="E523" s="12" t="s">
        <v>8516</v>
      </c>
      <c r="F523" s="12" t="s">
        <v>44</v>
      </c>
      <c r="G523" s="12" t="s">
        <v>80</v>
      </c>
      <c r="H523" s="12" t="s">
        <v>83</v>
      </c>
      <c r="I523" s="12" t="s">
        <v>84</v>
      </c>
      <c r="J523" t="s">
        <v>4103</v>
      </c>
      <c r="K523" t="s">
        <v>6796</v>
      </c>
      <c r="N523" s="155" t="s">
        <v>5047</v>
      </c>
      <c r="O523" s="155" t="s">
        <v>5048</v>
      </c>
      <c r="Q523" t="s">
        <v>7427</v>
      </c>
      <c r="S523" s="155" t="s">
        <v>7407</v>
      </c>
      <c r="T523" s="170">
        <v>0</v>
      </c>
      <c r="U523" s="155" t="s">
        <v>8434</v>
      </c>
      <c r="V523" s="155"/>
      <c r="W523" t="s">
        <v>6301</v>
      </c>
      <c r="X523" s="198" t="s">
        <v>80</v>
      </c>
    </row>
    <row r="524" spans="1:25" x14ac:dyDescent="0.35">
      <c r="A524" t="s">
        <v>9102</v>
      </c>
      <c r="B524" t="s">
        <v>84</v>
      </c>
      <c r="C524" s="185">
        <v>8</v>
      </c>
      <c r="D524" s="9">
        <v>745</v>
      </c>
      <c r="E524" s="12" t="s">
        <v>8516</v>
      </c>
      <c r="F524" s="12" t="s">
        <v>44</v>
      </c>
      <c r="G524" s="12" t="s">
        <v>80</v>
      </c>
      <c r="H524" s="12" t="s">
        <v>83</v>
      </c>
      <c r="I524" s="12" t="s">
        <v>84</v>
      </c>
      <c r="J524" s="153" t="s">
        <v>261</v>
      </c>
      <c r="K524" s="153" t="s">
        <v>2056</v>
      </c>
      <c r="L524" s="155"/>
      <c r="M524" s="153" t="s">
        <v>7515</v>
      </c>
      <c r="N524" s="153" t="s">
        <v>471</v>
      </c>
      <c r="O524" s="153" t="s">
        <v>472</v>
      </c>
      <c r="P524" s="153" t="s">
        <v>2385</v>
      </c>
      <c r="Q524" s="20" t="s">
        <v>7427</v>
      </c>
      <c r="R524" s="20"/>
      <c r="S524" s="153" t="s">
        <v>153</v>
      </c>
      <c r="T524" s="154">
        <v>0</v>
      </c>
      <c r="U524" s="20" t="s">
        <v>8434</v>
      </c>
      <c r="V524" s="20" t="s">
        <v>8439</v>
      </c>
      <c r="W524" t="s">
        <v>153</v>
      </c>
      <c r="X524" s="198" t="s">
        <v>80</v>
      </c>
    </row>
    <row r="525" spans="1:25" x14ac:dyDescent="0.35">
      <c r="A525" t="s">
        <v>9102</v>
      </c>
      <c r="B525" t="s">
        <v>84</v>
      </c>
      <c r="C525" s="185">
        <v>9</v>
      </c>
      <c r="D525" s="9">
        <v>746</v>
      </c>
      <c r="E525" s="12" t="s">
        <v>8516</v>
      </c>
      <c r="F525" s="12" t="s">
        <v>44</v>
      </c>
      <c r="G525" s="12" t="s">
        <v>80</v>
      </c>
      <c r="H525" s="12" t="s">
        <v>83</v>
      </c>
      <c r="I525" s="12" t="s">
        <v>84</v>
      </c>
      <c r="J525" t="s">
        <v>2676</v>
      </c>
      <c r="K525" s="153" t="s">
        <v>3300</v>
      </c>
      <c r="N525" s="155" t="s">
        <v>5049</v>
      </c>
      <c r="O525" s="155" t="s">
        <v>5050</v>
      </c>
      <c r="Q525" t="s">
        <v>7427</v>
      </c>
      <c r="S525" t="s">
        <v>153</v>
      </c>
      <c r="T525" s="9">
        <v>0</v>
      </c>
      <c r="U525" t="s">
        <v>8434</v>
      </c>
      <c r="V525" t="s">
        <v>8439</v>
      </c>
      <c r="W525" t="s">
        <v>153</v>
      </c>
      <c r="X525" s="198" t="s">
        <v>80</v>
      </c>
    </row>
    <row r="526" spans="1:25" x14ac:dyDescent="0.35">
      <c r="A526" t="s">
        <v>9102</v>
      </c>
      <c r="B526" t="s">
        <v>84</v>
      </c>
      <c r="C526" s="185">
        <v>10</v>
      </c>
      <c r="D526" s="9">
        <v>747</v>
      </c>
      <c r="E526" s="12" t="s">
        <v>8516</v>
      </c>
      <c r="F526" s="12" t="s">
        <v>44</v>
      </c>
      <c r="G526" s="12" t="s">
        <v>80</v>
      </c>
      <c r="H526" s="12" t="s">
        <v>83</v>
      </c>
      <c r="I526" s="12" t="s">
        <v>84</v>
      </c>
      <c r="J526" t="s">
        <v>4104</v>
      </c>
      <c r="K526" s="27" t="s">
        <v>3252</v>
      </c>
      <c r="N526" s="155" t="s">
        <v>5051</v>
      </c>
      <c r="O526" s="155" t="s">
        <v>5052</v>
      </c>
      <c r="Q526" s="27" t="s">
        <v>7427</v>
      </c>
      <c r="R526" s="27"/>
      <c r="S526" t="s">
        <v>91</v>
      </c>
      <c r="T526" s="9">
        <v>0</v>
      </c>
      <c r="U526" t="s">
        <v>8434</v>
      </c>
      <c r="V526" t="s">
        <v>8439</v>
      </c>
      <c r="W526" t="s">
        <v>92</v>
      </c>
      <c r="X526" s="198" t="s">
        <v>80</v>
      </c>
    </row>
    <row r="527" spans="1:25" x14ac:dyDescent="0.35">
      <c r="A527" t="s">
        <v>9102</v>
      </c>
      <c r="B527" t="s">
        <v>84</v>
      </c>
      <c r="C527" s="185">
        <v>-99</v>
      </c>
      <c r="D527" s="9">
        <v>748</v>
      </c>
      <c r="E527" s="12" t="s">
        <v>8516</v>
      </c>
      <c r="F527" s="12" t="s">
        <v>44</v>
      </c>
      <c r="G527" s="12" t="s">
        <v>80</v>
      </c>
      <c r="H527" s="12" t="s">
        <v>83</v>
      </c>
      <c r="I527" s="12" t="s">
        <v>84</v>
      </c>
      <c r="J527" t="s">
        <v>4105</v>
      </c>
      <c r="K527" t="s">
        <v>6815</v>
      </c>
      <c r="N527" s="155" t="s">
        <v>5053</v>
      </c>
      <c r="O527" s="155" t="s">
        <v>5054</v>
      </c>
      <c r="Q527" t="s">
        <v>7427</v>
      </c>
      <c r="S527" s="155" t="s">
        <v>7407</v>
      </c>
      <c r="T527" s="170">
        <v>0</v>
      </c>
      <c r="U527" s="155" t="s">
        <v>8434</v>
      </c>
      <c r="V527" s="155" t="s">
        <v>8439</v>
      </c>
      <c r="W527" t="s">
        <v>6301</v>
      </c>
      <c r="X527" s="198" t="s">
        <v>80</v>
      </c>
    </row>
    <row r="528" spans="1:25" x14ac:dyDescent="0.35">
      <c r="A528" t="s">
        <v>9102</v>
      </c>
      <c r="B528" t="s">
        <v>84</v>
      </c>
      <c r="C528" s="185">
        <v>-99</v>
      </c>
      <c r="D528" s="9">
        <v>749</v>
      </c>
      <c r="E528" s="12" t="s">
        <v>8516</v>
      </c>
      <c r="F528" s="12" t="s">
        <v>44</v>
      </c>
      <c r="G528" s="12" t="s">
        <v>80</v>
      </c>
      <c r="H528" s="12" t="s">
        <v>83</v>
      </c>
      <c r="I528" s="12" t="s">
        <v>84</v>
      </c>
      <c r="J528" t="s">
        <v>4106</v>
      </c>
      <c r="K528" t="s">
        <v>6792</v>
      </c>
      <c r="N528" s="155" t="s">
        <v>5055</v>
      </c>
      <c r="O528" s="155" t="s">
        <v>5056</v>
      </c>
      <c r="Q528" t="s">
        <v>7427</v>
      </c>
      <c r="S528" s="155" t="s">
        <v>7407</v>
      </c>
      <c r="T528" s="170">
        <v>0</v>
      </c>
      <c r="U528" s="155" t="s">
        <v>8434</v>
      </c>
      <c r="V528" s="155"/>
      <c r="W528" t="s">
        <v>6301</v>
      </c>
      <c r="X528" s="198" t="s">
        <v>80</v>
      </c>
    </row>
    <row r="529" spans="1:24" x14ac:dyDescent="0.35">
      <c r="A529" t="s">
        <v>9102</v>
      </c>
      <c r="B529" t="s">
        <v>84</v>
      </c>
      <c r="C529" s="185">
        <v>-99</v>
      </c>
      <c r="D529" s="9">
        <v>750</v>
      </c>
      <c r="E529" s="12" t="s">
        <v>8516</v>
      </c>
      <c r="F529" s="12" t="s">
        <v>44</v>
      </c>
      <c r="G529" s="12" t="s">
        <v>80</v>
      </c>
      <c r="H529" s="12" t="s">
        <v>83</v>
      </c>
      <c r="I529" s="12" t="s">
        <v>84</v>
      </c>
      <c r="J529" t="s">
        <v>4107</v>
      </c>
      <c r="K529" t="s">
        <v>6794</v>
      </c>
      <c r="N529" s="155" t="s">
        <v>5057</v>
      </c>
      <c r="O529" s="155" t="s">
        <v>5058</v>
      </c>
      <c r="Q529" t="s">
        <v>7427</v>
      </c>
      <c r="S529" s="155" t="s">
        <v>7407</v>
      </c>
      <c r="T529" s="170">
        <v>0</v>
      </c>
      <c r="U529" s="155" t="s">
        <v>8434</v>
      </c>
      <c r="V529" s="155"/>
      <c r="W529" t="s">
        <v>6301</v>
      </c>
      <c r="X529" s="198" t="s">
        <v>80</v>
      </c>
    </row>
    <row r="530" spans="1:24" x14ac:dyDescent="0.35">
      <c r="A530" t="s">
        <v>9102</v>
      </c>
      <c r="B530" t="s">
        <v>84</v>
      </c>
      <c r="C530" s="185">
        <v>-99</v>
      </c>
      <c r="D530" s="9">
        <v>751</v>
      </c>
      <c r="E530" s="12" t="s">
        <v>8516</v>
      </c>
      <c r="F530" s="12" t="s">
        <v>44</v>
      </c>
      <c r="G530" s="12" t="s">
        <v>80</v>
      </c>
      <c r="H530" s="12" t="s">
        <v>83</v>
      </c>
      <c r="I530" s="12" t="s">
        <v>84</v>
      </c>
      <c r="J530" t="s">
        <v>4108</v>
      </c>
      <c r="K530" t="s">
        <v>6803</v>
      </c>
      <c r="N530" s="155" t="s">
        <v>5059</v>
      </c>
      <c r="O530" s="155" t="s">
        <v>5060</v>
      </c>
      <c r="Q530" t="s">
        <v>7427</v>
      </c>
      <c r="S530" s="155" t="s">
        <v>7407</v>
      </c>
      <c r="T530" s="170">
        <v>0</v>
      </c>
      <c r="U530" s="155" t="s">
        <v>8434</v>
      </c>
      <c r="V530" s="155"/>
      <c r="W530" t="s">
        <v>6301</v>
      </c>
      <c r="X530" s="198" t="s">
        <v>80</v>
      </c>
    </row>
    <row r="531" spans="1:24" x14ac:dyDescent="0.35">
      <c r="A531" t="s">
        <v>9102</v>
      </c>
      <c r="B531" t="s">
        <v>84</v>
      </c>
      <c r="C531" s="185">
        <v>-99</v>
      </c>
      <c r="D531" s="9">
        <v>752</v>
      </c>
      <c r="E531" s="12" t="s">
        <v>8516</v>
      </c>
      <c r="F531" s="12" t="s">
        <v>44</v>
      </c>
      <c r="G531" s="12" t="s">
        <v>80</v>
      </c>
      <c r="H531" s="12" t="s">
        <v>83</v>
      </c>
      <c r="I531" s="12" t="s">
        <v>84</v>
      </c>
      <c r="J531" t="s">
        <v>4109</v>
      </c>
      <c r="K531" t="s">
        <v>6802</v>
      </c>
      <c r="N531" s="173" t="s">
        <v>5061</v>
      </c>
      <c r="O531" s="173" t="s">
        <v>5062</v>
      </c>
      <c r="Q531" t="s">
        <v>7427</v>
      </c>
      <c r="S531" s="155" t="s">
        <v>7407</v>
      </c>
      <c r="T531" s="170">
        <v>0</v>
      </c>
      <c r="U531" s="155" t="s">
        <v>8434</v>
      </c>
      <c r="V531" s="155"/>
      <c r="W531" t="s">
        <v>6301</v>
      </c>
      <c r="X531" s="198" t="s">
        <v>80</v>
      </c>
    </row>
    <row r="532" spans="1:24" x14ac:dyDescent="0.35">
      <c r="A532" t="s">
        <v>9102</v>
      </c>
      <c r="B532" t="s">
        <v>84</v>
      </c>
      <c r="C532" s="185">
        <v>-99</v>
      </c>
      <c r="D532" s="9">
        <v>753</v>
      </c>
      <c r="E532" s="12" t="s">
        <v>8516</v>
      </c>
      <c r="F532" s="12" t="s">
        <v>44</v>
      </c>
      <c r="G532" s="12" t="s">
        <v>80</v>
      </c>
      <c r="H532" s="12" t="s">
        <v>83</v>
      </c>
      <c r="I532" s="12" t="s">
        <v>84</v>
      </c>
      <c r="J532" t="s">
        <v>4110</v>
      </c>
      <c r="K532" t="s">
        <v>6819</v>
      </c>
      <c r="N532" s="155" t="s">
        <v>5063</v>
      </c>
      <c r="O532" s="155" t="s">
        <v>5064</v>
      </c>
      <c r="Q532" t="s">
        <v>7427</v>
      </c>
      <c r="S532" s="155" t="s">
        <v>7407</v>
      </c>
      <c r="T532" s="170">
        <v>0</v>
      </c>
      <c r="U532" s="155" t="s">
        <v>8434</v>
      </c>
      <c r="V532" s="155" t="s">
        <v>8439</v>
      </c>
      <c r="W532" t="s">
        <v>6301</v>
      </c>
      <c r="X532" s="198" t="s">
        <v>80</v>
      </c>
    </row>
    <row r="533" spans="1:24" x14ac:dyDescent="0.35">
      <c r="A533" t="s">
        <v>9102</v>
      </c>
      <c r="B533" t="s">
        <v>84</v>
      </c>
      <c r="C533" s="185">
        <v>11</v>
      </c>
      <c r="D533" s="9">
        <v>754</v>
      </c>
      <c r="E533" s="12" t="s">
        <v>8516</v>
      </c>
      <c r="F533" s="12" t="s">
        <v>44</v>
      </c>
      <c r="G533" s="12" t="s">
        <v>80</v>
      </c>
      <c r="H533" s="12" t="s">
        <v>83</v>
      </c>
      <c r="I533" s="12" t="s">
        <v>84</v>
      </c>
      <c r="J533" t="s">
        <v>4111</v>
      </c>
      <c r="K533" t="s">
        <v>6784</v>
      </c>
      <c r="N533" s="155" t="s">
        <v>5065</v>
      </c>
      <c r="O533" s="155" t="s">
        <v>5066</v>
      </c>
      <c r="Q533" t="s">
        <v>7427</v>
      </c>
      <c r="S533" t="s">
        <v>153</v>
      </c>
      <c r="T533" s="9">
        <v>0</v>
      </c>
      <c r="U533" t="s">
        <v>8434</v>
      </c>
      <c r="V533" t="s">
        <v>8439</v>
      </c>
      <c r="W533" t="s">
        <v>153</v>
      </c>
      <c r="X533" s="198" t="s">
        <v>80</v>
      </c>
    </row>
    <row r="534" spans="1:24" x14ac:dyDescent="0.35">
      <c r="A534" t="s">
        <v>9102</v>
      </c>
      <c r="B534" t="s">
        <v>84</v>
      </c>
      <c r="C534" s="185">
        <v>12</v>
      </c>
      <c r="D534" s="9">
        <v>755</v>
      </c>
      <c r="E534" s="12" t="s">
        <v>8516</v>
      </c>
      <c r="F534" s="12" t="s">
        <v>44</v>
      </c>
      <c r="G534" s="12" t="s">
        <v>80</v>
      </c>
      <c r="H534" s="12" t="s">
        <v>83</v>
      </c>
      <c r="I534" s="12" t="s">
        <v>84</v>
      </c>
      <c r="J534" t="s">
        <v>4112</v>
      </c>
      <c r="K534" t="s">
        <v>6801</v>
      </c>
      <c r="N534" s="155" t="s">
        <v>5067</v>
      </c>
      <c r="O534" s="155" t="s">
        <v>5068</v>
      </c>
      <c r="Q534" t="s">
        <v>7427</v>
      </c>
      <c r="S534" t="s">
        <v>153</v>
      </c>
      <c r="T534" s="9">
        <v>0</v>
      </c>
      <c r="U534" t="s">
        <v>8434</v>
      </c>
      <c r="V534" t="s">
        <v>8439</v>
      </c>
      <c r="W534" t="s">
        <v>153</v>
      </c>
      <c r="X534" s="198" t="s">
        <v>80</v>
      </c>
    </row>
    <row r="535" spans="1:24" x14ac:dyDescent="0.35">
      <c r="A535" t="s">
        <v>9102</v>
      </c>
      <c r="B535" t="s">
        <v>84</v>
      </c>
      <c r="C535" s="185">
        <v>13</v>
      </c>
      <c r="D535" s="9">
        <v>756</v>
      </c>
      <c r="E535" s="12" t="s">
        <v>8516</v>
      </c>
      <c r="F535" s="12" t="s">
        <v>44</v>
      </c>
      <c r="G535" s="12" t="s">
        <v>80</v>
      </c>
      <c r="H535" s="12" t="s">
        <v>83</v>
      </c>
      <c r="I535" s="12" t="s">
        <v>84</v>
      </c>
      <c r="J535" t="s">
        <v>4113</v>
      </c>
      <c r="K535" t="s">
        <v>6785</v>
      </c>
      <c r="N535" s="155" t="s">
        <v>5069</v>
      </c>
      <c r="O535" s="155" t="s">
        <v>5070</v>
      </c>
      <c r="Q535" t="s">
        <v>7427</v>
      </c>
      <c r="S535" t="s">
        <v>153</v>
      </c>
      <c r="T535" s="9">
        <v>0</v>
      </c>
      <c r="U535" t="s">
        <v>8434</v>
      </c>
      <c r="V535" t="s">
        <v>8439</v>
      </c>
      <c r="W535" t="s">
        <v>153</v>
      </c>
      <c r="X535" s="198" t="s">
        <v>80</v>
      </c>
    </row>
    <row r="536" spans="1:24" x14ac:dyDescent="0.35">
      <c r="A536" t="s">
        <v>9102</v>
      </c>
      <c r="B536" t="s">
        <v>84</v>
      </c>
      <c r="C536" s="185">
        <v>14</v>
      </c>
      <c r="D536" s="9">
        <v>757</v>
      </c>
      <c r="E536" s="12" t="s">
        <v>8516</v>
      </c>
      <c r="F536" s="12" t="s">
        <v>44</v>
      </c>
      <c r="G536" s="12" t="s">
        <v>80</v>
      </c>
      <c r="H536" s="12" t="s">
        <v>83</v>
      </c>
      <c r="I536" s="12" t="s">
        <v>84</v>
      </c>
      <c r="J536" t="s">
        <v>4114</v>
      </c>
      <c r="K536" t="s">
        <v>6786</v>
      </c>
      <c r="N536" s="155" t="s">
        <v>5071</v>
      </c>
      <c r="O536" s="155" t="s">
        <v>5072</v>
      </c>
      <c r="Q536" t="s">
        <v>7427</v>
      </c>
      <c r="S536" t="s">
        <v>153</v>
      </c>
      <c r="T536" s="9">
        <v>0</v>
      </c>
      <c r="U536" t="s">
        <v>8434</v>
      </c>
      <c r="V536" t="s">
        <v>8439</v>
      </c>
      <c r="W536" t="s">
        <v>153</v>
      </c>
      <c r="X536" s="198" t="s">
        <v>80</v>
      </c>
    </row>
    <row r="537" spans="1:24" x14ac:dyDescent="0.35">
      <c r="A537" t="s">
        <v>9102</v>
      </c>
      <c r="B537" t="s">
        <v>84</v>
      </c>
      <c r="C537" s="185">
        <v>15</v>
      </c>
      <c r="D537" s="9">
        <v>758</v>
      </c>
      <c r="E537" s="12" t="s">
        <v>8516</v>
      </c>
      <c r="F537" s="12" t="s">
        <v>44</v>
      </c>
      <c r="G537" s="12" t="s">
        <v>80</v>
      </c>
      <c r="H537" s="12" t="s">
        <v>83</v>
      </c>
      <c r="I537" s="12" t="s">
        <v>84</v>
      </c>
      <c r="J537" t="s">
        <v>4115</v>
      </c>
      <c r="K537" t="s">
        <v>6787</v>
      </c>
      <c r="N537" s="155" t="s">
        <v>5073</v>
      </c>
      <c r="O537" s="155" t="s">
        <v>5074</v>
      </c>
      <c r="Q537" t="s">
        <v>7427</v>
      </c>
      <c r="S537" t="s">
        <v>153</v>
      </c>
      <c r="T537" s="9">
        <v>0</v>
      </c>
      <c r="U537" t="s">
        <v>8434</v>
      </c>
      <c r="V537" t="s">
        <v>8439</v>
      </c>
      <c r="W537" t="s">
        <v>153</v>
      </c>
      <c r="X537" s="198" t="s">
        <v>80</v>
      </c>
    </row>
    <row r="538" spans="1:24" x14ac:dyDescent="0.35">
      <c r="A538" t="s">
        <v>9102</v>
      </c>
      <c r="B538" t="s">
        <v>84</v>
      </c>
      <c r="C538" s="185">
        <v>16</v>
      </c>
      <c r="D538" s="9">
        <v>759</v>
      </c>
      <c r="E538" s="12" t="s">
        <v>8516</v>
      </c>
      <c r="F538" s="12" t="s">
        <v>44</v>
      </c>
      <c r="G538" s="12" t="s">
        <v>80</v>
      </c>
      <c r="H538" s="12" t="s">
        <v>83</v>
      </c>
      <c r="I538" s="12" t="s">
        <v>84</v>
      </c>
      <c r="J538" t="s">
        <v>4116</v>
      </c>
      <c r="K538" t="s">
        <v>6810</v>
      </c>
      <c r="N538" s="155" t="s">
        <v>5075</v>
      </c>
      <c r="O538" s="155" t="s">
        <v>5076</v>
      </c>
      <c r="Q538" t="s">
        <v>7427</v>
      </c>
      <c r="S538" t="s">
        <v>153</v>
      </c>
      <c r="T538" s="9">
        <v>0</v>
      </c>
      <c r="U538" t="s">
        <v>8434</v>
      </c>
      <c r="V538" t="s">
        <v>8439</v>
      </c>
      <c r="W538" t="s">
        <v>153</v>
      </c>
      <c r="X538" s="198" t="s">
        <v>80</v>
      </c>
    </row>
    <row r="539" spans="1:24" x14ac:dyDescent="0.35">
      <c r="A539" t="s">
        <v>9102</v>
      </c>
      <c r="B539" t="s">
        <v>84</v>
      </c>
      <c r="C539" s="185">
        <v>17</v>
      </c>
      <c r="D539" s="9">
        <v>760</v>
      </c>
      <c r="E539" s="12" t="s">
        <v>8516</v>
      </c>
      <c r="F539" s="12" t="s">
        <v>44</v>
      </c>
      <c r="G539" s="12" t="s">
        <v>80</v>
      </c>
      <c r="H539" s="12" t="s">
        <v>83</v>
      </c>
      <c r="I539" s="12" t="s">
        <v>84</v>
      </c>
      <c r="J539" t="s">
        <v>4117</v>
      </c>
      <c r="K539" t="s">
        <v>6782</v>
      </c>
      <c r="N539" s="155" t="s">
        <v>5077</v>
      </c>
      <c r="O539" s="155" t="s">
        <v>5078</v>
      </c>
      <c r="Q539" t="s">
        <v>7427</v>
      </c>
      <c r="S539" t="s">
        <v>153</v>
      </c>
      <c r="T539" s="9">
        <v>0</v>
      </c>
      <c r="U539" t="s">
        <v>8434</v>
      </c>
      <c r="V539" t="s">
        <v>8439</v>
      </c>
      <c r="W539" t="s">
        <v>153</v>
      </c>
      <c r="X539" s="198" t="s">
        <v>80</v>
      </c>
    </row>
    <row r="540" spans="1:24" x14ac:dyDescent="0.35">
      <c r="A540" t="s">
        <v>9102</v>
      </c>
      <c r="B540" t="s">
        <v>84</v>
      </c>
      <c r="C540" s="185">
        <v>18</v>
      </c>
      <c r="D540" s="9">
        <v>761</v>
      </c>
      <c r="E540" s="12" t="s">
        <v>8516</v>
      </c>
      <c r="F540" s="12" t="s">
        <v>44</v>
      </c>
      <c r="G540" s="12" t="s">
        <v>80</v>
      </c>
      <c r="H540" s="12" t="s">
        <v>83</v>
      </c>
      <c r="I540" s="12" t="s">
        <v>84</v>
      </c>
      <c r="J540" t="s">
        <v>4118</v>
      </c>
      <c r="K540" t="s">
        <v>6783</v>
      </c>
      <c r="N540" s="155" t="s">
        <v>5079</v>
      </c>
      <c r="O540" s="155" t="s">
        <v>5080</v>
      </c>
      <c r="Q540" t="s">
        <v>7427</v>
      </c>
      <c r="S540" t="s">
        <v>153</v>
      </c>
      <c r="T540" s="9">
        <v>0</v>
      </c>
      <c r="U540" t="s">
        <v>8434</v>
      </c>
      <c r="V540" t="s">
        <v>8439</v>
      </c>
      <c r="W540" t="s">
        <v>153</v>
      </c>
      <c r="X540" s="198" t="s">
        <v>80</v>
      </c>
    </row>
    <row r="541" spans="1:24" x14ac:dyDescent="0.35">
      <c r="A541" t="s">
        <v>9102</v>
      </c>
      <c r="B541" t="s">
        <v>84</v>
      </c>
      <c r="C541" s="185">
        <v>19</v>
      </c>
      <c r="D541" s="9">
        <v>762</v>
      </c>
      <c r="E541" s="12" t="s">
        <v>8516</v>
      </c>
      <c r="F541" s="12" t="s">
        <v>44</v>
      </c>
      <c r="G541" s="12" t="s">
        <v>80</v>
      </c>
      <c r="H541" s="12" t="s">
        <v>83</v>
      </c>
      <c r="I541" s="12" t="s">
        <v>84</v>
      </c>
      <c r="J541" t="s">
        <v>4119</v>
      </c>
      <c r="K541" t="s">
        <v>6776</v>
      </c>
      <c r="N541" s="155" t="s">
        <v>5081</v>
      </c>
      <c r="O541" s="155" t="s">
        <v>5082</v>
      </c>
      <c r="Q541" t="s">
        <v>7427</v>
      </c>
      <c r="S541" t="s">
        <v>153</v>
      </c>
      <c r="T541" s="9">
        <v>0</v>
      </c>
      <c r="U541" t="s">
        <v>8434</v>
      </c>
      <c r="V541" t="s">
        <v>8439</v>
      </c>
      <c r="W541" t="s">
        <v>153</v>
      </c>
      <c r="X541" s="198" t="s">
        <v>80</v>
      </c>
    </row>
    <row r="542" spans="1:24" x14ac:dyDescent="0.35">
      <c r="A542" t="s">
        <v>9102</v>
      </c>
      <c r="B542" t="s">
        <v>84</v>
      </c>
      <c r="C542" s="185">
        <v>20</v>
      </c>
      <c r="D542" s="9">
        <v>763</v>
      </c>
      <c r="E542" s="12" t="s">
        <v>8516</v>
      </c>
      <c r="F542" s="12" t="s">
        <v>44</v>
      </c>
      <c r="G542" s="12" t="s">
        <v>80</v>
      </c>
      <c r="H542" s="12" t="s">
        <v>83</v>
      </c>
      <c r="I542" s="12" t="s">
        <v>84</v>
      </c>
      <c r="J542" t="s">
        <v>4120</v>
      </c>
      <c r="K542" t="s">
        <v>6816</v>
      </c>
      <c r="N542" s="155" t="s">
        <v>5083</v>
      </c>
      <c r="O542" s="155" t="s">
        <v>5084</v>
      </c>
      <c r="Q542" t="s">
        <v>7427</v>
      </c>
      <c r="S542" t="s">
        <v>153</v>
      </c>
      <c r="T542" s="9">
        <v>0</v>
      </c>
      <c r="U542" t="s">
        <v>8434</v>
      </c>
      <c r="V542" t="s">
        <v>8439</v>
      </c>
      <c r="W542" t="s">
        <v>153</v>
      </c>
      <c r="X542" s="198" t="s">
        <v>80</v>
      </c>
    </row>
    <row r="543" spans="1:24" x14ac:dyDescent="0.35">
      <c r="A543" t="s">
        <v>9102</v>
      </c>
      <c r="B543" t="s">
        <v>84</v>
      </c>
      <c r="C543" s="185">
        <v>21</v>
      </c>
      <c r="D543" s="9">
        <v>764</v>
      </c>
      <c r="E543" s="12" t="s">
        <v>8516</v>
      </c>
      <c r="F543" s="12" t="s">
        <v>44</v>
      </c>
      <c r="G543" s="12" t="s">
        <v>80</v>
      </c>
      <c r="H543" s="12" t="s">
        <v>83</v>
      </c>
      <c r="I543" s="12" t="s">
        <v>84</v>
      </c>
      <c r="J543" t="s">
        <v>4121</v>
      </c>
      <c r="K543" t="s">
        <v>6809</v>
      </c>
      <c r="N543" s="155" t="s">
        <v>5085</v>
      </c>
      <c r="O543" s="155" t="s">
        <v>5086</v>
      </c>
      <c r="Q543" t="s">
        <v>7427</v>
      </c>
      <c r="S543" t="s">
        <v>153</v>
      </c>
      <c r="T543" s="9">
        <v>0</v>
      </c>
      <c r="U543" t="s">
        <v>8434</v>
      </c>
      <c r="V543" t="s">
        <v>8439</v>
      </c>
      <c r="W543" t="s">
        <v>153</v>
      </c>
      <c r="X543" s="198" t="s">
        <v>80</v>
      </c>
    </row>
    <row r="544" spans="1:24" x14ac:dyDescent="0.35">
      <c r="A544" t="s">
        <v>9102</v>
      </c>
      <c r="B544" t="s">
        <v>84</v>
      </c>
      <c r="C544" s="185">
        <v>22</v>
      </c>
      <c r="D544" s="9">
        <v>765</v>
      </c>
      <c r="E544" s="12" t="s">
        <v>8516</v>
      </c>
      <c r="F544" s="12" t="s">
        <v>44</v>
      </c>
      <c r="G544" s="12" t="s">
        <v>80</v>
      </c>
      <c r="H544" s="12" t="s">
        <v>83</v>
      </c>
      <c r="I544" s="12" t="s">
        <v>84</v>
      </c>
      <c r="J544" t="s">
        <v>4122</v>
      </c>
      <c r="K544" t="s">
        <v>6811</v>
      </c>
      <c r="N544" s="155" t="s">
        <v>5087</v>
      </c>
      <c r="O544" s="155" t="s">
        <v>5088</v>
      </c>
      <c r="Q544" t="s">
        <v>7427</v>
      </c>
      <c r="S544" t="s">
        <v>153</v>
      </c>
      <c r="T544" s="9">
        <v>0</v>
      </c>
      <c r="U544" t="s">
        <v>8434</v>
      </c>
      <c r="V544" t="s">
        <v>8439</v>
      </c>
      <c r="W544" t="s">
        <v>153</v>
      </c>
      <c r="X544" s="198" t="s">
        <v>80</v>
      </c>
    </row>
    <row r="545" spans="1:24" x14ac:dyDescent="0.35">
      <c r="A545" t="s">
        <v>9102</v>
      </c>
      <c r="B545" t="s">
        <v>84</v>
      </c>
      <c r="C545" s="185">
        <v>23</v>
      </c>
      <c r="D545" s="9">
        <v>766</v>
      </c>
      <c r="E545" s="12" t="s">
        <v>8516</v>
      </c>
      <c r="F545" s="12" t="s">
        <v>44</v>
      </c>
      <c r="G545" s="12" t="s">
        <v>80</v>
      </c>
      <c r="H545" s="12" t="s">
        <v>83</v>
      </c>
      <c r="I545" s="12" t="s">
        <v>84</v>
      </c>
      <c r="J545" t="s">
        <v>4123</v>
      </c>
      <c r="K545" t="s">
        <v>6812</v>
      </c>
      <c r="N545" s="155" t="s">
        <v>5089</v>
      </c>
      <c r="O545" s="155" t="s">
        <v>5090</v>
      </c>
      <c r="Q545" t="s">
        <v>7427</v>
      </c>
      <c r="S545" t="s">
        <v>153</v>
      </c>
      <c r="T545" s="9">
        <v>0</v>
      </c>
      <c r="U545" t="s">
        <v>8434</v>
      </c>
      <c r="V545" t="s">
        <v>8439</v>
      </c>
      <c r="W545" t="s">
        <v>153</v>
      </c>
      <c r="X545" s="198" t="s">
        <v>80</v>
      </c>
    </row>
    <row r="546" spans="1:24" x14ac:dyDescent="0.35">
      <c r="A546" t="s">
        <v>9102</v>
      </c>
      <c r="B546" t="s">
        <v>84</v>
      </c>
      <c r="C546" s="185">
        <v>24</v>
      </c>
      <c r="D546" s="9">
        <v>767</v>
      </c>
      <c r="E546" s="12" t="s">
        <v>8516</v>
      </c>
      <c r="F546" s="12" t="s">
        <v>44</v>
      </c>
      <c r="G546" s="12" t="s">
        <v>80</v>
      </c>
      <c r="H546" s="12" t="s">
        <v>83</v>
      </c>
      <c r="I546" s="12" t="s">
        <v>84</v>
      </c>
      <c r="J546" t="s">
        <v>4124</v>
      </c>
      <c r="K546" t="s">
        <v>6789</v>
      </c>
      <c r="N546" s="155" t="s">
        <v>5091</v>
      </c>
      <c r="O546" s="155" t="s">
        <v>5092</v>
      </c>
      <c r="Q546" t="s">
        <v>7427</v>
      </c>
      <c r="S546" t="s">
        <v>153</v>
      </c>
      <c r="T546" s="9">
        <v>0</v>
      </c>
      <c r="U546" t="s">
        <v>8434</v>
      </c>
      <c r="V546" t="s">
        <v>8439</v>
      </c>
      <c r="W546" t="s">
        <v>153</v>
      </c>
      <c r="X546" s="198" t="s">
        <v>80</v>
      </c>
    </row>
    <row r="547" spans="1:24" x14ac:dyDescent="0.35">
      <c r="A547" t="s">
        <v>9102</v>
      </c>
      <c r="B547" t="s">
        <v>84</v>
      </c>
      <c r="C547" s="185">
        <v>25</v>
      </c>
      <c r="D547" s="9">
        <v>768</v>
      </c>
      <c r="E547" s="12" t="s">
        <v>8516</v>
      </c>
      <c r="F547" s="12" t="s">
        <v>44</v>
      </c>
      <c r="G547" s="12" t="s">
        <v>80</v>
      </c>
      <c r="H547" s="12" t="s">
        <v>83</v>
      </c>
      <c r="I547" s="12" t="s">
        <v>84</v>
      </c>
      <c r="J547" t="s">
        <v>4125</v>
      </c>
      <c r="K547" t="s">
        <v>6813</v>
      </c>
      <c r="N547" s="155" t="s">
        <v>5093</v>
      </c>
      <c r="O547" s="155" t="s">
        <v>5094</v>
      </c>
      <c r="Q547" t="s">
        <v>7427</v>
      </c>
      <c r="S547" t="s">
        <v>153</v>
      </c>
      <c r="T547" s="9">
        <v>0</v>
      </c>
      <c r="U547" t="s">
        <v>8434</v>
      </c>
      <c r="V547" t="s">
        <v>8439</v>
      </c>
      <c r="W547" t="s">
        <v>153</v>
      </c>
      <c r="X547" s="198" t="s">
        <v>80</v>
      </c>
    </row>
    <row r="548" spans="1:24" x14ac:dyDescent="0.35">
      <c r="A548" t="s">
        <v>9102</v>
      </c>
      <c r="B548" t="s">
        <v>84</v>
      </c>
      <c r="C548" s="185">
        <v>26</v>
      </c>
      <c r="D548" s="9">
        <v>769</v>
      </c>
      <c r="E548" s="12" t="s">
        <v>8516</v>
      </c>
      <c r="F548" s="12" t="s">
        <v>44</v>
      </c>
      <c r="G548" s="12" t="s">
        <v>80</v>
      </c>
      <c r="H548" s="12" t="s">
        <v>83</v>
      </c>
      <c r="I548" s="12" t="s">
        <v>84</v>
      </c>
      <c r="J548" t="s">
        <v>4126</v>
      </c>
      <c r="K548" t="s">
        <v>6798</v>
      </c>
      <c r="N548" s="155" t="s">
        <v>5095</v>
      </c>
      <c r="O548" s="155" t="s">
        <v>5096</v>
      </c>
      <c r="Q548" t="s">
        <v>7427</v>
      </c>
      <c r="S548" t="s">
        <v>153</v>
      </c>
      <c r="T548" s="9">
        <v>0</v>
      </c>
      <c r="U548" t="s">
        <v>8434</v>
      </c>
      <c r="V548" t="s">
        <v>8439</v>
      </c>
      <c r="W548" t="s">
        <v>153</v>
      </c>
      <c r="X548" s="198" t="s">
        <v>80</v>
      </c>
    </row>
    <row r="549" spans="1:24" x14ac:dyDescent="0.35">
      <c r="A549" t="s">
        <v>9102</v>
      </c>
      <c r="B549" t="s">
        <v>84</v>
      </c>
      <c r="C549" s="185">
        <v>-99</v>
      </c>
      <c r="D549" s="9">
        <v>770</v>
      </c>
      <c r="E549" s="12" t="s">
        <v>8516</v>
      </c>
      <c r="F549" s="12" t="s">
        <v>44</v>
      </c>
      <c r="G549" s="12" t="s">
        <v>80</v>
      </c>
      <c r="H549" s="12" t="s">
        <v>83</v>
      </c>
      <c r="I549" s="12" t="s">
        <v>84</v>
      </c>
      <c r="J549" t="s">
        <v>4127</v>
      </c>
      <c r="K549" s="27" t="s">
        <v>6800</v>
      </c>
      <c r="N549" s="155" t="s">
        <v>5097</v>
      </c>
      <c r="O549" s="165" t="s">
        <v>5098</v>
      </c>
      <c r="Q549" t="s">
        <v>7427</v>
      </c>
      <c r="S549" t="s">
        <v>153</v>
      </c>
      <c r="T549" s="9">
        <v>0</v>
      </c>
      <c r="U549" t="s">
        <v>8434</v>
      </c>
      <c r="V549" t="s">
        <v>8439</v>
      </c>
      <c r="W549" t="s">
        <v>153</v>
      </c>
      <c r="X549" s="198" t="s">
        <v>80</v>
      </c>
    </row>
    <row r="550" spans="1:24" x14ac:dyDescent="0.35">
      <c r="A550" t="s">
        <v>9102</v>
      </c>
      <c r="B550" t="s">
        <v>84</v>
      </c>
      <c r="C550" s="185">
        <v>27</v>
      </c>
      <c r="D550" s="9">
        <v>771</v>
      </c>
      <c r="E550" s="12" t="s">
        <v>8516</v>
      </c>
      <c r="F550" s="12" t="s">
        <v>44</v>
      </c>
      <c r="G550" s="12" t="s">
        <v>80</v>
      </c>
      <c r="H550" s="12" t="s">
        <v>83</v>
      </c>
      <c r="I550" s="12" t="s">
        <v>84</v>
      </c>
      <c r="J550" t="s">
        <v>4128</v>
      </c>
      <c r="K550" t="s">
        <v>6777</v>
      </c>
      <c r="N550" s="155" t="s">
        <v>5099</v>
      </c>
      <c r="O550" s="155" t="s">
        <v>5100</v>
      </c>
      <c r="Q550" t="s">
        <v>7427</v>
      </c>
      <c r="S550" t="s">
        <v>153</v>
      </c>
      <c r="T550" s="9">
        <v>0</v>
      </c>
      <c r="U550" t="s">
        <v>8434</v>
      </c>
      <c r="V550" t="s">
        <v>8439</v>
      </c>
      <c r="W550" t="s">
        <v>153</v>
      </c>
      <c r="X550" s="198" t="s">
        <v>80</v>
      </c>
    </row>
    <row r="551" spans="1:24" x14ac:dyDescent="0.35">
      <c r="A551" t="s">
        <v>9102</v>
      </c>
      <c r="B551" t="s">
        <v>84</v>
      </c>
      <c r="C551" s="185">
        <v>28</v>
      </c>
      <c r="D551" s="9">
        <v>772</v>
      </c>
      <c r="E551" s="12" t="s">
        <v>8516</v>
      </c>
      <c r="F551" s="12" t="s">
        <v>44</v>
      </c>
      <c r="G551" s="12" t="s">
        <v>80</v>
      </c>
      <c r="H551" s="12" t="s">
        <v>83</v>
      </c>
      <c r="I551" s="12" t="s">
        <v>84</v>
      </c>
      <c r="J551" t="s">
        <v>4129</v>
      </c>
      <c r="K551" t="s">
        <v>6779</v>
      </c>
      <c r="N551" s="155" t="s">
        <v>5101</v>
      </c>
      <c r="O551" s="155" t="s">
        <v>5102</v>
      </c>
      <c r="Q551" t="s">
        <v>7427</v>
      </c>
      <c r="S551" t="s">
        <v>153</v>
      </c>
      <c r="T551" s="9">
        <v>0</v>
      </c>
      <c r="U551" t="s">
        <v>8434</v>
      </c>
      <c r="V551" t="s">
        <v>8439</v>
      </c>
      <c r="W551" t="s">
        <v>153</v>
      </c>
      <c r="X551" s="198" t="s">
        <v>80</v>
      </c>
    </row>
    <row r="552" spans="1:24" x14ac:dyDescent="0.35">
      <c r="A552" t="s">
        <v>9102</v>
      </c>
      <c r="B552" t="s">
        <v>84</v>
      </c>
      <c r="C552" s="185">
        <v>29</v>
      </c>
      <c r="D552" s="9">
        <v>773</v>
      </c>
      <c r="E552" s="12" t="s">
        <v>8516</v>
      </c>
      <c r="F552" s="12" t="s">
        <v>44</v>
      </c>
      <c r="G552" s="12" t="s">
        <v>80</v>
      </c>
      <c r="H552" s="12" t="s">
        <v>83</v>
      </c>
      <c r="I552" s="12" t="s">
        <v>84</v>
      </c>
      <c r="J552" t="s">
        <v>4130</v>
      </c>
      <c r="K552" t="s">
        <v>6780</v>
      </c>
      <c r="N552" s="155" t="s">
        <v>5103</v>
      </c>
      <c r="O552" s="155" t="s">
        <v>5104</v>
      </c>
      <c r="Q552" t="s">
        <v>7427</v>
      </c>
      <c r="S552" t="s">
        <v>153</v>
      </c>
      <c r="T552" s="9">
        <v>0</v>
      </c>
      <c r="U552" t="s">
        <v>8434</v>
      </c>
      <c r="V552" t="s">
        <v>8439</v>
      </c>
      <c r="W552" t="s">
        <v>153</v>
      </c>
      <c r="X552" s="198" t="s">
        <v>80</v>
      </c>
    </row>
    <row r="553" spans="1:24" x14ac:dyDescent="0.35">
      <c r="A553" t="s">
        <v>9102</v>
      </c>
      <c r="B553" t="s">
        <v>84</v>
      </c>
      <c r="C553" s="185">
        <v>30</v>
      </c>
      <c r="D553" s="9">
        <v>774</v>
      </c>
      <c r="E553" s="12" t="s">
        <v>8516</v>
      </c>
      <c r="F553" s="12" t="s">
        <v>44</v>
      </c>
      <c r="G553" s="12" t="s">
        <v>80</v>
      </c>
      <c r="H553" s="12" t="s">
        <v>83</v>
      </c>
      <c r="I553" s="12" t="s">
        <v>84</v>
      </c>
      <c r="J553" t="s">
        <v>4131</v>
      </c>
      <c r="K553" s="27" t="s">
        <v>6800</v>
      </c>
      <c r="N553" s="155" t="s">
        <v>5105</v>
      </c>
      <c r="O553" s="165" t="s">
        <v>5106</v>
      </c>
      <c r="Q553" t="s">
        <v>7427</v>
      </c>
      <c r="S553" t="s">
        <v>153</v>
      </c>
      <c r="T553" s="9">
        <v>0</v>
      </c>
      <c r="U553" t="s">
        <v>8434</v>
      </c>
      <c r="V553" t="s">
        <v>8439</v>
      </c>
      <c r="W553" t="s">
        <v>153</v>
      </c>
      <c r="X553" s="198" t="s">
        <v>80</v>
      </c>
    </row>
    <row r="554" spans="1:24" x14ac:dyDescent="0.35">
      <c r="A554" t="s">
        <v>9102</v>
      </c>
      <c r="B554" t="s">
        <v>84</v>
      </c>
      <c r="C554" s="185">
        <v>31</v>
      </c>
      <c r="D554" s="9">
        <v>775</v>
      </c>
      <c r="E554" s="12" t="s">
        <v>8516</v>
      </c>
      <c r="F554" s="12" t="s">
        <v>44</v>
      </c>
      <c r="G554" s="12" t="s">
        <v>80</v>
      </c>
      <c r="H554" s="12" t="s">
        <v>83</v>
      </c>
      <c r="I554" s="12" t="s">
        <v>84</v>
      </c>
      <c r="J554" t="s">
        <v>4132</v>
      </c>
      <c r="K554" t="s">
        <v>6781</v>
      </c>
      <c r="N554" s="155" t="s">
        <v>5107</v>
      </c>
      <c r="O554" s="155" t="s">
        <v>5108</v>
      </c>
      <c r="Q554" t="s">
        <v>7427</v>
      </c>
      <c r="S554" t="s">
        <v>153</v>
      </c>
      <c r="T554" s="9">
        <v>0</v>
      </c>
      <c r="U554" t="s">
        <v>8434</v>
      </c>
      <c r="V554" t="s">
        <v>8439</v>
      </c>
      <c r="W554" t="s">
        <v>153</v>
      </c>
      <c r="X554" s="198" t="s">
        <v>80</v>
      </c>
    </row>
    <row r="555" spans="1:24" x14ac:dyDescent="0.35">
      <c r="A555" t="s">
        <v>9102</v>
      </c>
      <c r="B555" t="s">
        <v>84</v>
      </c>
      <c r="C555" s="185">
        <v>32</v>
      </c>
      <c r="D555" s="9">
        <v>776</v>
      </c>
      <c r="E555" s="12" t="s">
        <v>8516</v>
      </c>
      <c r="F555" s="12" t="s">
        <v>44</v>
      </c>
      <c r="G555" s="12" t="s">
        <v>80</v>
      </c>
      <c r="H555" s="12" t="s">
        <v>83</v>
      </c>
      <c r="I555" s="12" t="s">
        <v>84</v>
      </c>
      <c r="J555" t="s">
        <v>4133</v>
      </c>
      <c r="K555" t="s">
        <v>6799</v>
      </c>
      <c r="N555" s="155" t="s">
        <v>5109</v>
      </c>
      <c r="O555" s="155" t="s">
        <v>5110</v>
      </c>
      <c r="Q555" t="s">
        <v>7427</v>
      </c>
      <c r="S555" t="s">
        <v>153</v>
      </c>
      <c r="T555" s="9">
        <v>0</v>
      </c>
      <c r="U555" t="s">
        <v>8434</v>
      </c>
      <c r="V555" t="s">
        <v>8439</v>
      </c>
      <c r="W555" t="s">
        <v>153</v>
      </c>
      <c r="X555" s="198" t="s">
        <v>80</v>
      </c>
    </row>
    <row r="556" spans="1:24" x14ac:dyDescent="0.35">
      <c r="A556" t="s">
        <v>9102</v>
      </c>
      <c r="B556" t="s">
        <v>84</v>
      </c>
      <c r="C556" s="185">
        <v>33</v>
      </c>
      <c r="D556" s="9">
        <v>777</v>
      </c>
      <c r="E556" s="12" t="s">
        <v>8516</v>
      </c>
      <c r="F556" s="12" t="s">
        <v>44</v>
      </c>
      <c r="G556" s="12" t="s">
        <v>80</v>
      </c>
      <c r="H556" s="12" t="s">
        <v>83</v>
      </c>
      <c r="I556" s="12" t="s">
        <v>84</v>
      </c>
      <c r="J556" t="s">
        <v>4134</v>
      </c>
      <c r="K556" t="s">
        <v>6778</v>
      </c>
      <c r="N556" s="155" t="s">
        <v>5111</v>
      </c>
      <c r="O556" s="155" t="s">
        <v>5112</v>
      </c>
      <c r="Q556" t="s">
        <v>7427</v>
      </c>
      <c r="S556" t="s">
        <v>153</v>
      </c>
      <c r="T556" s="9">
        <v>0</v>
      </c>
      <c r="U556" t="s">
        <v>8434</v>
      </c>
      <c r="V556" t="s">
        <v>8439</v>
      </c>
      <c r="W556" t="s">
        <v>153</v>
      </c>
      <c r="X556" s="198" t="s">
        <v>80</v>
      </c>
    </row>
    <row r="557" spans="1:24" x14ac:dyDescent="0.35">
      <c r="A557" t="s">
        <v>9102</v>
      </c>
      <c r="B557" t="s">
        <v>84</v>
      </c>
      <c r="C557" s="185">
        <v>34</v>
      </c>
      <c r="D557" s="9">
        <v>778</v>
      </c>
      <c r="E557" s="12" t="s">
        <v>8516</v>
      </c>
      <c r="F557" s="12" t="s">
        <v>44</v>
      </c>
      <c r="G557" s="12" t="s">
        <v>80</v>
      </c>
      <c r="H557" s="12" t="s">
        <v>83</v>
      </c>
      <c r="I557" s="12" t="s">
        <v>84</v>
      </c>
      <c r="J557" t="s">
        <v>4135</v>
      </c>
      <c r="K557" s="153" t="s">
        <v>6788</v>
      </c>
      <c r="N557" s="155" t="s">
        <v>5113</v>
      </c>
      <c r="O557" s="155" t="s">
        <v>5114</v>
      </c>
      <c r="Q557" t="s">
        <v>7427</v>
      </c>
      <c r="S557" t="s">
        <v>153</v>
      </c>
      <c r="T557" s="9">
        <v>0</v>
      </c>
      <c r="U557" t="s">
        <v>8434</v>
      </c>
      <c r="V557" t="s">
        <v>8439</v>
      </c>
      <c r="W557" t="s">
        <v>153</v>
      </c>
      <c r="X557" s="198" t="s">
        <v>80</v>
      </c>
    </row>
    <row r="558" spans="1:24" x14ac:dyDescent="0.35">
      <c r="A558" t="s">
        <v>9102</v>
      </c>
      <c r="B558" t="s">
        <v>84</v>
      </c>
      <c r="C558" s="185">
        <v>35</v>
      </c>
      <c r="D558" s="9">
        <v>779</v>
      </c>
      <c r="E558" s="12" t="s">
        <v>8516</v>
      </c>
      <c r="F558" s="12" t="s">
        <v>44</v>
      </c>
      <c r="G558" s="12" t="s">
        <v>80</v>
      </c>
      <c r="H558" s="12" t="s">
        <v>83</v>
      </c>
      <c r="I558" s="12" t="s">
        <v>84</v>
      </c>
      <c r="J558" t="s">
        <v>4136</v>
      </c>
      <c r="K558" t="s">
        <v>6818</v>
      </c>
      <c r="N558" s="155" t="s">
        <v>5115</v>
      </c>
      <c r="O558" s="155" t="s">
        <v>5116</v>
      </c>
      <c r="Q558" t="s">
        <v>7427</v>
      </c>
      <c r="S558" t="s">
        <v>153</v>
      </c>
      <c r="T558" s="9">
        <v>0</v>
      </c>
      <c r="U558" t="s">
        <v>8434</v>
      </c>
      <c r="V558" t="s">
        <v>8439</v>
      </c>
      <c r="W558" t="s">
        <v>153</v>
      </c>
      <c r="X558" s="198" t="s">
        <v>80</v>
      </c>
    </row>
    <row r="559" spans="1:24" x14ac:dyDescent="0.35">
      <c r="A559" t="s">
        <v>9102</v>
      </c>
      <c r="B559" t="s">
        <v>84</v>
      </c>
      <c r="C559" s="185">
        <v>36</v>
      </c>
      <c r="D559" s="9">
        <v>780</v>
      </c>
      <c r="E559" s="12" t="s">
        <v>8516</v>
      </c>
      <c r="F559" s="12" t="s">
        <v>44</v>
      </c>
      <c r="G559" s="12" t="s">
        <v>80</v>
      </c>
      <c r="H559" s="12" t="s">
        <v>83</v>
      </c>
      <c r="I559" s="12" t="s">
        <v>84</v>
      </c>
      <c r="J559" t="s">
        <v>4137</v>
      </c>
      <c r="K559" t="s">
        <v>6791</v>
      </c>
      <c r="N559" s="155" t="s">
        <v>5117</v>
      </c>
      <c r="O559" s="155" t="s">
        <v>5118</v>
      </c>
      <c r="Q559" t="s">
        <v>7427</v>
      </c>
      <c r="S559" t="s">
        <v>153</v>
      </c>
      <c r="T559" s="9">
        <v>0</v>
      </c>
      <c r="U559" t="s">
        <v>8434</v>
      </c>
      <c r="V559" t="s">
        <v>8439</v>
      </c>
      <c r="W559" t="s">
        <v>153</v>
      </c>
      <c r="X559" s="198" t="s">
        <v>80</v>
      </c>
    </row>
    <row r="560" spans="1:24" x14ac:dyDescent="0.35">
      <c r="A560" t="s">
        <v>9102</v>
      </c>
      <c r="B560" t="s">
        <v>84</v>
      </c>
      <c r="C560" s="185">
        <v>37</v>
      </c>
      <c r="D560" s="9">
        <v>781</v>
      </c>
      <c r="E560" s="12" t="s">
        <v>8516</v>
      </c>
      <c r="F560" s="12" t="s">
        <v>44</v>
      </c>
      <c r="G560" s="12" t="s">
        <v>80</v>
      </c>
      <c r="H560" s="12" t="s">
        <v>83</v>
      </c>
      <c r="I560" s="12" t="s">
        <v>84</v>
      </c>
      <c r="J560" t="s">
        <v>4138</v>
      </c>
      <c r="K560" t="s">
        <v>6790</v>
      </c>
      <c r="N560" s="155" t="s">
        <v>5119</v>
      </c>
      <c r="O560" s="155" t="s">
        <v>5120</v>
      </c>
      <c r="Q560" t="s">
        <v>7427</v>
      </c>
      <c r="S560" t="s">
        <v>153</v>
      </c>
      <c r="T560" s="9">
        <v>0</v>
      </c>
      <c r="U560" t="s">
        <v>8434</v>
      </c>
      <c r="V560" t="s">
        <v>8439</v>
      </c>
      <c r="W560" t="s">
        <v>153</v>
      </c>
      <c r="X560" s="198" t="s">
        <v>80</v>
      </c>
    </row>
    <row r="561" spans="1:24" x14ac:dyDescent="0.35">
      <c r="A561" t="s">
        <v>9102</v>
      </c>
      <c r="B561" t="s">
        <v>84</v>
      </c>
      <c r="C561" s="185">
        <v>38</v>
      </c>
      <c r="D561" s="9">
        <v>782</v>
      </c>
      <c r="E561" s="12" t="s">
        <v>8516</v>
      </c>
      <c r="F561" s="12" t="s">
        <v>44</v>
      </c>
      <c r="G561" s="12" t="s">
        <v>80</v>
      </c>
      <c r="H561" s="12" t="s">
        <v>83</v>
      </c>
      <c r="I561" s="12" t="s">
        <v>84</v>
      </c>
      <c r="J561" t="s">
        <v>4139</v>
      </c>
      <c r="K561" t="s">
        <v>6804</v>
      </c>
      <c r="N561" s="155" t="s">
        <v>5121</v>
      </c>
      <c r="O561" s="155" t="s">
        <v>5122</v>
      </c>
      <c r="Q561" t="s">
        <v>7427</v>
      </c>
      <c r="S561" t="s">
        <v>153</v>
      </c>
      <c r="T561" s="9">
        <v>0</v>
      </c>
      <c r="U561" t="s">
        <v>8434</v>
      </c>
      <c r="V561" t="s">
        <v>8439</v>
      </c>
      <c r="W561" t="s">
        <v>153</v>
      </c>
      <c r="X561" s="198" t="s">
        <v>80</v>
      </c>
    </row>
    <row r="562" spans="1:24" x14ac:dyDescent="0.35">
      <c r="A562" t="s">
        <v>9102</v>
      </c>
      <c r="B562" t="s">
        <v>84</v>
      </c>
      <c r="C562" s="185">
        <v>39</v>
      </c>
      <c r="D562" s="9">
        <v>783</v>
      </c>
      <c r="E562" s="12" t="s">
        <v>8516</v>
      </c>
      <c r="F562" s="12" t="s">
        <v>44</v>
      </c>
      <c r="G562" s="12" t="s">
        <v>80</v>
      </c>
      <c r="H562" s="12" t="s">
        <v>83</v>
      </c>
      <c r="I562" s="12" t="s">
        <v>84</v>
      </c>
      <c r="J562" t="s">
        <v>4140</v>
      </c>
      <c r="K562" t="s">
        <v>6805</v>
      </c>
      <c r="N562" s="155" t="s">
        <v>5123</v>
      </c>
      <c r="O562" s="155" t="s">
        <v>5124</v>
      </c>
      <c r="Q562" t="s">
        <v>7427</v>
      </c>
      <c r="S562" t="s">
        <v>153</v>
      </c>
      <c r="T562" s="9">
        <v>0</v>
      </c>
      <c r="U562" t="s">
        <v>8434</v>
      </c>
      <c r="V562" t="s">
        <v>8439</v>
      </c>
      <c r="W562" t="s">
        <v>153</v>
      </c>
      <c r="X562" s="198" t="s">
        <v>80</v>
      </c>
    </row>
    <row r="563" spans="1:24" x14ac:dyDescent="0.35">
      <c r="A563" t="s">
        <v>9102</v>
      </c>
      <c r="B563" t="s">
        <v>84</v>
      </c>
      <c r="C563" s="185">
        <v>40</v>
      </c>
      <c r="D563" s="9">
        <v>784</v>
      </c>
      <c r="E563" s="12" t="s">
        <v>8516</v>
      </c>
      <c r="F563" s="12" t="s">
        <v>44</v>
      </c>
      <c r="G563" s="12" t="s">
        <v>80</v>
      </c>
      <c r="H563" s="12" t="s">
        <v>83</v>
      </c>
      <c r="I563" s="12" t="s">
        <v>84</v>
      </c>
      <c r="J563" t="s">
        <v>4141</v>
      </c>
      <c r="K563" t="s">
        <v>6806</v>
      </c>
      <c r="N563" s="155" t="s">
        <v>5125</v>
      </c>
      <c r="O563" s="155" t="s">
        <v>5126</v>
      </c>
      <c r="Q563" t="s">
        <v>7427</v>
      </c>
      <c r="S563" t="s">
        <v>153</v>
      </c>
      <c r="T563" s="9">
        <v>0</v>
      </c>
      <c r="U563" t="s">
        <v>8434</v>
      </c>
      <c r="V563" t="s">
        <v>8439</v>
      </c>
      <c r="W563" t="s">
        <v>153</v>
      </c>
      <c r="X563" s="198" t="s">
        <v>80</v>
      </c>
    </row>
    <row r="564" spans="1:24" x14ac:dyDescent="0.35">
      <c r="A564" t="s">
        <v>9102</v>
      </c>
      <c r="B564" t="s">
        <v>84</v>
      </c>
      <c r="C564" s="185">
        <v>41</v>
      </c>
      <c r="D564" s="9">
        <v>785</v>
      </c>
      <c r="E564" s="12" t="s">
        <v>8516</v>
      </c>
      <c r="F564" s="12" t="s">
        <v>44</v>
      </c>
      <c r="G564" s="12" t="s">
        <v>80</v>
      </c>
      <c r="H564" s="12" t="s">
        <v>83</v>
      </c>
      <c r="I564" s="12" t="s">
        <v>84</v>
      </c>
      <c r="J564" t="s">
        <v>4142</v>
      </c>
      <c r="K564" t="s">
        <v>6807</v>
      </c>
      <c r="N564" s="155" t="s">
        <v>5127</v>
      </c>
      <c r="O564" s="155" t="s">
        <v>5128</v>
      </c>
      <c r="Q564" t="s">
        <v>7427</v>
      </c>
      <c r="S564" t="s">
        <v>153</v>
      </c>
      <c r="T564" s="9">
        <v>0</v>
      </c>
      <c r="U564" t="s">
        <v>8434</v>
      </c>
      <c r="V564" t="s">
        <v>8439</v>
      </c>
      <c r="W564" t="s">
        <v>153</v>
      </c>
      <c r="X564" s="198" t="s">
        <v>80</v>
      </c>
    </row>
    <row r="565" spans="1:24" x14ac:dyDescent="0.35">
      <c r="A565" t="s">
        <v>9102</v>
      </c>
      <c r="B565" t="s">
        <v>84</v>
      </c>
      <c r="C565" s="185">
        <v>42</v>
      </c>
      <c r="D565" s="9">
        <v>786</v>
      </c>
      <c r="E565" s="12" t="s">
        <v>8516</v>
      </c>
      <c r="F565" s="12" t="s">
        <v>44</v>
      </c>
      <c r="G565" s="12" t="s">
        <v>80</v>
      </c>
      <c r="H565" s="12" t="s">
        <v>83</v>
      </c>
      <c r="I565" s="12" t="s">
        <v>84</v>
      </c>
      <c r="J565" t="s">
        <v>4143</v>
      </c>
      <c r="K565" t="s">
        <v>6808</v>
      </c>
      <c r="N565" s="155" t="s">
        <v>5129</v>
      </c>
      <c r="O565" s="155" t="s">
        <v>5130</v>
      </c>
      <c r="Q565" t="s">
        <v>7427</v>
      </c>
      <c r="S565" t="s">
        <v>153</v>
      </c>
      <c r="T565" s="9">
        <v>0</v>
      </c>
      <c r="U565" t="s">
        <v>8434</v>
      </c>
      <c r="V565" t="s">
        <v>8439</v>
      </c>
      <c r="W565" t="s">
        <v>153</v>
      </c>
      <c r="X565" s="198" t="s">
        <v>80</v>
      </c>
    </row>
    <row r="566" spans="1:24" x14ac:dyDescent="0.35">
      <c r="A566" t="s">
        <v>9102</v>
      </c>
      <c r="B566" t="s">
        <v>84</v>
      </c>
      <c r="C566" s="185">
        <v>43</v>
      </c>
      <c r="D566" s="9">
        <v>787</v>
      </c>
      <c r="E566" s="12" t="s">
        <v>8516</v>
      </c>
      <c r="F566" s="12" t="s">
        <v>44</v>
      </c>
      <c r="G566" s="12" t="s">
        <v>80</v>
      </c>
      <c r="H566" s="12" t="s">
        <v>83</v>
      </c>
      <c r="I566" s="12" t="s">
        <v>84</v>
      </c>
      <c r="J566" t="s">
        <v>4144</v>
      </c>
      <c r="K566" t="s">
        <v>6793</v>
      </c>
      <c r="N566" s="155" t="s">
        <v>5131</v>
      </c>
      <c r="O566" s="155" t="s">
        <v>5132</v>
      </c>
      <c r="Q566" t="s">
        <v>7427</v>
      </c>
      <c r="S566" t="s">
        <v>153</v>
      </c>
      <c r="T566" s="9">
        <v>0</v>
      </c>
      <c r="U566" t="s">
        <v>8434</v>
      </c>
      <c r="V566" t="s">
        <v>8439</v>
      </c>
      <c r="W566" t="s">
        <v>153</v>
      </c>
      <c r="X566" s="198" t="s">
        <v>80</v>
      </c>
    </row>
    <row r="567" spans="1:24" x14ac:dyDescent="0.35">
      <c r="A567" t="s">
        <v>9102</v>
      </c>
      <c r="B567" t="s">
        <v>84</v>
      </c>
      <c r="C567" s="185">
        <v>-99</v>
      </c>
      <c r="D567" s="9">
        <v>788</v>
      </c>
      <c r="E567" s="12" t="s">
        <v>8516</v>
      </c>
      <c r="F567" s="12" t="s">
        <v>44</v>
      </c>
      <c r="G567" s="12" t="s">
        <v>80</v>
      </c>
      <c r="H567" s="12" t="s">
        <v>83</v>
      </c>
      <c r="I567" s="12" t="s">
        <v>84</v>
      </c>
      <c r="J567" t="s">
        <v>4145</v>
      </c>
      <c r="K567" t="s">
        <v>6797</v>
      </c>
      <c r="N567" s="173" t="s">
        <v>5133</v>
      </c>
      <c r="O567" s="173" t="s">
        <v>5134</v>
      </c>
      <c r="Q567" t="s">
        <v>7427</v>
      </c>
      <c r="S567" s="155" t="s">
        <v>7407</v>
      </c>
      <c r="T567" s="170">
        <v>0</v>
      </c>
      <c r="U567" s="155" t="s">
        <v>8434</v>
      </c>
      <c r="V567" s="155"/>
      <c r="W567" t="s">
        <v>6301</v>
      </c>
      <c r="X567" s="198" t="s">
        <v>80</v>
      </c>
    </row>
    <row r="568" spans="1:24" x14ac:dyDescent="0.35">
      <c r="A568" t="s">
        <v>9102</v>
      </c>
      <c r="B568" t="s">
        <v>84</v>
      </c>
      <c r="C568" s="185">
        <v>-99</v>
      </c>
      <c r="D568" s="9">
        <v>789</v>
      </c>
      <c r="E568" s="12" t="s">
        <v>8516</v>
      </c>
      <c r="F568" s="12" t="s">
        <v>44</v>
      </c>
      <c r="G568" s="12" t="s">
        <v>80</v>
      </c>
      <c r="H568" s="12" t="s">
        <v>83</v>
      </c>
      <c r="I568" s="12" t="s">
        <v>84</v>
      </c>
      <c r="J568" t="s">
        <v>4146</v>
      </c>
      <c r="K568" t="s">
        <v>6817</v>
      </c>
      <c r="N568" s="173" t="s">
        <v>5135</v>
      </c>
      <c r="O568" s="173" t="s">
        <v>5136</v>
      </c>
      <c r="Q568" t="s">
        <v>7427</v>
      </c>
      <c r="S568" s="155" t="s">
        <v>7407</v>
      </c>
      <c r="T568" s="170">
        <v>0</v>
      </c>
      <c r="U568" s="155" t="s">
        <v>8434</v>
      </c>
      <c r="V568" s="155" t="s">
        <v>8439</v>
      </c>
      <c r="W568" t="s">
        <v>6301</v>
      </c>
      <c r="X568" s="198" t="s">
        <v>80</v>
      </c>
    </row>
    <row r="569" spans="1:24" x14ac:dyDescent="0.35">
      <c r="A569" t="s">
        <v>9102</v>
      </c>
      <c r="B569" t="s">
        <v>84</v>
      </c>
      <c r="C569" s="185">
        <v>44</v>
      </c>
      <c r="D569" s="9">
        <v>790</v>
      </c>
      <c r="E569" s="12" t="s">
        <v>8516</v>
      </c>
      <c r="F569" s="12" t="s">
        <v>44</v>
      </c>
      <c r="G569" s="12" t="s">
        <v>80</v>
      </c>
      <c r="H569" s="12" t="s">
        <v>83</v>
      </c>
      <c r="I569" s="12" t="s">
        <v>84</v>
      </c>
      <c r="J569" t="s">
        <v>4039</v>
      </c>
      <c r="K569" t="s">
        <v>6500</v>
      </c>
      <c r="N569" s="173" t="s">
        <v>5137</v>
      </c>
      <c r="O569" s="173" t="s">
        <v>5138</v>
      </c>
      <c r="Q569" t="s">
        <v>7427</v>
      </c>
      <c r="S569" t="s">
        <v>7407</v>
      </c>
      <c r="T569" s="9">
        <v>0</v>
      </c>
      <c r="U569" t="s">
        <v>8434</v>
      </c>
      <c r="V569" t="s">
        <v>8439</v>
      </c>
      <c r="W569" t="s">
        <v>7410</v>
      </c>
      <c r="X569" s="198" t="s">
        <v>80</v>
      </c>
    </row>
    <row r="570" spans="1:24" s="147" customFormat="1" x14ac:dyDescent="0.35">
      <c r="B570" s="147" t="s">
        <v>4276</v>
      </c>
      <c r="C570" s="185">
        <v>1</v>
      </c>
      <c r="D570" s="185">
        <v>0</v>
      </c>
      <c r="E570" s="161"/>
      <c r="F570" s="161"/>
      <c r="G570" s="161"/>
      <c r="H570" s="161"/>
      <c r="I570" s="161"/>
      <c r="J570" s="163" t="s">
        <v>8613</v>
      </c>
      <c r="K570" s="147" t="s">
        <v>1921</v>
      </c>
      <c r="L570" s="162"/>
      <c r="M570" s="163" t="s">
        <v>7582</v>
      </c>
      <c r="N570" s="163" t="s">
        <v>6641</v>
      </c>
      <c r="O570" s="163" t="s">
        <v>278</v>
      </c>
      <c r="P570" s="163" t="s">
        <v>2301</v>
      </c>
      <c r="Q570" s="177" t="s">
        <v>7427</v>
      </c>
      <c r="R570" s="177"/>
      <c r="S570" s="163" t="s">
        <v>91</v>
      </c>
      <c r="T570" s="178" t="s">
        <v>8433</v>
      </c>
      <c r="U570" s="177" t="s">
        <v>8435</v>
      </c>
      <c r="V570" s="177" t="s">
        <v>8438</v>
      </c>
      <c r="W570" s="147" t="s">
        <v>91</v>
      </c>
      <c r="X570" s="206" t="s">
        <v>80</v>
      </c>
    </row>
    <row r="571" spans="1:24" s="147" customFormat="1" x14ac:dyDescent="0.35">
      <c r="B571" s="147" t="s">
        <v>4276</v>
      </c>
      <c r="C571" s="185">
        <v>2</v>
      </c>
      <c r="D571" s="185">
        <v>0</v>
      </c>
      <c r="E571" s="161"/>
      <c r="F571" s="161"/>
      <c r="G571" s="161"/>
      <c r="H571" s="161"/>
      <c r="I571" s="161"/>
      <c r="J571" s="147" t="s">
        <v>8810</v>
      </c>
      <c r="K571" s="147" t="s">
        <v>7477</v>
      </c>
      <c r="N571" s="162" t="s">
        <v>8811</v>
      </c>
      <c r="O571" s="162" t="s">
        <v>8812</v>
      </c>
      <c r="Q571" s="147" t="s">
        <v>7427</v>
      </c>
      <c r="S571" s="147" t="s">
        <v>91</v>
      </c>
      <c r="T571" s="185" t="s">
        <v>8433</v>
      </c>
      <c r="U571" s="147" t="s">
        <v>8435</v>
      </c>
      <c r="V571" s="147" t="s">
        <v>8438</v>
      </c>
      <c r="W571" s="147" t="s">
        <v>91</v>
      </c>
      <c r="X571" s="206" t="s">
        <v>80</v>
      </c>
    </row>
    <row r="572" spans="1:24" s="147" customFormat="1" x14ac:dyDescent="0.35">
      <c r="B572" s="147" t="s">
        <v>4276</v>
      </c>
      <c r="C572" s="185">
        <v>99</v>
      </c>
      <c r="D572" s="185">
        <v>0</v>
      </c>
      <c r="E572" s="161"/>
      <c r="F572" s="161"/>
      <c r="G572" s="161"/>
      <c r="H572" s="161"/>
      <c r="I572" s="161"/>
      <c r="J572" s="147" t="s">
        <v>8677</v>
      </c>
      <c r="K572" s="147" t="s">
        <v>1893</v>
      </c>
      <c r="L572" s="147">
        <v>99</v>
      </c>
      <c r="M572" s="147" t="s">
        <v>6</v>
      </c>
      <c r="N572" s="147" t="s">
        <v>8678</v>
      </c>
      <c r="O572" s="194" t="s">
        <v>8679</v>
      </c>
      <c r="Q572" s="147" t="s">
        <v>7427</v>
      </c>
      <c r="S572" s="147" t="s">
        <v>91</v>
      </c>
      <c r="T572" s="185"/>
      <c r="U572" s="147" t="s">
        <v>8434</v>
      </c>
      <c r="V572" s="147" t="s">
        <v>8439</v>
      </c>
      <c r="W572" s="147" t="s">
        <v>91</v>
      </c>
      <c r="X572" s="206" t="s">
        <v>80</v>
      </c>
    </row>
    <row r="573" spans="1:24" x14ac:dyDescent="0.35">
      <c r="B573" t="s">
        <v>4276</v>
      </c>
      <c r="C573" s="185">
        <v>5</v>
      </c>
      <c r="D573" s="9">
        <v>921</v>
      </c>
      <c r="E573" s="12" t="s">
        <v>8517</v>
      </c>
      <c r="F573" s="12" t="s">
        <v>44</v>
      </c>
      <c r="G573" s="12" t="s">
        <v>80</v>
      </c>
      <c r="H573" s="12" t="s">
        <v>83</v>
      </c>
      <c r="I573" s="12" t="s">
        <v>8550</v>
      </c>
      <c r="J573" t="s">
        <v>4277</v>
      </c>
      <c r="K573" t="s">
        <v>6821</v>
      </c>
      <c r="N573" s="155" t="s">
        <v>5390</v>
      </c>
      <c r="O573" s="155" t="s">
        <v>5391</v>
      </c>
      <c r="Q573" t="s">
        <v>7427</v>
      </c>
      <c r="S573" s="155" t="s">
        <v>7406</v>
      </c>
      <c r="T573" s="170">
        <v>0</v>
      </c>
      <c r="U573" s="155" t="s">
        <v>8434</v>
      </c>
      <c r="V573" s="155" t="s">
        <v>8439</v>
      </c>
      <c r="W573" t="s">
        <v>249</v>
      </c>
      <c r="X573" s="198" t="s">
        <v>80</v>
      </c>
    </row>
    <row r="574" spans="1:24" x14ac:dyDescent="0.35">
      <c r="B574" t="s">
        <v>4276</v>
      </c>
      <c r="C574" s="185">
        <v>6</v>
      </c>
      <c r="D574" s="9">
        <v>922</v>
      </c>
      <c r="E574" s="12" t="s">
        <v>8517</v>
      </c>
      <c r="F574" s="12" t="s">
        <v>44</v>
      </c>
      <c r="G574" s="12" t="s">
        <v>80</v>
      </c>
      <c r="H574" s="12" t="s">
        <v>83</v>
      </c>
      <c r="I574" s="12" t="s">
        <v>8550</v>
      </c>
      <c r="J574" t="s">
        <v>4278</v>
      </c>
      <c r="K574" t="s">
        <v>6822</v>
      </c>
      <c r="N574" s="155" t="s">
        <v>5392</v>
      </c>
      <c r="O574" s="155" t="s">
        <v>5393</v>
      </c>
      <c r="Q574" t="s">
        <v>7427</v>
      </c>
      <c r="S574" s="155" t="s">
        <v>7406</v>
      </c>
      <c r="T574" s="170">
        <v>0</v>
      </c>
      <c r="U574" s="155" t="s">
        <v>8434</v>
      </c>
      <c r="V574" s="155" t="s">
        <v>8439</v>
      </c>
      <c r="W574" t="s">
        <v>235</v>
      </c>
      <c r="X574" s="198" t="s">
        <v>80</v>
      </c>
    </row>
    <row r="575" spans="1:24" x14ac:dyDescent="0.35">
      <c r="B575" t="s">
        <v>4276</v>
      </c>
      <c r="C575" s="185">
        <v>7</v>
      </c>
      <c r="D575" s="9">
        <v>923</v>
      </c>
      <c r="E575" s="12" t="s">
        <v>8517</v>
      </c>
      <c r="F575" s="12" t="s">
        <v>44</v>
      </c>
      <c r="G575" s="12" t="s">
        <v>80</v>
      </c>
      <c r="H575" s="12" t="s">
        <v>83</v>
      </c>
      <c r="I575" s="12" t="s">
        <v>8550</v>
      </c>
      <c r="J575" t="s">
        <v>4279</v>
      </c>
      <c r="K575" t="s">
        <v>6823</v>
      </c>
      <c r="N575" s="155" t="s">
        <v>5394</v>
      </c>
      <c r="O575" s="155" t="s">
        <v>5395</v>
      </c>
      <c r="Q575" t="s">
        <v>7427</v>
      </c>
      <c r="S575" s="155" t="s">
        <v>7406</v>
      </c>
      <c r="T575" s="170">
        <v>0</v>
      </c>
      <c r="U575" s="155" t="s">
        <v>8434</v>
      </c>
      <c r="V575" s="155" t="s">
        <v>8439</v>
      </c>
      <c r="W575" t="s">
        <v>235</v>
      </c>
      <c r="X575" s="198" t="s">
        <v>80</v>
      </c>
    </row>
    <row r="576" spans="1:24" x14ac:dyDescent="0.35">
      <c r="B576" t="s">
        <v>4276</v>
      </c>
      <c r="C576" s="185">
        <v>8</v>
      </c>
      <c r="D576" s="9">
        <v>924</v>
      </c>
      <c r="E576" s="12" t="s">
        <v>8517</v>
      </c>
      <c r="F576" s="12" t="s">
        <v>44</v>
      </c>
      <c r="G576" s="12" t="s">
        <v>80</v>
      </c>
      <c r="H576" s="12" t="s">
        <v>83</v>
      </c>
      <c r="I576" s="12" t="s">
        <v>8550</v>
      </c>
      <c r="J576" t="s">
        <v>4280</v>
      </c>
      <c r="K576" t="s">
        <v>7431</v>
      </c>
      <c r="N576" s="155" t="s">
        <v>5396</v>
      </c>
      <c r="O576" s="155" t="s">
        <v>5397</v>
      </c>
      <c r="Q576" t="s">
        <v>7427</v>
      </c>
      <c r="S576" s="155" t="s">
        <v>7406</v>
      </c>
      <c r="T576" s="170">
        <v>0</v>
      </c>
      <c r="U576" s="155" t="s">
        <v>8434</v>
      </c>
      <c r="V576" s="155" t="s">
        <v>8439</v>
      </c>
      <c r="W576" t="s">
        <v>235</v>
      </c>
      <c r="X576" s="198" t="s">
        <v>80</v>
      </c>
    </row>
    <row r="577" spans="1:24" x14ac:dyDescent="0.35">
      <c r="B577" t="s">
        <v>4276</v>
      </c>
      <c r="C577" s="185">
        <v>9</v>
      </c>
      <c r="D577" s="9">
        <v>925</v>
      </c>
      <c r="E577" s="12" t="s">
        <v>8517</v>
      </c>
      <c r="F577" s="12" t="s">
        <v>44</v>
      </c>
      <c r="G577" s="12" t="s">
        <v>80</v>
      </c>
      <c r="H577" s="12" t="s">
        <v>83</v>
      </c>
      <c r="I577" s="12" t="s">
        <v>8550</v>
      </c>
      <c r="J577" t="s">
        <v>4281</v>
      </c>
      <c r="K577" t="s">
        <v>6820</v>
      </c>
      <c r="N577" s="155" t="s">
        <v>5398</v>
      </c>
      <c r="O577" s="155" t="s">
        <v>5399</v>
      </c>
      <c r="Q577" t="s">
        <v>7427</v>
      </c>
      <c r="S577" s="155" t="s">
        <v>7406</v>
      </c>
      <c r="T577" s="170">
        <v>0</v>
      </c>
      <c r="U577" s="155" t="s">
        <v>8434</v>
      </c>
      <c r="V577" s="155" t="s">
        <v>8439</v>
      </c>
      <c r="W577" t="s">
        <v>2988</v>
      </c>
      <c r="X577" s="198" t="s">
        <v>80</v>
      </c>
    </row>
    <row r="578" spans="1:24" s="147" customFormat="1" x14ac:dyDescent="0.35">
      <c r="A578" s="147" t="s">
        <v>9103</v>
      </c>
      <c r="B578" s="147" t="s">
        <v>86</v>
      </c>
      <c r="C578" s="185">
        <v>0</v>
      </c>
      <c r="D578" s="185">
        <v>0</v>
      </c>
      <c r="E578" s="161"/>
      <c r="F578" s="161"/>
      <c r="G578" s="161"/>
      <c r="H578" s="161"/>
      <c r="I578" s="161"/>
      <c r="J578" s="163" t="s">
        <v>9111</v>
      </c>
      <c r="K578" s="177" t="s">
        <v>2312</v>
      </c>
      <c r="L578" s="162" t="s">
        <v>2120</v>
      </c>
      <c r="M578" s="163" t="s">
        <v>7625</v>
      </c>
      <c r="N578" s="163" t="s">
        <v>9081</v>
      </c>
      <c r="O578" s="163" t="s">
        <v>9096</v>
      </c>
      <c r="P578" s="163" t="s">
        <v>2301</v>
      </c>
      <c r="Q578" s="177" t="s">
        <v>7427</v>
      </c>
      <c r="R578" s="177"/>
      <c r="S578" s="163" t="s">
        <v>7407</v>
      </c>
      <c r="T578" s="178" t="s">
        <v>8433</v>
      </c>
      <c r="U578" s="177" t="s">
        <v>8435</v>
      </c>
      <c r="V578" s="177" t="s">
        <v>8438</v>
      </c>
      <c r="W578" s="147" t="s">
        <v>100</v>
      </c>
      <c r="X578" s="206" t="s">
        <v>54</v>
      </c>
    </row>
    <row r="579" spans="1:24" s="147" customFormat="1" x14ac:dyDescent="0.35">
      <c r="A579" s="147" t="s">
        <v>9103</v>
      </c>
      <c r="B579" s="147" t="s">
        <v>86</v>
      </c>
      <c r="C579" s="185">
        <v>1</v>
      </c>
      <c r="D579" s="185">
        <v>0</v>
      </c>
      <c r="E579" s="161"/>
      <c r="F579" s="161"/>
      <c r="G579" s="161"/>
      <c r="H579" s="161"/>
      <c r="I579" s="161"/>
      <c r="J579" s="163" t="s">
        <v>9092</v>
      </c>
      <c r="K579" s="177" t="s">
        <v>9080</v>
      </c>
      <c r="L579" s="162" t="s">
        <v>2120</v>
      </c>
      <c r="M579" s="163" t="s">
        <v>7625</v>
      </c>
      <c r="N579" s="163" t="s">
        <v>8983</v>
      </c>
      <c r="O579" s="163" t="s">
        <v>9096</v>
      </c>
      <c r="P579" s="163" t="s">
        <v>2301</v>
      </c>
      <c r="Q579" s="177" t="s">
        <v>7427</v>
      </c>
      <c r="R579" s="177"/>
      <c r="S579" s="163" t="s">
        <v>7407</v>
      </c>
      <c r="T579" s="178" t="s">
        <v>8433</v>
      </c>
      <c r="U579" s="177" t="s">
        <v>8435</v>
      </c>
      <c r="V579" s="177" t="s">
        <v>8438</v>
      </c>
      <c r="W579" s="147" t="s">
        <v>100</v>
      </c>
      <c r="X579" s="206" t="s">
        <v>54</v>
      </c>
    </row>
    <row r="580" spans="1:24" s="147" customFormat="1" x14ac:dyDescent="0.35">
      <c r="A580" s="147" t="s">
        <v>9103</v>
      </c>
      <c r="B580" s="147" t="s">
        <v>86</v>
      </c>
      <c r="C580" s="185">
        <v>99</v>
      </c>
      <c r="D580" s="185">
        <v>0</v>
      </c>
      <c r="E580" s="161"/>
      <c r="F580" s="161"/>
      <c r="G580" s="161"/>
      <c r="H580" s="161"/>
      <c r="I580" s="161"/>
      <c r="J580" s="147" t="s">
        <v>8677</v>
      </c>
      <c r="K580" s="147" t="s">
        <v>1893</v>
      </c>
      <c r="L580" s="147">
        <v>99</v>
      </c>
      <c r="M580" s="147" t="s">
        <v>6</v>
      </c>
      <c r="N580" s="147" t="s">
        <v>8678</v>
      </c>
      <c r="O580" s="194" t="s">
        <v>8679</v>
      </c>
      <c r="Q580" s="147" t="s">
        <v>7427</v>
      </c>
      <c r="S580" s="147" t="s">
        <v>91</v>
      </c>
      <c r="T580" s="185"/>
      <c r="U580" s="147" t="s">
        <v>8434</v>
      </c>
      <c r="V580" s="147" t="s">
        <v>8439</v>
      </c>
      <c r="W580" s="147" t="s">
        <v>91</v>
      </c>
      <c r="X580" s="206" t="s">
        <v>80</v>
      </c>
    </row>
    <row r="581" spans="1:24" x14ac:dyDescent="0.35">
      <c r="A581" t="s">
        <v>9103</v>
      </c>
      <c r="B581" t="s">
        <v>86</v>
      </c>
      <c r="C581" s="185">
        <v>7</v>
      </c>
      <c r="D581" s="9">
        <v>791</v>
      </c>
      <c r="E581" s="12" t="s">
        <v>8518</v>
      </c>
      <c r="F581" s="12" t="s">
        <v>44</v>
      </c>
      <c r="G581" s="12" t="s">
        <v>80</v>
      </c>
      <c r="H581" s="12" t="s">
        <v>83</v>
      </c>
      <c r="I581" s="12" t="s">
        <v>86</v>
      </c>
      <c r="J581" s="153" t="s">
        <v>263</v>
      </c>
      <c r="K581" s="153" t="s">
        <v>2046</v>
      </c>
      <c r="L581" s="155"/>
      <c r="M581" s="153" t="s">
        <v>2265</v>
      </c>
      <c r="N581" s="153" t="s">
        <v>473</v>
      </c>
      <c r="O581" s="153" t="s">
        <v>474</v>
      </c>
      <c r="P581" s="153" t="s">
        <v>2461</v>
      </c>
      <c r="Q581" s="20" t="s">
        <v>7427</v>
      </c>
      <c r="R581" s="20"/>
      <c r="S581" s="155" t="s">
        <v>7406</v>
      </c>
      <c r="T581" s="170">
        <v>0</v>
      </c>
      <c r="U581" s="155" t="s">
        <v>8434</v>
      </c>
      <c r="V581" s="155" t="s">
        <v>8439</v>
      </c>
      <c r="W581" t="s">
        <v>262</v>
      </c>
      <c r="X581" s="198" t="s">
        <v>80</v>
      </c>
    </row>
    <row r="582" spans="1:24" x14ac:dyDescent="0.35">
      <c r="A582" t="s">
        <v>9103</v>
      </c>
      <c r="B582" t="s">
        <v>86</v>
      </c>
      <c r="C582" s="185">
        <v>6</v>
      </c>
      <c r="D582" s="9">
        <v>792</v>
      </c>
      <c r="E582" s="12" t="s">
        <v>8518</v>
      </c>
      <c r="F582" s="12" t="s">
        <v>44</v>
      </c>
      <c r="G582" s="12" t="s">
        <v>80</v>
      </c>
      <c r="H582" s="12" t="s">
        <v>83</v>
      </c>
      <c r="I582" s="12" t="s">
        <v>86</v>
      </c>
      <c r="J582" s="153" t="s">
        <v>264</v>
      </c>
      <c r="K582" s="153" t="s">
        <v>6956</v>
      </c>
      <c r="L582" s="155"/>
      <c r="M582" s="153" t="s">
        <v>2266</v>
      </c>
      <c r="N582" s="153" t="s">
        <v>475</v>
      </c>
      <c r="O582" s="153" t="s">
        <v>476</v>
      </c>
      <c r="P582" s="153" t="s">
        <v>2462</v>
      </c>
      <c r="Q582" s="20" t="s">
        <v>7427</v>
      </c>
      <c r="R582" s="20"/>
      <c r="S582" s="155" t="s">
        <v>7406</v>
      </c>
      <c r="T582" s="170">
        <v>0</v>
      </c>
      <c r="U582" s="155" t="s">
        <v>8434</v>
      </c>
      <c r="V582" s="155" t="s">
        <v>8439</v>
      </c>
      <c r="W582" t="s">
        <v>262</v>
      </c>
      <c r="X582" s="198" t="s">
        <v>80</v>
      </c>
    </row>
    <row r="583" spans="1:24" x14ac:dyDescent="0.35">
      <c r="A583" t="s">
        <v>9103</v>
      </c>
      <c r="B583" t="s">
        <v>86</v>
      </c>
      <c r="C583" s="185">
        <v>8</v>
      </c>
      <c r="D583" s="9">
        <v>793</v>
      </c>
      <c r="E583" s="12" t="s">
        <v>8518</v>
      </c>
      <c r="F583" s="12" t="s">
        <v>44</v>
      </c>
      <c r="G583" s="12" t="s">
        <v>80</v>
      </c>
      <c r="H583" s="12" t="s">
        <v>83</v>
      </c>
      <c r="I583" s="12" t="s">
        <v>86</v>
      </c>
      <c r="J583" t="s">
        <v>4147</v>
      </c>
      <c r="K583" t="s">
        <v>6827</v>
      </c>
      <c r="N583" s="155" t="s">
        <v>5139</v>
      </c>
      <c r="O583" s="155" t="s">
        <v>5140</v>
      </c>
      <c r="Q583" t="s">
        <v>7427</v>
      </c>
      <c r="S583" s="155" t="s">
        <v>7406</v>
      </c>
      <c r="T583" s="170">
        <v>0</v>
      </c>
      <c r="U583" s="155" t="s">
        <v>8434</v>
      </c>
      <c r="V583" s="155" t="s">
        <v>8439</v>
      </c>
      <c r="W583" t="s">
        <v>262</v>
      </c>
      <c r="X583" s="198" t="s">
        <v>80</v>
      </c>
    </row>
    <row r="584" spans="1:24" x14ac:dyDescent="0.35">
      <c r="A584" t="s">
        <v>9103</v>
      </c>
      <c r="B584" t="s">
        <v>86</v>
      </c>
      <c r="C584" s="185">
        <v>9</v>
      </c>
      <c r="D584" s="9">
        <v>794</v>
      </c>
      <c r="E584" s="12" t="s">
        <v>8518</v>
      </c>
      <c r="F584" s="12" t="s">
        <v>44</v>
      </c>
      <c r="G584" s="12" t="s">
        <v>80</v>
      </c>
      <c r="H584" s="12" t="s">
        <v>83</v>
      </c>
      <c r="I584" s="12" t="s">
        <v>86</v>
      </c>
      <c r="J584" t="s">
        <v>4148</v>
      </c>
      <c r="K584" t="s">
        <v>6826</v>
      </c>
      <c r="N584" s="155" t="s">
        <v>5141</v>
      </c>
      <c r="O584" s="155" t="s">
        <v>5142</v>
      </c>
      <c r="Q584" t="s">
        <v>7427</v>
      </c>
      <c r="S584" s="155" t="s">
        <v>7406</v>
      </c>
      <c r="T584" s="170">
        <v>0</v>
      </c>
      <c r="U584" s="155" t="s">
        <v>8434</v>
      </c>
      <c r="V584" s="155" t="s">
        <v>8439</v>
      </c>
      <c r="W584" t="s">
        <v>262</v>
      </c>
      <c r="X584" s="198" t="s">
        <v>80</v>
      </c>
    </row>
    <row r="585" spans="1:24" x14ac:dyDescent="0.35">
      <c r="A585" t="s">
        <v>9103</v>
      </c>
      <c r="B585" t="s">
        <v>86</v>
      </c>
      <c r="C585" s="185">
        <v>10</v>
      </c>
      <c r="D585" s="9">
        <v>795</v>
      </c>
      <c r="E585" s="12" t="s">
        <v>8518</v>
      </c>
      <c r="F585" s="12" t="s">
        <v>44</v>
      </c>
      <c r="G585" s="12" t="s">
        <v>80</v>
      </c>
      <c r="H585" s="12" t="s">
        <v>83</v>
      </c>
      <c r="I585" s="12" t="s">
        <v>86</v>
      </c>
      <c r="J585" t="s">
        <v>4149</v>
      </c>
      <c r="K585" t="s">
        <v>6825</v>
      </c>
      <c r="N585" s="155" t="s">
        <v>5143</v>
      </c>
      <c r="O585" s="155" t="s">
        <v>5144</v>
      </c>
      <c r="Q585" t="s">
        <v>7427</v>
      </c>
      <c r="S585" s="153" t="s">
        <v>7406</v>
      </c>
      <c r="T585" s="154">
        <v>0</v>
      </c>
      <c r="U585" s="20" t="s">
        <v>8434</v>
      </c>
      <c r="V585" s="20" t="s">
        <v>8439</v>
      </c>
      <c r="W585" t="s">
        <v>163</v>
      </c>
      <c r="X585" s="198" t="s">
        <v>80</v>
      </c>
    </row>
    <row r="586" spans="1:24" x14ac:dyDescent="0.35">
      <c r="A586" t="s">
        <v>9103</v>
      </c>
      <c r="B586" t="s">
        <v>86</v>
      </c>
      <c r="C586" s="185">
        <v>11</v>
      </c>
      <c r="D586" s="9">
        <v>796</v>
      </c>
      <c r="E586" s="12" t="s">
        <v>8518</v>
      </c>
      <c r="F586" s="12" t="s">
        <v>44</v>
      </c>
      <c r="G586" s="12" t="s">
        <v>80</v>
      </c>
      <c r="H586" s="12" t="s">
        <v>83</v>
      </c>
      <c r="I586" s="12" t="s">
        <v>86</v>
      </c>
      <c r="J586" t="s">
        <v>4150</v>
      </c>
      <c r="K586" t="s">
        <v>6824</v>
      </c>
      <c r="N586" s="155" t="s">
        <v>5145</v>
      </c>
      <c r="O586" s="155" t="s">
        <v>5146</v>
      </c>
      <c r="Q586" t="s">
        <v>7427</v>
      </c>
      <c r="S586" s="153" t="s">
        <v>7406</v>
      </c>
      <c r="T586" s="154">
        <v>0</v>
      </c>
      <c r="U586" s="20" t="s">
        <v>8434</v>
      </c>
      <c r="V586" s="20" t="s">
        <v>8439</v>
      </c>
      <c r="W586" t="s">
        <v>163</v>
      </c>
      <c r="X586" s="198" t="s">
        <v>80</v>
      </c>
    </row>
    <row r="587" spans="1:24" x14ac:dyDescent="0.35">
      <c r="A587" t="s">
        <v>9103</v>
      </c>
      <c r="B587" t="s">
        <v>86</v>
      </c>
      <c r="C587" s="185">
        <v>5</v>
      </c>
      <c r="D587" s="9">
        <v>797</v>
      </c>
      <c r="E587" s="12" t="s">
        <v>8518</v>
      </c>
      <c r="F587" s="12" t="s">
        <v>44</v>
      </c>
      <c r="G587" s="12" t="s">
        <v>80</v>
      </c>
      <c r="H587" s="12" t="s">
        <v>83</v>
      </c>
      <c r="I587" s="12" t="s">
        <v>86</v>
      </c>
      <c r="J587" s="153" t="s">
        <v>265</v>
      </c>
      <c r="K587" s="153" t="s">
        <v>3357</v>
      </c>
      <c r="L587" s="155"/>
      <c r="M587" s="153" t="s">
        <v>2212</v>
      </c>
      <c r="N587" s="153" t="s">
        <v>477</v>
      </c>
      <c r="O587" s="153" t="s">
        <v>478</v>
      </c>
      <c r="P587" s="153" t="s">
        <v>2386</v>
      </c>
      <c r="Q587" s="20" t="s">
        <v>7427</v>
      </c>
      <c r="R587" s="20"/>
      <c r="S587" s="153" t="s">
        <v>7406</v>
      </c>
      <c r="T587" s="154">
        <v>0</v>
      </c>
      <c r="U587" s="20" t="s">
        <v>8434</v>
      </c>
      <c r="V587" s="20" t="s">
        <v>8439</v>
      </c>
      <c r="W587" t="s">
        <v>163</v>
      </c>
      <c r="X587" s="198" t="s">
        <v>80</v>
      </c>
    </row>
    <row r="588" spans="1:24" x14ac:dyDescent="0.35">
      <c r="A588" t="s">
        <v>9103</v>
      </c>
      <c r="B588" t="s">
        <v>86</v>
      </c>
      <c r="C588" s="185">
        <v>12</v>
      </c>
      <c r="D588" s="9">
        <v>798</v>
      </c>
      <c r="E588" s="12" t="s">
        <v>8518</v>
      </c>
      <c r="F588" s="12" t="s">
        <v>44</v>
      </c>
      <c r="G588" s="12" t="s">
        <v>80</v>
      </c>
      <c r="H588" s="12" t="s">
        <v>83</v>
      </c>
      <c r="I588" s="12" t="s">
        <v>86</v>
      </c>
      <c r="J588" t="s">
        <v>4151</v>
      </c>
      <c r="K588" t="s">
        <v>5148</v>
      </c>
      <c r="N588" s="155" t="s">
        <v>5147</v>
      </c>
      <c r="O588" s="155" t="s">
        <v>5148</v>
      </c>
      <c r="Q588" t="s">
        <v>7427</v>
      </c>
      <c r="S588" s="155" t="s">
        <v>7406</v>
      </c>
      <c r="T588" s="170">
        <v>0</v>
      </c>
      <c r="U588" s="155" t="s">
        <v>8434</v>
      </c>
      <c r="V588" s="155" t="s">
        <v>8439</v>
      </c>
      <c r="W588" t="s">
        <v>266</v>
      </c>
      <c r="X588" s="198" t="s">
        <v>80</v>
      </c>
    </row>
    <row r="589" spans="1:24" x14ac:dyDescent="0.35">
      <c r="A589" t="s">
        <v>9103</v>
      </c>
      <c r="B589" t="s">
        <v>86</v>
      </c>
      <c r="C589" s="185">
        <v>13</v>
      </c>
      <c r="D589" s="9">
        <v>799</v>
      </c>
      <c r="E589" s="12" t="s">
        <v>8518</v>
      </c>
      <c r="F589" s="12" t="s">
        <v>44</v>
      </c>
      <c r="G589" s="12" t="s">
        <v>80</v>
      </c>
      <c r="H589" s="12" t="s">
        <v>83</v>
      </c>
      <c r="I589" s="12" t="s">
        <v>86</v>
      </c>
      <c r="J589" t="s">
        <v>4152</v>
      </c>
      <c r="K589" t="s">
        <v>6848</v>
      </c>
      <c r="N589" s="155" t="s">
        <v>5149</v>
      </c>
      <c r="O589" s="155" t="s">
        <v>5150</v>
      </c>
      <c r="Q589" t="s">
        <v>7427</v>
      </c>
      <c r="S589" s="155" t="s">
        <v>7406</v>
      </c>
      <c r="T589" s="170">
        <v>0</v>
      </c>
      <c r="U589" s="155" t="s">
        <v>8434</v>
      </c>
      <c r="V589" s="155" t="s">
        <v>8439</v>
      </c>
      <c r="W589" t="s">
        <v>195</v>
      </c>
      <c r="X589" s="198" t="s">
        <v>80</v>
      </c>
    </row>
    <row r="590" spans="1:24" x14ac:dyDescent="0.35">
      <c r="A590" t="s">
        <v>9103</v>
      </c>
      <c r="B590" t="s">
        <v>86</v>
      </c>
      <c r="C590" s="185">
        <v>14</v>
      </c>
      <c r="D590" s="9">
        <v>800</v>
      </c>
      <c r="E590" s="12" t="s">
        <v>8518</v>
      </c>
      <c r="F590" s="12" t="s">
        <v>44</v>
      </c>
      <c r="G590" s="12" t="s">
        <v>80</v>
      </c>
      <c r="H590" s="12" t="s">
        <v>83</v>
      </c>
      <c r="I590" s="12" t="s">
        <v>86</v>
      </c>
      <c r="J590" t="s">
        <v>4153</v>
      </c>
      <c r="K590" t="s">
        <v>6849</v>
      </c>
      <c r="N590" s="155" t="s">
        <v>5151</v>
      </c>
      <c r="O590" s="155" t="s">
        <v>5152</v>
      </c>
      <c r="Q590" t="s">
        <v>7427</v>
      </c>
      <c r="S590" s="155" t="s">
        <v>7406</v>
      </c>
      <c r="T590" s="170">
        <v>0</v>
      </c>
      <c r="U590" s="155" t="s">
        <v>8434</v>
      </c>
      <c r="V590" s="155" t="s">
        <v>8439</v>
      </c>
      <c r="W590" t="s">
        <v>195</v>
      </c>
      <c r="X590" s="198" t="s">
        <v>80</v>
      </c>
    </row>
    <row r="591" spans="1:24" x14ac:dyDescent="0.35">
      <c r="A591" t="s">
        <v>9103</v>
      </c>
      <c r="B591" t="s">
        <v>86</v>
      </c>
      <c r="C591" s="185">
        <v>15</v>
      </c>
      <c r="D591" s="9">
        <v>801</v>
      </c>
      <c r="E591" s="12" t="s">
        <v>8518</v>
      </c>
      <c r="F591" s="12" t="s">
        <v>44</v>
      </c>
      <c r="G591" s="12" t="s">
        <v>80</v>
      </c>
      <c r="H591" s="12" t="s">
        <v>83</v>
      </c>
      <c r="I591" s="12" t="s">
        <v>86</v>
      </c>
      <c r="J591" t="s">
        <v>4154</v>
      </c>
      <c r="K591" t="s">
        <v>6850</v>
      </c>
      <c r="N591" s="155" t="s">
        <v>5153</v>
      </c>
      <c r="O591" s="155" t="s">
        <v>5154</v>
      </c>
      <c r="Q591" t="s">
        <v>7427</v>
      </c>
      <c r="S591" s="155" t="s">
        <v>7406</v>
      </c>
      <c r="T591" s="170">
        <v>0</v>
      </c>
      <c r="U591" s="155" t="s">
        <v>8434</v>
      </c>
      <c r="V591" s="155" t="s">
        <v>8439</v>
      </c>
      <c r="W591" t="s">
        <v>195</v>
      </c>
      <c r="X591" s="198" t="s">
        <v>80</v>
      </c>
    </row>
    <row r="592" spans="1:24" x14ac:dyDescent="0.35">
      <c r="A592" t="s">
        <v>9103</v>
      </c>
      <c r="B592" t="s">
        <v>86</v>
      </c>
      <c r="C592" s="185">
        <v>16</v>
      </c>
      <c r="D592" s="9">
        <v>802</v>
      </c>
      <c r="E592" s="12" t="s">
        <v>8518</v>
      </c>
      <c r="F592" s="12" t="s">
        <v>44</v>
      </c>
      <c r="G592" s="12" t="s">
        <v>80</v>
      </c>
      <c r="H592" s="12" t="s">
        <v>83</v>
      </c>
      <c r="I592" s="12" t="s">
        <v>86</v>
      </c>
      <c r="J592" t="s">
        <v>4155</v>
      </c>
      <c r="K592" t="s">
        <v>6845</v>
      </c>
      <c r="N592" s="155" t="s">
        <v>5155</v>
      </c>
      <c r="O592" s="155" t="s">
        <v>5156</v>
      </c>
      <c r="Q592" t="s">
        <v>7427</v>
      </c>
      <c r="S592" s="155" t="s">
        <v>7406</v>
      </c>
      <c r="T592" s="170">
        <v>0</v>
      </c>
      <c r="U592" s="155" t="s">
        <v>8434</v>
      </c>
      <c r="V592" s="155" t="s">
        <v>8439</v>
      </c>
      <c r="W592" t="s">
        <v>195</v>
      </c>
      <c r="X592" s="198" t="s">
        <v>80</v>
      </c>
    </row>
    <row r="593" spans="1:26" x14ac:dyDescent="0.35">
      <c r="A593" t="s">
        <v>9103</v>
      </c>
      <c r="B593" t="s">
        <v>86</v>
      </c>
      <c r="C593" s="185">
        <v>17</v>
      </c>
      <c r="D593" s="9">
        <v>803</v>
      </c>
      <c r="E593" s="12" t="s">
        <v>8518</v>
      </c>
      <c r="F593" s="12" t="s">
        <v>44</v>
      </c>
      <c r="G593" s="12" t="s">
        <v>80</v>
      </c>
      <c r="H593" s="12" t="s">
        <v>83</v>
      </c>
      <c r="I593" s="12" t="s">
        <v>86</v>
      </c>
      <c r="J593" t="s">
        <v>4156</v>
      </c>
      <c r="K593" t="s">
        <v>6948</v>
      </c>
      <c r="N593" s="155" t="s">
        <v>5157</v>
      </c>
      <c r="O593" s="155" t="s">
        <v>5158</v>
      </c>
      <c r="Q593" t="s">
        <v>7427</v>
      </c>
      <c r="S593" s="155" t="s">
        <v>7406</v>
      </c>
      <c r="T593" s="170">
        <v>0</v>
      </c>
      <c r="U593" s="155" t="s">
        <v>8434</v>
      </c>
      <c r="V593" s="155" t="s">
        <v>8439</v>
      </c>
      <c r="W593" t="s">
        <v>195</v>
      </c>
      <c r="X593" s="198" t="s">
        <v>80</v>
      </c>
      <c r="Z593" t="s">
        <v>8443</v>
      </c>
    </row>
    <row r="594" spans="1:26" x14ac:dyDescent="0.35">
      <c r="A594" t="s">
        <v>9103</v>
      </c>
      <c r="B594" t="s">
        <v>86</v>
      </c>
      <c r="C594" s="185">
        <v>18</v>
      </c>
      <c r="D594" s="9">
        <v>804</v>
      </c>
      <c r="E594" s="12" t="s">
        <v>8518</v>
      </c>
      <c r="F594" s="12" t="s">
        <v>44</v>
      </c>
      <c r="G594" s="12" t="s">
        <v>80</v>
      </c>
      <c r="H594" s="12" t="s">
        <v>83</v>
      </c>
      <c r="I594" s="12" t="s">
        <v>86</v>
      </c>
      <c r="J594" t="s">
        <v>4157</v>
      </c>
      <c r="K594" t="s">
        <v>6951</v>
      </c>
      <c r="N594" s="155" t="s">
        <v>5159</v>
      </c>
      <c r="O594" s="155" t="s">
        <v>5160</v>
      </c>
      <c r="Q594" t="s">
        <v>7427</v>
      </c>
      <c r="S594" s="155" t="s">
        <v>7406</v>
      </c>
      <c r="T594" s="170">
        <v>0</v>
      </c>
      <c r="U594" s="155" t="s">
        <v>8434</v>
      </c>
      <c r="V594" s="155" t="s">
        <v>8439</v>
      </c>
      <c r="W594" t="s">
        <v>195</v>
      </c>
      <c r="X594" s="198" t="s">
        <v>80</v>
      </c>
    </row>
    <row r="595" spans="1:26" x14ac:dyDescent="0.35">
      <c r="A595" t="s">
        <v>9103</v>
      </c>
      <c r="B595" t="s">
        <v>86</v>
      </c>
      <c r="C595" s="185">
        <v>19</v>
      </c>
      <c r="D595" s="9">
        <v>805</v>
      </c>
      <c r="E595" s="12" t="s">
        <v>8518</v>
      </c>
      <c r="F595" s="12" t="s">
        <v>44</v>
      </c>
      <c r="G595" s="12" t="s">
        <v>80</v>
      </c>
      <c r="H595" s="12" t="s">
        <v>83</v>
      </c>
      <c r="I595" s="12" t="s">
        <v>86</v>
      </c>
      <c r="J595" t="s">
        <v>4158</v>
      </c>
      <c r="K595" t="s">
        <v>6842</v>
      </c>
      <c r="N595" s="155" t="s">
        <v>5161</v>
      </c>
      <c r="O595" s="155" t="s">
        <v>5162</v>
      </c>
      <c r="Q595" t="s">
        <v>7427</v>
      </c>
      <c r="S595" s="155" t="s">
        <v>7406</v>
      </c>
      <c r="T595" s="170">
        <v>0</v>
      </c>
      <c r="U595" s="155" t="s">
        <v>8434</v>
      </c>
      <c r="V595" s="155" t="s">
        <v>8439</v>
      </c>
      <c r="W595" t="s">
        <v>6302</v>
      </c>
      <c r="X595" s="198" t="s">
        <v>80</v>
      </c>
    </row>
    <row r="596" spans="1:26" x14ac:dyDescent="0.35">
      <c r="A596" t="s">
        <v>9103</v>
      </c>
      <c r="B596" t="s">
        <v>86</v>
      </c>
      <c r="C596" s="185">
        <v>20</v>
      </c>
      <c r="D596" s="9">
        <v>806</v>
      </c>
      <c r="E596" s="12" t="s">
        <v>8518</v>
      </c>
      <c r="F596" s="12" t="s">
        <v>44</v>
      </c>
      <c r="G596" s="12" t="s">
        <v>80</v>
      </c>
      <c r="H596" s="12" t="s">
        <v>83</v>
      </c>
      <c r="I596" s="12" t="s">
        <v>86</v>
      </c>
      <c r="J596" t="s">
        <v>4159</v>
      </c>
      <c r="K596" s="155" t="s">
        <v>6940</v>
      </c>
      <c r="N596" s="155" t="s">
        <v>5163</v>
      </c>
      <c r="O596" s="155" t="s">
        <v>5164</v>
      </c>
      <c r="Q596" t="s">
        <v>7427</v>
      </c>
      <c r="S596" s="155" t="s">
        <v>7406</v>
      </c>
      <c r="T596" s="170">
        <v>0</v>
      </c>
      <c r="U596" s="155" t="s">
        <v>8434</v>
      </c>
      <c r="V596" s="155" t="s">
        <v>8439</v>
      </c>
      <c r="W596" t="s">
        <v>6303</v>
      </c>
      <c r="X596" s="198" t="s">
        <v>80</v>
      </c>
    </row>
    <row r="597" spans="1:26" x14ac:dyDescent="0.35">
      <c r="A597" t="s">
        <v>9103</v>
      </c>
      <c r="B597" t="s">
        <v>86</v>
      </c>
      <c r="C597" s="185">
        <v>21</v>
      </c>
      <c r="D597" s="9">
        <v>807</v>
      </c>
      <c r="E597" s="12" t="s">
        <v>8518</v>
      </c>
      <c r="F597" s="12" t="s">
        <v>44</v>
      </c>
      <c r="G597" s="12" t="s">
        <v>80</v>
      </c>
      <c r="H597" s="12" t="s">
        <v>83</v>
      </c>
      <c r="I597" s="12" t="s">
        <v>86</v>
      </c>
      <c r="J597" t="s">
        <v>4160</v>
      </c>
      <c r="K597" s="155" t="s">
        <v>6939</v>
      </c>
      <c r="N597" s="155" t="s">
        <v>5165</v>
      </c>
      <c r="O597" s="155" t="s">
        <v>5166</v>
      </c>
      <c r="Q597" t="s">
        <v>7427</v>
      </c>
      <c r="S597" s="155" t="s">
        <v>7406</v>
      </c>
      <c r="T597" s="170">
        <v>0</v>
      </c>
      <c r="U597" s="155" t="s">
        <v>8434</v>
      </c>
      <c r="V597" s="155" t="s">
        <v>8439</v>
      </c>
      <c r="W597" t="s">
        <v>6304</v>
      </c>
      <c r="X597" s="198" t="s">
        <v>80</v>
      </c>
    </row>
    <row r="598" spans="1:26" x14ac:dyDescent="0.35">
      <c r="A598" t="s">
        <v>9103</v>
      </c>
      <c r="B598" t="s">
        <v>86</v>
      </c>
      <c r="C598" s="185">
        <v>22</v>
      </c>
      <c r="D598" s="9">
        <v>808</v>
      </c>
      <c r="E598" s="12" t="s">
        <v>8518</v>
      </c>
      <c r="F598" s="12" t="s">
        <v>44</v>
      </c>
      <c r="G598" s="12" t="s">
        <v>80</v>
      </c>
      <c r="H598" s="12" t="s">
        <v>83</v>
      </c>
      <c r="I598" s="12" t="s">
        <v>86</v>
      </c>
      <c r="J598" t="s">
        <v>4161</v>
      </c>
      <c r="K598" t="s">
        <v>6844</v>
      </c>
      <c r="N598" s="155" t="s">
        <v>5167</v>
      </c>
      <c r="O598" s="155" t="s">
        <v>5168</v>
      </c>
      <c r="Q598" t="s">
        <v>7427</v>
      </c>
      <c r="S598" s="155" t="s">
        <v>7406</v>
      </c>
      <c r="T598" s="170">
        <v>0</v>
      </c>
      <c r="U598" s="155" t="s">
        <v>8434</v>
      </c>
      <c r="V598" s="155" t="s">
        <v>8439</v>
      </c>
      <c r="W598" t="s">
        <v>156</v>
      </c>
      <c r="X598" s="198" t="s">
        <v>80</v>
      </c>
    </row>
    <row r="599" spans="1:26" x14ac:dyDescent="0.35">
      <c r="A599" t="s">
        <v>9103</v>
      </c>
      <c r="B599" t="s">
        <v>86</v>
      </c>
      <c r="C599" s="185">
        <v>23</v>
      </c>
      <c r="D599" s="9">
        <v>809</v>
      </c>
      <c r="E599" s="12" t="s">
        <v>8518</v>
      </c>
      <c r="F599" s="12" t="s">
        <v>44</v>
      </c>
      <c r="G599" s="12" t="s">
        <v>80</v>
      </c>
      <c r="H599" s="12" t="s">
        <v>83</v>
      </c>
      <c r="I599" s="12" t="s">
        <v>86</v>
      </c>
      <c r="J599" t="s">
        <v>4162</v>
      </c>
      <c r="K599" t="s">
        <v>6853</v>
      </c>
      <c r="N599" s="155" t="s">
        <v>5169</v>
      </c>
      <c r="O599" s="155" t="s">
        <v>5170</v>
      </c>
      <c r="Q599" t="s">
        <v>7427</v>
      </c>
      <c r="S599" s="155" t="s">
        <v>7406</v>
      </c>
      <c r="T599" s="170">
        <v>0</v>
      </c>
      <c r="U599" s="155" t="s">
        <v>8434</v>
      </c>
      <c r="V599" s="155" t="s">
        <v>8439</v>
      </c>
      <c r="W599" t="s">
        <v>195</v>
      </c>
      <c r="X599" s="198" t="s">
        <v>80</v>
      </c>
    </row>
    <row r="600" spans="1:26" x14ac:dyDescent="0.35">
      <c r="A600" t="s">
        <v>9103</v>
      </c>
      <c r="B600" t="s">
        <v>86</v>
      </c>
      <c r="C600" s="185">
        <v>24</v>
      </c>
      <c r="D600" s="9">
        <v>810</v>
      </c>
      <c r="E600" s="12" t="s">
        <v>8518</v>
      </c>
      <c r="F600" s="12" t="s">
        <v>44</v>
      </c>
      <c r="G600" s="12" t="s">
        <v>80</v>
      </c>
      <c r="H600" s="12" t="s">
        <v>83</v>
      </c>
      <c r="I600" s="12" t="s">
        <v>86</v>
      </c>
      <c r="J600" t="s">
        <v>4163</v>
      </c>
      <c r="K600" t="s">
        <v>6852</v>
      </c>
      <c r="N600" s="155" t="s">
        <v>5171</v>
      </c>
      <c r="O600" s="155" t="s">
        <v>5172</v>
      </c>
      <c r="Q600" t="s">
        <v>7427</v>
      </c>
      <c r="S600" s="155" t="s">
        <v>7406</v>
      </c>
      <c r="T600" s="170">
        <v>0</v>
      </c>
      <c r="U600" s="155" t="s">
        <v>8434</v>
      </c>
      <c r="V600" s="155" t="s">
        <v>8439</v>
      </c>
      <c r="W600" t="s">
        <v>6305</v>
      </c>
      <c r="X600" s="198" t="s">
        <v>80</v>
      </c>
    </row>
    <row r="601" spans="1:26" x14ac:dyDescent="0.35">
      <c r="A601" t="s">
        <v>9103</v>
      </c>
      <c r="B601" t="s">
        <v>86</v>
      </c>
      <c r="C601" s="185">
        <v>25</v>
      </c>
      <c r="D601" s="9">
        <v>811</v>
      </c>
      <c r="E601" s="12" t="s">
        <v>8518</v>
      </c>
      <c r="F601" s="12" t="s">
        <v>44</v>
      </c>
      <c r="G601" s="12" t="s">
        <v>80</v>
      </c>
      <c r="H601" s="12" t="s">
        <v>83</v>
      </c>
      <c r="I601" s="12" t="s">
        <v>86</v>
      </c>
      <c r="J601" t="s">
        <v>4164</v>
      </c>
      <c r="K601" t="s">
        <v>6851</v>
      </c>
      <c r="N601" s="155" t="s">
        <v>5173</v>
      </c>
      <c r="O601" s="155" t="s">
        <v>5174</v>
      </c>
      <c r="Q601" t="s">
        <v>7427</v>
      </c>
      <c r="S601" s="155" t="s">
        <v>7406</v>
      </c>
      <c r="T601" s="170">
        <v>0</v>
      </c>
      <c r="U601" s="155" t="s">
        <v>8434</v>
      </c>
      <c r="V601" s="155" t="s">
        <v>8439</v>
      </c>
      <c r="W601" t="s">
        <v>157</v>
      </c>
      <c r="X601" s="198" t="s">
        <v>80</v>
      </c>
    </row>
    <row r="602" spans="1:26" x14ac:dyDescent="0.35">
      <c r="A602" t="s">
        <v>9103</v>
      </c>
      <c r="B602" t="s">
        <v>86</v>
      </c>
      <c r="C602" s="185">
        <v>26</v>
      </c>
      <c r="D602" s="9">
        <v>812</v>
      </c>
      <c r="E602" s="12" t="s">
        <v>8518</v>
      </c>
      <c r="F602" s="12" t="s">
        <v>44</v>
      </c>
      <c r="G602" s="12" t="s">
        <v>80</v>
      </c>
      <c r="H602" s="12" t="s">
        <v>83</v>
      </c>
      <c r="I602" s="12" t="s">
        <v>86</v>
      </c>
      <c r="J602" t="s">
        <v>4165</v>
      </c>
      <c r="K602" s="155" t="s">
        <v>5176</v>
      </c>
      <c r="N602" s="155" t="s">
        <v>5175</v>
      </c>
      <c r="O602" s="155" t="s">
        <v>5176</v>
      </c>
      <c r="Q602" t="s">
        <v>7427</v>
      </c>
      <c r="S602" s="155" t="s">
        <v>7406</v>
      </c>
      <c r="T602" s="170">
        <v>0</v>
      </c>
      <c r="U602" s="155" t="s">
        <v>8434</v>
      </c>
      <c r="V602" s="155" t="s">
        <v>8439</v>
      </c>
      <c r="W602" t="s">
        <v>157</v>
      </c>
      <c r="X602" s="198" t="s">
        <v>80</v>
      </c>
    </row>
    <row r="603" spans="1:26" x14ac:dyDescent="0.35">
      <c r="A603" t="s">
        <v>9103</v>
      </c>
      <c r="B603" t="s">
        <v>86</v>
      </c>
      <c r="C603" s="185">
        <v>27</v>
      </c>
      <c r="D603" s="9">
        <v>813</v>
      </c>
      <c r="E603" s="12" t="s">
        <v>8518</v>
      </c>
      <c r="F603" s="12" t="s">
        <v>44</v>
      </c>
      <c r="G603" s="12" t="s">
        <v>80</v>
      </c>
      <c r="H603" s="12" t="s">
        <v>83</v>
      </c>
      <c r="I603" s="12" t="s">
        <v>86</v>
      </c>
      <c r="J603" t="s">
        <v>4166</v>
      </c>
      <c r="K603" s="155" t="s">
        <v>5178</v>
      </c>
      <c r="N603" s="155" t="s">
        <v>5177</v>
      </c>
      <c r="O603" s="155" t="s">
        <v>5178</v>
      </c>
      <c r="Q603" t="s">
        <v>7427</v>
      </c>
      <c r="S603" s="155" t="s">
        <v>7406</v>
      </c>
      <c r="T603" s="170">
        <v>0</v>
      </c>
      <c r="U603" s="155" t="s">
        <v>8434</v>
      </c>
      <c r="V603" s="155" t="s">
        <v>8439</v>
      </c>
      <c r="W603" t="s">
        <v>157</v>
      </c>
      <c r="X603" s="198" t="s">
        <v>80</v>
      </c>
    </row>
    <row r="604" spans="1:26" x14ac:dyDescent="0.35">
      <c r="A604" t="s">
        <v>9103</v>
      </c>
      <c r="B604" t="s">
        <v>86</v>
      </c>
      <c r="C604" s="185">
        <v>28</v>
      </c>
      <c r="D604" s="9">
        <v>814</v>
      </c>
      <c r="E604" s="12" t="s">
        <v>8518</v>
      </c>
      <c r="F604" s="12" t="s">
        <v>44</v>
      </c>
      <c r="G604" s="12" t="s">
        <v>80</v>
      </c>
      <c r="H604" s="12" t="s">
        <v>83</v>
      </c>
      <c r="I604" s="12" t="s">
        <v>86</v>
      </c>
      <c r="J604" t="s">
        <v>4167</v>
      </c>
      <c r="K604" t="s">
        <v>6843</v>
      </c>
      <c r="N604" s="155" t="s">
        <v>5179</v>
      </c>
      <c r="O604" s="155" t="s">
        <v>5180</v>
      </c>
      <c r="Q604" t="s">
        <v>7427</v>
      </c>
      <c r="S604" s="155" t="s">
        <v>7406</v>
      </c>
      <c r="T604" s="170">
        <v>0</v>
      </c>
      <c r="U604" s="155" t="s">
        <v>8434</v>
      </c>
      <c r="V604" s="155" t="s">
        <v>8439</v>
      </c>
      <c r="W604" t="s">
        <v>195</v>
      </c>
      <c r="X604" s="198" t="s">
        <v>80</v>
      </c>
    </row>
    <row r="605" spans="1:26" x14ac:dyDescent="0.35">
      <c r="A605" t="s">
        <v>9103</v>
      </c>
      <c r="B605" t="s">
        <v>86</v>
      </c>
      <c r="C605" s="185">
        <v>29</v>
      </c>
      <c r="D605" s="9">
        <v>815</v>
      </c>
      <c r="E605" t="str">
        <f>F605&amp;"."&amp;G605&amp;"."&amp;H605&amp;"."&amp;I605&amp;"."&amp;J605</f>
        <v>EXPERIMENT.MEASURED_DATA.SUMMARY.SM_GROWTH.fiber_elongation</v>
      </c>
      <c r="F605" t="s">
        <v>44</v>
      </c>
      <c r="G605" t="s">
        <v>80</v>
      </c>
      <c r="H605" t="s">
        <v>83</v>
      </c>
      <c r="I605" t="s">
        <v>86</v>
      </c>
      <c r="J605" t="s">
        <v>8680</v>
      </c>
      <c r="K605" t="s">
        <v>8682</v>
      </c>
      <c r="L605" t="s">
        <v>6</v>
      </c>
      <c r="M605" t="s">
        <v>6</v>
      </c>
      <c r="N605" t="s">
        <v>8681</v>
      </c>
      <c r="O605" s="11" t="s">
        <v>8682</v>
      </c>
      <c r="Q605" t="s">
        <v>7427</v>
      </c>
      <c r="S605" t="s">
        <v>7406</v>
      </c>
      <c r="T605" s="9">
        <v>0</v>
      </c>
      <c r="U605" t="s">
        <v>8434</v>
      </c>
      <c r="V605" t="s">
        <v>8439</v>
      </c>
      <c r="W605" t="s">
        <v>195</v>
      </c>
      <c r="X605" s="198" t="s">
        <v>80</v>
      </c>
    </row>
    <row r="606" spans="1:26" x14ac:dyDescent="0.35">
      <c r="A606" t="s">
        <v>9103</v>
      </c>
      <c r="B606" t="s">
        <v>86</v>
      </c>
      <c r="C606" s="185">
        <v>30</v>
      </c>
      <c r="D606" s="9">
        <v>816</v>
      </c>
      <c r="E606" s="12" t="s">
        <v>8518</v>
      </c>
      <c r="F606" s="12" t="s">
        <v>44</v>
      </c>
      <c r="G606" s="12" t="s">
        <v>80</v>
      </c>
      <c r="H606" s="12" t="s">
        <v>83</v>
      </c>
      <c r="I606" s="12" t="s">
        <v>86</v>
      </c>
      <c r="J606" t="s">
        <v>4168</v>
      </c>
      <c r="K606" t="s">
        <v>6924</v>
      </c>
      <c r="N606" s="155" t="s">
        <v>5181</v>
      </c>
      <c r="O606" s="155" t="s">
        <v>5182</v>
      </c>
      <c r="Q606" t="s">
        <v>7427</v>
      </c>
      <c r="S606" s="155" t="s">
        <v>7406</v>
      </c>
      <c r="T606" s="170">
        <v>0</v>
      </c>
      <c r="U606" s="155" t="s">
        <v>8434</v>
      </c>
      <c r="V606" s="155" t="s">
        <v>8439</v>
      </c>
      <c r="W606" t="s">
        <v>6306</v>
      </c>
      <c r="X606" s="198" t="s">
        <v>80</v>
      </c>
    </row>
    <row r="607" spans="1:26" x14ac:dyDescent="0.35">
      <c r="A607" t="s">
        <v>9103</v>
      </c>
      <c r="B607" t="s">
        <v>86</v>
      </c>
      <c r="C607" s="185">
        <v>31</v>
      </c>
      <c r="D607" s="9">
        <v>817</v>
      </c>
      <c r="E607" s="12" t="s">
        <v>8518</v>
      </c>
      <c r="F607" s="12" t="s">
        <v>44</v>
      </c>
      <c r="G607" s="12" t="s">
        <v>80</v>
      </c>
      <c r="H607" s="12" t="s">
        <v>83</v>
      </c>
      <c r="I607" s="12" t="s">
        <v>86</v>
      </c>
      <c r="J607" t="s">
        <v>4169</v>
      </c>
      <c r="K607" t="s">
        <v>6856</v>
      </c>
      <c r="N607" s="155" t="s">
        <v>5183</v>
      </c>
      <c r="O607" s="155" t="s">
        <v>5184</v>
      </c>
      <c r="Q607" t="s">
        <v>7427</v>
      </c>
      <c r="S607" s="155" t="s">
        <v>7406</v>
      </c>
      <c r="T607" s="170">
        <v>0</v>
      </c>
      <c r="U607" s="155" t="s">
        <v>8434</v>
      </c>
      <c r="V607" s="155" t="s">
        <v>8439</v>
      </c>
      <c r="W607" t="s">
        <v>6306</v>
      </c>
      <c r="X607" s="198" t="s">
        <v>80</v>
      </c>
    </row>
    <row r="608" spans="1:26" x14ac:dyDescent="0.35">
      <c r="A608" t="s">
        <v>9103</v>
      </c>
      <c r="B608" t="s">
        <v>86</v>
      </c>
      <c r="C608" s="185">
        <v>32</v>
      </c>
      <c r="D608" s="9">
        <v>818</v>
      </c>
      <c r="E608" s="12" t="s">
        <v>8518</v>
      </c>
      <c r="F608" s="12" t="s">
        <v>44</v>
      </c>
      <c r="G608" s="12" t="s">
        <v>80</v>
      </c>
      <c r="H608" s="12" t="s">
        <v>83</v>
      </c>
      <c r="I608" s="12" t="s">
        <v>86</v>
      </c>
      <c r="J608" t="s">
        <v>4170</v>
      </c>
      <c r="K608" t="s">
        <v>6958</v>
      </c>
      <c r="N608" s="155" t="s">
        <v>5185</v>
      </c>
      <c r="O608" s="155" t="s">
        <v>5186</v>
      </c>
      <c r="Q608" t="s">
        <v>7427</v>
      </c>
      <c r="S608" s="155" t="s">
        <v>7406</v>
      </c>
      <c r="T608" s="170">
        <v>0</v>
      </c>
      <c r="U608" s="155" t="s">
        <v>8434</v>
      </c>
      <c r="V608" s="155" t="s">
        <v>8439</v>
      </c>
      <c r="W608" t="s">
        <v>6307</v>
      </c>
      <c r="X608" s="198" t="s">
        <v>80</v>
      </c>
    </row>
    <row r="609" spans="1:24" x14ac:dyDescent="0.35">
      <c r="A609" t="s">
        <v>9103</v>
      </c>
      <c r="B609" t="s">
        <v>86</v>
      </c>
      <c r="C609" s="185">
        <v>33</v>
      </c>
      <c r="D609" s="9">
        <v>819</v>
      </c>
      <c r="E609" s="12" t="s">
        <v>8518</v>
      </c>
      <c r="F609" s="12" t="s">
        <v>44</v>
      </c>
      <c r="G609" s="12" t="s">
        <v>80</v>
      </c>
      <c r="H609" s="12" t="s">
        <v>83</v>
      </c>
      <c r="I609" s="12" t="s">
        <v>86</v>
      </c>
      <c r="J609" t="s">
        <v>4171</v>
      </c>
      <c r="K609" t="s">
        <v>6829</v>
      </c>
      <c r="N609" s="155" t="s">
        <v>5187</v>
      </c>
      <c r="O609" s="155" t="s">
        <v>5188</v>
      </c>
      <c r="Q609" t="s">
        <v>7427</v>
      </c>
      <c r="S609" s="155" t="s">
        <v>7406</v>
      </c>
      <c r="T609" s="170">
        <v>0</v>
      </c>
      <c r="U609" s="155" t="s">
        <v>8434</v>
      </c>
      <c r="V609" s="155" t="s">
        <v>8439</v>
      </c>
      <c r="W609" t="s">
        <v>262</v>
      </c>
      <c r="X609" s="198" t="s">
        <v>80</v>
      </c>
    </row>
    <row r="610" spans="1:24" x14ac:dyDescent="0.35">
      <c r="A610" t="s">
        <v>9103</v>
      </c>
      <c r="B610" t="s">
        <v>86</v>
      </c>
      <c r="C610" s="185">
        <v>34</v>
      </c>
      <c r="D610" s="9">
        <v>820</v>
      </c>
      <c r="E610" s="12" t="s">
        <v>8518</v>
      </c>
      <c r="F610" s="12" t="s">
        <v>44</v>
      </c>
      <c r="G610" s="12" t="s">
        <v>80</v>
      </c>
      <c r="H610" s="12" t="s">
        <v>83</v>
      </c>
      <c r="I610" s="12" t="s">
        <v>86</v>
      </c>
      <c r="J610" t="s">
        <v>4172</v>
      </c>
      <c r="K610" t="s">
        <v>6953</v>
      </c>
      <c r="N610" s="155" t="s">
        <v>5189</v>
      </c>
      <c r="O610" s="155" t="s">
        <v>5190</v>
      </c>
      <c r="Q610" t="s">
        <v>7427</v>
      </c>
      <c r="S610" s="155" t="s">
        <v>7406</v>
      </c>
      <c r="T610" s="170">
        <v>0</v>
      </c>
      <c r="U610" s="155" t="s">
        <v>8434</v>
      </c>
      <c r="V610" s="155" t="s">
        <v>8439</v>
      </c>
      <c r="W610" t="s">
        <v>262</v>
      </c>
      <c r="X610" s="198" t="s">
        <v>80</v>
      </c>
    </row>
    <row r="611" spans="1:24" x14ac:dyDescent="0.35">
      <c r="A611" t="s">
        <v>9103</v>
      </c>
      <c r="B611" t="s">
        <v>86</v>
      </c>
      <c r="C611" s="185">
        <v>35</v>
      </c>
      <c r="D611" s="9">
        <v>821</v>
      </c>
      <c r="E611" s="12" t="s">
        <v>8518</v>
      </c>
      <c r="F611" s="12" t="s">
        <v>44</v>
      </c>
      <c r="G611" s="12" t="s">
        <v>80</v>
      </c>
      <c r="H611" s="12" t="s">
        <v>83</v>
      </c>
      <c r="I611" s="12" t="s">
        <v>86</v>
      </c>
      <c r="J611" t="s">
        <v>4173</v>
      </c>
      <c r="K611" t="s">
        <v>6830</v>
      </c>
      <c r="N611" s="155" t="s">
        <v>5191</v>
      </c>
      <c r="O611" s="155" t="s">
        <v>5192</v>
      </c>
      <c r="Q611" t="s">
        <v>7427</v>
      </c>
      <c r="S611" s="155" t="s">
        <v>7406</v>
      </c>
      <c r="T611" s="170">
        <v>0</v>
      </c>
      <c r="U611" s="155" t="s">
        <v>8434</v>
      </c>
      <c r="V611" s="155" t="s">
        <v>8439</v>
      </c>
      <c r="W611" t="s">
        <v>262</v>
      </c>
      <c r="X611" s="198" t="s">
        <v>80</v>
      </c>
    </row>
    <row r="612" spans="1:24" x14ac:dyDescent="0.35">
      <c r="A612" t="s">
        <v>9103</v>
      </c>
      <c r="B612" t="s">
        <v>86</v>
      </c>
      <c r="C612" s="185">
        <v>36</v>
      </c>
      <c r="D612" s="9">
        <v>822</v>
      </c>
      <c r="E612" s="12" t="s">
        <v>8518</v>
      </c>
      <c r="F612" s="12" t="s">
        <v>44</v>
      </c>
      <c r="G612" s="12" t="s">
        <v>80</v>
      </c>
      <c r="H612" s="12" t="s">
        <v>83</v>
      </c>
      <c r="I612" s="12" t="s">
        <v>86</v>
      </c>
      <c r="J612" t="s">
        <v>4174</v>
      </c>
      <c r="K612" s="155" t="s">
        <v>6836</v>
      </c>
      <c r="N612" s="155" t="s">
        <v>5193</v>
      </c>
      <c r="O612" s="155" t="s">
        <v>5194</v>
      </c>
      <c r="Q612" t="s">
        <v>7427</v>
      </c>
      <c r="S612" s="155" t="s">
        <v>7406</v>
      </c>
      <c r="T612" s="170">
        <v>0</v>
      </c>
      <c r="U612" s="155" t="s">
        <v>8434</v>
      </c>
      <c r="V612" s="155" t="s">
        <v>8439</v>
      </c>
      <c r="W612" t="s">
        <v>262</v>
      </c>
      <c r="X612" s="198" t="s">
        <v>80</v>
      </c>
    </row>
    <row r="613" spans="1:24" x14ac:dyDescent="0.35">
      <c r="A613" t="s">
        <v>9103</v>
      </c>
      <c r="B613" t="s">
        <v>86</v>
      </c>
      <c r="C613" s="185">
        <v>37</v>
      </c>
      <c r="D613" s="9">
        <v>823</v>
      </c>
      <c r="E613" s="12" t="s">
        <v>8518</v>
      </c>
      <c r="F613" s="12" t="s">
        <v>44</v>
      </c>
      <c r="G613" s="12" t="s">
        <v>80</v>
      </c>
      <c r="H613" s="12" t="s">
        <v>83</v>
      </c>
      <c r="I613" s="12" t="s">
        <v>86</v>
      </c>
      <c r="J613" t="s">
        <v>4175</v>
      </c>
      <c r="K613" t="s">
        <v>6954</v>
      </c>
      <c r="N613" s="155" t="s">
        <v>5195</v>
      </c>
      <c r="O613" s="155" t="s">
        <v>5196</v>
      </c>
      <c r="Q613" t="s">
        <v>7427</v>
      </c>
      <c r="S613" s="155" t="s">
        <v>7406</v>
      </c>
      <c r="T613" s="170">
        <v>0</v>
      </c>
      <c r="U613" s="155" t="s">
        <v>8434</v>
      </c>
      <c r="V613" s="155" t="s">
        <v>8439</v>
      </c>
      <c r="W613" t="s">
        <v>262</v>
      </c>
      <c r="X613" s="198" t="s">
        <v>80</v>
      </c>
    </row>
    <row r="614" spans="1:24" x14ac:dyDescent="0.35">
      <c r="A614" t="s">
        <v>9103</v>
      </c>
      <c r="B614" t="s">
        <v>86</v>
      </c>
      <c r="C614" s="185">
        <v>38</v>
      </c>
      <c r="D614" s="9">
        <v>824</v>
      </c>
      <c r="E614" s="12" t="s">
        <v>8518</v>
      </c>
      <c r="F614" s="12" t="s">
        <v>44</v>
      </c>
      <c r="G614" s="12" t="s">
        <v>80</v>
      </c>
      <c r="H614" s="12" t="s">
        <v>83</v>
      </c>
      <c r="I614" s="12" t="s">
        <v>86</v>
      </c>
      <c r="J614" t="s">
        <v>4176</v>
      </c>
      <c r="K614" t="s">
        <v>6961</v>
      </c>
      <c r="N614" s="173" t="s">
        <v>5197</v>
      </c>
      <c r="O614" s="173" t="s">
        <v>5198</v>
      </c>
      <c r="Q614" t="s">
        <v>7427</v>
      </c>
      <c r="S614" s="155" t="s">
        <v>7406</v>
      </c>
      <c r="T614" s="170">
        <v>0</v>
      </c>
      <c r="U614" s="155" t="s">
        <v>8434</v>
      </c>
      <c r="V614" s="155" t="s">
        <v>8439</v>
      </c>
      <c r="W614" t="s">
        <v>262</v>
      </c>
      <c r="X614" s="198" t="s">
        <v>80</v>
      </c>
    </row>
    <row r="615" spans="1:24" x14ac:dyDescent="0.35">
      <c r="A615" t="s">
        <v>9103</v>
      </c>
      <c r="B615" t="s">
        <v>86</v>
      </c>
      <c r="C615" s="185">
        <v>39</v>
      </c>
      <c r="D615" s="9">
        <v>825</v>
      </c>
      <c r="E615" s="12" t="s">
        <v>8518</v>
      </c>
      <c r="F615" s="12" t="s">
        <v>44</v>
      </c>
      <c r="G615" s="12" t="s">
        <v>80</v>
      </c>
      <c r="H615" s="12" t="s">
        <v>83</v>
      </c>
      <c r="I615" s="12" t="s">
        <v>86</v>
      </c>
      <c r="J615" t="s">
        <v>4177</v>
      </c>
      <c r="K615" t="s">
        <v>6923</v>
      </c>
      <c r="N615" s="155" t="s">
        <v>5199</v>
      </c>
      <c r="O615" s="155" t="s">
        <v>5200</v>
      </c>
      <c r="Q615" t="s">
        <v>7427</v>
      </c>
      <c r="S615" s="155" t="s">
        <v>7406</v>
      </c>
      <c r="T615" s="170">
        <v>0</v>
      </c>
      <c r="U615" s="155" t="s">
        <v>8434</v>
      </c>
      <c r="V615" s="155" t="s">
        <v>8439</v>
      </c>
      <c r="W615" t="s">
        <v>262</v>
      </c>
      <c r="X615" s="198" t="s">
        <v>80</v>
      </c>
    </row>
    <row r="616" spans="1:24" x14ac:dyDescent="0.35">
      <c r="A616" t="s">
        <v>9103</v>
      </c>
      <c r="B616" t="s">
        <v>86</v>
      </c>
      <c r="C616" s="185">
        <v>40</v>
      </c>
      <c r="D616" s="9">
        <v>826</v>
      </c>
      <c r="E616" s="12" t="s">
        <v>8518</v>
      </c>
      <c r="F616" s="12" t="s">
        <v>44</v>
      </c>
      <c r="G616" s="12" t="s">
        <v>80</v>
      </c>
      <c r="H616" s="12" t="s">
        <v>83</v>
      </c>
      <c r="I616" s="12" t="s">
        <v>86</v>
      </c>
      <c r="J616" t="s">
        <v>4178</v>
      </c>
      <c r="K616" t="s">
        <v>6855</v>
      </c>
      <c r="N616" s="155" t="s">
        <v>5201</v>
      </c>
      <c r="O616" s="155" t="s">
        <v>5202</v>
      </c>
      <c r="Q616" t="s">
        <v>7427</v>
      </c>
      <c r="S616" s="155" t="s">
        <v>7406</v>
      </c>
      <c r="T616" s="170">
        <v>0</v>
      </c>
      <c r="U616" s="155" t="s">
        <v>8434</v>
      </c>
      <c r="V616" s="155" t="s">
        <v>8439</v>
      </c>
      <c r="W616" t="s">
        <v>262</v>
      </c>
      <c r="X616" s="198" t="s">
        <v>80</v>
      </c>
    </row>
    <row r="617" spans="1:24" x14ac:dyDescent="0.35">
      <c r="A617" t="s">
        <v>9103</v>
      </c>
      <c r="B617" t="s">
        <v>86</v>
      </c>
      <c r="C617" s="185">
        <v>41</v>
      </c>
      <c r="D617" s="9">
        <v>827</v>
      </c>
      <c r="E617" s="12" t="s">
        <v>8518</v>
      </c>
      <c r="F617" s="12" t="s">
        <v>44</v>
      </c>
      <c r="G617" s="12" t="s">
        <v>80</v>
      </c>
      <c r="H617" s="12" t="s">
        <v>83</v>
      </c>
      <c r="I617" s="12" t="s">
        <v>86</v>
      </c>
      <c r="J617" t="s">
        <v>4179</v>
      </c>
      <c r="K617" t="s">
        <v>6934</v>
      </c>
      <c r="N617" s="155" t="s">
        <v>5203</v>
      </c>
      <c r="O617" s="155" t="s">
        <v>5204</v>
      </c>
      <c r="Q617" t="s">
        <v>7427</v>
      </c>
      <c r="S617" s="155" t="s">
        <v>7406</v>
      </c>
      <c r="T617" s="170">
        <v>0</v>
      </c>
      <c r="U617" s="155" t="s">
        <v>8434</v>
      </c>
      <c r="V617" s="155" t="s">
        <v>8439</v>
      </c>
      <c r="W617" t="s">
        <v>262</v>
      </c>
      <c r="X617" s="198" t="s">
        <v>80</v>
      </c>
    </row>
    <row r="618" spans="1:24" x14ac:dyDescent="0.35">
      <c r="A618" t="s">
        <v>9103</v>
      </c>
      <c r="B618" t="s">
        <v>86</v>
      </c>
      <c r="C618" s="185">
        <v>42</v>
      </c>
      <c r="D618" s="9">
        <v>828</v>
      </c>
      <c r="E618" s="12" t="s">
        <v>8518</v>
      </c>
      <c r="F618" s="12" t="s">
        <v>44</v>
      </c>
      <c r="G618" s="12" t="s">
        <v>80</v>
      </c>
      <c r="H618" s="12" t="s">
        <v>83</v>
      </c>
      <c r="I618" s="12" t="s">
        <v>86</v>
      </c>
      <c r="J618" t="s">
        <v>4180</v>
      </c>
      <c r="K618" t="s">
        <v>6960</v>
      </c>
      <c r="N618" s="155" t="s">
        <v>5205</v>
      </c>
      <c r="O618" s="155" t="s">
        <v>5206</v>
      </c>
      <c r="Q618" t="s">
        <v>7427</v>
      </c>
      <c r="S618" s="155" t="s">
        <v>7406</v>
      </c>
      <c r="T618" s="170">
        <v>0</v>
      </c>
      <c r="U618" s="155" t="s">
        <v>8434</v>
      </c>
      <c r="V618" s="155" t="s">
        <v>8439</v>
      </c>
      <c r="W618" t="s">
        <v>262</v>
      </c>
      <c r="X618" s="198" t="s">
        <v>80</v>
      </c>
    </row>
    <row r="619" spans="1:24" x14ac:dyDescent="0.35">
      <c r="A619" t="s">
        <v>9103</v>
      </c>
      <c r="B619" t="s">
        <v>86</v>
      </c>
      <c r="C619" s="185">
        <v>43</v>
      </c>
      <c r="D619" s="9">
        <v>829</v>
      </c>
      <c r="E619" s="12" t="s">
        <v>8518</v>
      </c>
      <c r="F619" s="12" t="s">
        <v>44</v>
      </c>
      <c r="G619" s="12" t="s">
        <v>80</v>
      </c>
      <c r="H619" s="12" t="s">
        <v>83</v>
      </c>
      <c r="I619" s="12" t="s">
        <v>86</v>
      </c>
      <c r="J619" t="s">
        <v>4181</v>
      </c>
      <c r="K619" t="s">
        <v>6936</v>
      </c>
      <c r="N619" s="155" t="s">
        <v>5207</v>
      </c>
      <c r="O619" s="155" t="s">
        <v>5208</v>
      </c>
      <c r="Q619" t="s">
        <v>7427</v>
      </c>
      <c r="S619" s="155" t="s">
        <v>7406</v>
      </c>
      <c r="T619" s="170">
        <v>0</v>
      </c>
      <c r="U619" s="155" t="s">
        <v>8434</v>
      </c>
      <c r="V619" s="155" t="s">
        <v>8439</v>
      </c>
      <c r="W619" t="s">
        <v>262</v>
      </c>
      <c r="X619" s="198" t="s">
        <v>80</v>
      </c>
    </row>
    <row r="620" spans="1:24" x14ac:dyDescent="0.35">
      <c r="A620" t="s">
        <v>9103</v>
      </c>
      <c r="B620" t="s">
        <v>86</v>
      </c>
      <c r="C620" s="185">
        <v>44</v>
      </c>
      <c r="D620" s="9">
        <v>830</v>
      </c>
      <c r="E620" s="12" t="s">
        <v>8518</v>
      </c>
      <c r="F620" s="12" t="s">
        <v>44</v>
      </c>
      <c r="G620" s="12" t="s">
        <v>80</v>
      </c>
      <c r="H620" s="12" t="s">
        <v>83</v>
      </c>
      <c r="I620" s="12" t="s">
        <v>86</v>
      </c>
      <c r="J620" t="s">
        <v>4182</v>
      </c>
      <c r="K620" t="s">
        <v>6945</v>
      </c>
      <c r="N620" s="155" t="s">
        <v>5209</v>
      </c>
      <c r="O620" s="155" t="s">
        <v>5210</v>
      </c>
      <c r="Q620" t="s">
        <v>7427</v>
      </c>
      <c r="S620" s="155" t="s">
        <v>7406</v>
      </c>
      <c r="T620" s="170">
        <v>0</v>
      </c>
      <c r="U620" s="155" t="s">
        <v>8434</v>
      </c>
      <c r="V620" s="155" t="s">
        <v>8439</v>
      </c>
      <c r="W620" t="s">
        <v>262</v>
      </c>
      <c r="X620" s="198" t="s">
        <v>80</v>
      </c>
    </row>
    <row r="621" spans="1:24" x14ac:dyDescent="0.35">
      <c r="A621" t="s">
        <v>9103</v>
      </c>
      <c r="B621" t="s">
        <v>86</v>
      </c>
      <c r="C621" s="185">
        <v>45</v>
      </c>
      <c r="D621" s="9">
        <v>831</v>
      </c>
      <c r="E621" s="12" t="s">
        <v>8518</v>
      </c>
      <c r="F621" s="12" t="s">
        <v>44</v>
      </c>
      <c r="G621" s="12" t="s">
        <v>80</v>
      </c>
      <c r="H621" s="12" t="s">
        <v>83</v>
      </c>
      <c r="I621" s="12" t="s">
        <v>86</v>
      </c>
      <c r="J621" t="s">
        <v>4183</v>
      </c>
      <c r="K621" t="s">
        <v>6858</v>
      </c>
      <c r="N621" s="155" t="s">
        <v>5211</v>
      </c>
      <c r="O621" s="155" t="s">
        <v>5212</v>
      </c>
      <c r="Q621" t="s">
        <v>7427</v>
      </c>
      <c r="S621" s="155" t="s">
        <v>7406</v>
      </c>
      <c r="T621" s="170">
        <v>0</v>
      </c>
      <c r="U621" s="155" t="s">
        <v>8434</v>
      </c>
      <c r="V621" s="155" t="s">
        <v>8439</v>
      </c>
      <c r="W621" t="s">
        <v>262</v>
      </c>
      <c r="X621" s="198" t="s">
        <v>80</v>
      </c>
    </row>
    <row r="622" spans="1:24" x14ac:dyDescent="0.35">
      <c r="A622" t="s">
        <v>9103</v>
      </c>
      <c r="B622" t="s">
        <v>86</v>
      </c>
      <c r="C622" s="185">
        <v>46</v>
      </c>
      <c r="D622" s="9">
        <v>832</v>
      </c>
      <c r="E622" s="12" t="s">
        <v>8518</v>
      </c>
      <c r="F622" s="12" t="s">
        <v>44</v>
      </c>
      <c r="G622" s="12" t="s">
        <v>80</v>
      </c>
      <c r="H622" s="12" t="s">
        <v>83</v>
      </c>
      <c r="I622" s="12" t="s">
        <v>86</v>
      </c>
      <c r="J622" t="s">
        <v>4184</v>
      </c>
      <c r="K622" t="s">
        <v>6955</v>
      </c>
      <c r="N622" s="155" t="s">
        <v>5213</v>
      </c>
      <c r="O622" s="155" t="s">
        <v>5214</v>
      </c>
      <c r="Q622" t="s">
        <v>7427</v>
      </c>
      <c r="S622" s="155" t="s">
        <v>7406</v>
      </c>
      <c r="T622" s="170">
        <v>0</v>
      </c>
      <c r="U622" s="155" t="s">
        <v>8434</v>
      </c>
      <c r="V622" s="155" t="s">
        <v>8439</v>
      </c>
      <c r="W622" t="s">
        <v>262</v>
      </c>
      <c r="X622" s="198" t="s">
        <v>80</v>
      </c>
    </row>
    <row r="623" spans="1:24" x14ac:dyDescent="0.35">
      <c r="A623" t="s">
        <v>9103</v>
      </c>
      <c r="B623" t="s">
        <v>86</v>
      </c>
      <c r="C623" s="185">
        <v>47</v>
      </c>
      <c r="D623" s="9">
        <v>833</v>
      </c>
      <c r="E623" s="12" t="s">
        <v>8518</v>
      </c>
      <c r="F623" s="12" t="s">
        <v>44</v>
      </c>
      <c r="G623" s="12" t="s">
        <v>80</v>
      </c>
      <c r="H623" s="12" t="s">
        <v>83</v>
      </c>
      <c r="I623" s="12" t="s">
        <v>86</v>
      </c>
      <c r="J623" t="s">
        <v>4185</v>
      </c>
      <c r="K623" t="s">
        <v>6859</v>
      </c>
      <c r="N623" s="155" t="s">
        <v>5215</v>
      </c>
      <c r="O623" s="155" t="s">
        <v>5216</v>
      </c>
      <c r="Q623" t="s">
        <v>7427</v>
      </c>
      <c r="S623" s="155" t="s">
        <v>7406</v>
      </c>
      <c r="T623" s="170">
        <v>0</v>
      </c>
      <c r="U623" s="155" t="s">
        <v>8434</v>
      </c>
      <c r="V623" s="155" t="s">
        <v>8439</v>
      </c>
      <c r="W623" t="s">
        <v>262</v>
      </c>
      <c r="X623" s="198" t="s">
        <v>80</v>
      </c>
    </row>
    <row r="624" spans="1:24" x14ac:dyDescent="0.35">
      <c r="A624" t="s">
        <v>9103</v>
      </c>
      <c r="B624" t="s">
        <v>86</v>
      </c>
      <c r="C624" s="185">
        <v>48</v>
      </c>
      <c r="D624" s="9">
        <v>834</v>
      </c>
      <c r="E624" s="12" t="s">
        <v>8518</v>
      </c>
      <c r="F624" s="12" t="s">
        <v>44</v>
      </c>
      <c r="G624" s="12" t="s">
        <v>80</v>
      </c>
      <c r="H624" s="12" t="s">
        <v>83</v>
      </c>
      <c r="I624" s="12" t="s">
        <v>86</v>
      </c>
      <c r="J624" t="s">
        <v>4186</v>
      </c>
      <c r="K624" t="s">
        <v>6959</v>
      </c>
      <c r="N624" s="155" t="s">
        <v>5217</v>
      </c>
      <c r="O624" s="155" t="s">
        <v>5218</v>
      </c>
      <c r="Q624" t="s">
        <v>7427</v>
      </c>
      <c r="S624" s="155" t="s">
        <v>7406</v>
      </c>
      <c r="T624" s="170">
        <v>0</v>
      </c>
      <c r="U624" s="155" t="s">
        <v>8434</v>
      </c>
      <c r="V624" s="155" t="s">
        <v>8439</v>
      </c>
      <c r="W624" t="s">
        <v>262</v>
      </c>
      <c r="X624" s="198" t="s">
        <v>80</v>
      </c>
    </row>
    <row r="625" spans="1:24" x14ac:dyDescent="0.35">
      <c r="A625" t="s">
        <v>9103</v>
      </c>
      <c r="B625" t="s">
        <v>86</v>
      </c>
      <c r="C625" s="185">
        <v>49</v>
      </c>
      <c r="D625" s="9">
        <v>835</v>
      </c>
      <c r="E625" s="12" t="s">
        <v>8518</v>
      </c>
      <c r="F625" s="12" t="s">
        <v>44</v>
      </c>
      <c r="G625" s="12" t="s">
        <v>80</v>
      </c>
      <c r="H625" s="12" t="s">
        <v>83</v>
      </c>
      <c r="I625" s="12" t="s">
        <v>86</v>
      </c>
      <c r="J625" t="s">
        <v>4187</v>
      </c>
      <c r="K625" t="s">
        <v>6950</v>
      </c>
      <c r="N625" s="155" t="s">
        <v>5219</v>
      </c>
      <c r="O625" s="155" t="s">
        <v>5220</v>
      </c>
      <c r="Q625" t="s">
        <v>7427</v>
      </c>
      <c r="S625" s="155" t="s">
        <v>7406</v>
      </c>
      <c r="T625" s="170">
        <v>0</v>
      </c>
      <c r="U625" s="155" t="s">
        <v>8434</v>
      </c>
      <c r="V625" s="155" t="s">
        <v>8439</v>
      </c>
      <c r="W625" t="s">
        <v>6308</v>
      </c>
      <c r="X625" s="198" t="s">
        <v>80</v>
      </c>
    </row>
    <row r="626" spans="1:24" x14ac:dyDescent="0.35">
      <c r="A626" t="s">
        <v>9103</v>
      </c>
      <c r="B626" t="s">
        <v>86</v>
      </c>
      <c r="C626" s="185">
        <v>50</v>
      </c>
      <c r="D626" s="9">
        <v>836</v>
      </c>
      <c r="E626" s="12" t="s">
        <v>8518</v>
      </c>
      <c r="F626" s="12" t="s">
        <v>44</v>
      </c>
      <c r="G626" s="12" t="s">
        <v>80</v>
      </c>
      <c r="H626" s="12" t="s">
        <v>83</v>
      </c>
      <c r="I626" s="12" t="s">
        <v>86</v>
      </c>
      <c r="J626" t="s">
        <v>4188</v>
      </c>
      <c r="K626" t="s">
        <v>6857</v>
      </c>
      <c r="N626" s="155" t="s">
        <v>5221</v>
      </c>
      <c r="O626" s="155" t="s">
        <v>5222</v>
      </c>
      <c r="Q626" t="s">
        <v>7427</v>
      </c>
      <c r="S626" s="155" t="s">
        <v>7406</v>
      </c>
      <c r="T626" s="170">
        <v>0</v>
      </c>
      <c r="U626" s="155" t="s">
        <v>8434</v>
      </c>
      <c r="V626" s="155" t="s">
        <v>8439</v>
      </c>
      <c r="W626" t="s">
        <v>6309</v>
      </c>
      <c r="X626" s="198" t="s">
        <v>80</v>
      </c>
    </row>
    <row r="627" spans="1:24" x14ac:dyDescent="0.35">
      <c r="A627" t="s">
        <v>9103</v>
      </c>
      <c r="B627" t="s">
        <v>86</v>
      </c>
      <c r="C627" s="185">
        <v>51</v>
      </c>
      <c r="D627" s="9">
        <v>837</v>
      </c>
      <c r="E627" s="12" t="s">
        <v>8518</v>
      </c>
      <c r="F627" s="12" t="s">
        <v>44</v>
      </c>
      <c r="G627" s="12" t="s">
        <v>80</v>
      </c>
      <c r="H627" s="12" t="s">
        <v>83</v>
      </c>
      <c r="I627" s="12" t="s">
        <v>86</v>
      </c>
      <c r="J627" t="s">
        <v>4189</v>
      </c>
      <c r="K627" s="155" t="s">
        <v>6831</v>
      </c>
      <c r="N627" s="155" t="s">
        <v>5223</v>
      </c>
      <c r="O627" s="155" t="s">
        <v>5224</v>
      </c>
      <c r="Q627" t="s">
        <v>7427</v>
      </c>
      <c r="S627" s="155" t="s">
        <v>7406</v>
      </c>
      <c r="T627" s="170">
        <v>0</v>
      </c>
      <c r="U627" s="155" t="s">
        <v>8434</v>
      </c>
      <c r="V627" s="155" t="s">
        <v>8439</v>
      </c>
      <c r="W627" t="s">
        <v>139</v>
      </c>
      <c r="X627" s="198" t="s">
        <v>80</v>
      </c>
    </row>
    <row r="628" spans="1:24" x14ac:dyDescent="0.35">
      <c r="A628" t="s">
        <v>9103</v>
      </c>
      <c r="B628" t="s">
        <v>86</v>
      </c>
      <c r="C628" s="185">
        <v>52</v>
      </c>
      <c r="D628" s="9">
        <v>838</v>
      </c>
      <c r="E628" s="12" t="s">
        <v>8518</v>
      </c>
      <c r="F628" s="12" t="s">
        <v>44</v>
      </c>
      <c r="G628" s="12" t="s">
        <v>80</v>
      </c>
      <c r="H628" s="12" t="s">
        <v>83</v>
      </c>
      <c r="I628" s="12" t="s">
        <v>86</v>
      </c>
      <c r="J628" t="s">
        <v>4190</v>
      </c>
      <c r="K628" s="155" t="s">
        <v>6833</v>
      </c>
      <c r="N628" s="155" t="s">
        <v>5225</v>
      </c>
      <c r="O628" s="155" t="s">
        <v>5226</v>
      </c>
      <c r="Q628" t="s">
        <v>7427</v>
      </c>
      <c r="S628" s="155" t="s">
        <v>7406</v>
      </c>
      <c r="T628" s="170">
        <v>0</v>
      </c>
      <c r="U628" s="155" t="s">
        <v>8434</v>
      </c>
      <c r="V628" s="155" t="s">
        <v>8439</v>
      </c>
      <c r="W628" t="s">
        <v>139</v>
      </c>
      <c r="X628" s="198" t="s">
        <v>80</v>
      </c>
    </row>
    <row r="629" spans="1:24" x14ac:dyDescent="0.35">
      <c r="A629" t="s">
        <v>9103</v>
      </c>
      <c r="B629" t="s">
        <v>86</v>
      </c>
      <c r="C629" s="185">
        <v>53</v>
      </c>
      <c r="D629" s="9">
        <v>839</v>
      </c>
      <c r="E629" s="12" t="s">
        <v>8518</v>
      </c>
      <c r="F629" s="12" t="s">
        <v>44</v>
      </c>
      <c r="G629" s="12" t="s">
        <v>80</v>
      </c>
      <c r="H629" s="12" t="s">
        <v>83</v>
      </c>
      <c r="I629" s="12" t="s">
        <v>86</v>
      </c>
      <c r="J629" t="s">
        <v>4191</v>
      </c>
      <c r="K629" s="155" t="s">
        <v>6832</v>
      </c>
      <c r="N629" s="155" t="s">
        <v>5227</v>
      </c>
      <c r="O629" s="155" t="s">
        <v>5228</v>
      </c>
      <c r="Q629" t="s">
        <v>7427</v>
      </c>
      <c r="S629" s="155" t="s">
        <v>7406</v>
      </c>
      <c r="T629" s="170">
        <v>0</v>
      </c>
      <c r="U629" s="155" t="s">
        <v>8434</v>
      </c>
      <c r="V629" s="155" t="s">
        <v>8439</v>
      </c>
      <c r="W629" t="s">
        <v>139</v>
      </c>
      <c r="X629" s="198" t="s">
        <v>80</v>
      </c>
    </row>
    <row r="630" spans="1:24" x14ac:dyDescent="0.35">
      <c r="A630" t="s">
        <v>9103</v>
      </c>
      <c r="B630" t="s">
        <v>86</v>
      </c>
      <c r="C630" s="185">
        <v>54</v>
      </c>
      <c r="D630" s="9">
        <v>840</v>
      </c>
      <c r="E630" s="12" t="s">
        <v>8518</v>
      </c>
      <c r="F630" s="12" t="s">
        <v>44</v>
      </c>
      <c r="G630" s="12" t="s">
        <v>80</v>
      </c>
      <c r="H630" s="12" t="s">
        <v>83</v>
      </c>
      <c r="I630" s="12" t="s">
        <v>86</v>
      </c>
      <c r="J630" t="s">
        <v>4192</v>
      </c>
      <c r="K630" t="s">
        <v>6834</v>
      </c>
      <c r="N630" s="155" t="s">
        <v>5229</v>
      </c>
      <c r="O630" s="155" t="s">
        <v>5230</v>
      </c>
      <c r="Q630" t="s">
        <v>7427</v>
      </c>
      <c r="S630" s="155" t="s">
        <v>7406</v>
      </c>
      <c r="T630" s="170">
        <v>0</v>
      </c>
      <c r="U630" s="155" t="s">
        <v>8434</v>
      </c>
      <c r="V630" s="155" t="s">
        <v>8439</v>
      </c>
      <c r="W630" t="s">
        <v>139</v>
      </c>
      <c r="X630" s="198" t="s">
        <v>80</v>
      </c>
    </row>
    <row r="631" spans="1:24" x14ac:dyDescent="0.35">
      <c r="A631" t="s">
        <v>9103</v>
      </c>
      <c r="B631" t="s">
        <v>86</v>
      </c>
      <c r="C631" s="185">
        <v>55</v>
      </c>
      <c r="D631" s="9">
        <v>841</v>
      </c>
      <c r="E631" s="12" t="s">
        <v>8518</v>
      </c>
      <c r="F631" s="12" t="s">
        <v>44</v>
      </c>
      <c r="G631" s="12" t="s">
        <v>80</v>
      </c>
      <c r="H631" s="12" t="s">
        <v>83</v>
      </c>
      <c r="I631" s="12" t="s">
        <v>86</v>
      </c>
      <c r="J631" t="s">
        <v>4193</v>
      </c>
      <c r="K631" t="s">
        <v>6835</v>
      </c>
      <c r="N631" s="155" t="s">
        <v>5231</v>
      </c>
      <c r="O631" s="155" t="s">
        <v>5232</v>
      </c>
      <c r="Q631" t="s">
        <v>7427</v>
      </c>
      <c r="S631" s="155" t="s">
        <v>7406</v>
      </c>
      <c r="T631" s="170">
        <v>0</v>
      </c>
      <c r="U631" s="155" t="s">
        <v>8434</v>
      </c>
      <c r="V631" s="155" t="s">
        <v>8439</v>
      </c>
      <c r="W631" t="s">
        <v>139</v>
      </c>
      <c r="X631" s="198" t="s">
        <v>80</v>
      </c>
    </row>
    <row r="632" spans="1:24" x14ac:dyDescent="0.35">
      <c r="A632" t="s">
        <v>9103</v>
      </c>
      <c r="B632" t="s">
        <v>86</v>
      </c>
      <c r="C632" s="185">
        <v>56</v>
      </c>
      <c r="D632" s="9">
        <v>842</v>
      </c>
      <c r="E632" s="12" t="s">
        <v>8518</v>
      </c>
      <c r="F632" s="12" t="s">
        <v>44</v>
      </c>
      <c r="G632" s="12" t="s">
        <v>80</v>
      </c>
      <c r="H632" s="12" t="s">
        <v>83</v>
      </c>
      <c r="I632" s="12" t="s">
        <v>86</v>
      </c>
      <c r="J632" t="s">
        <v>4194</v>
      </c>
      <c r="K632" t="s">
        <v>6944</v>
      </c>
      <c r="N632" s="155" t="s">
        <v>5233</v>
      </c>
      <c r="O632" s="155" t="s">
        <v>5234</v>
      </c>
      <c r="Q632" t="s">
        <v>7427</v>
      </c>
      <c r="S632" s="155" t="s">
        <v>7406</v>
      </c>
      <c r="T632" s="170">
        <v>0</v>
      </c>
      <c r="U632" s="155" t="s">
        <v>8434</v>
      </c>
      <c r="V632" s="155" t="s">
        <v>8439</v>
      </c>
      <c r="W632" t="s">
        <v>139</v>
      </c>
      <c r="X632" s="198" t="s">
        <v>80</v>
      </c>
    </row>
    <row r="633" spans="1:24" x14ac:dyDescent="0.35">
      <c r="A633" t="s">
        <v>9103</v>
      </c>
      <c r="B633" t="s">
        <v>86</v>
      </c>
      <c r="C633" s="185">
        <v>57</v>
      </c>
      <c r="D633" s="9">
        <v>843</v>
      </c>
      <c r="E633" s="12" t="s">
        <v>8518</v>
      </c>
      <c r="F633" s="12" t="s">
        <v>44</v>
      </c>
      <c r="G633" s="12" t="s">
        <v>80</v>
      </c>
      <c r="H633" s="12" t="s">
        <v>83</v>
      </c>
      <c r="I633" s="12" t="s">
        <v>86</v>
      </c>
      <c r="J633" t="s">
        <v>4195</v>
      </c>
      <c r="K633" t="s">
        <v>6943</v>
      </c>
      <c r="N633" s="155" t="s">
        <v>5235</v>
      </c>
      <c r="O633" s="155" t="s">
        <v>5236</v>
      </c>
      <c r="Q633" t="s">
        <v>7427</v>
      </c>
      <c r="S633" s="155" t="s">
        <v>7406</v>
      </c>
      <c r="T633" s="170">
        <v>0</v>
      </c>
      <c r="U633" s="155" t="s">
        <v>8434</v>
      </c>
      <c r="V633" s="155" t="s">
        <v>8439</v>
      </c>
      <c r="W633" t="s">
        <v>139</v>
      </c>
      <c r="X633" s="198" t="s">
        <v>80</v>
      </c>
    </row>
    <row r="634" spans="1:24" x14ac:dyDescent="0.35">
      <c r="A634" t="s">
        <v>9103</v>
      </c>
      <c r="B634" t="s">
        <v>86</v>
      </c>
      <c r="C634" s="185">
        <v>58</v>
      </c>
      <c r="D634" s="9">
        <v>844</v>
      </c>
      <c r="E634" s="12" t="s">
        <v>8518</v>
      </c>
      <c r="F634" s="12" t="s">
        <v>44</v>
      </c>
      <c r="G634" s="12" t="s">
        <v>80</v>
      </c>
      <c r="H634" s="12" t="s">
        <v>83</v>
      </c>
      <c r="I634" s="12" t="s">
        <v>86</v>
      </c>
      <c r="J634" t="s">
        <v>4196</v>
      </c>
      <c r="K634" t="s">
        <v>6942</v>
      </c>
      <c r="N634" s="155" t="s">
        <v>5237</v>
      </c>
      <c r="O634" s="155" t="s">
        <v>5238</v>
      </c>
      <c r="Q634" t="s">
        <v>7427</v>
      </c>
      <c r="S634" s="155" t="s">
        <v>7406</v>
      </c>
      <c r="T634" s="170">
        <v>0</v>
      </c>
      <c r="U634" s="155" t="s">
        <v>8434</v>
      </c>
      <c r="V634" s="155" t="s">
        <v>8439</v>
      </c>
      <c r="W634" t="s">
        <v>139</v>
      </c>
      <c r="X634" s="198" t="s">
        <v>80</v>
      </c>
    </row>
    <row r="635" spans="1:24" x14ac:dyDescent="0.35">
      <c r="A635" t="s">
        <v>9103</v>
      </c>
      <c r="B635" t="s">
        <v>86</v>
      </c>
      <c r="C635" s="185">
        <v>59</v>
      </c>
      <c r="D635" s="9">
        <v>845</v>
      </c>
      <c r="E635" s="12" t="s">
        <v>8518</v>
      </c>
      <c r="F635" s="12" t="s">
        <v>44</v>
      </c>
      <c r="G635" s="12" t="s">
        <v>80</v>
      </c>
      <c r="H635" s="12" t="s">
        <v>83</v>
      </c>
      <c r="I635" s="12" t="s">
        <v>86</v>
      </c>
      <c r="J635" t="s">
        <v>4197</v>
      </c>
      <c r="K635" t="s">
        <v>6839</v>
      </c>
      <c r="N635" s="155" t="s">
        <v>5239</v>
      </c>
      <c r="O635" s="155" t="s">
        <v>5240</v>
      </c>
      <c r="Q635" t="s">
        <v>7427</v>
      </c>
      <c r="S635" s="155" t="s">
        <v>7406</v>
      </c>
      <c r="T635" s="170">
        <v>0</v>
      </c>
      <c r="U635" s="155" t="s">
        <v>8434</v>
      </c>
      <c r="V635" s="155" t="s">
        <v>8439</v>
      </c>
      <c r="W635" t="s">
        <v>139</v>
      </c>
      <c r="X635" s="198" t="s">
        <v>80</v>
      </c>
    </row>
    <row r="636" spans="1:24" x14ac:dyDescent="0.35">
      <c r="A636" t="s">
        <v>9103</v>
      </c>
      <c r="B636" t="s">
        <v>86</v>
      </c>
      <c r="C636" s="185">
        <v>60</v>
      </c>
      <c r="D636" s="9">
        <v>846</v>
      </c>
      <c r="E636" s="12" t="s">
        <v>8518</v>
      </c>
      <c r="F636" s="12" t="s">
        <v>44</v>
      </c>
      <c r="G636" s="12" t="s">
        <v>80</v>
      </c>
      <c r="H636" s="12" t="s">
        <v>83</v>
      </c>
      <c r="I636" s="12" t="s">
        <v>86</v>
      </c>
      <c r="J636" t="s">
        <v>4198</v>
      </c>
      <c r="K636" t="s">
        <v>6838</v>
      </c>
      <c r="N636" s="155" t="s">
        <v>5241</v>
      </c>
      <c r="O636" s="155" t="s">
        <v>5242</v>
      </c>
      <c r="Q636" t="s">
        <v>7427</v>
      </c>
      <c r="S636" s="155" t="s">
        <v>7406</v>
      </c>
      <c r="T636" s="170">
        <v>0</v>
      </c>
      <c r="U636" s="155" t="s">
        <v>8434</v>
      </c>
      <c r="V636" s="155" t="s">
        <v>8439</v>
      </c>
      <c r="W636" t="s">
        <v>139</v>
      </c>
      <c r="X636" s="198" t="s">
        <v>80</v>
      </c>
    </row>
    <row r="637" spans="1:24" x14ac:dyDescent="0.35">
      <c r="A637" t="s">
        <v>9103</v>
      </c>
      <c r="B637" t="s">
        <v>86</v>
      </c>
      <c r="C637" s="185">
        <v>61</v>
      </c>
      <c r="D637" s="9">
        <v>847</v>
      </c>
      <c r="E637" s="12" t="s">
        <v>8518</v>
      </c>
      <c r="F637" s="12" t="s">
        <v>44</v>
      </c>
      <c r="G637" s="12" t="s">
        <v>80</v>
      </c>
      <c r="H637" s="12" t="s">
        <v>83</v>
      </c>
      <c r="I637" s="12" t="s">
        <v>86</v>
      </c>
      <c r="J637" t="s">
        <v>4199</v>
      </c>
      <c r="K637" t="s">
        <v>6921</v>
      </c>
      <c r="N637" s="155" t="s">
        <v>5243</v>
      </c>
      <c r="O637" s="155" t="s">
        <v>5244</v>
      </c>
      <c r="Q637" t="s">
        <v>7427</v>
      </c>
      <c r="S637" s="155" t="s">
        <v>7406</v>
      </c>
      <c r="T637" s="170">
        <v>0</v>
      </c>
      <c r="U637" s="155" t="s">
        <v>8434</v>
      </c>
      <c r="V637" s="155" t="s">
        <v>8439</v>
      </c>
      <c r="W637" t="s">
        <v>1871</v>
      </c>
      <c r="X637" s="198" t="s">
        <v>80</v>
      </c>
    </row>
    <row r="638" spans="1:24" x14ac:dyDescent="0.35">
      <c r="A638" t="s">
        <v>9103</v>
      </c>
      <c r="B638" t="s">
        <v>86</v>
      </c>
      <c r="C638" s="185">
        <v>62</v>
      </c>
      <c r="D638" s="9">
        <v>848</v>
      </c>
      <c r="E638" s="12" t="s">
        <v>8518</v>
      </c>
      <c r="F638" s="12" t="s">
        <v>44</v>
      </c>
      <c r="G638" s="12" t="s">
        <v>80</v>
      </c>
      <c r="H638" s="12" t="s">
        <v>83</v>
      </c>
      <c r="I638" s="12" t="s">
        <v>86</v>
      </c>
      <c r="J638" t="s">
        <v>4200</v>
      </c>
      <c r="K638" t="s">
        <v>6957</v>
      </c>
      <c r="N638" s="155" t="s">
        <v>5245</v>
      </c>
      <c r="O638" s="155" t="s">
        <v>5246</v>
      </c>
      <c r="Q638" t="s">
        <v>7427</v>
      </c>
      <c r="S638" s="155" t="s">
        <v>7406</v>
      </c>
      <c r="T638" s="170">
        <v>0</v>
      </c>
      <c r="U638" s="155" t="s">
        <v>8434</v>
      </c>
      <c r="V638" s="155" t="s">
        <v>8439</v>
      </c>
      <c r="W638" t="s">
        <v>6310</v>
      </c>
      <c r="X638" s="198" t="s">
        <v>80</v>
      </c>
    </row>
    <row r="639" spans="1:24" x14ac:dyDescent="0.35">
      <c r="A639" t="s">
        <v>9103</v>
      </c>
      <c r="B639" t="s">
        <v>86</v>
      </c>
      <c r="C639" s="185">
        <v>63</v>
      </c>
      <c r="D639" s="9">
        <v>849</v>
      </c>
      <c r="E639" s="12" t="s">
        <v>8518</v>
      </c>
      <c r="F639" s="12" t="s">
        <v>44</v>
      </c>
      <c r="G639" s="12" t="s">
        <v>80</v>
      </c>
      <c r="H639" s="12" t="s">
        <v>83</v>
      </c>
      <c r="I639" s="12" t="s">
        <v>86</v>
      </c>
      <c r="J639" t="s">
        <v>4201</v>
      </c>
      <c r="K639" t="s">
        <v>6840</v>
      </c>
      <c r="N639" s="155" t="s">
        <v>5247</v>
      </c>
      <c r="O639" s="155" t="s">
        <v>5248</v>
      </c>
      <c r="Q639" t="s">
        <v>7427</v>
      </c>
      <c r="S639" s="153" t="s">
        <v>7406</v>
      </c>
      <c r="T639" s="154">
        <v>0</v>
      </c>
      <c r="U639" s="20" t="s">
        <v>8434</v>
      </c>
      <c r="V639" s="20" t="s">
        <v>8439</v>
      </c>
      <c r="W639" t="s">
        <v>100</v>
      </c>
      <c r="X639" s="198" t="s">
        <v>80</v>
      </c>
    </row>
    <row r="640" spans="1:24" x14ac:dyDescent="0.35">
      <c r="A640" t="s">
        <v>9103</v>
      </c>
      <c r="B640" t="s">
        <v>86</v>
      </c>
      <c r="C640" s="185">
        <v>64</v>
      </c>
      <c r="D640" s="9">
        <v>850</v>
      </c>
      <c r="E640" s="12" t="s">
        <v>8518</v>
      </c>
      <c r="F640" s="12" t="s">
        <v>44</v>
      </c>
      <c r="G640" s="12" t="s">
        <v>80</v>
      </c>
      <c r="H640" s="12" t="s">
        <v>83</v>
      </c>
      <c r="I640" s="12" t="s">
        <v>86</v>
      </c>
      <c r="J640" t="s">
        <v>4202</v>
      </c>
      <c r="K640" t="s">
        <v>6930</v>
      </c>
      <c r="N640" s="155" t="s">
        <v>5249</v>
      </c>
      <c r="O640" s="155" t="s">
        <v>5250</v>
      </c>
      <c r="Q640" t="s">
        <v>7427</v>
      </c>
      <c r="S640" s="153" t="s">
        <v>7406</v>
      </c>
      <c r="T640" s="154">
        <v>0</v>
      </c>
      <c r="U640" s="20" t="s">
        <v>8434</v>
      </c>
      <c r="V640" s="20" t="s">
        <v>8439</v>
      </c>
      <c r="W640" t="s">
        <v>100</v>
      </c>
      <c r="X640" s="198" t="s">
        <v>80</v>
      </c>
    </row>
    <row r="641" spans="1:24" x14ac:dyDescent="0.35">
      <c r="A641" t="s">
        <v>9103</v>
      </c>
      <c r="B641" t="s">
        <v>86</v>
      </c>
      <c r="C641" s="185">
        <v>65</v>
      </c>
      <c r="D641" s="9">
        <v>851</v>
      </c>
      <c r="E641" s="12" t="s">
        <v>8518</v>
      </c>
      <c r="F641" s="12" t="s">
        <v>44</v>
      </c>
      <c r="G641" s="12" t="s">
        <v>80</v>
      </c>
      <c r="H641" s="12" t="s">
        <v>83</v>
      </c>
      <c r="I641" s="12" t="s">
        <v>86</v>
      </c>
      <c r="J641" t="s">
        <v>4203</v>
      </c>
      <c r="K641" t="s">
        <v>6922</v>
      </c>
      <c r="N641" s="155" t="s">
        <v>5251</v>
      </c>
      <c r="O641" s="155" t="s">
        <v>5252</v>
      </c>
      <c r="Q641" t="s">
        <v>7427</v>
      </c>
      <c r="S641" s="153" t="s">
        <v>7406</v>
      </c>
      <c r="T641" s="154">
        <v>0</v>
      </c>
      <c r="U641" s="20" t="s">
        <v>8434</v>
      </c>
      <c r="V641" s="20" t="s">
        <v>8439</v>
      </c>
      <c r="W641" t="s">
        <v>100</v>
      </c>
      <c r="X641" s="198" t="s">
        <v>80</v>
      </c>
    </row>
    <row r="642" spans="1:24" x14ac:dyDescent="0.35">
      <c r="A642" t="s">
        <v>9103</v>
      </c>
      <c r="B642" t="s">
        <v>86</v>
      </c>
      <c r="C642" s="185">
        <v>66</v>
      </c>
      <c r="D642" s="9">
        <v>852</v>
      </c>
      <c r="E642" s="12" t="s">
        <v>8518</v>
      </c>
      <c r="F642" s="12" t="s">
        <v>44</v>
      </c>
      <c r="G642" s="12" t="s">
        <v>80</v>
      </c>
      <c r="H642" s="12" t="s">
        <v>83</v>
      </c>
      <c r="I642" s="12" t="s">
        <v>86</v>
      </c>
      <c r="J642" t="s">
        <v>4204</v>
      </c>
      <c r="K642" t="s">
        <v>6937</v>
      </c>
      <c r="N642" s="155" t="s">
        <v>5253</v>
      </c>
      <c r="O642" s="155" t="s">
        <v>5254</v>
      </c>
      <c r="Q642" t="s">
        <v>7427</v>
      </c>
      <c r="S642" s="153" t="s">
        <v>7406</v>
      </c>
      <c r="T642" s="154">
        <v>0</v>
      </c>
      <c r="U642" s="20" t="s">
        <v>8434</v>
      </c>
      <c r="V642" s="20" t="s">
        <v>8439</v>
      </c>
      <c r="W642" t="s">
        <v>100</v>
      </c>
      <c r="X642" s="198" t="s">
        <v>80</v>
      </c>
    </row>
    <row r="643" spans="1:24" x14ac:dyDescent="0.35">
      <c r="A643" t="s">
        <v>9103</v>
      </c>
      <c r="B643" t="s">
        <v>86</v>
      </c>
      <c r="C643" s="185">
        <v>67</v>
      </c>
      <c r="D643" s="9">
        <v>853</v>
      </c>
      <c r="E643" s="12" t="s">
        <v>8518</v>
      </c>
      <c r="F643" s="12" t="s">
        <v>44</v>
      </c>
      <c r="G643" s="12" t="s">
        <v>80</v>
      </c>
      <c r="H643" s="12" t="s">
        <v>83</v>
      </c>
      <c r="I643" s="12" t="s">
        <v>86</v>
      </c>
      <c r="J643" t="s">
        <v>4205</v>
      </c>
      <c r="K643" t="s">
        <v>6938</v>
      </c>
      <c r="N643" s="155" t="s">
        <v>5255</v>
      </c>
      <c r="O643" s="155" t="s">
        <v>5256</v>
      </c>
      <c r="Q643" t="s">
        <v>7427</v>
      </c>
      <c r="S643" s="153" t="s">
        <v>7406</v>
      </c>
      <c r="T643" s="154">
        <v>0</v>
      </c>
      <c r="U643" s="20" t="s">
        <v>8434</v>
      </c>
      <c r="V643" s="20" t="s">
        <v>8439</v>
      </c>
      <c r="W643" t="s">
        <v>100</v>
      </c>
      <c r="X643" s="198" t="s">
        <v>80</v>
      </c>
    </row>
    <row r="644" spans="1:24" x14ac:dyDescent="0.35">
      <c r="A644" t="s">
        <v>9103</v>
      </c>
      <c r="B644" t="s">
        <v>86</v>
      </c>
      <c r="C644" s="185">
        <v>68</v>
      </c>
      <c r="D644" s="9">
        <v>854</v>
      </c>
      <c r="E644" s="12" t="s">
        <v>8518</v>
      </c>
      <c r="F644" s="12" t="s">
        <v>44</v>
      </c>
      <c r="G644" s="12" t="s">
        <v>80</v>
      </c>
      <c r="H644" s="12" t="s">
        <v>83</v>
      </c>
      <c r="I644" s="12" t="s">
        <v>86</v>
      </c>
      <c r="J644" t="s">
        <v>4206</v>
      </c>
      <c r="K644" t="s">
        <v>6841</v>
      </c>
      <c r="N644" s="155" t="s">
        <v>5257</v>
      </c>
      <c r="O644" s="155" t="s">
        <v>5258</v>
      </c>
      <c r="Q644" t="s">
        <v>7427</v>
      </c>
      <c r="S644" s="153" t="s">
        <v>7406</v>
      </c>
      <c r="T644" s="154">
        <v>0</v>
      </c>
      <c r="U644" s="20" t="s">
        <v>8434</v>
      </c>
      <c r="V644" s="20" t="s">
        <v>8439</v>
      </c>
      <c r="W644" t="s">
        <v>163</v>
      </c>
      <c r="X644" s="198" t="s">
        <v>80</v>
      </c>
    </row>
    <row r="645" spans="1:24" x14ac:dyDescent="0.35">
      <c r="A645" t="s">
        <v>9103</v>
      </c>
      <c r="B645" t="s">
        <v>86</v>
      </c>
      <c r="C645" s="185">
        <v>69</v>
      </c>
      <c r="D645" s="9">
        <v>855</v>
      </c>
      <c r="E645" s="12" t="s">
        <v>8518</v>
      </c>
      <c r="F645" s="12" t="s">
        <v>44</v>
      </c>
      <c r="G645" s="12" t="s">
        <v>80</v>
      </c>
      <c r="H645" s="12" t="s">
        <v>83</v>
      </c>
      <c r="I645" s="12" t="s">
        <v>86</v>
      </c>
      <c r="J645" t="s">
        <v>4207</v>
      </c>
      <c r="K645" t="s">
        <v>6929</v>
      </c>
      <c r="N645" s="155" t="s">
        <v>5259</v>
      </c>
      <c r="O645" s="155" t="s">
        <v>5260</v>
      </c>
      <c r="Q645" t="s">
        <v>7427</v>
      </c>
      <c r="S645" s="153" t="s">
        <v>7406</v>
      </c>
      <c r="T645" s="154">
        <v>0</v>
      </c>
      <c r="U645" s="20" t="s">
        <v>8434</v>
      </c>
      <c r="V645" s="20" t="s">
        <v>8439</v>
      </c>
      <c r="W645" t="s">
        <v>163</v>
      </c>
      <c r="X645" s="198" t="s">
        <v>80</v>
      </c>
    </row>
    <row r="646" spans="1:24" x14ac:dyDescent="0.35">
      <c r="A646" t="s">
        <v>9103</v>
      </c>
      <c r="B646" t="s">
        <v>86</v>
      </c>
      <c r="C646" s="185">
        <v>70</v>
      </c>
      <c r="D646" s="9">
        <v>856</v>
      </c>
      <c r="E646" s="12" t="s">
        <v>8518</v>
      </c>
      <c r="F646" s="12" t="s">
        <v>44</v>
      </c>
      <c r="G646" s="12" t="s">
        <v>80</v>
      </c>
      <c r="H646" s="12" t="s">
        <v>83</v>
      </c>
      <c r="I646" s="12" t="s">
        <v>86</v>
      </c>
      <c r="J646" t="s">
        <v>4208</v>
      </c>
      <c r="K646" t="s">
        <v>6947</v>
      </c>
      <c r="N646" s="155" t="s">
        <v>5261</v>
      </c>
      <c r="O646" s="155" t="s">
        <v>5262</v>
      </c>
      <c r="Q646" t="s">
        <v>7427</v>
      </c>
      <c r="S646" s="153" t="s">
        <v>7406</v>
      </c>
      <c r="T646" s="154">
        <v>0</v>
      </c>
      <c r="U646" s="20" t="s">
        <v>8434</v>
      </c>
      <c r="V646" s="20" t="s">
        <v>8439</v>
      </c>
      <c r="W646" t="s">
        <v>163</v>
      </c>
      <c r="X646" s="198" t="s">
        <v>80</v>
      </c>
    </row>
    <row r="647" spans="1:24" x14ac:dyDescent="0.35">
      <c r="A647" t="s">
        <v>9103</v>
      </c>
      <c r="B647" t="s">
        <v>86</v>
      </c>
      <c r="C647" s="185">
        <v>71</v>
      </c>
      <c r="D647" s="9">
        <v>857</v>
      </c>
      <c r="E647" s="12" t="s">
        <v>8518</v>
      </c>
      <c r="F647" s="12" t="s">
        <v>44</v>
      </c>
      <c r="G647" s="12" t="s">
        <v>80</v>
      </c>
      <c r="H647" s="12" t="s">
        <v>83</v>
      </c>
      <c r="I647" s="12" t="s">
        <v>86</v>
      </c>
      <c r="J647" t="s">
        <v>4209</v>
      </c>
      <c r="K647" t="s">
        <v>6941</v>
      </c>
      <c r="N647" s="81" t="s">
        <v>5263</v>
      </c>
      <c r="O647" s="81" t="s">
        <v>5264</v>
      </c>
      <c r="Q647" t="s">
        <v>7427</v>
      </c>
      <c r="S647" s="153" t="s">
        <v>7406</v>
      </c>
      <c r="T647" s="154">
        <v>0</v>
      </c>
      <c r="U647" s="20" t="s">
        <v>8434</v>
      </c>
      <c r="V647" s="20" t="s">
        <v>8439</v>
      </c>
      <c r="W647" t="s">
        <v>163</v>
      </c>
      <c r="X647" s="198" t="s">
        <v>80</v>
      </c>
    </row>
    <row r="648" spans="1:24" x14ac:dyDescent="0.35">
      <c r="A648" t="s">
        <v>9103</v>
      </c>
      <c r="B648" t="s">
        <v>86</v>
      </c>
      <c r="C648" s="185">
        <v>72</v>
      </c>
      <c r="D648" s="9">
        <v>858</v>
      </c>
      <c r="E648" s="12" t="s">
        <v>8518</v>
      </c>
      <c r="F648" s="12" t="s">
        <v>44</v>
      </c>
      <c r="G648" s="12" t="s">
        <v>80</v>
      </c>
      <c r="H648" s="12" t="s">
        <v>83</v>
      </c>
      <c r="I648" s="12" t="s">
        <v>86</v>
      </c>
      <c r="J648" t="s">
        <v>4210</v>
      </c>
      <c r="K648" t="s">
        <v>6952</v>
      </c>
      <c r="N648" s="155" t="s">
        <v>5265</v>
      </c>
      <c r="O648" s="155" t="s">
        <v>5266</v>
      </c>
      <c r="Q648" t="s">
        <v>7427</v>
      </c>
      <c r="S648" s="153" t="s">
        <v>7406</v>
      </c>
      <c r="T648" s="154">
        <v>0</v>
      </c>
      <c r="U648" s="20" t="s">
        <v>8434</v>
      </c>
      <c r="V648" s="20" t="s">
        <v>8439</v>
      </c>
      <c r="W648" t="s">
        <v>163</v>
      </c>
      <c r="X648" s="198" t="s">
        <v>80</v>
      </c>
    </row>
    <row r="649" spans="1:24" x14ac:dyDescent="0.35">
      <c r="A649" t="s">
        <v>9103</v>
      </c>
      <c r="B649" t="s">
        <v>86</v>
      </c>
      <c r="C649" s="185">
        <v>73</v>
      </c>
      <c r="D649" s="9">
        <v>859</v>
      </c>
      <c r="E649" s="12" t="s">
        <v>8518</v>
      </c>
      <c r="F649" s="12" t="s">
        <v>44</v>
      </c>
      <c r="G649" s="12" t="s">
        <v>80</v>
      </c>
      <c r="H649" s="12" t="s">
        <v>83</v>
      </c>
      <c r="I649" s="12" t="s">
        <v>86</v>
      </c>
      <c r="J649" t="s">
        <v>4211</v>
      </c>
      <c r="K649" t="s">
        <v>6854</v>
      </c>
      <c r="N649" s="155" t="s">
        <v>5267</v>
      </c>
      <c r="O649" s="155" t="s">
        <v>5268</v>
      </c>
      <c r="Q649" t="s">
        <v>7427</v>
      </c>
      <c r="S649" s="155" t="s">
        <v>7406</v>
      </c>
      <c r="T649" s="170">
        <v>0</v>
      </c>
      <c r="U649" s="155" t="s">
        <v>8434</v>
      </c>
      <c r="V649" s="155" t="s">
        <v>8439</v>
      </c>
      <c r="W649" t="s">
        <v>6311</v>
      </c>
      <c r="X649" s="198" t="s">
        <v>80</v>
      </c>
    </row>
    <row r="650" spans="1:24" x14ac:dyDescent="0.35">
      <c r="A650" t="s">
        <v>9103</v>
      </c>
      <c r="B650" t="s">
        <v>86</v>
      </c>
      <c r="C650" s="185">
        <v>74</v>
      </c>
      <c r="D650" s="9">
        <v>860</v>
      </c>
      <c r="E650" s="12" t="s">
        <v>8518</v>
      </c>
      <c r="F650" s="12" t="s">
        <v>44</v>
      </c>
      <c r="G650" s="12" t="s">
        <v>80</v>
      </c>
      <c r="H650" s="12" t="s">
        <v>83</v>
      </c>
      <c r="I650" s="12" t="s">
        <v>86</v>
      </c>
      <c r="J650" t="s">
        <v>4212</v>
      </c>
      <c r="K650" s="155" t="s">
        <v>5270</v>
      </c>
      <c r="N650" s="155" t="s">
        <v>5269</v>
      </c>
      <c r="O650" s="155" t="s">
        <v>5270</v>
      </c>
      <c r="Q650" t="s">
        <v>7427</v>
      </c>
      <c r="S650" s="155" t="s">
        <v>7406</v>
      </c>
      <c r="T650" s="170">
        <v>0</v>
      </c>
      <c r="U650" s="155" t="s">
        <v>8434</v>
      </c>
      <c r="V650" s="155" t="s">
        <v>8439</v>
      </c>
      <c r="W650" t="s">
        <v>157</v>
      </c>
      <c r="X650" s="198" t="s">
        <v>80</v>
      </c>
    </row>
    <row r="651" spans="1:24" x14ac:dyDescent="0.35">
      <c r="A651" t="s">
        <v>9103</v>
      </c>
      <c r="B651" t="s">
        <v>86</v>
      </c>
      <c r="C651" s="185">
        <v>75</v>
      </c>
      <c r="D651" s="9">
        <v>861</v>
      </c>
      <c r="E651" s="12" t="s">
        <v>8518</v>
      </c>
      <c r="F651" s="12" t="s">
        <v>44</v>
      </c>
      <c r="G651" s="12" t="s">
        <v>80</v>
      </c>
      <c r="H651" s="12" t="s">
        <v>83</v>
      </c>
      <c r="I651" s="12" t="s">
        <v>86</v>
      </c>
      <c r="J651" t="s">
        <v>4213</v>
      </c>
      <c r="K651" t="s">
        <v>6946</v>
      </c>
      <c r="N651" s="155" t="s">
        <v>5271</v>
      </c>
      <c r="O651" s="155" t="s">
        <v>5272</v>
      </c>
      <c r="Q651" t="s">
        <v>7427</v>
      </c>
      <c r="S651" s="155" t="s">
        <v>7406</v>
      </c>
      <c r="T651" s="170">
        <v>0</v>
      </c>
      <c r="U651" s="155" t="s">
        <v>8434</v>
      </c>
      <c r="V651" s="155" t="s">
        <v>8439</v>
      </c>
      <c r="W651" t="s">
        <v>157</v>
      </c>
      <c r="X651" s="198" t="s">
        <v>80</v>
      </c>
    </row>
    <row r="652" spans="1:24" x14ac:dyDescent="0.35">
      <c r="A652" t="s">
        <v>9103</v>
      </c>
      <c r="B652" t="s">
        <v>86</v>
      </c>
      <c r="C652" s="185">
        <v>76</v>
      </c>
      <c r="D652" s="9">
        <v>862</v>
      </c>
      <c r="E652" s="12" t="s">
        <v>8518</v>
      </c>
      <c r="F652" s="12" t="s">
        <v>44</v>
      </c>
      <c r="G652" s="12" t="s">
        <v>80</v>
      </c>
      <c r="H652" s="12" t="s">
        <v>83</v>
      </c>
      <c r="I652" s="12" t="s">
        <v>86</v>
      </c>
      <c r="J652" t="s">
        <v>4214</v>
      </c>
      <c r="K652" t="s">
        <v>6847</v>
      </c>
      <c r="N652" s="155" t="s">
        <v>5273</v>
      </c>
      <c r="O652" s="155" t="s">
        <v>5274</v>
      </c>
      <c r="Q652" t="s">
        <v>7427</v>
      </c>
      <c r="S652" s="155" t="s">
        <v>7406</v>
      </c>
      <c r="T652" s="170">
        <v>0</v>
      </c>
      <c r="U652" s="155" t="s">
        <v>8434</v>
      </c>
      <c r="V652" s="155" t="s">
        <v>8439</v>
      </c>
      <c r="W652" t="s">
        <v>195</v>
      </c>
      <c r="X652" s="198" t="s">
        <v>80</v>
      </c>
    </row>
    <row r="653" spans="1:24" x14ac:dyDescent="0.35">
      <c r="A653" t="s">
        <v>9103</v>
      </c>
      <c r="B653" t="s">
        <v>86</v>
      </c>
      <c r="C653" s="185">
        <v>77</v>
      </c>
      <c r="D653" s="9">
        <v>863</v>
      </c>
      <c r="E653" s="12" t="s">
        <v>8518</v>
      </c>
      <c r="F653" s="12" t="s">
        <v>44</v>
      </c>
      <c r="G653" s="12" t="s">
        <v>80</v>
      </c>
      <c r="H653" s="12" t="s">
        <v>83</v>
      </c>
      <c r="I653" s="12" t="s">
        <v>86</v>
      </c>
      <c r="J653" t="s">
        <v>4215</v>
      </c>
      <c r="K653" t="s">
        <v>6846</v>
      </c>
      <c r="N653" s="155" t="s">
        <v>5275</v>
      </c>
      <c r="O653" s="155" t="s">
        <v>5276</v>
      </c>
      <c r="Q653" t="s">
        <v>7427</v>
      </c>
      <c r="S653" s="155" t="s">
        <v>7406</v>
      </c>
      <c r="T653" s="170">
        <v>0</v>
      </c>
      <c r="U653" s="155" t="s">
        <v>8434</v>
      </c>
      <c r="V653" s="155" t="s">
        <v>8439</v>
      </c>
      <c r="W653" t="s">
        <v>195</v>
      </c>
      <c r="X653" s="198" t="s">
        <v>80</v>
      </c>
    </row>
    <row r="654" spans="1:24" x14ac:dyDescent="0.35">
      <c r="A654" t="s">
        <v>9103</v>
      </c>
      <c r="B654" t="s">
        <v>86</v>
      </c>
      <c r="C654" s="185">
        <v>78</v>
      </c>
      <c r="D654" s="9">
        <v>864</v>
      </c>
      <c r="E654" s="12" t="s">
        <v>8518</v>
      </c>
      <c r="F654" s="12" t="s">
        <v>44</v>
      </c>
      <c r="G654" s="12" t="s">
        <v>80</v>
      </c>
      <c r="H654" s="12" t="s">
        <v>83</v>
      </c>
      <c r="I654" s="12" t="s">
        <v>86</v>
      </c>
      <c r="J654" t="s">
        <v>4216</v>
      </c>
      <c r="K654" t="s">
        <v>6925</v>
      </c>
      <c r="N654" s="173" t="s">
        <v>5277</v>
      </c>
      <c r="O654" s="173" t="s">
        <v>5278</v>
      </c>
      <c r="Q654" t="s">
        <v>7427</v>
      </c>
      <c r="S654" s="155" t="s">
        <v>7406</v>
      </c>
      <c r="T654" s="170">
        <v>0</v>
      </c>
      <c r="U654" s="155" t="s">
        <v>8434</v>
      </c>
      <c r="V654" s="155" t="s">
        <v>8439</v>
      </c>
      <c r="W654" t="s">
        <v>6312</v>
      </c>
      <c r="X654" s="198" t="s">
        <v>80</v>
      </c>
    </row>
    <row r="655" spans="1:24" x14ac:dyDescent="0.35">
      <c r="A655" t="s">
        <v>9103</v>
      </c>
      <c r="B655" t="s">
        <v>86</v>
      </c>
      <c r="C655" s="185">
        <v>79</v>
      </c>
      <c r="D655" s="9">
        <v>865</v>
      </c>
      <c r="E655" s="12" t="s">
        <v>8518</v>
      </c>
      <c r="F655" s="12" t="s">
        <v>44</v>
      </c>
      <c r="G655" s="12" t="s">
        <v>80</v>
      </c>
      <c r="H655" s="12" t="s">
        <v>83</v>
      </c>
      <c r="I655" s="12" t="s">
        <v>86</v>
      </c>
      <c r="J655" t="s">
        <v>4217</v>
      </c>
      <c r="K655" t="s">
        <v>6837</v>
      </c>
      <c r="N655" s="173" t="s">
        <v>5279</v>
      </c>
      <c r="O655" s="173" t="s">
        <v>5280</v>
      </c>
      <c r="Q655" t="s">
        <v>7427</v>
      </c>
      <c r="S655" s="155" t="s">
        <v>7406</v>
      </c>
      <c r="T655" s="170">
        <v>0</v>
      </c>
      <c r="U655" s="155" t="s">
        <v>8434</v>
      </c>
      <c r="V655" s="155" t="s">
        <v>8439</v>
      </c>
      <c r="W655" t="s">
        <v>195</v>
      </c>
      <c r="X655" s="198" t="s">
        <v>80</v>
      </c>
    </row>
    <row r="656" spans="1:24" x14ac:dyDescent="0.35">
      <c r="A656" t="s">
        <v>9103</v>
      </c>
      <c r="B656" t="s">
        <v>86</v>
      </c>
      <c r="C656" s="185">
        <v>80</v>
      </c>
      <c r="D656" s="9">
        <v>866</v>
      </c>
      <c r="E656" s="12" t="s">
        <v>8518</v>
      </c>
      <c r="F656" s="12" t="s">
        <v>44</v>
      </c>
      <c r="G656" s="12" t="s">
        <v>80</v>
      </c>
      <c r="H656" s="12" t="s">
        <v>83</v>
      </c>
      <c r="I656" s="12" t="s">
        <v>86</v>
      </c>
      <c r="J656" t="s">
        <v>4218</v>
      </c>
      <c r="K656" t="s">
        <v>6927</v>
      </c>
      <c r="N656" s="173" t="s">
        <v>5281</v>
      </c>
      <c r="O656" s="173" t="s">
        <v>5282</v>
      </c>
      <c r="Q656" t="s">
        <v>7427</v>
      </c>
      <c r="S656" s="155" t="s">
        <v>7406</v>
      </c>
      <c r="T656" s="170">
        <v>0</v>
      </c>
      <c r="U656" s="155" t="s">
        <v>8434</v>
      </c>
      <c r="V656" s="155" t="s">
        <v>8439</v>
      </c>
      <c r="W656" t="s">
        <v>6312</v>
      </c>
      <c r="X656" s="198" t="s">
        <v>80</v>
      </c>
    </row>
    <row r="657" spans="1:24" x14ac:dyDescent="0.35">
      <c r="A657" t="s">
        <v>9103</v>
      </c>
      <c r="B657" t="s">
        <v>86</v>
      </c>
      <c r="C657" s="185">
        <v>81</v>
      </c>
      <c r="D657" s="9">
        <v>867</v>
      </c>
      <c r="E657" s="12" t="s">
        <v>8518</v>
      </c>
      <c r="F657" s="12" t="s">
        <v>44</v>
      </c>
      <c r="G657" s="12" t="s">
        <v>80</v>
      </c>
      <c r="H657" s="12" t="s">
        <v>83</v>
      </c>
      <c r="I657" s="12" t="s">
        <v>86</v>
      </c>
      <c r="J657" t="s">
        <v>4219</v>
      </c>
      <c r="K657" t="s">
        <v>6926</v>
      </c>
      <c r="N657" s="173" t="s">
        <v>5283</v>
      </c>
      <c r="O657" s="173" t="s">
        <v>5284</v>
      </c>
      <c r="Q657" t="s">
        <v>7427</v>
      </c>
      <c r="S657" s="155" t="s">
        <v>7406</v>
      </c>
      <c r="T657" s="170">
        <v>0</v>
      </c>
      <c r="U657" s="155" t="s">
        <v>8434</v>
      </c>
      <c r="V657" s="155" t="s">
        <v>8439</v>
      </c>
      <c r="W657" t="s">
        <v>6312</v>
      </c>
      <c r="X657" s="198" t="s">
        <v>80</v>
      </c>
    </row>
    <row r="658" spans="1:24" x14ac:dyDescent="0.35">
      <c r="A658" t="s">
        <v>9103</v>
      </c>
      <c r="B658" t="s">
        <v>86</v>
      </c>
      <c r="C658" s="185">
        <v>82</v>
      </c>
      <c r="D658" s="9">
        <v>868</v>
      </c>
      <c r="E658" s="12" t="s">
        <v>8518</v>
      </c>
      <c r="F658" s="12" t="s">
        <v>44</v>
      </c>
      <c r="G658" s="12" t="s">
        <v>80</v>
      </c>
      <c r="H658" s="12" t="s">
        <v>83</v>
      </c>
      <c r="I658" s="12" t="s">
        <v>86</v>
      </c>
      <c r="J658" t="s">
        <v>4220</v>
      </c>
      <c r="K658" t="s">
        <v>6928</v>
      </c>
      <c r="N658" s="173" t="s">
        <v>5285</v>
      </c>
      <c r="O658" s="173" t="s">
        <v>5286</v>
      </c>
      <c r="Q658" t="s">
        <v>7427</v>
      </c>
      <c r="S658" s="155" t="s">
        <v>7406</v>
      </c>
      <c r="T658" s="170">
        <v>0</v>
      </c>
      <c r="U658" s="155" t="s">
        <v>8434</v>
      </c>
      <c r="V658" s="155" t="s">
        <v>8439</v>
      </c>
      <c r="W658" t="s">
        <v>6312</v>
      </c>
      <c r="X658" s="198" t="s">
        <v>80</v>
      </c>
    </row>
    <row r="659" spans="1:24" x14ac:dyDescent="0.35">
      <c r="A659" t="s">
        <v>9103</v>
      </c>
      <c r="B659" t="s">
        <v>86</v>
      </c>
      <c r="C659" s="185">
        <v>83</v>
      </c>
      <c r="D659" s="9">
        <v>869</v>
      </c>
      <c r="E659" s="12" t="s">
        <v>8518</v>
      </c>
      <c r="F659" s="12" t="s">
        <v>44</v>
      </c>
      <c r="G659" s="12" t="s">
        <v>80</v>
      </c>
      <c r="H659" s="12" t="s">
        <v>83</v>
      </c>
      <c r="I659" s="12" t="s">
        <v>86</v>
      </c>
      <c r="J659" t="s">
        <v>4221</v>
      </c>
      <c r="K659" t="s">
        <v>6828</v>
      </c>
      <c r="N659" s="155" t="s">
        <v>5287</v>
      </c>
      <c r="O659" s="155" t="s">
        <v>5288</v>
      </c>
      <c r="Q659" t="s">
        <v>7427</v>
      </c>
      <c r="S659" s="155" t="s">
        <v>7406</v>
      </c>
      <c r="T659" s="170">
        <v>0</v>
      </c>
      <c r="U659" s="155" t="s">
        <v>8434</v>
      </c>
      <c r="V659" s="155" t="s">
        <v>8439</v>
      </c>
      <c r="W659" t="s">
        <v>262</v>
      </c>
      <c r="X659" s="198" t="s">
        <v>80</v>
      </c>
    </row>
    <row r="660" spans="1:24" x14ac:dyDescent="0.35">
      <c r="A660" t="s">
        <v>9103</v>
      </c>
      <c r="B660" t="s">
        <v>86</v>
      </c>
      <c r="C660" s="185">
        <v>84</v>
      </c>
      <c r="D660" s="9">
        <v>870</v>
      </c>
      <c r="E660" s="12" t="s">
        <v>8518</v>
      </c>
      <c r="F660" s="12" t="s">
        <v>44</v>
      </c>
      <c r="G660" s="12" t="s">
        <v>80</v>
      </c>
      <c r="H660" s="12" t="s">
        <v>83</v>
      </c>
      <c r="I660" s="12" t="s">
        <v>86</v>
      </c>
      <c r="J660" t="s">
        <v>4222</v>
      </c>
      <c r="K660" t="s">
        <v>6931</v>
      </c>
      <c r="N660" s="155" t="s">
        <v>5289</v>
      </c>
      <c r="O660" s="155" t="s">
        <v>5290</v>
      </c>
      <c r="Q660" t="s">
        <v>7427</v>
      </c>
      <c r="S660" s="155" t="s">
        <v>7406</v>
      </c>
      <c r="T660" s="170">
        <v>0</v>
      </c>
      <c r="U660" s="155" t="s">
        <v>8434</v>
      </c>
      <c r="V660" s="155" t="s">
        <v>8439</v>
      </c>
      <c r="W660" t="s">
        <v>262</v>
      </c>
      <c r="X660" s="198" t="s">
        <v>80</v>
      </c>
    </row>
    <row r="661" spans="1:24" x14ac:dyDescent="0.35">
      <c r="A661" t="s">
        <v>9103</v>
      </c>
      <c r="B661" t="s">
        <v>86</v>
      </c>
      <c r="C661" s="185">
        <v>85</v>
      </c>
      <c r="D661" s="9">
        <v>871</v>
      </c>
      <c r="E661" s="12" t="s">
        <v>8518</v>
      </c>
      <c r="F661" s="12" t="s">
        <v>44</v>
      </c>
      <c r="G661" s="12" t="s">
        <v>80</v>
      </c>
      <c r="H661" s="12" t="s">
        <v>83</v>
      </c>
      <c r="I661" s="12" t="s">
        <v>86</v>
      </c>
      <c r="J661" t="s">
        <v>4223</v>
      </c>
      <c r="K661" t="s">
        <v>6935</v>
      </c>
      <c r="N661" s="173" t="s">
        <v>5291</v>
      </c>
      <c r="O661" s="173" t="s">
        <v>5292</v>
      </c>
      <c r="Q661" t="s">
        <v>7427</v>
      </c>
      <c r="S661" s="155" t="s">
        <v>7406</v>
      </c>
      <c r="T661" s="170">
        <v>0</v>
      </c>
      <c r="U661" s="155" t="s">
        <v>8434</v>
      </c>
      <c r="V661" s="155" t="s">
        <v>8439</v>
      </c>
      <c r="W661" t="s">
        <v>262</v>
      </c>
      <c r="X661" s="198" t="s">
        <v>80</v>
      </c>
    </row>
    <row r="662" spans="1:24" x14ac:dyDescent="0.35">
      <c r="A662" t="s">
        <v>9103</v>
      </c>
      <c r="B662" t="s">
        <v>86</v>
      </c>
      <c r="C662" s="185">
        <v>86</v>
      </c>
      <c r="D662" s="9">
        <v>872</v>
      </c>
      <c r="E662" s="12" t="s">
        <v>8518</v>
      </c>
      <c r="F662" s="12" t="s">
        <v>44</v>
      </c>
      <c r="G662" s="12" t="s">
        <v>80</v>
      </c>
      <c r="H662" s="12" t="s">
        <v>83</v>
      </c>
      <c r="I662" s="12" t="s">
        <v>86</v>
      </c>
      <c r="J662" t="s">
        <v>4224</v>
      </c>
      <c r="K662" t="s">
        <v>6932</v>
      </c>
      <c r="N662" s="155" t="s">
        <v>5293</v>
      </c>
      <c r="O662" s="155" t="s">
        <v>5294</v>
      </c>
      <c r="Q662" t="s">
        <v>7427</v>
      </c>
      <c r="S662" s="155" t="s">
        <v>7406</v>
      </c>
      <c r="T662" s="170">
        <v>0</v>
      </c>
      <c r="U662" s="155" t="s">
        <v>8434</v>
      </c>
      <c r="V662" s="155" t="s">
        <v>8439</v>
      </c>
      <c r="W662" t="s">
        <v>6311</v>
      </c>
      <c r="X662" s="198" t="s">
        <v>80</v>
      </c>
    </row>
    <row r="663" spans="1:24" x14ac:dyDescent="0.35">
      <c r="A663" t="s">
        <v>9103</v>
      </c>
      <c r="B663" t="s">
        <v>86</v>
      </c>
      <c r="C663" s="185">
        <v>87</v>
      </c>
      <c r="D663" s="9">
        <v>873</v>
      </c>
      <c r="E663" s="12" t="s">
        <v>8518</v>
      </c>
      <c r="F663" s="12" t="s">
        <v>44</v>
      </c>
      <c r="G663" s="12" t="s">
        <v>80</v>
      </c>
      <c r="H663" s="12" t="s">
        <v>83</v>
      </c>
      <c r="I663" s="12" t="s">
        <v>86</v>
      </c>
      <c r="J663" t="s">
        <v>4225</v>
      </c>
      <c r="K663" t="s">
        <v>6933</v>
      </c>
      <c r="N663" s="173" t="s">
        <v>5295</v>
      </c>
      <c r="O663" s="173" t="s">
        <v>5296</v>
      </c>
      <c r="Q663" t="s">
        <v>7427</v>
      </c>
      <c r="S663" s="155" t="s">
        <v>7406</v>
      </c>
      <c r="T663" s="170">
        <v>0</v>
      </c>
      <c r="U663" s="155" t="s">
        <v>8434</v>
      </c>
      <c r="V663" s="155" t="s">
        <v>8439</v>
      </c>
      <c r="W663" t="s">
        <v>6311</v>
      </c>
      <c r="X663" s="198" t="s">
        <v>80</v>
      </c>
    </row>
    <row r="664" spans="1:24" s="147" customFormat="1" x14ac:dyDescent="0.35">
      <c r="A664" s="147" t="s">
        <v>9104</v>
      </c>
      <c r="B664" s="147" t="s">
        <v>4226</v>
      </c>
      <c r="C664" s="185">
        <v>0</v>
      </c>
      <c r="D664" s="185">
        <v>0</v>
      </c>
      <c r="E664" s="161"/>
      <c r="F664" s="161"/>
      <c r="G664" s="161"/>
      <c r="H664" s="161"/>
      <c r="I664" s="161"/>
      <c r="J664" s="163" t="s">
        <v>9110</v>
      </c>
      <c r="K664" s="177" t="s">
        <v>2312</v>
      </c>
      <c r="L664" s="162" t="s">
        <v>2120</v>
      </c>
      <c r="M664" s="163" t="s">
        <v>7625</v>
      </c>
      <c r="N664" s="163" t="s">
        <v>9081</v>
      </c>
      <c r="O664" s="163" t="s">
        <v>9096</v>
      </c>
      <c r="P664" s="163" t="s">
        <v>2301</v>
      </c>
      <c r="Q664" s="177" t="s">
        <v>7427</v>
      </c>
      <c r="R664" s="177"/>
      <c r="S664" s="163" t="s">
        <v>7407</v>
      </c>
      <c r="T664" s="178" t="s">
        <v>8433</v>
      </c>
      <c r="U664" s="177" t="s">
        <v>8435</v>
      </c>
      <c r="V664" s="177" t="s">
        <v>8438</v>
      </c>
      <c r="W664" s="147" t="s">
        <v>100</v>
      </c>
      <c r="X664" s="206" t="s">
        <v>54</v>
      </c>
    </row>
    <row r="665" spans="1:24" s="147" customFormat="1" x14ac:dyDescent="0.35">
      <c r="A665" s="147" t="s">
        <v>9104</v>
      </c>
      <c r="B665" s="147" t="s">
        <v>4226</v>
      </c>
      <c r="C665" s="185">
        <v>1</v>
      </c>
      <c r="D665" s="185">
        <v>0</v>
      </c>
      <c r="E665" s="161"/>
      <c r="F665" s="161"/>
      <c r="G665" s="161"/>
      <c r="H665" s="161"/>
      <c r="I665" s="161"/>
      <c r="J665" s="163" t="s">
        <v>9092</v>
      </c>
      <c r="K665" s="177" t="s">
        <v>9080</v>
      </c>
      <c r="L665" s="162" t="s">
        <v>2120</v>
      </c>
      <c r="M665" s="163" t="s">
        <v>7625</v>
      </c>
      <c r="N665" s="163" t="s">
        <v>8983</v>
      </c>
      <c r="O665" s="163" t="s">
        <v>9096</v>
      </c>
      <c r="P665" s="163" t="s">
        <v>2301</v>
      </c>
      <c r="Q665" s="177" t="s">
        <v>7427</v>
      </c>
      <c r="R665" s="177"/>
      <c r="S665" s="163" t="s">
        <v>7407</v>
      </c>
      <c r="T665" s="178" t="s">
        <v>8433</v>
      </c>
      <c r="U665" s="177" t="s">
        <v>8435</v>
      </c>
      <c r="V665" s="177" t="s">
        <v>8438</v>
      </c>
      <c r="W665" s="147" t="s">
        <v>100</v>
      </c>
      <c r="X665" s="206" t="s">
        <v>54</v>
      </c>
    </row>
    <row r="666" spans="1:24" s="147" customFormat="1" x14ac:dyDescent="0.35">
      <c r="A666" s="147" t="s">
        <v>9104</v>
      </c>
      <c r="B666" s="147" t="s">
        <v>4226</v>
      </c>
      <c r="C666" s="185">
        <v>99</v>
      </c>
      <c r="D666" s="185">
        <v>0</v>
      </c>
      <c r="E666" s="161"/>
      <c r="F666" s="161"/>
      <c r="G666" s="161"/>
      <c r="H666" s="161"/>
      <c r="I666" s="161"/>
      <c r="J666" s="147" t="s">
        <v>8677</v>
      </c>
      <c r="K666" s="147" t="s">
        <v>1893</v>
      </c>
      <c r="L666" s="147">
        <v>99</v>
      </c>
      <c r="M666" s="147" t="s">
        <v>6</v>
      </c>
      <c r="N666" s="147" t="s">
        <v>8678</v>
      </c>
      <c r="O666" s="194" t="s">
        <v>8679</v>
      </c>
      <c r="Q666" s="147" t="s">
        <v>7427</v>
      </c>
      <c r="S666" s="147" t="s">
        <v>91</v>
      </c>
      <c r="T666" s="185"/>
      <c r="U666" s="147" t="s">
        <v>8434</v>
      </c>
      <c r="V666" s="147" t="s">
        <v>8439</v>
      </c>
      <c r="W666" s="147" t="s">
        <v>91</v>
      </c>
      <c r="X666" s="206" t="s">
        <v>80</v>
      </c>
    </row>
    <row r="667" spans="1:24" x14ac:dyDescent="0.35">
      <c r="A667" t="s">
        <v>9104</v>
      </c>
      <c r="B667" t="s">
        <v>4226</v>
      </c>
      <c r="C667" s="185">
        <v>7</v>
      </c>
      <c r="D667" s="9">
        <v>874</v>
      </c>
      <c r="E667" s="12" t="s">
        <v>8519</v>
      </c>
      <c r="F667" s="12" t="s">
        <v>44</v>
      </c>
      <c r="G667" s="12" t="s">
        <v>80</v>
      </c>
      <c r="H667" s="12" t="s">
        <v>83</v>
      </c>
      <c r="I667" s="12" t="s">
        <v>8551</v>
      </c>
      <c r="J667" t="s">
        <v>4227</v>
      </c>
      <c r="K667" t="s">
        <v>6979</v>
      </c>
      <c r="N667" s="155" t="s">
        <v>5297</v>
      </c>
      <c r="O667" s="155" t="s">
        <v>5298</v>
      </c>
      <c r="Q667" t="s">
        <v>7427</v>
      </c>
      <c r="S667" s="155" t="s">
        <v>7406</v>
      </c>
      <c r="T667" s="170">
        <v>0</v>
      </c>
      <c r="U667" s="155" t="s">
        <v>8434</v>
      </c>
      <c r="V667" s="155" t="s">
        <v>8439</v>
      </c>
      <c r="W667" t="s">
        <v>262</v>
      </c>
      <c r="X667" s="198" t="s">
        <v>80</v>
      </c>
    </row>
    <row r="668" spans="1:24" x14ac:dyDescent="0.35">
      <c r="A668" t="s">
        <v>9104</v>
      </c>
      <c r="B668" t="s">
        <v>4226</v>
      </c>
      <c r="C668" s="185">
        <v>8</v>
      </c>
      <c r="D668" s="9">
        <v>875</v>
      </c>
      <c r="E668" s="12" t="s">
        <v>8519</v>
      </c>
      <c r="F668" s="12" t="s">
        <v>44</v>
      </c>
      <c r="G668" s="12" t="s">
        <v>80</v>
      </c>
      <c r="H668" s="12" t="s">
        <v>83</v>
      </c>
      <c r="I668" s="12" t="s">
        <v>8551</v>
      </c>
      <c r="J668" t="s">
        <v>4228</v>
      </c>
      <c r="K668" t="s">
        <v>5300</v>
      </c>
      <c r="N668" s="155" t="s">
        <v>5299</v>
      </c>
      <c r="O668" s="155" t="s">
        <v>5300</v>
      </c>
      <c r="Q668" t="s">
        <v>7427</v>
      </c>
      <c r="S668" t="s">
        <v>7407</v>
      </c>
      <c r="T668" s="9">
        <v>0</v>
      </c>
      <c r="U668" t="s">
        <v>8434</v>
      </c>
      <c r="V668" t="s">
        <v>8439</v>
      </c>
      <c r="W668" t="s">
        <v>100</v>
      </c>
      <c r="X668" s="198" t="s">
        <v>80</v>
      </c>
    </row>
    <row r="669" spans="1:24" x14ac:dyDescent="0.35">
      <c r="A669" t="s">
        <v>9104</v>
      </c>
      <c r="B669" t="s">
        <v>4226</v>
      </c>
      <c r="C669" s="185">
        <v>9</v>
      </c>
      <c r="D669" s="9">
        <v>876</v>
      </c>
      <c r="E669" s="12" t="s">
        <v>8519</v>
      </c>
      <c r="F669" s="12" t="s">
        <v>44</v>
      </c>
      <c r="G669" s="12" t="s">
        <v>80</v>
      </c>
      <c r="H669" s="12" t="s">
        <v>83</v>
      </c>
      <c r="I669" s="12" t="s">
        <v>8551</v>
      </c>
      <c r="J669" t="s">
        <v>4229</v>
      </c>
      <c r="K669" t="s">
        <v>6962</v>
      </c>
      <c r="N669" s="155" t="s">
        <v>5301</v>
      </c>
      <c r="O669" s="155" t="s">
        <v>5302</v>
      </c>
      <c r="Q669" t="s">
        <v>7427</v>
      </c>
      <c r="S669" s="155" t="s">
        <v>7406</v>
      </c>
      <c r="T669" s="170">
        <v>0</v>
      </c>
      <c r="U669" s="155" t="s">
        <v>8434</v>
      </c>
      <c r="V669" s="155" t="s">
        <v>8439</v>
      </c>
      <c r="W669" t="s">
        <v>262</v>
      </c>
      <c r="X669" s="198" t="s">
        <v>80</v>
      </c>
    </row>
    <row r="670" spans="1:24" x14ac:dyDescent="0.35">
      <c r="A670" t="s">
        <v>9104</v>
      </c>
      <c r="B670" t="s">
        <v>4226</v>
      </c>
      <c r="C670" s="185">
        <v>10</v>
      </c>
      <c r="D670" s="9">
        <v>877</v>
      </c>
      <c r="E670" s="12" t="s">
        <v>8519</v>
      </c>
      <c r="F670" s="12" t="s">
        <v>44</v>
      </c>
      <c r="G670" s="12" t="s">
        <v>80</v>
      </c>
      <c r="H670" s="12" t="s">
        <v>83</v>
      </c>
      <c r="I670" s="12" t="s">
        <v>8551</v>
      </c>
      <c r="J670" t="s">
        <v>4230</v>
      </c>
      <c r="K670" t="s">
        <v>6964</v>
      </c>
      <c r="N670" s="155" t="s">
        <v>5303</v>
      </c>
      <c r="O670" s="155" t="s">
        <v>5304</v>
      </c>
      <c r="Q670" t="s">
        <v>7427</v>
      </c>
      <c r="S670" s="155" t="s">
        <v>7406</v>
      </c>
      <c r="T670" s="170">
        <v>0</v>
      </c>
      <c r="U670" s="155" t="s">
        <v>8434</v>
      </c>
      <c r="V670" s="155" t="s">
        <v>8439</v>
      </c>
      <c r="W670" t="s">
        <v>262</v>
      </c>
      <c r="X670" s="198" t="s">
        <v>80</v>
      </c>
    </row>
    <row r="671" spans="1:24" x14ac:dyDescent="0.35">
      <c r="A671" t="s">
        <v>9104</v>
      </c>
      <c r="B671" t="s">
        <v>4226</v>
      </c>
      <c r="C671" s="185">
        <v>11</v>
      </c>
      <c r="D671" s="9">
        <v>878</v>
      </c>
      <c r="E671" s="12" t="s">
        <v>8519</v>
      </c>
      <c r="F671" s="12" t="s">
        <v>44</v>
      </c>
      <c r="G671" s="12" t="s">
        <v>80</v>
      </c>
      <c r="H671" s="12" t="s">
        <v>83</v>
      </c>
      <c r="I671" s="12" t="s">
        <v>8551</v>
      </c>
      <c r="J671" t="s">
        <v>4231</v>
      </c>
      <c r="K671" t="s">
        <v>6861</v>
      </c>
      <c r="N671" s="155" t="s">
        <v>5305</v>
      </c>
      <c r="O671" s="155" t="s">
        <v>5306</v>
      </c>
      <c r="Q671" t="s">
        <v>7427</v>
      </c>
      <c r="S671" s="155" t="s">
        <v>7406</v>
      </c>
      <c r="T671" s="170">
        <v>0</v>
      </c>
      <c r="U671" s="155" t="s">
        <v>8434</v>
      </c>
      <c r="V671" s="155" t="s">
        <v>8439</v>
      </c>
      <c r="W671" t="s">
        <v>262</v>
      </c>
      <c r="X671" s="198" t="s">
        <v>80</v>
      </c>
    </row>
    <row r="672" spans="1:24" x14ac:dyDescent="0.35">
      <c r="A672" t="s">
        <v>9104</v>
      </c>
      <c r="B672" t="s">
        <v>4226</v>
      </c>
      <c r="C672" s="185">
        <v>12</v>
      </c>
      <c r="D672" s="9">
        <v>879</v>
      </c>
      <c r="E672" s="12" t="s">
        <v>8519</v>
      </c>
      <c r="F672" s="12" t="s">
        <v>44</v>
      </c>
      <c r="G672" s="12" t="s">
        <v>80</v>
      </c>
      <c r="H672" s="12" t="s">
        <v>83</v>
      </c>
      <c r="I672" s="12" t="s">
        <v>8551</v>
      </c>
      <c r="J672" t="s">
        <v>4232</v>
      </c>
      <c r="K672" t="s">
        <v>6973</v>
      </c>
      <c r="N672" s="155" t="s">
        <v>5307</v>
      </c>
      <c r="O672" s="155" t="s">
        <v>5308</v>
      </c>
      <c r="Q672" t="s">
        <v>7427</v>
      </c>
      <c r="S672" s="155" t="s">
        <v>7406</v>
      </c>
      <c r="T672" s="170">
        <v>0</v>
      </c>
      <c r="U672" s="155" t="s">
        <v>8434</v>
      </c>
      <c r="V672" s="155" t="s">
        <v>8439</v>
      </c>
      <c r="W672" t="s">
        <v>195</v>
      </c>
      <c r="X672" s="198" t="s">
        <v>80</v>
      </c>
    </row>
    <row r="673" spans="1:24" x14ac:dyDescent="0.35">
      <c r="A673" t="s">
        <v>9104</v>
      </c>
      <c r="B673" t="s">
        <v>4226</v>
      </c>
      <c r="C673" s="185">
        <v>13</v>
      </c>
      <c r="D673" s="9">
        <v>880</v>
      </c>
      <c r="E673" s="12" t="s">
        <v>8519</v>
      </c>
      <c r="F673" s="12" t="s">
        <v>44</v>
      </c>
      <c r="G673" s="12" t="s">
        <v>80</v>
      </c>
      <c r="H673" s="12" t="s">
        <v>83</v>
      </c>
      <c r="I673" s="12" t="s">
        <v>8551</v>
      </c>
      <c r="J673" t="s">
        <v>4233</v>
      </c>
      <c r="K673" t="s">
        <v>6965</v>
      </c>
      <c r="N673" s="155" t="s">
        <v>5309</v>
      </c>
      <c r="O673" s="155" t="s">
        <v>5310</v>
      </c>
      <c r="Q673" t="s">
        <v>7427</v>
      </c>
      <c r="S673" s="155" t="s">
        <v>7406</v>
      </c>
      <c r="T673" s="170">
        <v>0</v>
      </c>
      <c r="U673" s="155" t="s">
        <v>8434</v>
      </c>
      <c r="V673" s="155" t="s">
        <v>8439</v>
      </c>
      <c r="W673" t="s">
        <v>262</v>
      </c>
      <c r="X673" s="198" t="s">
        <v>80</v>
      </c>
    </row>
    <row r="674" spans="1:24" x14ac:dyDescent="0.35">
      <c r="A674" t="s">
        <v>9104</v>
      </c>
      <c r="B674" t="s">
        <v>4226</v>
      </c>
      <c r="C674" s="185">
        <v>14</v>
      </c>
      <c r="D674" s="9">
        <v>881</v>
      </c>
      <c r="E674" s="12" t="s">
        <v>8519</v>
      </c>
      <c r="F674" s="12" t="s">
        <v>44</v>
      </c>
      <c r="G674" s="12" t="s">
        <v>80</v>
      </c>
      <c r="H674" s="12" t="s">
        <v>83</v>
      </c>
      <c r="I674" s="12" t="s">
        <v>8551</v>
      </c>
      <c r="J674" t="s">
        <v>4234</v>
      </c>
      <c r="K674" t="s">
        <v>6974</v>
      </c>
      <c r="N674" s="155" t="s">
        <v>5311</v>
      </c>
      <c r="O674" s="155" t="s">
        <v>5312</v>
      </c>
      <c r="Q674" t="s">
        <v>7427</v>
      </c>
      <c r="S674" s="155" t="s">
        <v>7406</v>
      </c>
      <c r="T674" s="170">
        <v>0</v>
      </c>
      <c r="U674" s="155" t="s">
        <v>8434</v>
      </c>
      <c r="V674" s="155" t="s">
        <v>8439</v>
      </c>
      <c r="W674" t="s">
        <v>262</v>
      </c>
      <c r="X674" s="198" t="s">
        <v>80</v>
      </c>
    </row>
    <row r="675" spans="1:24" x14ac:dyDescent="0.35">
      <c r="A675" t="s">
        <v>9104</v>
      </c>
      <c r="B675" t="s">
        <v>4226</v>
      </c>
      <c r="C675" s="185">
        <v>14</v>
      </c>
      <c r="D675" s="9">
        <v>882</v>
      </c>
      <c r="E675" s="12" t="s">
        <v>8519</v>
      </c>
      <c r="F675" s="12" t="s">
        <v>44</v>
      </c>
      <c r="G675" s="12" t="s">
        <v>80</v>
      </c>
      <c r="H675" s="12" t="s">
        <v>83</v>
      </c>
      <c r="I675" s="12" t="s">
        <v>8551</v>
      </c>
      <c r="J675" t="s">
        <v>4235</v>
      </c>
      <c r="K675" t="s">
        <v>6976</v>
      </c>
      <c r="N675" s="155" t="s">
        <v>5313</v>
      </c>
      <c r="O675" s="155" t="s">
        <v>5314</v>
      </c>
      <c r="Q675" t="s">
        <v>7427</v>
      </c>
      <c r="S675" s="155" t="s">
        <v>7406</v>
      </c>
      <c r="T675" s="170">
        <v>0</v>
      </c>
      <c r="U675" s="155" t="s">
        <v>8434</v>
      </c>
      <c r="V675" s="155" t="s">
        <v>8439</v>
      </c>
      <c r="W675" t="s">
        <v>262</v>
      </c>
      <c r="X675" s="198" t="s">
        <v>80</v>
      </c>
    </row>
    <row r="676" spans="1:24" x14ac:dyDescent="0.35">
      <c r="A676" t="s">
        <v>9104</v>
      </c>
      <c r="B676" t="s">
        <v>4226</v>
      </c>
      <c r="C676" s="185">
        <v>10</v>
      </c>
      <c r="D676" s="9">
        <v>883</v>
      </c>
      <c r="E676" s="12" t="s">
        <v>8519</v>
      </c>
      <c r="F676" s="12" t="s">
        <v>44</v>
      </c>
      <c r="G676" s="12" t="s">
        <v>80</v>
      </c>
      <c r="H676" s="12" t="s">
        <v>83</v>
      </c>
      <c r="I676" s="12" t="s">
        <v>8551</v>
      </c>
      <c r="J676" t="s">
        <v>4236</v>
      </c>
      <c r="K676" t="s">
        <v>6963</v>
      </c>
      <c r="N676" s="155" t="s">
        <v>5315</v>
      </c>
      <c r="O676" s="155" t="s">
        <v>5316</v>
      </c>
      <c r="Q676" t="s">
        <v>7427</v>
      </c>
      <c r="S676" s="155" t="s">
        <v>7406</v>
      </c>
      <c r="T676" s="170">
        <v>0</v>
      </c>
      <c r="U676" s="155" t="s">
        <v>8434</v>
      </c>
      <c r="V676" s="155" t="s">
        <v>8439</v>
      </c>
      <c r="W676" t="s">
        <v>262</v>
      </c>
      <c r="X676" s="198" t="s">
        <v>80</v>
      </c>
    </row>
    <row r="677" spans="1:24" x14ac:dyDescent="0.35">
      <c r="A677" t="s">
        <v>9104</v>
      </c>
      <c r="B677" t="s">
        <v>4226</v>
      </c>
      <c r="C677" s="185">
        <v>11</v>
      </c>
      <c r="D677" s="9">
        <v>884</v>
      </c>
      <c r="E677" s="12" t="s">
        <v>8519</v>
      </c>
      <c r="F677" s="12" t="s">
        <v>44</v>
      </c>
      <c r="G677" s="12" t="s">
        <v>80</v>
      </c>
      <c r="H677" s="12" t="s">
        <v>83</v>
      </c>
      <c r="I677" s="12" t="s">
        <v>8551</v>
      </c>
      <c r="J677" t="s">
        <v>4237</v>
      </c>
      <c r="K677" t="s">
        <v>6860</v>
      </c>
      <c r="N677" s="155" t="s">
        <v>5317</v>
      </c>
      <c r="O677" s="155" t="s">
        <v>5318</v>
      </c>
      <c r="Q677" t="s">
        <v>7427</v>
      </c>
      <c r="S677" s="155" t="s">
        <v>7406</v>
      </c>
      <c r="T677" s="170">
        <v>0</v>
      </c>
      <c r="U677" s="155" t="s">
        <v>8434</v>
      </c>
      <c r="V677" s="155" t="s">
        <v>8439</v>
      </c>
      <c r="W677" t="s">
        <v>262</v>
      </c>
      <c r="X677" s="198" t="s">
        <v>80</v>
      </c>
    </row>
    <row r="678" spans="1:24" x14ac:dyDescent="0.35">
      <c r="A678" t="s">
        <v>9104</v>
      </c>
      <c r="B678" t="s">
        <v>4226</v>
      </c>
      <c r="C678" s="185">
        <v>14</v>
      </c>
      <c r="D678" s="9">
        <v>885</v>
      </c>
      <c r="E678" s="12" t="s">
        <v>8519</v>
      </c>
      <c r="F678" s="12" t="s">
        <v>44</v>
      </c>
      <c r="G678" s="12" t="s">
        <v>80</v>
      </c>
      <c r="H678" s="12" t="s">
        <v>83</v>
      </c>
      <c r="I678" s="12" t="s">
        <v>8551</v>
      </c>
      <c r="J678" t="s">
        <v>4238</v>
      </c>
      <c r="K678" t="s">
        <v>6975</v>
      </c>
      <c r="N678" s="155" t="s">
        <v>5319</v>
      </c>
      <c r="O678" s="155" t="s">
        <v>5320</v>
      </c>
      <c r="Q678" t="s">
        <v>7427</v>
      </c>
      <c r="S678" s="155" t="s">
        <v>7406</v>
      </c>
      <c r="T678" s="170">
        <v>0</v>
      </c>
      <c r="U678" s="155" t="s">
        <v>8434</v>
      </c>
      <c r="V678" s="155" t="s">
        <v>8439</v>
      </c>
      <c r="W678" t="s">
        <v>262</v>
      </c>
      <c r="X678" s="198" t="s">
        <v>80</v>
      </c>
    </row>
    <row r="679" spans="1:24" x14ac:dyDescent="0.35">
      <c r="A679" t="s">
        <v>9104</v>
      </c>
      <c r="B679" t="s">
        <v>4226</v>
      </c>
      <c r="C679" s="185">
        <v>15</v>
      </c>
      <c r="D679" s="9">
        <v>886</v>
      </c>
      <c r="E679" s="12" t="s">
        <v>8519</v>
      </c>
      <c r="F679" s="12" t="s">
        <v>44</v>
      </c>
      <c r="G679" s="12" t="s">
        <v>80</v>
      </c>
      <c r="H679" s="12" t="s">
        <v>83</v>
      </c>
      <c r="I679" s="12" t="s">
        <v>8551</v>
      </c>
      <c r="J679" t="s">
        <v>4239</v>
      </c>
      <c r="K679" t="s">
        <v>6972</v>
      </c>
      <c r="N679" s="155" t="s">
        <v>5321</v>
      </c>
      <c r="O679" s="155" t="s">
        <v>5322</v>
      </c>
      <c r="Q679" t="s">
        <v>7427</v>
      </c>
      <c r="S679" s="155" t="s">
        <v>7406</v>
      </c>
      <c r="T679" s="170">
        <v>0</v>
      </c>
      <c r="U679" s="155" t="s">
        <v>8434</v>
      </c>
      <c r="V679" s="155" t="s">
        <v>8439</v>
      </c>
      <c r="W679" t="s">
        <v>165</v>
      </c>
      <c r="X679" s="198" t="s">
        <v>80</v>
      </c>
    </row>
    <row r="680" spans="1:24" x14ac:dyDescent="0.35">
      <c r="A680" t="s">
        <v>9104</v>
      </c>
      <c r="B680" t="s">
        <v>4226</v>
      </c>
      <c r="C680" s="185">
        <v>16</v>
      </c>
      <c r="D680" s="9">
        <v>887</v>
      </c>
      <c r="E680" s="12" t="s">
        <v>8519</v>
      </c>
      <c r="F680" s="12" t="s">
        <v>44</v>
      </c>
      <c r="G680" s="12" t="s">
        <v>80</v>
      </c>
      <c r="H680" s="12" t="s">
        <v>83</v>
      </c>
      <c r="I680" s="12" t="s">
        <v>8551</v>
      </c>
      <c r="J680" t="s">
        <v>4240</v>
      </c>
      <c r="K680" s="155" t="s">
        <v>6971</v>
      </c>
      <c r="N680" s="155" t="s">
        <v>5323</v>
      </c>
      <c r="O680" s="155" t="s">
        <v>5324</v>
      </c>
      <c r="Q680" t="s">
        <v>7427</v>
      </c>
      <c r="S680" s="155" t="s">
        <v>7406</v>
      </c>
      <c r="T680" s="170">
        <v>0</v>
      </c>
      <c r="U680" s="155" t="s">
        <v>8434</v>
      </c>
      <c r="V680" s="155" t="s">
        <v>8439</v>
      </c>
      <c r="W680" t="s">
        <v>262</v>
      </c>
      <c r="X680" s="198" t="s">
        <v>80</v>
      </c>
    </row>
    <row r="681" spans="1:24" x14ac:dyDescent="0.35">
      <c r="A681" t="s">
        <v>9104</v>
      </c>
      <c r="B681" t="s">
        <v>4226</v>
      </c>
      <c r="C681" s="185">
        <v>17</v>
      </c>
      <c r="D681" s="9">
        <v>888</v>
      </c>
      <c r="E681" s="12" t="s">
        <v>8519</v>
      </c>
      <c r="F681" s="12" t="s">
        <v>44</v>
      </c>
      <c r="G681" s="12" t="s">
        <v>80</v>
      </c>
      <c r="H681" s="12" t="s">
        <v>83</v>
      </c>
      <c r="I681" s="12" t="s">
        <v>8551</v>
      </c>
      <c r="J681" t="s">
        <v>4241</v>
      </c>
      <c r="K681" s="155" t="s">
        <v>6862</v>
      </c>
      <c r="N681" s="155" t="s">
        <v>5325</v>
      </c>
      <c r="O681" s="155" t="s">
        <v>5326</v>
      </c>
      <c r="Q681" t="s">
        <v>7427</v>
      </c>
      <c r="S681" s="155" t="s">
        <v>7406</v>
      </c>
      <c r="T681" s="170">
        <v>0</v>
      </c>
      <c r="U681" s="155" t="s">
        <v>8434</v>
      </c>
      <c r="V681" s="155" t="s">
        <v>8439</v>
      </c>
      <c r="W681" t="s">
        <v>262</v>
      </c>
      <c r="X681" s="198" t="s">
        <v>80</v>
      </c>
    </row>
    <row r="682" spans="1:24" x14ac:dyDescent="0.35">
      <c r="A682" t="s">
        <v>9104</v>
      </c>
      <c r="B682" t="s">
        <v>4226</v>
      </c>
      <c r="C682" s="185">
        <v>18</v>
      </c>
      <c r="D682" s="9">
        <v>889</v>
      </c>
      <c r="E682" s="12" t="s">
        <v>8519</v>
      </c>
      <c r="F682" s="12" t="s">
        <v>44</v>
      </c>
      <c r="G682" s="12" t="s">
        <v>80</v>
      </c>
      <c r="H682" s="12" t="s">
        <v>83</v>
      </c>
      <c r="I682" s="12" t="s">
        <v>8551</v>
      </c>
      <c r="J682" t="s">
        <v>4242</v>
      </c>
      <c r="K682" s="155" t="s">
        <v>6863</v>
      </c>
      <c r="N682" s="155" t="s">
        <v>5327</v>
      </c>
      <c r="O682" s="155" t="s">
        <v>5328</v>
      </c>
      <c r="Q682" t="s">
        <v>7427</v>
      </c>
      <c r="S682" s="155" t="s">
        <v>7406</v>
      </c>
      <c r="T682" s="170">
        <v>0</v>
      </c>
      <c r="U682" s="155" t="s">
        <v>8434</v>
      </c>
      <c r="V682" s="155" t="s">
        <v>8439</v>
      </c>
      <c r="W682" t="s">
        <v>262</v>
      </c>
      <c r="X682" s="198" t="s">
        <v>80</v>
      </c>
    </row>
    <row r="683" spans="1:24" x14ac:dyDescent="0.35">
      <c r="A683" t="s">
        <v>9104</v>
      </c>
      <c r="B683" t="s">
        <v>4226</v>
      </c>
      <c r="C683" s="185">
        <v>19</v>
      </c>
      <c r="D683" s="9">
        <v>890</v>
      </c>
      <c r="E683" s="12" t="s">
        <v>8519</v>
      </c>
      <c r="F683" s="12" t="s">
        <v>44</v>
      </c>
      <c r="G683" s="12" t="s">
        <v>80</v>
      </c>
      <c r="H683" s="12" t="s">
        <v>83</v>
      </c>
      <c r="I683" s="12" t="s">
        <v>8551</v>
      </c>
      <c r="J683" t="s">
        <v>4243</v>
      </c>
      <c r="K683" t="s">
        <v>6977</v>
      </c>
      <c r="N683" s="155" t="s">
        <v>5329</v>
      </c>
      <c r="O683" s="155" t="s">
        <v>5330</v>
      </c>
      <c r="Q683" t="s">
        <v>7427</v>
      </c>
      <c r="S683" s="155" t="s">
        <v>7406</v>
      </c>
      <c r="T683" s="170">
        <v>0</v>
      </c>
      <c r="U683" s="155" t="s">
        <v>8434</v>
      </c>
      <c r="V683" s="155" t="s">
        <v>8439</v>
      </c>
      <c r="W683" t="s">
        <v>195</v>
      </c>
      <c r="X683" s="198" t="s">
        <v>80</v>
      </c>
    </row>
    <row r="684" spans="1:24" x14ac:dyDescent="0.35">
      <c r="A684" t="s">
        <v>9104</v>
      </c>
      <c r="B684" t="s">
        <v>4226</v>
      </c>
      <c r="C684" s="185">
        <v>20</v>
      </c>
      <c r="D684" s="9">
        <v>891</v>
      </c>
      <c r="E684" s="12" t="s">
        <v>8519</v>
      </c>
      <c r="F684" s="12" t="s">
        <v>44</v>
      </c>
      <c r="G684" s="12" t="s">
        <v>80</v>
      </c>
      <c r="H684" s="12" t="s">
        <v>83</v>
      </c>
      <c r="I684" s="12" t="s">
        <v>8551</v>
      </c>
      <c r="J684" t="s">
        <v>4244</v>
      </c>
      <c r="K684" t="s">
        <v>6966</v>
      </c>
      <c r="N684" s="155" t="s">
        <v>5331</v>
      </c>
      <c r="O684" s="155" t="s">
        <v>5332</v>
      </c>
      <c r="Q684" t="s">
        <v>7427</v>
      </c>
      <c r="S684" s="155" t="s">
        <v>7406</v>
      </c>
      <c r="T684" s="170">
        <v>0</v>
      </c>
      <c r="U684" s="155" t="s">
        <v>8434</v>
      </c>
      <c r="V684" s="155" t="s">
        <v>8439</v>
      </c>
      <c r="W684" t="s">
        <v>262</v>
      </c>
      <c r="X684" s="198" t="s">
        <v>80</v>
      </c>
    </row>
    <row r="685" spans="1:24" x14ac:dyDescent="0.35">
      <c r="A685" t="s">
        <v>9104</v>
      </c>
      <c r="B685" t="s">
        <v>4226</v>
      </c>
      <c r="C685" s="185">
        <v>21</v>
      </c>
      <c r="D685" s="9">
        <v>892</v>
      </c>
      <c r="E685" s="12" t="s">
        <v>8519</v>
      </c>
      <c r="F685" s="12" t="s">
        <v>44</v>
      </c>
      <c r="G685" s="12" t="s">
        <v>80</v>
      </c>
      <c r="H685" s="12" t="s">
        <v>83</v>
      </c>
      <c r="I685" s="12" t="s">
        <v>8551</v>
      </c>
      <c r="J685" t="s">
        <v>4245</v>
      </c>
      <c r="K685" t="s">
        <v>6967</v>
      </c>
      <c r="N685" s="155" t="s">
        <v>5333</v>
      </c>
      <c r="O685" s="155" t="s">
        <v>5334</v>
      </c>
      <c r="Q685" t="s">
        <v>7427</v>
      </c>
      <c r="S685" s="155" t="s">
        <v>7406</v>
      </c>
      <c r="T685" s="170">
        <v>0</v>
      </c>
      <c r="U685" s="155" t="s">
        <v>8434</v>
      </c>
      <c r="V685" s="155" t="s">
        <v>8439</v>
      </c>
      <c r="W685" t="s">
        <v>262</v>
      </c>
      <c r="X685" s="198" t="s">
        <v>80</v>
      </c>
    </row>
    <row r="686" spans="1:24" x14ac:dyDescent="0.35">
      <c r="A686" t="s">
        <v>9104</v>
      </c>
      <c r="B686" t="s">
        <v>4226</v>
      </c>
      <c r="C686" s="185">
        <v>22</v>
      </c>
      <c r="D686" s="9">
        <v>893</v>
      </c>
      <c r="E686" s="12" t="s">
        <v>8519</v>
      </c>
      <c r="F686" s="12" t="s">
        <v>44</v>
      </c>
      <c r="G686" s="12" t="s">
        <v>80</v>
      </c>
      <c r="H686" s="12" t="s">
        <v>83</v>
      </c>
      <c r="I686" s="12" t="s">
        <v>8551</v>
      </c>
      <c r="J686" t="s">
        <v>4246</v>
      </c>
      <c r="K686" t="s">
        <v>6864</v>
      </c>
      <c r="N686" s="155" t="s">
        <v>5335</v>
      </c>
      <c r="O686" s="155" t="s">
        <v>5336</v>
      </c>
      <c r="Q686" t="s">
        <v>7427</v>
      </c>
      <c r="S686" s="155" t="s">
        <v>7406</v>
      </c>
      <c r="T686" s="170">
        <v>0</v>
      </c>
      <c r="U686" s="155" t="s">
        <v>8434</v>
      </c>
      <c r="V686" s="155" t="s">
        <v>8439</v>
      </c>
      <c r="W686" t="s">
        <v>262</v>
      </c>
      <c r="X686" s="198" t="s">
        <v>80</v>
      </c>
    </row>
    <row r="687" spans="1:24" x14ac:dyDescent="0.35">
      <c r="A687" t="s">
        <v>9104</v>
      </c>
      <c r="B687" t="s">
        <v>4226</v>
      </c>
      <c r="C687" s="185">
        <v>23</v>
      </c>
      <c r="D687" s="9">
        <v>894</v>
      </c>
      <c r="E687" s="12" t="s">
        <v>8519</v>
      </c>
      <c r="F687" s="12" t="s">
        <v>44</v>
      </c>
      <c r="G687" s="12" t="s">
        <v>80</v>
      </c>
      <c r="H687" s="12" t="s">
        <v>83</v>
      </c>
      <c r="I687" s="12" t="s">
        <v>8551</v>
      </c>
      <c r="J687" t="s">
        <v>4247</v>
      </c>
      <c r="K687" t="s">
        <v>6978</v>
      </c>
      <c r="N687" s="155" t="s">
        <v>5337</v>
      </c>
      <c r="O687" s="155" t="s">
        <v>5338</v>
      </c>
      <c r="Q687" t="s">
        <v>7427</v>
      </c>
      <c r="S687" s="155" t="s">
        <v>7406</v>
      </c>
      <c r="T687" s="170">
        <v>0</v>
      </c>
      <c r="U687" s="155" t="s">
        <v>8434</v>
      </c>
      <c r="V687" s="155" t="s">
        <v>8439</v>
      </c>
      <c r="W687" t="s">
        <v>195</v>
      </c>
      <c r="X687" s="198" t="s">
        <v>80</v>
      </c>
    </row>
    <row r="688" spans="1:24" x14ac:dyDescent="0.35">
      <c r="A688" t="s">
        <v>9104</v>
      </c>
      <c r="B688" t="s">
        <v>4226</v>
      </c>
      <c r="C688" s="185">
        <v>24</v>
      </c>
      <c r="D688" s="9">
        <v>895</v>
      </c>
      <c r="E688" s="12" t="s">
        <v>8519</v>
      </c>
      <c r="F688" s="12" t="s">
        <v>44</v>
      </c>
      <c r="G688" s="12" t="s">
        <v>80</v>
      </c>
      <c r="H688" s="12" t="s">
        <v>83</v>
      </c>
      <c r="I688" s="12" t="s">
        <v>8551</v>
      </c>
      <c r="J688" t="s">
        <v>4248</v>
      </c>
      <c r="K688" t="s">
        <v>6968</v>
      </c>
      <c r="N688" s="155" t="s">
        <v>5339</v>
      </c>
      <c r="O688" s="155" t="s">
        <v>5340</v>
      </c>
      <c r="Q688" t="s">
        <v>7427</v>
      </c>
      <c r="S688" s="155" t="s">
        <v>7406</v>
      </c>
      <c r="T688" s="170">
        <v>0</v>
      </c>
      <c r="U688" s="155" t="s">
        <v>8434</v>
      </c>
      <c r="V688" s="155" t="s">
        <v>8439</v>
      </c>
      <c r="W688" t="s">
        <v>262</v>
      </c>
      <c r="X688" s="198" t="s">
        <v>80</v>
      </c>
    </row>
    <row r="689" spans="1:24" x14ac:dyDescent="0.35">
      <c r="A689" t="s">
        <v>9104</v>
      </c>
      <c r="B689" t="s">
        <v>4226</v>
      </c>
      <c r="C689" s="185">
        <v>25</v>
      </c>
      <c r="D689" s="9">
        <v>896</v>
      </c>
      <c r="E689" s="12" t="s">
        <v>8519</v>
      </c>
      <c r="F689" s="12" t="s">
        <v>44</v>
      </c>
      <c r="G689" s="12" t="s">
        <v>80</v>
      </c>
      <c r="H689" s="12" t="s">
        <v>83</v>
      </c>
      <c r="I689" s="12" t="s">
        <v>8551</v>
      </c>
      <c r="J689" t="s">
        <v>4249</v>
      </c>
      <c r="K689" t="s">
        <v>6970</v>
      </c>
      <c r="N689" s="155" t="s">
        <v>5341</v>
      </c>
      <c r="O689" s="155" t="s">
        <v>5342</v>
      </c>
      <c r="Q689" t="s">
        <v>7427</v>
      </c>
      <c r="S689" s="155" t="s">
        <v>7406</v>
      </c>
      <c r="T689" s="170">
        <v>0</v>
      </c>
      <c r="U689" s="155" t="s">
        <v>8434</v>
      </c>
      <c r="V689" s="155" t="s">
        <v>8439</v>
      </c>
      <c r="W689" t="s">
        <v>262</v>
      </c>
      <c r="X689" s="198" t="s">
        <v>80</v>
      </c>
    </row>
    <row r="690" spans="1:24" x14ac:dyDescent="0.35">
      <c r="A690" t="s">
        <v>9104</v>
      </c>
      <c r="B690" t="s">
        <v>4226</v>
      </c>
      <c r="C690" s="185">
        <v>25</v>
      </c>
      <c r="D690" s="9">
        <v>897</v>
      </c>
      <c r="E690" s="12" t="s">
        <v>8519</v>
      </c>
      <c r="F690" s="12" t="s">
        <v>44</v>
      </c>
      <c r="G690" s="12" t="s">
        <v>80</v>
      </c>
      <c r="H690" s="12" t="s">
        <v>83</v>
      </c>
      <c r="I690" s="12" t="s">
        <v>8551</v>
      </c>
      <c r="J690" t="s">
        <v>4250</v>
      </c>
      <c r="K690" t="s">
        <v>6969</v>
      </c>
      <c r="N690" s="155" t="s">
        <v>5343</v>
      </c>
      <c r="O690" s="155" t="s">
        <v>5344</v>
      </c>
      <c r="Q690" t="s">
        <v>7427</v>
      </c>
      <c r="S690" s="155" t="s">
        <v>7406</v>
      </c>
      <c r="T690" s="170">
        <v>0</v>
      </c>
      <c r="U690" s="155" t="s">
        <v>8434</v>
      </c>
      <c r="V690" s="155" t="s">
        <v>8439</v>
      </c>
      <c r="W690" t="s">
        <v>262</v>
      </c>
      <c r="X690" s="198" t="s">
        <v>80</v>
      </c>
    </row>
    <row r="691" spans="1:24" x14ac:dyDescent="0.35">
      <c r="A691" t="s">
        <v>9104</v>
      </c>
      <c r="B691" t="s">
        <v>4226</v>
      </c>
      <c r="C691" s="185">
        <v>26</v>
      </c>
      <c r="D691" s="9">
        <v>898</v>
      </c>
      <c r="E691" s="12" t="s">
        <v>8519</v>
      </c>
      <c r="F691" s="12" t="s">
        <v>44</v>
      </c>
      <c r="G691" s="12" t="s">
        <v>80</v>
      </c>
      <c r="H691" s="12" t="s">
        <v>83</v>
      </c>
      <c r="I691" s="12" t="s">
        <v>8551</v>
      </c>
      <c r="J691" t="s">
        <v>4251</v>
      </c>
      <c r="K691" t="s">
        <v>6865</v>
      </c>
      <c r="N691" s="155" t="s">
        <v>5345</v>
      </c>
      <c r="O691" s="155" t="s">
        <v>5346</v>
      </c>
      <c r="Q691" t="s">
        <v>7427</v>
      </c>
      <c r="S691" s="155" t="s">
        <v>7406</v>
      </c>
      <c r="T691" s="170">
        <v>0</v>
      </c>
      <c r="U691" s="155" t="s">
        <v>8434</v>
      </c>
      <c r="V691" s="155" t="s">
        <v>8439</v>
      </c>
      <c r="W691" t="s">
        <v>262</v>
      </c>
      <c r="X691" s="198" t="s">
        <v>80</v>
      </c>
    </row>
    <row r="692" spans="1:24" x14ac:dyDescent="0.35">
      <c r="A692" t="s">
        <v>9104</v>
      </c>
      <c r="B692" t="s">
        <v>4226</v>
      </c>
      <c r="C692" s="185">
        <v>27</v>
      </c>
      <c r="D692" s="9">
        <v>899</v>
      </c>
      <c r="E692" s="12" t="s">
        <v>8519</v>
      </c>
      <c r="F692" s="12" t="s">
        <v>44</v>
      </c>
      <c r="G692" s="12" t="s">
        <v>80</v>
      </c>
      <c r="H692" s="12" t="s">
        <v>83</v>
      </c>
      <c r="I692" s="12" t="s">
        <v>8551</v>
      </c>
      <c r="J692" t="s">
        <v>4252</v>
      </c>
      <c r="K692" t="s">
        <v>6866</v>
      </c>
      <c r="N692" s="155" t="s">
        <v>5347</v>
      </c>
      <c r="O692" s="155" t="s">
        <v>5348</v>
      </c>
      <c r="Q692" t="s">
        <v>7427</v>
      </c>
      <c r="S692" s="155" t="s">
        <v>7406</v>
      </c>
      <c r="T692" s="170">
        <v>0</v>
      </c>
      <c r="U692" s="155" t="s">
        <v>8434</v>
      </c>
      <c r="V692" s="155" t="s">
        <v>8439</v>
      </c>
      <c r="W692" t="s">
        <v>262</v>
      </c>
      <c r="X692" s="198" t="s">
        <v>80</v>
      </c>
    </row>
    <row r="693" spans="1:24" x14ac:dyDescent="0.35">
      <c r="B693" t="s">
        <v>4268</v>
      </c>
      <c r="C693" s="185">
        <v>-99</v>
      </c>
      <c r="D693" s="9">
        <v>914</v>
      </c>
      <c r="E693" s="12" t="s">
        <v>8520</v>
      </c>
      <c r="F693" s="12" t="s">
        <v>44</v>
      </c>
      <c r="G693" s="12" t="s">
        <v>80</v>
      </c>
      <c r="H693" s="12" t="s">
        <v>83</v>
      </c>
      <c r="I693" s="12" t="s">
        <v>8552</v>
      </c>
      <c r="J693" t="s">
        <v>4269</v>
      </c>
      <c r="K693" t="s">
        <v>6988</v>
      </c>
      <c r="N693" s="155" t="s">
        <v>5376</v>
      </c>
      <c r="O693" s="155" t="s">
        <v>5377</v>
      </c>
      <c r="Q693" t="s">
        <v>7427</v>
      </c>
      <c r="S693" s="155" t="s">
        <v>7406</v>
      </c>
      <c r="T693" s="170">
        <v>0</v>
      </c>
      <c r="U693" s="155" t="s">
        <v>8434</v>
      </c>
      <c r="V693" s="155" t="s">
        <v>8439</v>
      </c>
      <c r="W693" t="s">
        <v>262</v>
      </c>
      <c r="X693" s="198" t="s">
        <v>80</v>
      </c>
    </row>
    <row r="694" spans="1:24" x14ac:dyDescent="0.35">
      <c r="B694" t="s">
        <v>4268</v>
      </c>
      <c r="C694" s="185">
        <v>-99</v>
      </c>
      <c r="D694" s="9">
        <v>915</v>
      </c>
      <c r="E694" s="12" t="s">
        <v>8520</v>
      </c>
      <c r="F694" s="12" t="s">
        <v>44</v>
      </c>
      <c r="G694" s="12" t="s">
        <v>80</v>
      </c>
      <c r="H694" s="12" t="s">
        <v>83</v>
      </c>
      <c r="I694" s="12" t="s">
        <v>8552</v>
      </c>
      <c r="J694" t="s">
        <v>4270</v>
      </c>
      <c r="K694" t="s">
        <v>6986</v>
      </c>
      <c r="N694" s="155" t="s">
        <v>5378</v>
      </c>
      <c r="O694" s="155" t="s">
        <v>5379</v>
      </c>
      <c r="Q694" t="s">
        <v>7427</v>
      </c>
      <c r="S694" s="155" t="s">
        <v>7406</v>
      </c>
      <c r="T694" s="170">
        <v>0</v>
      </c>
      <c r="U694" s="155" t="s">
        <v>8434</v>
      </c>
      <c r="V694" s="155" t="s">
        <v>8439</v>
      </c>
      <c r="W694" t="s">
        <v>262</v>
      </c>
      <c r="X694" s="198" t="s">
        <v>80</v>
      </c>
    </row>
    <row r="695" spans="1:24" x14ac:dyDescent="0.35">
      <c r="B695" t="s">
        <v>4268</v>
      </c>
      <c r="C695" s="185">
        <v>-99</v>
      </c>
      <c r="D695" s="9">
        <v>916</v>
      </c>
      <c r="E695" s="12" t="s">
        <v>8520</v>
      </c>
      <c r="F695" s="12" t="s">
        <v>44</v>
      </c>
      <c r="G695" s="12" t="s">
        <v>80</v>
      </c>
      <c r="H695" s="12" t="s">
        <v>83</v>
      </c>
      <c r="I695" s="12" t="s">
        <v>8552</v>
      </c>
      <c r="J695" t="s">
        <v>4271</v>
      </c>
      <c r="K695" s="155" t="s">
        <v>6984</v>
      </c>
      <c r="N695" s="155" t="s">
        <v>5380</v>
      </c>
      <c r="O695" s="155" t="s">
        <v>5381</v>
      </c>
      <c r="Q695" t="s">
        <v>7427</v>
      </c>
      <c r="S695" s="155" t="s">
        <v>7406</v>
      </c>
      <c r="T695" s="170">
        <v>0</v>
      </c>
      <c r="U695" s="155" t="s">
        <v>8434</v>
      </c>
      <c r="V695" s="155" t="s">
        <v>8439</v>
      </c>
      <c r="W695" t="s">
        <v>262</v>
      </c>
      <c r="X695" s="198" t="s">
        <v>80</v>
      </c>
    </row>
    <row r="696" spans="1:24" x14ac:dyDescent="0.35">
      <c r="B696" t="s">
        <v>4268</v>
      </c>
      <c r="C696" s="185">
        <v>-99</v>
      </c>
      <c r="D696" s="9">
        <v>917</v>
      </c>
      <c r="E696" s="12" t="s">
        <v>8520</v>
      </c>
      <c r="F696" s="12" t="s">
        <v>44</v>
      </c>
      <c r="G696" s="12" t="s">
        <v>80</v>
      </c>
      <c r="H696" s="12" t="s">
        <v>83</v>
      </c>
      <c r="I696" s="12" t="s">
        <v>8552</v>
      </c>
      <c r="J696" t="s">
        <v>4272</v>
      </c>
      <c r="K696" s="155" t="s">
        <v>6867</v>
      </c>
      <c r="N696" s="155" t="s">
        <v>5382</v>
      </c>
      <c r="O696" s="155" t="s">
        <v>5383</v>
      </c>
      <c r="Q696" t="s">
        <v>7427</v>
      </c>
      <c r="S696" s="155" t="s">
        <v>7406</v>
      </c>
      <c r="T696" s="170">
        <v>0</v>
      </c>
      <c r="U696" s="155" t="s">
        <v>8434</v>
      </c>
      <c r="V696" s="155" t="s">
        <v>8439</v>
      </c>
      <c r="W696" t="s">
        <v>262</v>
      </c>
      <c r="X696" s="198" t="s">
        <v>80</v>
      </c>
    </row>
    <row r="697" spans="1:24" x14ac:dyDescent="0.35">
      <c r="B697" t="s">
        <v>4268</v>
      </c>
      <c r="C697" s="185">
        <v>-99</v>
      </c>
      <c r="D697" s="9">
        <v>918</v>
      </c>
      <c r="E697" s="12" t="s">
        <v>8520</v>
      </c>
      <c r="F697" s="12" t="s">
        <v>44</v>
      </c>
      <c r="G697" s="12" t="s">
        <v>80</v>
      </c>
      <c r="H697" s="12" t="s">
        <v>83</v>
      </c>
      <c r="I697" s="12" t="s">
        <v>8552</v>
      </c>
      <c r="J697" t="s">
        <v>4273</v>
      </c>
      <c r="K697" t="s">
        <v>6985</v>
      </c>
      <c r="N697" s="155" t="s">
        <v>5384</v>
      </c>
      <c r="O697" s="155" t="s">
        <v>5385</v>
      </c>
      <c r="Q697" t="s">
        <v>7427</v>
      </c>
      <c r="S697" s="155" t="s">
        <v>7406</v>
      </c>
      <c r="T697" s="170">
        <v>0</v>
      </c>
      <c r="U697" s="155" t="s">
        <v>8434</v>
      </c>
      <c r="V697" s="155" t="s">
        <v>8439</v>
      </c>
      <c r="W697" t="s">
        <v>262</v>
      </c>
      <c r="X697" s="198" t="s">
        <v>80</v>
      </c>
    </row>
    <row r="698" spans="1:24" x14ac:dyDescent="0.35">
      <c r="B698" t="s">
        <v>4268</v>
      </c>
      <c r="C698" s="185">
        <v>-99</v>
      </c>
      <c r="D698" s="9">
        <v>919</v>
      </c>
      <c r="E698" s="12" t="s">
        <v>8520</v>
      </c>
      <c r="F698" s="12" t="s">
        <v>44</v>
      </c>
      <c r="G698" s="12" t="s">
        <v>80</v>
      </c>
      <c r="H698" s="12" t="s">
        <v>83</v>
      </c>
      <c r="I698" s="12" t="s">
        <v>8552</v>
      </c>
      <c r="J698" t="s">
        <v>4274</v>
      </c>
      <c r="K698" t="s">
        <v>6987</v>
      </c>
      <c r="N698" s="155" t="s">
        <v>5386</v>
      </c>
      <c r="O698" s="155" t="s">
        <v>5387</v>
      </c>
      <c r="Q698" t="s">
        <v>7427</v>
      </c>
      <c r="S698" s="155" t="s">
        <v>7406</v>
      </c>
      <c r="T698" s="170">
        <v>0</v>
      </c>
      <c r="U698" s="155" t="s">
        <v>8434</v>
      </c>
      <c r="V698" s="155" t="s">
        <v>8439</v>
      </c>
      <c r="W698" t="s">
        <v>262</v>
      </c>
      <c r="X698" s="198" t="s">
        <v>80</v>
      </c>
    </row>
    <row r="699" spans="1:24" x14ac:dyDescent="0.35">
      <c r="B699" t="s">
        <v>4268</v>
      </c>
      <c r="C699" s="185">
        <v>-99</v>
      </c>
      <c r="D699" s="9">
        <v>920</v>
      </c>
      <c r="E699" s="12" t="s">
        <v>8520</v>
      </c>
      <c r="F699" s="12" t="s">
        <v>44</v>
      </c>
      <c r="G699" s="12" t="s">
        <v>80</v>
      </c>
      <c r="H699" s="12" t="s">
        <v>83</v>
      </c>
      <c r="I699" s="12" t="s">
        <v>8552</v>
      </c>
      <c r="J699" t="s">
        <v>4275</v>
      </c>
      <c r="K699" t="s">
        <v>6989</v>
      </c>
      <c r="N699" s="155" t="s">
        <v>5388</v>
      </c>
      <c r="O699" s="155" t="s">
        <v>5389</v>
      </c>
      <c r="Q699" t="s">
        <v>7427</v>
      </c>
      <c r="S699" s="155" t="s">
        <v>7406</v>
      </c>
      <c r="T699" s="170">
        <v>0</v>
      </c>
      <c r="U699" s="155" t="s">
        <v>8434</v>
      </c>
      <c r="V699" s="155" t="s">
        <v>8439</v>
      </c>
      <c r="W699" t="s">
        <v>6313</v>
      </c>
      <c r="X699" s="198" t="s">
        <v>80</v>
      </c>
    </row>
    <row r="700" spans="1:24" s="147" customFormat="1" x14ac:dyDescent="0.35">
      <c r="A700" s="147" t="s">
        <v>9108</v>
      </c>
      <c r="B700" s="147" t="s">
        <v>4253</v>
      </c>
      <c r="C700" s="185">
        <v>0</v>
      </c>
      <c r="D700" s="185">
        <v>0</v>
      </c>
      <c r="E700" s="161"/>
      <c r="F700" s="161"/>
      <c r="G700" s="161"/>
      <c r="H700" s="161"/>
      <c r="I700" s="161"/>
      <c r="J700" s="163" t="s">
        <v>9119</v>
      </c>
      <c r="K700" s="177" t="s">
        <v>2312</v>
      </c>
      <c r="L700" s="162" t="s">
        <v>2120</v>
      </c>
      <c r="M700" s="163" t="s">
        <v>7625</v>
      </c>
      <c r="N700" s="163" t="s">
        <v>9081</v>
      </c>
      <c r="O700" s="163" t="s">
        <v>9096</v>
      </c>
      <c r="P700" s="163" t="s">
        <v>2301</v>
      </c>
      <c r="Q700" s="177" t="s">
        <v>7427</v>
      </c>
      <c r="R700" s="177"/>
      <c r="S700" s="163" t="s">
        <v>7407</v>
      </c>
      <c r="T700" s="178" t="s">
        <v>8433</v>
      </c>
      <c r="U700" s="177" t="s">
        <v>8435</v>
      </c>
      <c r="V700" s="177" t="s">
        <v>8438</v>
      </c>
      <c r="W700" s="147" t="s">
        <v>100</v>
      </c>
      <c r="X700" s="206" t="s">
        <v>54</v>
      </c>
    </row>
    <row r="701" spans="1:24" s="147" customFormat="1" x14ac:dyDescent="0.35">
      <c r="A701" s="147" t="s">
        <v>9108</v>
      </c>
      <c r="B701" s="147" t="s">
        <v>4253</v>
      </c>
      <c r="C701" s="185">
        <v>1</v>
      </c>
      <c r="D701" s="185">
        <v>0</v>
      </c>
      <c r="E701" s="161"/>
      <c r="F701" s="161"/>
      <c r="G701" s="161"/>
      <c r="H701" s="161"/>
      <c r="I701" s="161"/>
      <c r="J701" s="163" t="s">
        <v>9120</v>
      </c>
      <c r="K701" s="177" t="s">
        <v>9080</v>
      </c>
      <c r="L701" s="162" t="s">
        <v>2120</v>
      </c>
      <c r="M701" s="163" t="s">
        <v>7625</v>
      </c>
      <c r="N701" s="163" t="s">
        <v>8983</v>
      </c>
      <c r="O701" s="163" t="s">
        <v>9096</v>
      </c>
      <c r="P701" s="163" t="s">
        <v>2301</v>
      </c>
      <c r="Q701" s="177" t="s">
        <v>7427</v>
      </c>
      <c r="R701" s="177"/>
      <c r="S701" s="163" t="s">
        <v>7407</v>
      </c>
      <c r="T701" s="178" t="s">
        <v>8433</v>
      </c>
      <c r="U701" s="177" t="s">
        <v>8435</v>
      </c>
      <c r="V701" s="177" t="s">
        <v>8438</v>
      </c>
      <c r="W701" s="147" t="s">
        <v>100</v>
      </c>
      <c r="X701" s="206" t="s">
        <v>54</v>
      </c>
    </row>
    <row r="702" spans="1:24" s="147" customFormat="1" x14ac:dyDescent="0.35">
      <c r="A702" s="147" t="s">
        <v>9108</v>
      </c>
      <c r="B702" s="147" t="s">
        <v>4253</v>
      </c>
      <c r="C702" s="185">
        <v>99</v>
      </c>
      <c r="D702" s="185">
        <v>0</v>
      </c>
      <c r="E702" s="161"/>
      <c r="F702" s="161"/>
      <c r="G702" s="161"/>
      <c r="H702" s="161"/>
      <c r="I702" s="161"/>
      <c r="J702" s="147" t="s">
        <v>8677</v>
      </c>
      <c r="K702" s="147" t="s">
        <v>1893</v>
      </c>
      <c r="L702" s="147">
        <v>99</v>
      </c>
      <c r="M702" s="147" t="s">
        <v>6</v>
      </c>
      <c r="N702" s="147" t="s">
        <v>8678</v>
      </c>
      <c r="O702" s="194" t="s">
        <v>8679</v>
      </c>
      <c r="Q702" s="147" t="s">
        <v>7427</v>
      </c>
      <c r="S702" s="147" t="s">
        <v>91</v>
      </c>
      <c r="T702" s="185"/>
      <c r="U702" s="147" t="s">
        <v>8434</v>
      </c>
      <c r="V702" s="147" t="s">
        <v>8439</v>
      </c>
      <c r="W702" s="147" t="s">
        <v>91</v>
      </c>
      <c r="X702" s="206" t="s">
        <v>80</v>
      </c>
    </row>
    <row r="703" spans="1:24" x14ac:dyDescent="0.35">
      <c r="A703" t="s">
        <v>9108</v>
      </c>
      <c r="B703" t="s">
        <v>4253</v>
      </c>
      <c r="C703" s="185">
        <v>5</v>
      </c>
      <c r="D703" s="9">
        <v>900</v>
      </c>
      <c r="E703" s="12" t="s">
        <v>8521</v>
      </c>
      <c r="F703" s="12" t="s">
        <v>44</v>
      </c>
      <c r="G703" s="12" t="s">
        <v>80</v>
      </c>
      <c r="H703" s="12" t="s">
        <v>83</v>
      </c>
      <c r="I703" s="12" t="s">
        <v>8553</v>
      </c>
      <c r="J703" t="s">
        <v>4254</v>
      </c>
      <c r="K703" t="s">
        <v>6990</v>
      </c>
      <c r="N703" s="155" t="s">
        <v>5349</v>
      </c>
      <c r="O703" s="155" t="s">
        <v>5350</v>
      </c>
      <c r="Q703" t="s">
        <v>7427</v>
      </c>
      <c r="S703" s="155" t="s">
        <v>7406</v>
      </c>
      <c r="T703" s="170">
        <v>0</v>
      </c>
      <c r="U703" s="155" t="s">
        <v>8434</v>
      </c>
      <c r="V703" s="155" t="s">
        <v>8439</v>
      </c>
      <c r="W703" t="s">
        <v>165</v>
      </c>
      <c r="X703" s="198" t="s">
        <v>80</v>
      </c>
    </row>
    <row r="704" spans="1:24" x14ac:dyDescent="0.35">
      <c r="A704" t="s">
        <v>9108</v>
      </c>
      <c r="B704" t="s">
        <v>4253</v>
      </c>
      <c r="C704" s="185">
        <v>6</v>
      </c>
      <c r="D704" s="9">
        <v>901</v>
      </c>
      <c r="E704" s="12" t="s">
        <v>8521</v>
      </c>
      <c r="F704" s="12" t="s">
        <v>44</v>
      </c>
      <c r="G704" s="12" t="s">
        <v>80</v>
      </c>
      <c r="H704" s="12" t="s">
        <v>83</v>
      </c>
      <c r="I704" s="12" t="s">
        <v>8553</v>
      </c>
      <c r="J704" t="s">
        <v>4255</v>
      </c>
      <c r="K704" t="s">
        <v>6992</v>
      </c>
      <c r="N704" s="155" t="s">
        <v>5351</v>
      </c>
      <c r="O704" s="155" t="s">
        <v>5352</v>
      </c>
      <c r="Q704" t="s">
        <v>7427</v>
      </c>
      <c r="S704" s="155" t="s">
        <v>7406</v>
      </c>
      <c r="T704" s="170">
        <v>0</v>
      </c>
      <c r="U704" s="155" t="s">
        <v>8434</v>
      </c>
      <c r="V704" s="155" t="s">
        <v>8439</v>
      </c>
      <c r="W704" t="s">
        <v>165</v>
      </c>
      <c r="X704" s="198" t="s">
        <v>80</v>
      </c>
    </row>
    <row r="705" spans="1:25" x14ac:dyDescent="0.35">
      <c r="A705" t="s">
        <v>9108</v>
      </c>
      <c r="B705" t="s">
        <v>4253</v>
      </c>
      <c r="C705" s="185">
        <v>7</v>
      </c>
      <c r="D705" s="9">
        <v>902</v>
      </c>
      <c r="E705" s="12" t="s">
        <v>8521</v>
      </c>
      <c r="F705" s="12" t="s">
        <v>44</v>
      </c>
      <c r="G705" s="12" t="s">
        <v>80</v>
      </c>
      <c r="H705" s="12" t="s">
        <v>83</v>
      </c>
      <c r="I705" s="12" t="s">
        <v>8553</v>
      </c>
      <c r="J705" t="s">
        <v>4256</v>
      </c>
      <c r="K705" t="s">
        <v>6980</v>
      </c>
      <c r="N705" s="155" t="s">
        <v>5353</v>
      </c>
      <c r="O705" s="155" t="s">
        <v>5354</v>
      </c>
      <c r="Q705" t="s">
        <v>7427</v>
      </c>
      <c r="S705" s="155" t="s">
        <v>7406</v>
      </c>
      <c r="T705" s="170">
        <v>0</v>
      </c>
      <c r="U705" s="155" t="s">
        <v>8434</v>
      </c>
      <c r="V705" s="155" t="s">
        <v>8439</v>
      </c>
      <c r="W705" t="s">
        <v>165</v>
      </c>
      <c r="X705" s="198" t="s">
        <v>80</v>
      </c>
    </row>
    <row r="706" spans="1:25" x14ac:dyDescent="0.35">
      <c r="A706" t="s">
        <v>9108</v>
      </c>
      <c r="B706" t="s">
        <v>4253</v>
      </c>
      <c r="C706" s="185">
        <v>8</v>
      </c>
      <c r="D706" s="9">
        <v>903</v>
      </c>
      <c r="E706" s="12" t="s">
        <v>8521</v>
      </c>
      <c r="F706" s="12" t="s">
        <v>44</v>
      </c>
      <c r="G706" s="12" t="s">
        <v>80</v>
      </c>
      <c r="H706" s="12" t="s">
        <v>83</v>
      </c>
      <c r="I706" s="12" t="s">
        <v>8553</v>
      </c>
      <c r="J706" t="s">
        <v>4257</v>
      </c>
      <c r="K706" t="s">
        <v>6993</v>
      </c>
      <c r="N706" s="155" t="s">
        <v>5355</v>
      </c>
      <c r="O706" s="155" t="s">
        <v>5356</v>
      </c>
      <c r="Q706" t="s">
        <v>7427</v>
      </c>
      <c r="S706" s="155" t="s">
        <v>7406</v>
      </c>
      <c r="T706" s="170">
        <v>0</v>
      </c>
      <c r="U706" s="155" t="s">
        <v>8434</v>
      </c>
      <c r="V706" s="155" t="s">
        <v>8439</v>
      </c>
      <c r="W706" t="s">
        <v>165</v>
      </c>
      <c r="X706" s="198" t="s">
        <v>80</v>
      </c>
    </row>
    <row r="707" spans="1:25" x14ac:dyDescent="0.35">
      <c r="A707" t="s">
        <v>9108</v>
      </c>
      <c r="B707" t="s">
        <v>4253</v>
      </c>
      <c r="C707" s="185">
        <v>9</v>
      </c>
      <c r="D707" s="9">
        <v>904</v>
      </c>
      <c r="E707" s="12" t="s">
        <v>8521</v>
      </c>
      <c r="F707" s="12" t="s">
        <v>44</v>
      </c>
      <c r="G707" s="12" t="s">
        <v>80</v>
      </c>
      <c r="H707" s="12" t="s">
        <v>83</v>
      </c>
      <c r="I707" s="12" t="s">
        <v>8553</v>
      </c>
      <c r="J707" t="s">
        <v>4258</v>
      </c>
      <c r="K707" t="s">
        <v>6981</v>
      </c>
      <c r="N707" s="155" t="s">
        <v>5357</v>
      </c>
      <c r="O707" s="155" t="s">
        <v>5358</v>
      </c>
      <c r="Q707" t="s">
        <v>7427</v>
      </c>
      <c r="S707" s="155" t="s">
        <v>7406</v>
      </c>
      <c r="T707" s="170">
        <v>0</v>
      </c>
      <c r="U707" s="155" t="s">
        <v>8434</v>
      </c>
      <c r="V707" s="155" t="s">
        <v>8439</v>
      </c>
      <c r="W707" t="s">
        <v>165</v>
      </c>
      <c r="X707" s="198" t="s">
        <v>80</v>
      </c>
    </row>
    <row r="708" spans="1:25" x14ac:dyDescent="0.35">
      <c r="A708" t="s">
        <v>9108</v>
      </c>
      <c r="B708" t="s">
        <v>4253</v>
      </c>
      <c r="C708" s="185">
        <v>10</v>
      </c>
      <c r="D708" s="9">
        <v>905</v>
      </c>
      <c r="E708" s="12" t="s">
        <v>8521</v>
      </c>
      <c r="F708" s="12" t="s">
        <v>44</v>
      </c>
      <c r="G708" s="12" t="s">
        <v>80</v>
      </c>
      <c r="H708" s="12" t="s">
        <v>83</v>
      </c>
      <c r="I708" s="12" t="s">
        <v>8553</v>
      </c>
      <c r="J708" t="s">
        <v>4259</v>
      </c>
      <c r="K708" t="s">
        <v>6994</v>
      </c>
      <c r="N708" s="155" t="s">
        <v>5359</v>
      </c>
      <c r="O708" s="155" t="s">
        <v>5360</v>
      </c>
      <c r="Q708" t="s">
        <v>7427</v>
      </c>
      <c r="S708" s="155" t="s">
        <v>7406</v>
      </c>
      <c r="T708" s="170">
        <v>0</v>
      </c>
      <c r="U708" s="155" t="s">
        <v>8434</v>
      </c>
      <c r="V708" s="155" t="s">
        <v>8439</v>
      </c>
      <c r="W708" t="s">
        <v>165</v>
      </c>
      <c r="X708" s="198" t="s">
        <v>80</v>
      </c>
    </row>
    <row r="709" spans="1:25" x14ac:dyDescent="0.35">
      <c r="A709" t="s">
        <v>9108</v>
      </c>
      <c r="B709" t="s">
        <v>4253</v>
      </c>
      <c r="C709" s="185">
        <v>11</v>
      </c>
      <c r="D709" s="9">
        <v>906</v>
      </c>
      <c r="E709" s="12" t="s">
        <v>8521</v>
      </c>
      <c r="F709" s="12" t="s">
        <v>44</v>
      </c>
      <c r="G709" s="12" t="s">
        <v>80</v>
      </c>
      <c r="H709" s="12" t="s">
        <v>83</v>
      </c>
      <c r="I709" s="12" t="s">
        <v>8553</v>
      </c>
      <c r="J709" t="s">
        <v>4260</v>
      </c>
      <c r="K709" t="s">
        <v>6982</v>
      </c>
      <c r="N709" s="155" t="s">
        <v>5361</v>
      </c>
      <c r="O709" s="155" t="s">
        <v>5362</v>
      </c>
      <c r="Q709" t="s">
        <v>7427</v>
      </c>
      <c r="S709" s="155" t="s">
        <v>7406</v>
      </c>
      <c r="T709" s="170">
        <v>0</v>
      </c>
      <c r="U709" s="155" t="s">
        <v>8434</v>
      </c>
      <c r="V709" s="155" t="s">
        <v>8439</v>
      </c>
      <c r="W709" t="s">
        <v>165</v>
      </c>
      <c r="X709" s="198" t="s">
        <v>80</v>
      </c>
    </row>
    <row r="710" spans="1:25" x14ac:dyDescent="0.35">
      <c r="A710" t="s">
        <v>9108</v>
      </c>
      <c r="B710" t="s">
        <v>4253</v>
      </c>
      <c r="C710" s="185">
        <v>12</v>
      </c>
      <c r="D710" s="9">
        <v>907</v>
      </c>
      <c r="E710" s="12" t="s">
        <v>8521</v>
      </c>
      <c r="F710" s="12" t="s">
        <v>44</v>
      </c>
      <c r="G710" s="12" t="s">
        <v>80</v>
      </c>
      <c r="H710" s="12" t="s">
        <v>83</v>
      </c>
      <c r="I710" s="12" t="s">
        <v>8553</v>
      </c>
      <c r="J710" t="s">
        <v>4261</v>
      </c>
      <c r="K710" t="s">
        <v>6995</v>
      </c>
      <c r="N710" s="155" t="s">
        <v>5363</v>
      </c>
      <c r="O710" s="155" t="s">
        <v>5364</v>
      </c>
      <c r="Q710" t="s">
        <v>7427</v>
      </c>
      <c r="S710" s="155" t="s">
        <v>7406</v>
      </c>
      <c r="T710" s="170">
        <v>0</v>
      </c>
      <c r="U710" s="155" t="s">
        <v>8434</v>
      </c>
      <c r="V710" s="155" t="s">
        <v>8439</v>
      </c>
      <c r="W710" t="s">
        <v>165</v>
      </c>
      <c r="X710" s="198" t="s">
        <v>80</v>
      </c>
    </row>
    <row r="711" spans="1:25" x14ac:dyDescent="0.35">
      <c r="A711" t="s">
        <v>9108</v>
      </c>
      <c r="B711" t="s">
        <v>4253</v>
      </c>
      <c r="C711" s="185">
        <v>13</v>
      </c>
      <c r="D711" s="9">
        <v>908</v>
      </c>
      <c r="E711" s="12" t="s">
        <v>8521</v>
      </c>
      <c r="F711" s="12" t="s">
        <v>44</v>
      </c>
      <c r="G711" s="12" t="s">
        <v>80</v>
      </c>
      <c r="H711" s="12" t="s">
        <v>83</v>
      </c>
      <c r="I711" s="12" t="s">
        <v>8553</v>
      </c>
      <c r="J711" t="s">
        <v>4262</v>
      </c>
      <c r="K711" t="s">
        <v>6996</v>
      </c>
      <c r="N711" s="155" t="s">
        <v>5365</v>
      </c>
      <c r="O711" s="155" t="s">
        <v>5366</v>
      </c>
      <c r="Q711" t="s">
        <v>7427</v>
      </c>
      <c r="S711" s="155" t="s">
        <v>7406</v>
      </c>
      <c r="T711" s="170">
        <v>0</v>
      </c>
      <c r="U711" s="155" t="s">
        <v>8434</v>
      </c>
      <c r="V711" s="155" t="s">
        <v>8439</v>
      </c>
      <c r="W711" t="s">
        <v>165</v>
      </c>
      <c r="X711" s="198" t="s">
        <v>80</v>
      </c>
    </row>
    <row r="712" spans="1:25" x14ac:dyDescent="0.35">
      <c r="A712" t="s">
        <v>9108</v>
      </c>
      <c r="B712" t="s">
        <v>4253</v>
      </c>
      <c r="C712" s="185">
        <v>14</v>
      </c>
      <c r="D712" s="9">
        <v>909</v>
      </c>
      <c r="E712" s="12" t="s">
        <v>8521</v>
      </c>
      <c r="F712" s="12" t="s">
        <v>44</v>
      </c>
      <c r="G712" s="12" t="s">
        <v>80</v>
      </c>
      <c r="H712" s="12" t="s">
        <v>83</v>
      </c>
      <c r="I712" s="12" t="s">
        <v>8553</v>
      </c>
      <c r="J712" t="s">
        <v>4263</v>
      </c>
      <c r="K712" s="155" t="s">
        <v>6999</v>
      </c>
      <c r="N712" s="155" t="s">
        <v>5367</v>
      </c>
      <c r="O712" s="155" t="s">
        <v>5368</v>
      </c>
      <c r="Q712" t="s">
        <v>7427</v>
      </c>
      <c r="S712" s="155" t="s">
        <v>7406</v>
      </c>
      <c r="T712" s="170">
        <v>0</v>
      </c>
      <c r="U712" s="155" t="s">
        <v>8434</v>
      </c>
      <c r="V712" s="155" t="s">
        <v>8439</v>
      </c>
      <c r="W712" t="s">
        <v>6299</v>
      </c>
      <c r="X712" s="198" t="s">
        <v>80</v>
      </c>
    </row>
    <row r="713" spans="1:25" x14ac:dyDescent="0.35">
      <c r="A713" t="s">
        <v>9108</v>
      </c>
      <c r="B713" t="s">
        <v>4253</v>
      </c>
      <c r="C713" s="185">
        <v>15</v>
      </c>
      <c r="D713" s="9">
        <v>910</v>
      </c>
      <c r="E713" s="12" t="s">
        <v>8521</v>
      </c>
      <c r="F713" s="12" t="s">
        <v>44</v>
      </c>
      <c r="G713" s="12" t="s">
        <v>80</v>
      </c>
      <c r="H713" s="12" t="s">
        <v>83</v>
      </c>
      <c r="I713" s="12" t="s">
        <v>8553</v>
      </c>
      <c r="J713" t="s">
        <v>4264</v>
      </c>
      <c r="K713" t="s">
        <v>6991</v>
      </c>
      <c r="N713" s="155" t="s">
        <v>5369</v>
      </c>
      <c r="O713" s="155" t="s">
        <v>5370</v>
      </c>
      <c r="Q713" t="s">
        <v>7427</v>
      </c>
      <c r="S713" s="155" t="s">
        <v>7406</v>
      </c>
      <c r="T713" s="170">
        <v>0</v>
      </c>
      <c r="U713" s="155" t="s">
        <v>8434</v>
      </c>
      <c r="V713" s="155" t="s">
        <v>8439</v>
      </c>
      <c r="W713" t="s">
        <v>165</v>
      </c>
      <c r="X713" s="198" t="s">
        <v>80</v>
      </c>
    </row>
    <row r="714" spans="1:25" x14ac:dyDescent="0.35">
      <c r="A714" t="s">
        <v>9108</v>
      </c>
      <c r="B714" t="s">
        <v>4253</v>
      </c>
      <c r="C714" s="185">
        <v>16</v>
      </c>
      <c r="D714" s="9">
        <v>911</v>
      </c>
      <c r="E714" s="12" t="s">
        <v>8521</v>
      </c>
      <c r="F714" s="12" t="s">
        <v>44</v>
      </c>
      <c r="G714" s="12" t="s">
        <v>80</v>
      </c>
      <c r="H714" s="12" t="s">
        <v>83</v>
      </c>
      <c r="I714" s="12" t="s">
        <v>8553</v>
      </c>
      <c r="J714" t="s">
        <v>4265</v>
      </c>
      <c r="K714" t="s">
        <v>6997</v>
      </c>
      <c r="N714" s="155" t="s">
        <v>5371</v>
      </c>
      <c r="O714" s="155" t="s">
        <v>5372</v>
      </c>
      <c r="Q714" t="s">
        <v>7427</v>
      </c>
      <c r="S714" s="155" t="s">
        <v>7406</v>
      </c>
      <c r="T714" s="170">
        <v>0</v>
      </c>
      <c r="U714" s="155" t="s">
        <v>8434</v>
      </c>
      <c r="V714" s="155" t="s">
        <v>8439</v>
      </c>
      <c r="W714" t="s">
        <v>165</v>
      </c>
      <c r="X714" s="198" t="s">
        <v>80</v>
      </c>
    </row>
    <row r="715" spans="1:25" x14ac:dyDescent="0.35">
      <c r="A715" t="s">
        <v>9108</v>
      </c>
      <c r="B715" t="s">
        <v>4253</v>
      </c>
      <c r="C715" s="185">
        <v>17</v>
      </c>
      <c r="D715" s="9">
        <v>912</v>
      </c>
      <c r="E715" s="12" t="s">
        <v>8521</v>
      </c>
      <c r="F715" s="12" t="s">
        <v>44</v>
      </c>
      <c r="G715" s="12" t="s">
        <v>80</v>
      </c>
      <c r="H715" s="12" t="s">
        <v>83</v>
      </c>
      <c r="I715" s="12" t="s">
        <v>8553</v>
      </c>
      <c r="J715" t="s">
        <v>4266</v>
      </c>
      <c r="K715" t="s">
        <v>6998</v>
      </c>
      <c r="N715" s="155" t="s">
        <v>5373</v>
      </c>
      <c r="O715" s="155" t="s">
        <v>5374</v>
      </c>
      <c r="Q715" t="s">
        <v>7427</v>
      </c>
      <c r="S715" s="155" t="s">
        <v>7406</v>
      </c>
      <c r="T715" s="170">
        <v>0</v>
      </c>
      <c r="U715" s="155" t="s">
        <v>8434</v>
      </c>
      <c r="V715" s="155" t="s">
        <v>8439</v>
      </c>
      <c r="W715" t="s">
        <v>165</v>
      </c>
      <c r="X715" s="198" t="s">
        <v>80</v>
      </c>
    </row>
    <row r="716" spans="1:25" x14ac:dyDescent="0.35">
      <c r="A716" t="s">
        <v>9108</v>
      </c>
      <c r="B716" t="s">
        <v>4253</v>
      </c>
      <c r="C716" s="185">
        <v>18</v>
      </c>
      <c r="D716" s="9">
        <v>913</v>
      </c>
      <c r="E716" s="12" t="s">
        <v>8521</v>
      </c>
      <c r="F716" s="12" t="s">
        <v>44</v>
      </c>
      <c r="G716" s="12" t="s">
        <v>80</v>
      </c>
      <c r="H716" s="12" t="s">
        <v>83</v>
      </c>
      <c r="I716" s="12" t="s">
        <v>8553</v>
      </c>
      <c r="J716" t="s">
        <v>4267</v>
      </c>
      <c r="K716" s="155" t="s">
        <v>6983</v>
      </c>
      <c r="N716" s="155" t="s">
        <v>5375</v>
      </c>
      <c r="O716" s="155" t="s">
        <v>2861</v>
      </c>
      <c r="Q716" t="s">
        <v>7427</v>
      </c>
      <c r="S716" s="155" t="s">
        <v>7406</v>
      </c>
      <c r="T716" s="170">
        <v>0</v>
      </c>
      <c r="U716" s="155" t="s">
        <v>8434</v>
      </c>
      <c r="V716" s="155" t="s">
        <v>8439</v>
      </c>
      <c r="W716" t="s">
        <v>165</v>
      </c>
      <c r="X716" s="198" t="s">
        <v>80</v>
      </c>
    </row>
    <row r="717" spans="1:25" x14ac:dyDescent="0.35">
      <c r="A717" t="s">
        <v>9027</v>
      </c>
      <c r="B717" t="s">
        <v>70</v>
      </c>
      <c r="C717" s="9">
        <v>0</v>
      </c>
      <c r="D717" s="9">
        <v>511</v>
      </c>
      <c r="E717" s="171" t="s">
        <v>8505</v>
      </c>
      <c r="F717" s="171" t="s">
        <v>68</v>
      </c>
      <c r="G717" s="171" t="s">
        <v>69</v>
      </c>
      <c r="H717" s="171" t="s">
        <v>70</v>
      </c>
      <c r="I717" s="171"/>
      <c r="J717" s="153" t="s">
        <v>8610</v>
      </c>
      <c r="K717" s="20" t="s">
        <v>8842</v>
      </c>
      <c r="L717" t="s">
        <v>8226</v>
      </c>
      <c r="M717" s="153" t="s">
        <v>7630</v>
      </c>
      <c r="N717" s="153" t="s">
        <v>492</v>
      </c>
      <c r="O717" s="11" t="s">
        <v>8623</v>
      </c>
      <c r="P717" s="153" t="s">
        <v>2388</v>
      </c>
      <c r="Q717" s="20" t="s">
        <v>7427</v>
      </c>
      <c r="R717" s="20"/>
      <c r="S717" s="153" t="s">
        <v>91</v>
      </c>
      <c r="T717" s="154" t="s">
        <v>8433</v>
      </c>
      <c r="U717" s="20" t="s">
        <v>8435</v>
      </c>
      <c r="V717" s="20" t="s">
        <v>8438</v>
      </c>
      <c r="W717" t="s">
        <v>91</v>
      </c>
      <c r="X717" s="198" t="s">
        <v>68</v>
      </c>
    </row>
    <row r="718" spans="1:25" x14ac:dyDescent="0.35">
      <c r="A718" t="s">
        <v>8552</v>
      </c>
      <c r="B718" t="s">
        <v>70</v>
      </c>
      <c r="C718" s="9">
        <v>-99</v>
      </c>
      <c r="D718" s="9">
        <v>512</v>
      </c>
      <c r="E718" s="171" t="s">
        <v>8505</v>
      </c>
      <c r="F718" s="171" t="s">
        <v>68</v>
      </c>
      <c r="G718" s="171" t="s">
        <v>69</v>
      </c>
      <c r="H718" s="171" t="s">
        <v>70</v>
      </c>
      <c r="I718" s="171"/>
      <c r="J718" t="s">
        <v>3951</v>
      </c>
      <c r="K718" s="20" t="s">
        <v>6399</v>
      </c>
      <c r="L718" t="s">
        <v>8227</v>
      </c>
      <c r="M718" t="s">
        <v>7793</v>
      </c>
      <c r="N718" s="155" t="s">
        <v>4751</v>
      </c>
      <c r="O718" s="155" t="s">
        <v>4752</v>
      </c>
      <c r="Q718" s="20" t="s">
        <v>7427</v>
      </c>
      <c r="R718" s="20"/>
      <c r="S718" t="s">
        <v>91</v>
      </c>
      <c r="T718" s="9" t="s">
        <v>8433</v>
      </c>
      <c r="U718" t="s">
        <v>8435</v>
      </c>
      <c r="V718" t="s">
        <v>8438</v>
      </c>
      <c r="W718" t="s">
        <v>91</v>
      </c>
      <c r="X718" s="198" t="s">
        <v>68</v>
      </c>
    </row>
    <row r="719" spans="1:25" s="147" customFormat="1" x14ac:dyDescent="0.35">
      <c r="A719" s="196" t="s">
        <v>8552</v>
      </c>
      <c r="B719" s="196" t="s">
        <v>70</v>
      </c>
      <c r="C719" s="9">
        <v>1</v>
      </c>
      <c r="D719" s="185">
        <v>116</v>
      </c>
      <c r="E719" s="187" t="s">
        <v>8476</v>
      </c>
      <c r="F719" s="187" t="s">
        <v>44</v>
      </c>
      <c r="G719" s="187" t="s">
        <v>54</v>
      </c>
      <c r="H719" s="187" t="s">
        <v>53</v>
      </c>
      <c r="I719" s="187"/>
      <c r="J719" s="163" t="s">
        <v>119</v>
      </c>
      <c r="K719" s="163" t="s">
        <v>1954</v>
      </c>
      <c r="L719" s="162" t="s">
        <v>8336</v>
      </c>
      <c r="M719" s="163" t="s">
        <v>7600</v>
      </c>
      <c r="N719" s="163" t="s">
        <v>324</v>
      </c>
      <c r="O719" s="163" t="s">
        <v>325</v>
      </c>
      <c r="P719" s="163" t="s">
        <v>2484</v>
      </c>
      <c r="Q719" s="177" t="s">
        <v>7427</v>
      </c>
      <c r="R719" s="177"/>
      <c r="S719" s="163" t="s">
        <v>91</v>
      </c>
      <c r="T719" s="178" t="s">
        <v>8433</v>
      </c>
      <c r="U719" s="177" t="s">
        <v>8435</v>
      </c>
      <c r="V719" s="177" t="s">
        <v>8438</v>
      </c>
      <c r="W719" s="147" t="s">
        <v>100</v>
      </c>
      <c r="X719" s="206" t="s">
        <v>54</v>
      </c>
      <c r="Y719" s="147" t="s">
        <v>7411</v>
      </c>
    </row>
    <row r="720" spans="1:25" x14ac:dyDescent="0.35">
      <c r="A720" t="s">
        <v>8552</v>
      </c>
      <c r="B720" t="s">
        <v>70</v>
      </c>
      <c r="C720" s="9">
        <v>2</v>
      </c>
      <c r="D720" s="9">
        <v>513</v>
      </c>
      <c r="E720" s="171" t="s">
        <v>8505</v>
      </c>
      <c r="F720" s="171" t="s">
        <v>68</v>
      </c>
      <c r="G720" s="171" t="s">
        <v>69</v>
      </c>
      <c r="H720" s="171" t="s">
        <v>70</v>
      </c>
      <c r="I720" s="171"/>
      <c r="J720" s="153" t="s">
        <v>203</v>
      </c>
      <c r="K720" s="20" t="s">
        <v>1929</v>
      </c>
      <c r="L720" t="s">
        <v>8225</v>
      </c>
      <c r="M720" s="153" t="s">
        <v>2219</v>
      </c>
      <c r="N720" s="153" t="s">
        <v>494</v>
      </c>
      <c r="O720" s="153" t="s">
        <v>495</v>
      </c>
      <c r="P720" s="153" t="s">
        <v>2389</v>
      </c>
      <c r="Q720" s="20" t="s">
        <v>7427</v>
      </c>
      <c r="R720" s="20"/>
      <c r="S720" s="153" t="s">
        <v>91</v>
      </c>
      <c r="T720" s="154" t="s">
        <v>8433</v>
      </c>
      <c r="U720" s="20" t="s">
        <v>8434</v>
      </c>
      <c r="V720" s="20" t="s">
        <v>8438</v>
      </c>
      <c r="W720" t="s">
        <v>91</v>
      </c>
      <c r="X720" s="198" t="s">
        <v>68</v>
      </c>
    </row>
    <row r="721" spans="1:24" x14ac:dyDescent="0.35">
      <c r="A721" t="s">
        <v>8552</v>
      </c>
      <c r="B721" t="s">
        <v>70</v>
      </c>
      <c r="C721" s="9">
        <v>3</v>
      </c>
      <c r="D721" s="9">
        <v>514</v>
      </c>
      <c r="E721" s="171" t="s">
        <v>8505</v>
      </c>
      <c r="F721" s="171" t="s">
        <v>68</v>
      </c>
      <c r="G721" s="171" t="s">
        <v>69</v>
      </c>
      <c r="H721" s="171" t="s">
        <v>70</v>
      </c>
      <c r="I721" s="171"/>
      <c r="J721" t="s">
        <v>3952</v>
      </c>
      <c r="K721" t="s">
        <v>1938</v>
      </c>
      <c r="L721" t="s">
        <v>8214</v>
      </c>
      <c r="M721" t="s">
        <v>2233</v>
      </c>
      <c r="N721" s="155" t="s">
        <v>4753</v>
      </c>
      <c r="O721" s="155" t="s">
        <v>4754</v>
      </c>
      <c r="Q721" s="20" t="s">
        <v>7427</v>
      </c>
      <c r="R721" s="20"/>
      <c r="S721" t="s">
        <v>91</v>
      </c>
      <c r="T721" s="9">
        <v>0</v>
      </c>
      <c r="U721" t="s">
        <v>8434</v>
      </c>
      <c r="V721" t="s">
        <v>8439</v>
      </c>
      <c r="W721" t="s">
        <v>91</v>
      </c>
      <c r="X721" s="198" t="s">
        <v>68</v>
      </c>
    </row>
    <row r="722" spans="1:24" x14ac:dyDescent="0.35">
      <c r="A722" t="s">
        <v>8552</v>
      </c>
      <c r="B722" t="s">
        <v>70</v>
      </c>
      <c r="C722" s="9">
        <v>4</v>
      </c>
      <c r="D722" s="9">
        <v>515</v>
      </c>
      <c r="E722" s="171" t="s">
        <v>8505</v>
      </c>
      <c r="F722" s="171" t="s">
        <v>68</v>
      </c>
      <c r="G722" s="171" t="s">
        <v>69</v>
      </c>
      <c r="H722" s="171" t="s">
        <v>70</v>
      </c>
      <c r="I722" s="171"/>
      <c r="J722" s="153" t="s">
        <v>204</v>
      </c>
      <c r="K722" s="20" t="s">
        <v>1930</v>
      </c>
      <c r="L722" s="155" t="s">
        <v>8213</v>
      </c>
      <c r="M722" s="153" t="s">
        <v>2152</v>
      </c>
      <c r="N722" s="153" t="s">
        <v>496</v>
      </c>
      <c r="O722" s="153" t="s">
        <v>497</v>
      </c>
      <c r="P722" s="153" t="s">
        <v>2390</v>
      </c>
      <c r="Q722" s="20" t="s">
        <v>7427</v>
      </c>
      <c r="R722" s="20"/>
      <c r="S722" s="153" t="s">
        <v>91</v>
      </c>
      <c r="T722" s="154">
        <v>0</v>
      </c>
      <c r="U722" s="20" t="s">
        <v>8434</v>
      </c>
      <c r="V722" s="20" t="s">
        <v>8439</v>
      </c>
      <c r="W722" t="s">
        <v>91</v>
      </c>
      <c r="X722" s="198" t="s">
        <v>68</v>
      </c>
    </row>
    <row r="723" spans="1:24" x14ac:dyDescent="0.35">
      <c r="A723" t="s">
        <v>8552</v>
      </c>
      <c r="B723" t="s">
        <v>70</v>
      </c>
      <c r="C723" s="9">
        <v>5</v>
      </c>
      <c r="D723" s="9">
        <v>516</v>
      </c>
      <c r="E723" s="171" t="s">
        <v>8505</v>
      </c>
      <c r="F723" s="171" t="s">
        <v>68</v>
      </c>
      <c r="G723" s="171" t="s">
        <v>69</v>
      </c>
      <c r="H723" s="171" t="s">
        <v>70</v>
      </c>
      <c r="I723" s="171"/>
      <c r="J723" s="153" t="s">
        <v>205</v>
      </c>
      <c r="K723" s="20" t="s">
        <v>1931</v>
      </c>
      <c r="L723" s="155" t="s">
        <v>8216</v>
      </c>
      <c r="M723" s="153" t="s">
        <v>1931</v>
      </c>
      <c r="N723" s="153" t="s">
        <v>498</v>
      </c>
      <c r="O723" s="153" t="s">
        <v>499</v>
      </c>
      <c r="P723" s="153" t="s">
        <v>2391</v>
      </c>
      <c r="Q723" s="20" t="s">
        <v>7427</v>
      </c>
      <c r="R723" s="20"/>
      <c r="S723" s="153" t="s">
        <v>91</v>
      </c>
      <c r="T723" s="154">
        <v>0</v>
      </c>
      <c r="U723" s="20" t="s">
        <v>8434</v>
      </c>
      <c r="V723" s="20" t="s">
        <v>8439</v>
      </c>
      <c r="W723" t="s">
        <v>91</v>
      </c>
      <c r="X723" s="198" t="s">
        <v>68</v>
      </c>
    </row>
    <row r="724" spans="1:24" x14ac:dyDescent="0.35">
      <c r="A724" t="s">
        <v>8552</v>
      </c>
      <c r="B724" t="s">
        <v>70</v>
      </c>
      <c r="C724" s="9">
        <v>6</v>
      </c>
      <c r="D724" s="9">
        <v>517</v>
      </c>
      <c r="E724" s="171" t="s">
        <v>8505</v>
      </c>
      <c r="F724" s="171" t="s">
        <v>68</v>
      </c>
      <c r="G724" s="171" t="s">
        <v>69</v>
      </c>
      <c r="H724" s="171" t="s">
        <v>70</v>
      </c>
      <c r="I724" s="171"/>
      <c r="J724" s="153" t="s">
        <v>206</v>
      </c>
      <c r="K724" s="21" t="s">
        <v>1932</v>
      </c>
      <c r="L724" s="155" t="s">
        <v>8217</v>
      </c>
      <c r="M724" s="156" t="s">
        <v>2153</v>
      </c>
      <c r="N724" s="153" t="s">
        <v>500</v>
      </c>
      <c r="O724" s="153" t="s">
        <v>501</v>
      </c>
      <c r="P724" s="156" t="s">
        <v>2392</v>
      </c>
      <c r="Q724" s="20" t="s">
        <v>7427</v>
      </c>
      <c r="R724" s="20"/>
      <c r="S724" s="153" t="s">
        <v>91</v>
      </c>
      <c r="T724" s="154">
        <v>0</v>
      </c>
      <c r="U724" s="20" t="s">
        <v>8434</v>
      </c>
      <c r="V724" s="20" t="s">
        <v>8439</v>
      </c>
      <c r="W724" t="s">
        <v>91</v>
      </c>
      <c r="X724" s="198" t="s">
        <v>68</v>
      </c>
    </row>
    <row r="725" spans="1:24" x14ac:dyDescent="0.35">
      <c r="A725" t="s">
        <v>8552</v>
      </c>
      <c r="B725" t="s">
        <v>70</v>
      </c>
      <c r="C725" s="9">
        <v>7</v>
      </c>
      <c r="D725" s="9">
        <v>518</v>
      </c>
      <c r="E725" s="171" t="s">
        <v>8505</v>
      </c>
      <c r="F725" s="171" t="s">
        <v>68</v>
      </c>
      <c r="G725" s="171" t="s">
        <v>69</v>
      </c>
      <c r="H725" s="171" t="s">
        <v>70</v>
      </c>
      <c r="I725" s="171"/>
      <c r="J725" s="153" t="s">
        <v>207</v>
      </c>
      <c r="K725" s="20" t="s">
        <v>8456</v>
      </c>
      <c r="L725" s="20" t="s">
        <v>8218</v>
      </c>
      <c r="M725" s="153" t="s">
        <v>2154</v>
      </c>
      <c r="N725" s="153" t="s">
        <v>502</v>
      </c>
      <c r="O725" s="153" t="s">
        <v>503</v>
      </c>
      <c r="P725" s="153" t="s">
        <v>2393</v>
      </c>
      <c r="Q725" s="20" t="s">
        <v>7427</v>
      </c>
      <c r="R725" s="20"/>
      <c r="S725" s="155" t="s">
        <v>7406</v>
      </c>
      <c r="T725" s="170">
        <v>1</v>
      </c>
      <c r="U725" s="155" t="s">
        <v>8434</v>
      </c>
      <c r="V725" s="155" t="s">
        <v>8439</v>
      </c>
      <c r="W725" t="s">
        <v>138</v>
      </c>
      <c r="X725" s="198" t="s">
        <v>68</v>
      </c>
    </row>
    <row r="726" spans="1:24" x14ac:dyDescent="0.35">
      <c r="A726" t="s">
        <v>8552</v>
      </c>
      <c r="B726" t="s">
        <v>70</v>
      </c>
      <c r="C726" s="9">
        <v>8</v>
      </c>
      <c r="D726" s="9">
        <v>519</v>
      </c>
      <c r="E726" s="171" t="s">
        <v>8505</v>
      </c>
      <c r="F726" s="171" t="s">
        <v>68</v>
      </c>
      <c r="G726" s="171" t="s">
        <v>69</v>
      </c>
      <c r="H726" s="171" t="s">
        <v>70</v>
      </c>
      <c r="I726" s="171"/>
      <c r="J726" s="153" t="s">
        <v>208</v>
      </c>
      <c r="K726" s="20" t="s">
        <v>8457</v>
      </c>
      <c r="L726" s="20" t="s">
        <v>8219</v>
      </c>
      <c r="M726" s="153" t="s">
        <v>2155</v>
      </c>
      <c r="N726" s="153" t="s">
        <v>504</v>
      </c>
      <c r="O726" s="153" t="s">
        <v>505</v>
      </c>
      <c r="P726" s="153" t="s">
        <v>2394</v>
      </c>
      <c r="Q726" s="20" t="s">
        <v>7427</v>
      </c>
      <c r="R726" s="20"/>
      <c r="S726" s="155" t="s">
        <v>7406</v>
      </c>
      <c r="T726" s="170">
        <v>1</v>
      </c>
      <c r="U726" s="155" t="s">
        <v>8434</v>
      </c>
      <c r="V726" s="155" t="s">
        <v>8439</v>
      </c>
      <c r="W726" t="s">
        <v>138</v>
      </c>
      <c r="X726" s="198" t="s">
        <v>68</v>
      </c>
    </row>
    <row r="727" spans="1:24" x14ac:dyDescent="0.35">
      <c r="A727" t="s">
        <v>8552</v>
      </c>
      <c r="B727" t="s">
        <v>70</v>
      </c>
      <c r="C727" s="9">
        <v>9</v>
      </c>
      <c r="D727" s="9">
        <v>521</v>
      </c>
      <c r="E727" s="171" t="s">
        <v>8505</v>
      </c>
      <c r="F727" s="171" t="s">
        <v>68</v>
      </c>
      <c r="G727" s="171" t="s">
        <v>69</v>
      </c>
      <c r="H727" s="171" t="s">
        <v>70</v>
      </c>
      <c r="I727" s="171"/>
      <c r="J727" s="153" t="s">
        <v>209</v>
      </c>
      <c r="K727" s="20" t="s">
        <v>1935</v>
      </c>
      <c r="L727" s="20" t="s">
        <v>8220</v>
      </c>
      <c r="M727" s="153" t="s">
        <v>2156</v>
      </c>
      <c r="N727" s="153" t="s">
        <v>506</v>
      </c>
      <c r="O727" s="153" t="s">
        <v>507</v>
      </c>
      <c r="P727" s="153" t="s">
        <v>2395</v>
      </c>
      <c r="Q727" s="20" t="s">
        <v>7427</v>
      </c>
      <c r="R727" s="20"/>
      <c r="S727" s="155" t="s">
        <v>7406</v>
      </c>
      <c r="T727" s="170">
        <v>1</v>
      </c>
      <c r="U727" s="155" t="s">
        <v>8434</v>
      </c>
      <c r="V727" s="155" t="s">
        <v>8439</v>
      </c>
      <c r="W727" t="s">
        <v>139</v>
      </c>
      <c r="X727" s="198" t="s">
        <v>68</v>
      </c>
    </row>
    <row r="728" spans="1:24" x14ac:dyDescent="0.35">
      <c r="A728" s="195" t="s">
        <v>8552</v>
      </c>
      <c r="B728" s="195" t="s">
        <v>8837</v>
      </c>
      <c r="C728" s="9">
        <v>10</v>
      </c>
      <c r="D728" s="9">
        <v>528</v>
      </c>
      <c r="E728" s="171" t="s">
        <v>8507</v>
      </c>
      <c r="F728" s="171" t="s">
        <v>68</v>
      </c>
      <c r="G728" s="171" t="s">
        <v>69</v>
      </c>
      <c r="H728" s="171" t="s">
        <v>71</v>
      </c>
      <c r="I728" s="171"/>
      <c r="J728" s="153" t="s">
        <v>212</v>
      </c>
      <c r="K728" s="153" t="s">
        <v>1966</v>
      </c>
      <c r="L728" s="155" t="s">
        <v>8294</v>
      </c>
      <c r="M728" s="156" t="s">
        <v>7868</v>
      </c>
      <c r="N728" s="153" t="s">
        <v>510</v>
      </c>
      <c r="O728" s="153" t="s">
        <v>511</v>
      </c>
      <c r="P728" s="156" t="s">
        <v>2396</v>
      </c>
      <c r="Q728" s="20" t="s">
        <v>7427</v>
      </c>
      <c r="R728" s="20"/>
      <c r="S728" s="153" t="s">
        <v>91</v>
      </c>
      <c r="T728" s="154">
        <v>1</v>
      </c>
      <c r="U728" s="20" t="s">
        <v>8434</v>
      </c>
      <c r="V728" s="20" t="s">
        <v>8439</v>
      </c>
      <c r="W728" t="s">
        <v>91</v>
      </c>
      <c r="X728" s="198" t="s">
        <v>68</v>
      </c>
    </row>
    <row r="729" spans="1:24" x14ac:dyDescent="0.35">
      <c r="A729" s="195" t="s">
        <v>8552</v>
      </c>
      <c r="B729" s="195" t="s">
        <v>8837</v>
      </c>
      <c r="C729" s="9">
        <v>11</v>
      </c>
      <c r="D729" s="9">
        <v>529</v>
      </c>
      <c r="E729" s="171" t="s">
        <v>8507</v>
      </c>
      <c r="F729" s="171" t="s">
        <v>68</v>
      </c>
      <c r="G729" s="171" t="s">
        <v>69</v>
      </c>
      <c r="H729" s="171" t="s">
        <v>71</v>
      </c>
      <c r="I729" s="171"/>
      <c r="J729" s="153" t="s">
        <v>213</v>
      </c>
      <c r="K729" s="153" t="s">
        <v>513</v>
      </c>
      <c r="L729" s="155" t="s">
        <v>8295</v>
      </c>
      <c r="M729" s="156" t="s">
        <v>7533</v>
      </c>
      <c r="N729" s="153" t="s">
        <v>512</v>
      </c>
      <c r="O729" s="153" t="s">
        <v>513</v>
      </c>
      <c r="P729" s="156" t="s">
        <v>2397</v>
      </c>
      <c r="Q729" s="20" t="s">
        <v>7427</v>
      </c>
      <c r="R729" s="20"/>
      <c r="S729" s="153" t="s">
        <v>91</v>
      </c>
      <c r="T729" s="154">
        <v>1</v>
      </c>
      <c r="U729" s="20" t="s">
        <v>8434</v>
      </c>
      <c r="V729" s="20" t="s">
        <v>8439</v>
      </c>
      <c r="W729" t="s">
        <v>91</v>
      </c>
      <c r="X729" s="198" t="s">
        <v>68</v>
      </c>
    </row>
    <row r="730" spans="1:24" x14ac:dyDescent="0.35">
      <c r="A730" t="s">
        <v>8552</v>
      </c>
      <c r="B730" t="s">
        <v>70</v>
      </c>
      <c r="C730" s="9">
        <v>12</v>
      </c>
      <c r="D730" s="9">
        <v>524</v>
      </c>
      <c r="E730" s="171" t="s">
        <v>8505</v>
      </c>
      <c r="F730" s="171" t="s">
        <v>68</v>
      </c>
      <c r="G730" s="171" t="s">
        <v>69</v>
      </c>
      <c r="H730" s="171" t="s">
        <v>70</v>
      </c>
      <c r="I730" s="171"/>
      <c r="J730" t="s">
        <v>3954</v>
      </c>
      <c r="K730" s="20" t="s">
        <v>1945</v>
      </c>
      <c r="L730" t="s">
        <v>8222</v>
      </c>
      <c r="M730" t="s">
        <v>2157</v>
      </c>
      <c r="N730" s="155" t="s">
        <v>4757</v>
      </c>
      <c r="O730" s="155" t="s">
        <v>4758</v>
      </c>
      <c r="Q730" s="20" t="s">
        <v>7427</v>
      </c>
      <c r="R730" s="20"/>
      <c r="S730" s="155" t="s">
        <v>7406</v>
      </c>
      <c r="T730" s="170">
        <v>1</v>
      </c>
      <c r="U730" s="155" t="s">
        <v>8434</v>
      </c>
      <c r="V730" s="155" t="s">
        <v>8439</v>
      </c>
      <c r="W730" t="s">
        <v>195</v>
      </c>
      <c r="X730" s="198" t="s">
        <v>68</v>
      </c>
    </row>
    <row r="731" spans="1:24" x14ac:dyDescent="0.35">
      <c r="A731" s="195" t="s">
        <v>8552</v>
      </c>
      <c r="B731" s="195" t="s">
        <v>8837</v>
      </c>
      <c r="C731" s="9">
        <v>13</v>
      </c>
      <c r="D731" s="9">
        <v>531</v>
      </c>
      <c r="E731" s="171" t="s">
        <v>8507</v>
      </c>
      <c r="F731" s="171" t="s">
        <v>68</v>
      </c>
      <c r="G731" s="171" t="s">
        <v>69</v>
      </c>
      <c r="H731" s="171" t="s">
        <v>71</v>
      </c>
      <c r="I731" s="171"/>
      <c r="J731" s="153" t="s">
        <v>215</v>
      </c>
      <c r="K731" s="153" t="s">
        <v>6447</v>
      </c>
      <c r="L731" s="155" t="s">
        <v>8296</v>
      </c>
      <c r="M731" s="153" t="s">
        <v>6447</v>
      </c>
      <c r="N731" s="153" t="s">
        <v>516</v>
      </c>
      <c r="O731" s="153" t="s">
        <v>517</v>
      </c>
      <c r="P731" s="153" t="s">
        <v>2399</v>
      </c>
      <c r="Q731" s="20" t="s">
        <v>7427</v>
      </c>
      <c r="R731" s="20"/>
      <c r="S731" s="155" t="s">
        <v>7406</v>
      </c>
      <c r="T731" s="170">
        <v>0</v>
      </c>
      <c r="U731" s="155" t="s">
        <v>8434</v>
      </c>
      <c r="V731" s="155" t="s">
        <v>8439</v>
      </c>
      <c r="W731" t="s">
        <v>157</v>
      </c>
      <c r="X731" s="198" t="s">
        <v>68</v>
      </c>
    </row>
    <row r="732" spans="1:24" x14ac:dyDescent="0.35">
      <c r="A732" s="195" t="s">
        <v>8552</v>
      </c>
      <c r="B732" s="195" t="s">
        <v>8837</v>
      </c>
      <c r="C732" s="9">
        <v>14</v>
      </c>
      <c r="D732" s="9">
        <v>532</v>
      </c>
      <c r="E732" s="171" t="s">
        <v>8507</v>
      </c>
      <c r="F732" s="171" t="s">
        <v>68</v>
      </c>
      <c r="G732" s="171" t="s">
        <v>69</v>
      </c>
      <c r="H732" s="171" t="s">
        <v>71</v>
      </c>
      <c r="I732" s="171"/>
      <c r="J732" t="s">
        <v>3957</v>
      </c>
      <c r="K732" s="155" t="s">
        <v>6445</v>
      </c>
      <c r="L732" s="155" t="s">
        <v>8300</v>
      </c>
      <c r="M732" t="s">
        <v>7870</v>
      </c>
      <c r="N732" s="155" t="s">
        <v>4763</v>
      </c>
      <c r="O732" s="155" t="s">
        <v>4764</v>
      </c>
      <c r="Q732" s="20" t="s">
        <v>7427</v>
      </c>
      <c r="R732" s="20"/>
      <c r="S732" s="155" t="s">
        <v>7406</v>
      </c>
      <c r="T732" s="170">
        <v>2</v>
      </c>
      <c r="U732" s="155" t="s">
        <v>8434</v>
      </c>
      <c r="V732" s="155" t="s">
        <v>8439</v>
      </c>
      <c r="W732" t="s">
        <v>157</v>
      </c>
      <c r="X732" s="198" t="s">
        <v>68</v>
      </c>
    </row>
    <row r="733" spans="1:24" x14ac:dyDescent="0.35">
      <c r="A733" s="195" t="s">
        <v>8552</v>
      </c>
      <c r="B733" s="195" t="s">
        <v>8837</v>
      </c>
      <c r="C733" s="9">
        <v>15</v>
      </c>
      <c r="D733" s="9">
        <v>539</v>
      </c>
      <c r="E733" s="171" t="s">
        <v>8507</v>
      </c>
      <c r="F733" s="171" t="s">
        <v>68</v>
      </c>
      <c r="G733" s="171" t="s">
        <v>69</v>
      </c>
      <c r="H733" s="171" t="s">
        <v>71</v>
      </c>
      <c r="I733" s="171"/>
      <c r="J733" t="s">
        <v>3961</v>
      </c>
      <c r="K733" s="155" t="s">
        <v>6435</v>
      </c>
      <c r="L733" s="155" t="s">
        <v>8304</v>
      </c>
      <c r="M733" t="s">
        <v>7872</v>
      </c>
      <c r="N733" s="155" t="s">
        <v>4771</v>
      </c>
      <c r="O733" s="155" t="s">
        <v>4772</v>
      </c>
      <c r="Q733" s="20" t="s">
        <v>7427</v>
      </c>
      <c r="R733" s="20"/>
      <c r="S733" t="s">
        <v>91</v>
      </c>
      <c r="T733" s="9">
        <v>1</v>
      </c>
      <c r="U733" t="s">
        <v>8434</v>
      </c>
      <c r="V733" t="s">
        <v>8439</v>
      </c>
      <c r="W733" t="s">
        <v>92</v>
      </c>
      <c r="X733" s="198" t="s">
        <v>68</v>
      </c>
    </row>
    <row r="734" spans="1:24" x14ac:dyDescent="0.35">
      <c r="A734" s="195" t="s">
        <v>8552</v>
      </c>
      <c r="B734" s="195" t="s">
        <v>8837</v>
      </c>
      <c r="C734" s="9">
        <v>16</v>
      </c>
      <c r="D734" s="9">
        <v>540</v>
      </c>
      <c r="E734" s="171" t="s">
        <v>8507</v>
      </c>
      <c r="F734" s="171" t="s">
        <v>68</v>
      </c>
      <c r="G734" s="171" t="s">
        <v>69</v>
      </c>
      <c r="H734" s="171" t="s">
        <v>71</v>
      </c>
      <c r="I734" s="171"/>
      <c r="J734" t="s">
        <v>3962</v>
      </c>
      <c r="K734" s="155" t="s">
        <v>6434</v>
      </c>
      <c r="L734" s="155" t="s">
        <v>8305</v>
      </c>
      <c r="M734" t="s">
        <v>7873</v>
      </c>
      <c r="N734" s="155" t="s">
        <v>4773</v>
      </c>
      <c r="O734" s="155" t="s">
        <v>4774</v>
      </c>
      <c r="Q734" s="20" t="s">
        <v>7427</v>
      </c>
      <c r="R734" s="20"/>
      <c r="S734" s="155" t="s">
        <v>7406</v>
      </c>
      <c r="T734" s="170">
        <v>0</v>
      </c>
      <c r="U734" s="155" t="s">
        <v>8434</v>
      </c>
      <c r="V734" s="155" t="s">
        <v>8439</v>
      </c>
      <c r="W734" t="s">
        <v>266</v>
      </c>
      <c r="X734" s="198" t="s">
        <v>68</v>
      </c>
    </row>
    <row r="735" spans="1:24" x14ac:dyDescent="0.35">
      <c r="A735" s="195" t="s">
        <v>8552</v>
      </c>
      <c r="B735" s="195" t="s">
        <v>8837</v>
      </c>
      <c r="C735" s="9">
        <v>17</v>
      </c>
      <c r="D735" s="9">
        <v>545</v>
      </c>
      <c r="E735" s="171" t="s">
        <v>8507</v>
      </c>
      <c r="F735" s="171" t="s">
        <v>68</v>
      </c>
      <c r="G735" s="171" t="s">
        <v>69</v>
      </c>
      <c r="H735" s="171" t="s">
        <v>71</v>
      </c>
      <c r="I735" s="171"/>
      <c r="J735" s="153" t="s">
        <v>220</v>
      </c>
      <c r="K735" s="153" t="s">
        <v>6450</v>
      </c>
      <c r="L735" s="155" t="s">
        <v>8310</v>
      </c>
      <c r="M735" s="153" t="s">
        <v>7877</v>
      </c>
      <c r="N735" s="153" t="s">
        <v>526</v>
      </c>
      <c r="O735" s="153" t="s">
        <v>527</v>
      </c>
      <c r="P735" s="153" t="s">
        <v>2151</v>
      </c>
      <c r="Q735" s="20" t="s">
        <v>3404</v>
      </c>
      <c r="R735" s="20" t="s">
        <v>7426</v>
      </c>
      <c r="S735" s="153" t="s">
        <v>91</v>
      </c>
      <c r="T735" s="154">
        <v>0</v>
      </c>
      <c r="U735" s="20" t="s">
        <v>8434</v>
      </c>
      <c r="V735" s="20" t="s">
        <v>8439</v>
      </c>
      <c r="W735" t="s">
        <v>92</v>
      </c>
      <c r="X735" s="198" t="s">
        <v>68</v>
      </c>
    </row>
    <row r="736" spans="1:24" x14ac:dyDescent="0.35">
      <c r="A736" t="s">
        <v>8552</v>
      </c>
      <c r="B736" t="s">
        <v>70</v>
      </c>
      <c r="C736" s="9">
        <v>18</v>
      </c>
      <c r="D736" s="9">
        <v>523</v>
      </c>
      <c r="E736" s="171" t="s">
        <v>8505</v>
      </c>
      <c r="F736" s="171" t="s">
        <v>68</v>
      </c>
      <c r="G736" s="171" t="s">
        <v>69</v>
      </c>
      <c r="H736" s="171" t="s">
        <v>70</v>
      </c>
      <c r="I736" s="171"/>
      <c r="J736" s="153" t="s">
        <v>210</v>
      </c>
      <c r="K736" s="20" t="s">
        <v>1936</v>
      </c>
      <c r="L736" s="155" t="s">
        <v>8221</v>
      </c>
      <c r="M736" s="153" t="s">
        <v>2220</v>
      </c>
      <c r="N736" s="153" t="s">
        <v>508</v>
      </c>
      <c r="O736" s="153" t="s">
        <v>509</v>
      </c>
      <c r="P736" s="153" t="s">
        <v>2217</v>
      </c>
      <c r="Q736" s="20" t="s">
        <v>7427</v>
      </c>
      <c r="R736" s="20"/>
      <c r="S736" s="155" t="s">
        <v>7406</v>
      </c>
      <c r="T736" s="170">
        <v>0</v>
      </c>
      <c r="U736" s="155" t="s">
        <v>8434</v>
      </c>
      <c r="V736" s="155" t="s">
        <v>8439</v>
      </c>
      <c r="W736" t="s">
        <v>156</v>
      </c>
      <c r="X736" s="198" t="s">
        <v>68</v>
      </c>
    </row>
    <row r="737" spans="1:24" x14ac:dyDescent="0.35">
      <c r="A737" s="195" t="s">
        <v>8552</v>
      </c>
      <c r="B737" s="195" t="s">
        <v>8837</v>
      </c>
      <c r="C737" s="9">
        <v>19</v>
      </c>
      <c r="D737" s="9">
        <v>533</v>
      </c>
      <c r="E737" s="171" t="s">
        <v>8507</v>
      </c>
      <c r="F737" s="171" t="s">
        <v>68</v>
      </c>
      <c r="G737" s="171" t="s">
        <v>69</v>
      </c>
      <c r="H737" s="171" t="s">
        <v>71</v>
      </c>
      <c r="I737" s="171"/>
      <c r="J737" s="153" t="s">
        <v>216</v>
      </c>
      <c r="K737" s="153" t="s">
        <v>6448</v>
      </c>
      <c r="L737" s="155" t="s">
        <v>8301</v>
      </c>
      <c r="M737" s="153" t="s">
        <v>7871</v>
      </c>
      <c r="N737" s="153" t="s">
        <v>518</v>
      </c>
      <c r="O737" s="153" t="s">
        <v>519</v>
      </c>
      <c r="P737" s="153" t="s">
        <v>2400</v>
      </c>
      <c r="Q737" s="20" t="s">
        <v>7427</v>
      </c>
      <c r="R737" s="20"/>
      <c r="S737" s="155" t="s">
        <v>7406</v>
      </c>
      <c r="T737" s="170">
        <v>0</v>
      </c>
      <c r="U737" s="155" t="s">
        <v>8434</v>
      </c>
      <c r="V737" s="155" t="s">
        <v>8439</v>
      </c>
      <c r="W737" t="s">
        <v>165</v>
      </c>
      <c r="X737" s="198" t="s">
        <v>68</v>
      </c>
    </row>
    <row r="738" spans="1:24" x14ac:dyDescent="0.35">
      <c r="A738" s="195" t="s">
        <v>8552</v>
      </c>
      <c r="B738" s="195" t="s">
        <v>8837</v>
      </c>
      <c r="C738" s="9">
        <v>20</v>
      </c>
      <c r="D738" s="9">
        <v>535</v>
      </c>
      <c r="E738" s="171" t="s">
        <v>8507</v>
      </c>
      <c r="F738" s="171" t="s">
        <v>68</v>
      </c>
      <c r="G738" s="171" t="s">
        <v>69</v>
      </c>
      <c r="H738" s="171" t="s">
        <v>71</v>
      </c>
      <c r="I738" s="171"/>
      <c r="J738" t="s">
        <v>3959</v>
      </c>
      <c r="K738" s="155" t="s">
        <v>6453</v>
      </c>
      <c r="L738" s="155" t="s">
        <v>8314</v>
      </c>
      <c r="M738" t="s">
        <v>7882</v>
      </c>
      <c r="N738" s="155" t="s">
        <v>4767</v>
      </c>
      <c r="O738" s="155" t="s">
        <v>4768</v>
      </c>
      <c r="Q738" s="20" t="s">
        <v>7427</v>
      </c>
      <c r="R738" s="20"/>
      <c r="S738" s="155" t="s">
        <v>7406</v>
      </c>
      <c r="T738" s="170">
        <v>0</v>
      </c>
      <c r="U738" s="155" t="s">
        <v>8434</v>
      </c>
      <c r="V738" s="155" t="s">
        <v>8439</v>
      </c>
      <c r="W738" t="s">
        <v>165</v>
      </c>
      <c r="X738" s="198" t="s">
        <v>68</v>
      </c>
    </row>
    <row r="739" spans="1:24" x14ac:dyDescent="0.35">
      <c r="A739" s="195" t="s">
        <v>8552</v>
      </c>
      <c r="B739" s="195" t="s">
        <v>8837</v>
      </c>
      <c r="C739" s="9">
        <v>21</v>
      </c>
      <c r="D739" s="9">
        <v>536</v>
      </c>
      <c r="E739" s="171" t="s">
        <v>8507</v>
      </c>
      <c r="F739" s="171" t="s">
        <v>68</v>
      </c>
      <c r="G739" s="171" t="s">
        <v>69</v>
      </c>
      <c r="H739" s="171" t="s">
        <v>71</v>
      </c>
      <c r="I739" s="171"/>
      <c r="J739" t="s">
        <v>3960</v>
      </c>
      <c r="K739" s="155" t="s">
        <v>6454</v>
      </c>
      <c r="L739" s="155" t="s">
        <v>8315</v>
      </c>
      <c r="M739" t="s">
        <v>7883</v>
      </c>
      <c r="N739" s="155" t="s">
        <v>4769</v>
      </c>
      <c r="O739" s="155" t="s">
        <v>4770</v>
      </c>
      <c r="Q739" s="20" t="s">
        <v>7427</v>
      </c>
      <c r="R739" s="20"/>
      <c r="S739" s="155" t="s">
        <v>7406</v>
      </c>
      <c r="T739" s="170">
        <v>0</v>
      </c>
      <c r="U739" s="155" t="s">
        <v>8434</v>
      </c>
      <c r="V739" s="155" t="s">
        <v>8439</v>
      </c>
      <c r="W739" t="s">
        <v>165</v>
      </c>
      <c r="X739" s="198" t="s">
        <v>68</v>
      </c>
    </row>
    <row r="740" spans="1:24" x14ac:dyDescent="0.35">
      <c r="A740" s="195" t="s">
        <v>8552</v>
      </c>
      <c r="B740" s="195" t="s">
        <v>8837</v>
      </c>
      <c r="C740" s="9">
        <v>22</v>
      </c>
      <c r="D740" s="9">
        <v>530</v>
      </c>
      <c r="E740" s="171" t="s">
        <v>8507</v>
      </c>
      <c r="F740" s="171" t="s">
        <v>68</v>
      </c>
      <c r="G740" s="171" t="s">
        <v>69</v>
      </c>
      <c r="H740" s="171" t="s">
        <v>71</v>
      </c>
      <c r="I740" s="171"/>
      <c r="J740" s="153" t="s">
        <v>214</v>
      </c>
      <c r="K740" s="153" t="s">
        <v>6449</v>
      </c>
      <c r="L740" s="155" t="s">
        <v>8299</v>
      </c>
      <c r="M740" s="153" t="s">
        <v>7869</v>
      </c>
      <c r="N740" s="153" t="s">
        <v>514</v>
      </c>
      <c r="O740" s="153" t="s">
        <v>515</v>
      </c>
      <c r="P740" s="153" t="s">
        <v>2398</v>
      </c>
      <c r="Q740" s="20" t="s">
        <v>3553</v>
      </c>
      <c r="R740" s="20" t="s">
        <v>7426</v>
      </c>
      <c r="S740" s="153" t="s">
        <v>91</v>
      </c>
      <c r="T740" s="154">
        <v>0</v>
      </c>
      <c r="U740" s="20" t="s">
        <v>8434</v>
      </c>
      <c r="V740" s="20" t="s">
        <v>8439</v>
      </c>
      <c r="W740" t="s">
        <v>92</v>
      </c>
      <c r="X740" s="198" t="s">
        <v>68</v>
      </c>
    </row>
    <row r="741" spans="1:24" x14ac:dyDescent="0.35">
      <c r="A741" s="195" t="s">
        <v>8552</v>
      </c>
      <c r="B741" s="195" t="s">
        <v>8837</v>
      </c>
      <c r="C741" s="9">
        <v>23</v>
      </c>
      <c r="D741" s="9">
        <v>537</v>
      </c>
      <c r="E741" s="171" t="s">
        <v>8507</v>
      </c>
      <c r="F741" s="171" t="s">
        <v>68</v>
      </c>
      <c r="G741" s="171" t="s">
        <v>69</v>
      </c>
      <c r="H741" s="171" t="s">
        <v>71</v>
      </c>
      <c r="I741" s="171"/>
      <c r="J741" s="153" t="s">
        <v>217</v>
      </c>
      <c r="K741" s="153" t="s">
        <v>1898</v>
      </c>
      <c r="L741" s="155" t="s">
        <v>8302</v>
      </c>
      <c r="M741" s="153" t="s">
        <v>7773</v>
      </c>
      <c r="N741" s="153" t="s">
        <v>520</v>
      </c>
      <c r="O741" s="153" t="s">
        <v>521</v>
      </c>
      <c r="P741" s="153" t="s">
        <v>2401</v>
      </c>
      <c r="Q741" s="20" t="s">
        <v>7427</v>
      </c>
      <c r="R741" s="20"/>
      <c r="S741" s="155" t="s">
        <v>7406</v>
      </c>
      <c r="T741" s="170">
        <v>0</v>
      </c>
      <c r="U741" s="155" t="s">
        <v>8434</v>
      </c>
      <c r="V741" s="155" t="s">
        <v>8439</v>
      </c>
      <c r="W741" t="s">
        <v>211</v>
      </c>
      <c r="X741" s="198" t="s">
        <v>68</v>
      </c>
    </row>
    <row r="742" spans="1:24" x14ac:dyDescent="0.35">
      <c r="A742" s="195" t="s">
        <v>8552</v>
      </c>
      <c r="B742" s="195" t="s">
        <v>8837</v>
      </c>
      <c r="C742" s="9">
        <v>24</v>
      </c>
      <c r="D742" s="9">
        <v>538</v>
      </c>
      <c r="E742" s="171" t="s">
        <v>8507</v>
      </c>
      <c r="F742" s="171" t="s">
        <v>68</v>
      </c>
      <c r="G742" s="171" t="s">
        <v>69</v>
      </c>
      <c r="H742" s="171" t="s">
        <v>71</v>
      </c>
      <c r="I742" s="171"/>
      <c r="J742" s="153" t="s">
        <v>218</v>
      </c>
      <c r="K742" s="158" t="s">
        <v>1967</v>
      </c>
      <c r="L742" s="155" t="s">
        <v>8303</v>
      </c>
      <c r="M742" s="156" t="s">
        <v>7772</v>
      </c>
      <c r="N742" s="153" t="s">
        <v>522</v>
      </c>
      <c r="O742" s="153" t="s">
        <v>523</v>
      </c>
      <c r="P742" s="156" t="s">
        <v>2402</v>
      </c>
      <c r="Q742" s="20" t="s">
        <v>7427</v>
      </c>
      <c r="R742" s="20"/>
      <c r="S742" s="153" t="s">
        <v>7407</v>
      </c>
      <c r="T742" s="154">
        <v>2</v>
      </c>
      <c r="U742" s="20" t="s">
        <v>8434</v>
      </c>
      <c r="V742" s="20" t="s">
        <v>8439</v>
      </c>
      <c r="W742" t="s">
        <v>100</v>
      </c>
      <c r="X742" s="198" t="s">
        <v>68</v>
      </c>
    </row>
    <row r="743" spans="1:24" x14ac:dyDescent="0.35">
      <c r="A743" s="195" t="s">
        <v>8552</v>
      </c>
      <c r="B743" s="195" t="s">
        <v>8837</v>
      </c>
      <c r="C743" s="9">
        <v>25</v>
      </c>
      <c r="D743" s="9">
        <v>534</v>
      </c>
      <c r="E743" s="171" t="s">
        <v>8507</v>
      </c>
      <c r="F743" s="171" t="s">
        <v>68</v>
      </c>
      <c r="G743" s="171" t="s">
        <v>69</v>
      </c>
      <c r="H743" s="171" t="s">
        <v>71</v>
      </c>
      <c r="I743" s="171"/>
      <c r="J743" t="s">
        <v>3958</v>
      </c>
      <c r="K743" s="155" t="s">
        <v>6444</v>
      </c>
      <c r="L743" s="155" t="s">
        <v>8309</v>
      </c>
      <c r="M743" s="96" t="s">
        <v>7876</v>
      </c>
      <c r="N743" s="155" t="s">
        <v>4765</v>
      </c>
      <c r="O743" s="155" t="s">
        <v>4766</v>
      </c>
      <c r="Q743" s="20" t="s">
        <v>7427</v>
      </c>
      <c r="R743" s="20"/>
      <c r="S743" s="155" t="s">
        <v>7406</v>
      </c>
      <c r="T743" s="170">
        <v>0</v>
      </c>
      <c r="U743" s="155" t="s">
        <v>8434</v>
      </c>
      <c r="V743" s="155" t="s">
        <v>8439</v>
      </c>
      <c r="W743" t="s">
        <v>156</v>
      </c>
      <c r="X743" s="198" t="s">
        <v>68</v>
      </c>
    </row>
    <row r="744" spans="1:24" x14ac:dyDescent="0.35">
      <c r="A744" t="s">
        <v>8552</v>
      </c>
      <c r="B744" t="s">
        <v>70</v>
      </c>
      <c r="C744" s="9">
        <v>26</v>
      </c>
      <c r="D744" s="9">
        <v>525</v>
      </c>
      <c r="E744" s="171" t="s">
        <v>8505</v>
      </c>
      <c r="F744" s="171" t="s">
        <v>68</v>
      </c>
      <c r="G744" s="171" t="s">
        <v>69</v>
      </c>
      <c r="H744" s="171" t="s">
        <v>70</v>
      </c>
      <c r="I744" s="171"/>
      <c r="J744" t="s">
        <v>3955</v>
      </c>
      <c r="K744" s="155" t="s">
        <v>8458</v>
      </c>
      <c r="L744" t="s">
        <v>8224</v>
      </c>
      <c r="M744" s="153" t="s">
        <v>7795</v>
      </c>
      <c r="N744" s="173" t="s">
        <v>4759</v>
      </c>
      <c r="O744" s="173" t="s">
        <v>4760</v>
      </c>
      <c r="Q744" s="20" t="s">
        <v>7427</v>
      </c>
      <c r="R744" s="20"/>
      <c r="S744" t="s">
        <v>91</v>
      </c>
      <c r="T744" s="9">
        <v>1</v>
      </c>
      <c r="U744" t="s">
        <v>8434</v>
      </c>
      <c r="V744" t="s">
        <v>8439</v>
      </c>
      <c r="W744" t="s">
        <v>91</v>
      </c>
      <c r="X744" s="198" t="s">
        <v>68</v>
      </c>
    </row>
    <row r="745" spans="1:24" x14ac:dyDescent="0.35">
      <c r="A745" t="s">
        <v>8552</v>
      </c>
      <c r="B745" t="s">
        <v>70</v>
      </c>
      <c r="C745" s="9">
        <v>27</v>
      </c>
      <c r="D745" s="9">
        <v>526</v>
      </c>
      <c r="E745" s="171" t="s">
        <v>8505</v>
      </c>
      <c r="F745" s="171" t="s">
        <v>68</v>
      </c>
      <c r="G745" s="171" t="s">
        <v>69</v>
      </c>
      <c r="H745" s="171" t="s">
        <v>70</v>
      </c>
      <c r="I745" s="171"/>
      <c r="J745" t="s">
        <v>3956</v>
      </c>
      <c r="K745" s="20" t="s">
        <v>1893</v>
      </c>
      <c r="L745" t="s">
        <v>8215</v>
      </c>
      <c r="M745" t="s">
        <v>2162</v>
      </c>
      <c r="N745" s="155" t="s">
        <v>4761</v>
      </c>
      <c r="O745" s="155" t="s">
        <v>4762</v>
      </c>
      <c r="Q745" s="20" t="s">
        <v>7427</v>
      </c>
      <c r="R745" s="20"/>
      <c r="S745" t="s">
        <v>91</v>
      </c>
      <c r="T745" s="9">
        <v>0</v>
      </c>
      <c r="U745" t="s">
        <v>8434</v>
      </c>
      <c r="V745" t="s">
        <v>8439</v>
      </c>
      <c r="W745" t="s">
        <v>91</v>
      </c>
      <c r="X745" s="198" t="s">
        <v>68</v>
      </c>
    </row>
    <row r="746" spans="1:24" x14ac:dyDescent="0.35">
      <c r="A746" s="195" t="s">
        <v>8552</v>
      </c>
      <c r="B746" s="195" t="s">
        <v>8837</v>
      </c>
      <c r="C746" s="9">
        <v>28</v>
      </c>
      <c r="D746" s="9">
        <v>541</v>
      </c>
      <c r="E746" s="171" t="s">
        <v>8507</v>
      </c>
      <c r="F746" s="171" t="s">
        <v>68</v>
      </c>
      <c r="G746" s="171" t="s">
        <v>69</v>
      </c>
      <c r="H746" s="171" t="s">
        <v>71</v>
      </c>
      <c r="I746" s="171"/>
      <c r="J746" s="153" t="s">
        <v>219</v>
      </c>
      <c r="K746" s="153" t="s">
        <v>1899</v>
      </c>
      <c r="L746" s="155" t="s">
        <v>8297</v>
      </c>
      <c r="M746" s="153" t="s">
        <v>2223</v>
      </c>
      <c r="N746" s="153" t="s">
        <v>524</v>
      </c>
      <c r="O746" s="153" t="s">
        <v>525</v>
      </c>
      <c r="P746" s="153" t="s">
        <v>2403</v>
      </c>
      <c r="Q746" s="20" t="s">
        <v>7427</v>
      </c>
      <c r="R746" s="20"/>
      <c r="S746" s="155" t="s">
        <v>7406</v>
      </c>
      <c r="T746" s="170">
        <v>0</v>
      </c>
      <c r="U746" s="155" t="s">
        <v>8434</v>
      </c>
      <c r="V746" s="155" t="s">
        <v>8439</v>
      </c>
      <c r="W746" t="s">
        <v>100</v>
      </c>
      <c r="X746" s="198" t="s">
        <v>68</v>
      </c>
    </row>
    <row r="747" spans="1:24" x14ac:dyDescent="0.35">
      <c r="A747" s="195" t="s">
        <v>8552</v>
      </c>
      <c r="B747" s="195" t="s">
        <v>8837</v>
      </c>
      <c r="C747" s="9">
        <v>29</v>
      </c>
      <c r="D747" s="9">
        <v>546</v>
      </c>
      <c r="E747" s="171" t="s">
        <v>8507</v>
      </c>
      <c r="F747" s="171" t="s">
        <v>68</v>
      </c>
      <c r="G747" s="171" t="s">
        <v>69</v>
      </c>
      <c r="H747" s="171" t="s">
        <v>71</v>
      </c>
      <c r="I747" s="171"/>
      <c r="J747" t="s">
        <v>3966</v>
      </c>
      <c r="K747" s="155" t="s">
        <v>6446</v>
      </c>
      <c r="L747" s="155" t="s">
        <v>8298</v>
      </c>
      <c r="M747" t="s">
        <v>7878</v>
      </c>
      <c r="N747" s="155" t="s">
        <v>4781</v>
      </c>
      <c r="O747" s="155" t="s">
        <v>4782</v>
      </c>
      <c r="Q747" s="20" t="s">
        <v>7427</v>
      </c>
      <c r="R747" s="20"/>
      <c r="S747" s="155" t="s">
        <v>7406</v>
      </c>
      <c r="T747" s="170">
        <v>0</v>
      </c>
      <c r="U747" s="155" t="s">
        <v>8434</v>
      </c>
      <c r="V747" s="155" t="s">
        <v>8439</v>
      </c>
      <c r="W747" t="s">
        <v>100</v>
      </c>
      <c r="X747" s="198" t="s">
        <v>68</v>
      </c>
    </row>
    <row r="748" spans="1:24" x14ac:dyDescent="0.35">
      <c r="A748" s="195" t="s">
        <v>8552</v>
      </c>
      <c r="B748" s="195" t="s">
        <v>8837</v>
      </c>
      <c r="C748" s="9">
        <v>30</v>
      </c>
      <c r="D748" s="9">
        <v>547</v>
      </c>
      <c r="E748" s="171" t="s">
        <v>8507</v>
      </c>
      <c r="F748" s="171" t="s">
        <v>68</v>
      </c>
      <c r="G748" s="171" t="s">
        <v>69</v>
      </c>
      <c r="H748" s="171" t="s">
        <v>71</v>
      </c>
      <c r="I748" s="171"/>
      <c r="J748" t="s">
        <v>3967</v>
      </c>
      <c r="K748" s="155" t="s">
        <v>6451</v>
      </c>
      <c r="L748" s="155" t="s">
        <v>8312</v>
      </c>
      <c r="M748" t="s">
        <v>7880</v>
      </c>
      <c r="N748" s="155" t="s">
        <v>4783</v>
      </c>
      <c r="O748" s="155" t="s">
        <v>4784</v>
      </c>
      <c r="Q748" s="20" t="s">
        <v>7427</v>
      </c>
      <c r="R748" s="20"/>
      <c r="S748" s="155" t="s">
        <v>7406</v>
      </c>
      <c r="T748" s="170">
        <v>0</v>
      </c>
      <c r="U748" s="155" t="s">
        <v>8434</v>
      </c>
      <c r="V748" s="155" t="s">
        <v>8439</v>
      </c>
      <c r="W748" t="s">
        <v>100</v>
      </c>
      <c r="X748" s="198" t="s">
        <v>68</v>
      </c>
    </row>
    <row r="749" spans="1:24" x14ac:dyDescent="0.35">
      <c r="A749" s="195" t="s">
        <v>8552</v>
      </c>
      <c r="B749" s="195" t="s">
        <v>8837</v>
      </c>
      <c r="C749" s="9">
        <v>31</v>
      </c>
      <c r="D749" s="9">
        <v>548</v>
      </c>
      <c r="E749" s="171" t="s">
        <v>8507</v>
      </c>
      <c r="F749" s="171" t="s">
        <v>68</v>
      </c>
      <c r="G749" s="171" t="s">
        <v>69</v>
      </c>
      <c r="H749" s="171" t="s">
        <v>71</v>
      </c>
      <c r="I749" s="171"/>
      <c r="J749" t="s">
        <v>3968</v>
      </c>
      <c r="K749" s="155" t="s">
        <v>6452</v>
      </c>
      <c r="L749" s="155" t="s">
        <v>8311</v>
      </c>
      <c r="M749" t="s">
        <v>7879</v>
      </c>
      <c r="N749" s="155" t="s">
        <v>4785</v>
      </c>
      <c r="O749" s="155" t="s">
        <v>4786</v>
      </c>
      <c r="Q749" s="20" t="s">
        <v>7427</v>
      </c>
      <c r="R749" s="20"/>
      <c r="S749" s="155" t="s">
        <v>7406</v>
      </c>
      <c r="T749" s="170">
        <v>0</v>
      </c>
      <c r="U749" s="155" t="s">
        <v>8434</v>
      </c>
      <c r="V749" s="155" t="s">
        <v>8439</v>
      </c>
      <c r="W749" t="s">
        <v>100</v>
      </c>
      <c r="X749" s="198" t="s">
        <v>68</v>
      </c>
    </row>
    <row r="750" spans="1:24" x14ac:dyDescent="0.35">
      <c r="A750" s="195" t="s">
        <v>8552</v>
      </c>
      <c r="B750" s="195" t="s">
        <v>8837</v>
      </c>
      <c r="C750" s="9">
        <v>32</v>
      </c>
      <c r="D750" s="9">
        <v>549</v>
      </c>
      <c r="E750" s="171" t="s">
        <v>8507</v>
      </c>
      <c r="F750" s="171" t="s">
        <v>68</v>
      </c>
      <c r="G750" s="171" t="s">
        <v>69</v>
      </c>
      <c r="H750" s="171" t="s">
        <v>71</v>
      </c>
      <c r="I750" s="171"/>
      <c r="J750" t="s">
        <v>3969</v>
      </c>
      <c r="K750" s="155" t="s">
        <v>4788</v>
      </c>
      <c r="L750" s="155" t="s">
        <v>8313</v>
      </c>
      <c r="M750" t="s">
        <v>7881</v>
      </c>
      <c r="N750" s="155" t="s">
        <v>4787</v>
      </c>
      <c r="O750" s="155" t="s">
        <v>4788</v>
      </c>
      <c r="Q750" s="20" t="s">
        <v>7427</v>
      </c>
      <c r="R750" s="20"/>
      <c r="S750" s="155" t="s">
        <v>7406</v>
      </c>
      <c r="T750" s="170">
        <v>0</v>
      </c>
      <c r="U750" s="155" t="s">
        <v>8434</v>
      </c>
      <c r="V750" s="155" t="s">
        <v>8439</v>
      </c>
      <c r="W750" t="s">
        <v>100</v>
      </c>
      <c r="X750" s="198" t="s">
        <v>68</v>
      </c>
    </row>
    <row r="751" spans="1:24" x14ac:dyDescent="0.35">
      <c r="A751" s="195" t="s">
        <v>8552</v>
      </c>
      <c r="B751" s="195" t="s">
        <v>8837</v>
      </c>
      <c r="C751" s="9">
        <v>33</v>
      </c>
      <c r="D751" s="9">
        <v>550</v>
      </c>
      <c r="E751" s="171" t="s">
        <v>8507</v>
      </c>
      <c r="F751" s="171" t="s">
        <v>68</v>
      </c>
      <c r="G751" s="171" t="s">
        <v>69</v>
      </c>
      <c r="H751" s="171" t="s">
        <v>71</v>
      </c>
      <c r="I751" s="171"/>
      <c r="J751" t="s">
        <v>3970</v>
      </c>
      <c r="K751" s="155" t="s">
        <v>4790</v>
      </c>
      <c r="L751" s="155" t="s">
        <v>8316</v>
      </c>
      <c r="M751" t="s">
        <v>7884</v>
      </c>
      <c r="N751" s="155" t="s">
        <v>4789</v>
      </c>
      <c r="O751" s="155" t="s">
        <v>4790</v>
      </c>
      <c r="Q751" s="20" t="s">
        <v>7427</v>
      </c>
      <c r="R751" s="20"/>
      <c r="S751" s="155" t="s">
        <v>7406</v>
      </c>
      <c r="T751" s="170">
        <v>0</v>
      </c>
      <c r="U751" s="155" t="s">
        <v>8434</v>
      </c>
      <c r="V751" s="155" t="s">
        <v>8439</v>
      </c>
      <c r="W751" t="s">
        <v>100</v>
      </c>
      <c r="X751" s="198" t="s">
        <v>68</v>
      </c>
    </row>
    <row r="752" spans="1:24" x14ac:dyDescent="0.35">
      <c r="A752" s="195" t="s">
        <v>8552</v>
      </c>
      <c r="B752" s="195" t="s">
        <v>8837</v>
      </c>
      <c r="C752" s="9">
        <v>-99</v>
      </c>
      <c r="D752" s="9">
        <v>184</v>
      </c>
      <c r="E752" s="171" t="s">
        <v>8497</v>
      </c>
      <c r="F752" s="171" t="s">
        <v>44</v>
      </c>
      <c r="G752" s="171" t="s">
        <v>54</v>
      </c>
      <c r="H752" s="171" t="s">
        <v>2776</v>
      </c>
      <c r="I752" s="171"/>
      <c r="J752" s="155" t="s">
        <v>120</v>
      </c>
      <c r="K752" s="20" t="s">
        <v>1920</v>
      </c>
      <c r="L752" s="20" t="s">
        <v>8182</v>
      </c>
      <c r="M752" s="153" t="s">
        <v>2136</v>
      </c>
      <c r="N752" s="20"/>
      <c r="O752" s="20"/>
      <c r="P752" s="20"/>
      <c r="Q752" s="20" t="s">
        <v>7427</v>
      </c>
      <c r="R752" s="20"/>
      <c r="S752" s="153" t="s">
        <v>7407</v>
      </c>
      <c r="T752" s="154" t="s">
        <v>8433</v>
      </c>
      <c r="U752" s="20" t="s">
        <v>8435</v>
      </c>
      <c r="V752" s="20" t="s">
        <v>8438</v>
      </c>
      <c r="W752" t="s">
        <v>100</v>
      </c>
      <c r="X752" s="198" t="s">
        <v>54</v>
      </c>
    </row>
    <row r="753" spans="1:25" x14ac:dyDescent="0.35">
      <c r="A753" s="195" t="s">
        <v>8552</v>
      </c>
      <c r="B753" s="195" t="s">
        <v>8837</v>
      </c>
      <c r="C753" s="9">
        <v>-99</v>
      </c>
      <c r="D753" s="9">
        <v>185</v>
      </c>
      <c r="E753" s="171" t="s">
        <v>8497</v>
      </c>
      <c r="F753" s="171" t="s">
        <v>44</v>
      </c>
      <c r="G753" s="171" t="s">
        <v>54</v>
      </c>
      <c r="H753" s="171" t="s">
        <v>2776</v>
      </c>
      <c r="I753" s="171"/>
      <c r="J753" s="20" t="s">
        <v>2619</v>
      </c>
      <c r="K753" s="155" t="s">
        <v>2822</v>
      </c>
      <c r="L753" s="20" t="s">
        <v>8179</v>
      </c>
      <c r="M753" s="153" t="s">
        <v>7770</v>
      </c>
      <c r="N753" s="20" t="s">
        <v>3042</v>
      </c>
      <c r="O753" s="155" t="s">
        <v>2822</v>
      </c>
      <c r="P753" s="20"/>
      <c r="Q753" s="20" t="s">
        <v>7427</v>
      </c>
      <c r="R753" s="20"/>
      <c r="S753" s="155" t="s">
        <v>91</v>
      </c>
      <c r="T753" s="170" t="s">
        <v>8433</v>
      </c>
      <c r="U753" s="155" t="s">
        <v>8434</v>
      </c>
      <c r="V753" s="155" t="s">
        <v>8438</v>
      </c>
      <c r="W753" t="s">
        <v>91</v>
      </c>
      <c r="X753" s="198" t="s">
        <v>54</v>
      </c>
    </row>
    <row r="754" spans="1:25" x14ac:dyDescent="0.35">
      <c r="A754" s="195" t="s">
        <v>8552</v>
      </c>
      <c r="B754" s="195" t="s">
        <v>8837</v>
      </c>
      <c r="C754" s="185">
        <v>-99</v>
      </c>
      <c r="D754" s="9">
        <v>186</v>
      </c>
      <c r="E754" s="171" t="s">
        <v>8497</v>
      </c>
      <c r="F754" s="171" t="s">
        <v>44</v>
      </c>
      <c r="G754" s="171" t="s">
        <v>54</v>
      </c>
      <c r="H754" s="171" t="s">
        <v>2776</v>
      </c>
      <c r="I754" s="171"/>
      <c r="J754" s="20" t="s">
        <v>2620</v>
      </c>
      <c r="K754" s="165" t="s">
        <v>3319</v>
      </c>
      <c r="L754" s="20" t="s">
        <v>8183</v>
      </c>
      <c r="M754" s="172" t="s">
        <v>7771</v>
      </c>
      <c r="N754" s="20" t="s">
        <v>3043</v>
      </c>
      <c r="O754" s="155" t="s">
        <v>2823</v>
      </c>
      <c r="P754" s="20"/>
      <c r="Q754" s="20" t="s">
        <v>7427</v>
      </c>
      <c r="R754" s="20"/>
      <c r="S754" s="155" t="s">
        <v>91</v>
      </c>
      <c r="T754" s="170">
        <v>0</v>
      </c>
      <c r="U754" s="155" t="s">
        <v>8434</v>
      </c>
      <c r="V754" s="155" t="s">
        <v>8439</v>
      </c>
      <c r="W754" t="s">
        <v>91</v>
      </c>
      <c r="X754" s="198" t="s">
        <v>54</v>
      </c>
    </row>
    <row r="755" spans="1:25" x14ac:dyDescent="0.35">
      <c r="A755" s="195" t="s">
        <v>8552</v>
      </c>
      <c r="B755" s="195" t="s">
        <v>8837</v>
      </c>
      <c r="C755" s="185">
        <v>-99</v>
      </c>
      <c r="D755" s="9">
        <v>197</v>
      </c>
      <c r="E755" s="171" t="s">
        <v>8497</v>
      </c>
      <c r="F755" s="171" t="s">
        <v>44</v>
      </c>
      <c r="G755" s="171" t="s">
        <v>54</v>
      </c>
      <c r="H755" s="171" t="s">
        <v>2776</v>
      </c>
      <c r="I755" s="171"/>
      <c r="J755" s="20" t="s">
        <v>217</v>
      </c>
      <c r="K755" s="155" t="s">
        <v>1898</v>
      </c>
      <c r="L755" s="20" t="s">
        <v>8184</v>
      </c>
      <c r="M755" s="172" t="s">
        <v>7773</v>
      </c>
      <c r="N755" s="20" t="s">
        <v>3052</v>
      </c>
      <c r="O755" s="155" t="s">
        <v>521</v>
      </c>
      <c r="P755" s="20"/>
      <c r="Q755" s="20" t="s">
        <v>7427</v>
      </c>
      <c r="R755" s="20"/>
      <c r="S755" s="155" t="s">
        <v>7406</v>
      </c>
      <c r="T755" s="170">
        <v>0</v>
      </c>
      <c r="U755" s="155" t="s">
        <v>8434</v>
      </c>
      <c r="V755" s="155" t="s">
        <v>8439</v>
      </c>
      <c r="W755" t="s">
        <v>211</v>
      </c>
      <c r="X755" s="198" t="s">
        <v>54</v>
      </c>
    </row>
    <row r="756" spans="1:25" x14ac:dyDescent="0.35">
      <c r="A756" s="195" t="s">
        <v>8552</v>
      </c>
      <c r="B756" s="195" t="s">
        <v>8837</v>
      </c>
      <c r="C756" s="185">
        <v>-99</v>
      </c>
      <c r="D756" s="9">
        <v>198</v>
      </c>
      <c r="E756" s="171" t="s">
        <v>8497</v>
      </c>
      <c r="F756" s="171" t="s">
        <v>44</v>
      </c>
      <c r="G756" s="171" t="s">
        <v>54</v>
      </c>
      <c r="H756" s="171" t="s">
        <v>2776</v>
      </c>
      <c r="I756" s="171"/>
      <c r="J756" s="20" t="s">
        <v>218</v>
      </c>
      <c r="K756" s="155" t="s">
        <v>1967</v>
      </c>
      <c r="L756" s="20" t="s">
        <v>8193</v>
      </c>
      <c r="M756" s="172" t="s">
        <v>7772</v>
      </c>
      <c r="N756" s="20" t="s">
        <v>3053</v>
      </c>
      <c r="O756" s="155" t="s">
        <v>523</v>
      </c>
      <c r="P756" s="20"/>
      <c r="Q756" s="20" t="s">
        <v>7427</v>
      </c>
      <c r="R756" s="20"/>
      <c r="S756" s="155" t="s">
        <v>7407</v>
      </c>
      <c r="T756" s="170">
        <v>0</v>
      </c>
      <c r="U756" s="155" t="s">
        <v>8434</v>
      </c>
      <c r="V756" s="155" t="s">
        <v>8439</v>
      </c>
      <c r="W756" t="s">
        <v>100</v>
      </c>
      <c r="X756" s="198" t="s">
        <v>54</v>
      </c>
    </row>
    <row r="757" spans="1:25" x14ac:dyDescent="0.35">
      <c r="A757" t="s">
        <v>8552</v>
      </c>
      <c r="B757" t="s">
        <v>67</v>
      </c>
      <c r="C757" s="9">
        <v>34</v>
      </c>
      <c r="D757" s="9">
        <v>488</v>
      </c>
      <c r="E757" s="171" t="s">
        <v>8502</v>
      </c>
      <c r="F757" s="171" t="s">
        <v>8552</v>
      </c>
      <c r="G757" s="171" t="s">
        <v>67</v>
      </c>
      <c r="H757" s="171" t="s">
        <v>46</v>
      </c>
      <c r="I757" s="171"/>
      <c r="J757" t="s">
        <v>3939</v>
      </c>
      <c r="K757" s="155" t="s">
        <v>8464</v>
      </c>
      <c r="N757" s="155" t="s">
        <v>4727</v>
      </c>
      <c r="O757" s="173" t="s">
        <v>4728</v>
      </c>
      <c r="Q757" s="20" t="s">
        <v>7427</v>
      </c>
      <c r="R757" s="20"/>
      <c r="S757" t="s">
        <v>91</v>
      </c>
      <c r="T757" s="9">
        <v>0</v>
      </c>
      <c r="U757" t="s">
        <v>8434</v>
      </c>
      <c r="W757" t="s">
        <v>91</v>
      </c>
      <c r="X757" s="198" t="s">
        <v>68</v>
      </c>
    </row>
    <row r="758" spans="1:25" x14ac:dyDescent="0.35">
      <c r="A758" t="s">
        <v>8552</v>
      </c>
      <c r="B758" t="s">
        <v>67</v>
      </c>
      <c r="C758" s="9">
        <v>35</v>
      </c>
      <c r="D758" s="9">
        <v>490</v>
      </c>
      <c r="E758" s="171" t="s">
        <v>8502</v>
      </c>
      <c r="F758" s="171" t="s">
        <v>8552</v>
      </c>
      <c r="G758" s="171" t="s">
        <v>67</v>
      </c>
      <c r="H758" s="171" t="s">
        <v>46</v>
      </c>
      <c r="I758" s="171"/>
      <c r="J758" t="s">
        <v>3940</v>
      </c>
      <c r="K758" s="155" t="s">
        <v>8459</v>
      </c>
      <c r="N758" s="155" t="s">
        <v>4731</v>
      </c>
      <c r="O758" s="155" t="s">
        <v>3862</v>
      </c>
      <c r="Q758" s="20" t="s">
        <v>7427</v>
      </c>
      <c r="R758" s="20"/>
      <c r="S758" t="s">
        <v>91</v>
      </c>
      <c r="T758" s="9">
        <v>0</v>
      </c>
      <c r="U758" t="s">
        <v>8434</v>
      </c>
      <c r="W758" t="s">
        <v>91</v>
      </c>
      <c r="X758" s="198" t="s">
        <v>68</v>
      </c>
    </row>
    <row r="759" spans="1:25" x14ac:dyDescent="0.35">
      <c r="A759" t="s">
        <v>8552</v>
      </c>
      <c r="B759" t="s">
        <v>67</v>
      </c>
      <c r="C759" s="9">
        <v>36</v>
      </c>
      <c r="D759" s="9">
        <v>494</v>
      </c>
      <c r="E759" s="171" t="s">
        <v>8502</v>
      </c>
      <c r="F759" s="171" t="s">
        <v>8552</v>
      </c>
      <c r="G759" s="171" t="s">
        <v>67</v>
      </c>
      <c r="H759" s="171" t="s">
        <v>46</v>
      </c>
      <c r="I759" s="171"/>
      <c r="J759" t="s">
        <v>3944</v>
      </c>
      <c r="K759" s="155" t="s">
        <v>8460</v>
      </c>
      <c r="N759" s="173" t="s">
        <v>4736</v>
      </c>
      <c r="O759" s="173" t="s">
        <v>4737</v>
      </c>
      <c r="Q759" s="20" t="s">
        <v>7427</v>
      </c>
      <c r="R759" s="20"/>
      <c r="S759" t="s">
        <v>91</v>
      </c>
      <c r="T759" s="9">
        <v>0</v>
      </c>
      <c r="U759" t="s">
        <v>8434</v>
      </c>
      <c r="W759" t="s">
        <v>91</v>
      </c>
      <c r="X759" s="198" t="s">
        <v>68</v>
      </c>
    </row>
    <row r="760" spans="1:25" x14ac:dyDescent="0.35">
      <c r="A760" t="s">
        <v>8552</v>
      </c>
      <c r="B760" t="s">
        <v>67</v>
      </c>
      <c r="C760" s="9">
        <v>37</v>
      </c>
      <c r="D760" s="9">
        <v>495</v>
      </c>
      <c r="E760" s="171" t="s">
        <v>8502</v>
      </c>
      <c r="F760" s="171" t="s">
        <v>8552</v>
      </c>
      <c r="G760" s="171" t="s">
        <v>67</v>
      </c>
      <c r="H760" s="171" t="s">
        <v>46</v>
      </c>
      <c r="I760" s="171"/>
      <c r="J760" t="s">
        <v>3945</v>
      </c>
      <c r="K760" s="155" t="s">
        <v>8461</v>
      </c>
      <c r="N760" s="173" t="s">
        <v>4738</v>
      </c>
      <c r="O760" s="173" t="s">
        <v>4739</v>
      </c>
      <c r="Q760" s="20" t="s">
        <v>7427</v>
      </c>
      <c r="R760" s="20"/>
      <c r="S760" t="s">
        <v>91</v>
      </c>
      <c r="T760" s="9">
        <v>0</v>
      </c>
      <c r="U760" t="s">
        <v>8434</v>
      </c>
      <c r="W760" t="s">
        <v>91</v>
      </c>
      <c r="X760" s="198" t="s">
        <v>68</v>
      </c>
    </row>
    <row r="761" spans="1:25" x14ac:dyDescent="0.35">
      <c r="A761" t="s">
        <v>8552</v>
      </c>
      <c r="B761" t="s">
        <v>67</v>
      </c>
      <c r="C761" s="9">
        <v>38</v>
      </c>
      <c r="D761" s="9">
        <v>489</v>
      </c>
      <c r="E761" s="171" t="s">
        <v>8502</v>
      </c>
      <c r="F761" s="171" t="s">
        <v>8552</v>
      </c>
      <c r="G761" s="171" t="s">
        <v>67</v>
      </c>
      <c r="H761" s="171" t="s">
        <v>46</v>
      </c>
      <c r="I761" s="171"/>
      <c r="J761" t="s">
        <v>3777</v>
      </c>
      <c r="K761" s="155" t="s">
        <v>9026</v>
      </c>
      <c r="N761" s="155" t="s">
        <v>4729</v>
      </c>
      <c r="O761" s="155" t="s">
        <v>4730</v>
      </c>
      <c r="Q761" s="20" t="s">
        <v>7427</v>
      </c>
      <c r="R761" s="20"/>
      <c r="S761" t="s">
        <v>91</v>
      </c>
      <c r="T761" s="9">
        <v>0</v>
      </c>
      <c r="U761" t="s">
        <v>8434</v>
      </c>
      <c r="W761" t="s">
        <v>91</v>
      </c>
      <c r="X761" s="198" t="s">
        <v>68</v>
      </c>
    </row>
    <row r="762" spans="1:25" s="283" customFormat="1" x14ac:dyDescent="0.35">
      <c r="A762" s="283" t="s">
        <v>8552</v>
      </c>
      <c r="B762" s="283" t="s">
        <v>70</v>
      </c>
      <c r="C762" s="284">
        <v>39</v>
      </c>
      <c r="D762" s="284">
        <v>520</v>
      </c>
      <c r="E762" s="283" t="str">
        <f>F762&amp;"."&amp;G762&amp;"."&amp;H762&amp;"."&amp;I762&amp;"."&amp;J762</f>
        <v>SOIL.SOIL_PROFILES.PROFILE_METADATA..anonymize_soil_loc</v>
      </c>
      <c r="F762" s="283" t="s">
        <v>68</v>
      </c>
      <c r="G762" s="283" t="s">
        <v>69</v>
      </c>
      <c r="H762" s="287" t="s">
        <v>70</v>
      </c>
      <c r="I762" s="287"/>
      <c r="J762" s="283" t="s">
        <v>8657</v>
      </c>
      <c r="K762" s="283" t="s">
        <v>8813</v>
      </c>
      <c r="L762" s="283">
        <v>9.5</v>
      </c>
      <c r="M762" s="283" t="s">
        <v>6</v>
      </c>
      <c r="N762" s="283" t="s">
        <v>8658</v>
      </c>
      <c r="O762" s="285" t="s">
        <v>8659</v>
      </c>
      <c r="S762" s="283" t="s">
        <v>91</v>
      </c>
      <c r="T762" s="284" t="s">
        <v>6</v>
      </c>
      <c r="U762" s="283" t="s">
        <v>6</v>
      </c>
      <c r="V762" s="283" t="s">
        <v>6</v>
      </c>
      <c r="W762" s="283" t="s">
        <v>91</v>
      </c>
      <c r="X762" s="286"/>
    </row>
    <row r="763" spans="1:25" x14ac:dyDescent="0.35">
      <c r="A763" t="s">
        <v>8552</v>
      </c>
      <c r="B763" t="s">
        <v>67</v>
      </c>
      <c r="C763" s="9">
        <v>40</v>
      </c>
      <c r="D763" s="9">
        <v>491</v>
      </c>
      <c r="E763" s="171" t="s">
        <v>8502</v>
      </c>
      <c r="F763" s="171" t="s">
        <v>8552</v>
      </c>
      <c r="G763" s="171" t="s">
        <v>67</v>
      </c>
      <c r="H763" s="171" t="s">
        <v>46</v>
      </c>
      <c r="I763" s="171"/>
      <c r="J763" t="s">
        <v>3941</v>
      </c>
      <c r="K763" s="155" t="s">
        <v>6363</v>
      </c>
      <c r="N763" s="155" t="s">
        <v>4732</v>
      </c>
      <c r="O763" s="155" t="s">
        <v>3864</v>
      </c>
      <c r="Q763" s="20" t="s">
        <v>7427</v>
      </c>
      <c r="R763" s="20"/>
      <c r="S763" t="s">
        <v>153</v>
      </c>
      <c r="T763" s="9">
        <v>0</v>
      </c>
      <c r="U763" t="s">
        <v>8434</v>
      </c>
      <c r="W763" t="s">
        <v>153</v>
      </c>
      <c r="X763" s="198" t="s">
        <v>68</v>
      </c>
    </row>
    <row r="764" spans="1:25" x14ac:dyDescent="0.35">
      <c r="A764" t="s">
        <v>8552</v>
      </c>
      <c r="B764" t="s">
        <v>67</v>
      </c>
      <c r="C764" s="9">
        <v>41</v>
      </c>
      <c r="D764" s="9">
        <v>492</v>
      </c>
      <c r="E764" s="171" t="s">
        <v>8502</v>
      </c>
      <c r="F764" s="171" t="s">
        <v>8552</v>
      </c>
      <c r="G764" s="171" t="s">
        <v>67</v>
      </c>
      <c r="H764" s="171" t="s">
        <v>46</v>
      </c>
      <c r="I764" s="171"/>
      <c r="J764" t="s">
        <v>3942</v>
      </c>
      <c r="K764" s="155" t="s">
        <v>8462</v>
      </c>
      <c r="N764" s="155" t="s">
        <v>4733</v>
      </c>
      <c r="O764" s="155" t="s">
        <v>4734</v>
      </c>
      <c r="Q764" s="20" t="s">
        <v>7427</v>
      </c>
      <c r="R764" s="20"/>
      <c r="S764" t="s">
        <v>153</v>
      </c>
      <c r="T764" s="9">
        <v>0</v>
      </c>
      <c r="U764" t="s">
        <v>8434</v>
      </c>
      <c r="W764" t="s">
        <v>153</v>
      </c>
      <c r="X764" s="198" t="s">
        <v>68</v>
      </c>
    </row>
    <row r="765" spans="1:25" x14ac:dyDescent="0.35">
      <c r="A765" t="s">
        <v>8552</v>
      </c>
      <c r="B765" t="s">
        <v>67</v>
      </c>
      <c r="C765" s="9">
        <v>42</v>
      </c>
      <c r="D765" s="9">
        <v>493</v>
      </c>
      <c r="E765" s="171" t="s">
        <v>8502</v>
      </c>
      <c r="F765" s="171" t="s">
        <v>8552</v>
      </c>
      <c r="G765" s="171" t="s">
        <v>67</v>
      </c>
      <c r="H765" s="171" t="s">
        <v>46</v>
      </c>
      <c r="I765" s="171"/>
      <c r="J765" t="s">
        <v>3943</v>
      </c>
      <c r="K765" s="155" t="s">
        <v>8463</v>
      </c>
      <c r="N765" s="155" t="s">
        <v>4735</v>
      </c>
      <c r="O765" s="173" t="s">
        <v>3868</v>
      </c>
      <c r="Q765" s="20" t="s">
        <v>7427</v>
      </c>
      <c r="R765" s="20"/>
      <c r="S765" t="s">
        <v>91</v>
      </c>
      <c r="T765" s="9">
        <v>0</v>
      </c>
      <c r="U765" t="s">
        <v>8434</v>
      </c>
      <c r="W765" t="s">
        <v>91</v>
      </c>
      <c r="X765" s="198" t="s">
        <v>68</v>
      </c>
    </row>
    <row r="766" spans="1:25" s="112" customFormat="1" x14ac:dyDescent="0.35">
      <c r="A766" s="277"/>
      <c r="B766" s="277" t="s">
        <v>8837</v>
      </c>
      <c r="C766" s="272">
        <v>-99</v>
      </c>
      <c r="D766" s="272">
        <v>199</v>
      </c>
      <c r="E766" s="273" t="s">
        <v>8497</v>
      </c>
      <c r="F766" s="273" t="s">
        <v>44</v>
      </c>
      <c r="G766" s="273" t="s">
        <v>54</v>
      </c>
      <c r="H766" s="273" t="s">
        <v>2776</v>
      </c>
      <c r="I766" s="273"/>
      <c r="J766" s="274" t="s">
        <v>8596</v>
      </c>
      <c r="K766" s="274" t="s">
        <v>1893</v>
      </c>
      <c r="L766" s="278" t="s">
        <v>8181</v>
      </c>
      <c r="M766" s="274" t="s">
        <v>2162</v>
      </c>
      <c r="N766" s="274" t="s">
        <v>8597</v>
      </c>
      <c r="O766" s="274"/>
      <c r="P766" s="274"/>
      <c r="Q766" s="275" t="s">
        <v>7427</v>
      </c>
      <c r="R766" s="275"/>
      <c r="S766" s="274" t="s">
        <v>91</v>
      </c>
      <c r="T766" s="276">
        <v>0</v>
      </c>
      <c r="U766" s="275" t="s">
        <v>8434</v>
      </c>
      <c r="V766" s="275" t="s">
        <v>8439</v>
      </c>
      <c r="W766" s="112" t="s">
        <v>91</v>
      </c>
      <c r="X766" s="267" t="s">
        <v>54</v>
      </c>
    </row>
    <row r="767" spans="1:25" x14ac:dyDescent="0.35">
      <c r="A767" s="171" t="s">
        <v>9140</v>
      </c>
      <c r="B767" s="171" t="s">
        <v>76</v>
      </c>
      <c r="C767" s="9">
        <v>0</v>
      </c>
      <c r="D767" s="9">
        <v>637</v>
      </c>
      <c r="E767" s="171" t="s">
        <v>8509</v>
      </c>
      <c r="F767" s="171" t="s">
        <v>74</v>
      </c>
      <c r="G767" s="171" t="s">
        <v>75</v>
      </c>
      <c r="H767" s="171" t="s">
        <v>76</v>
      </c>
      <c r="I767" s="171"/>
      <c r="J767" t="s">
        <v>236</v>
      </c>
      <c r="K767" s="155" t="s">
        <v>9041</v>
      </c>
      <c r="L767" s="155" t="s">
        <v>8360</v>
      </c>
      <c r="M767" s="153" t="s">
        <v>7631</v>
      </c>
      <c r="N767" s="153" t="s">
        <v>550</v>
      </c>
      <c r="O767" s="153" t="s">
        <v>551</v>
      </c>
      <c r="P767" s="153" t="s">
        <v>2413</v>
      </c>
      <c r="Q767" s="20" t="s">
        <v>7427</v>
      </c>
      <c r="R767" s="20"/>
      <c r="S767" t="s">
        <v>91</v>
      </c>
      <c r="T767" s="9" t="s">
        <v>8433</v>
      </c>
      <c r="U767" t="s">
        <v>8435</v>
      </c>
      <c r="V767" t="s">
        <v>8438</v>
      </c>
      <c r="W767" t="s">
        <v>100</v>
      </c>
      <c r="X767" s="198" t="s">
        <v>74</v>
      </c>
      <c r="Y767" t="s">
        <v>7422</v>
      </c>
    </row>
    <row r="768" spans="1:25" x14ac:dyDescent="0.35">
      <c r="A768" s="195" t="s">
        <v>9140</v>
      </c>
      <c r="B768" s="195" t="s">
        <v>8834</v>
      </c>
      <c r="C768" s="9">
        <v>-99</v>
      </c>
      <c r="D768" s="9">
        <v>614</v>
      </c>
      <c r="E768" s="171" t="s">
        <v>8513</v>
      </c>
      <c r="F768" s="171" t="s">
        <v>74</v>
      </c>
      <c r="G768" s="171" t="s">
        <v>8455</v>
      </c>
      <c r="H768" s="171" t="s">
        <v>46</v>
      </c>
      <c r="I768" s="171"/>
      <c r="J768" t="s">
        <v>2614</v>
      </c>
      <c r="K768" s="155" t="s">
        <v>8468</v>
      </c>
      <c r="N768" t="s">
        <v>4879</v>
      </c>
      <c r="O768" t="s">
        <v>2818</v>
      </c>
      <c r="Q768" s="20" t="s">
        <v>7427</v>
      </c>
      <c r="R768" s="20"/>
      <c r="S768" t="s">
        <v>91</v>
      </c>
      <c r="T768" s="9">
        <v>0</v>
      </c>
      <c r="U768" t="s">
        <v>8435</v>
      </c>
      <c r="V768" t="s">
        <v>8438</v>
      </c>
      <c r="W768" t="s">
        <v>91</v>
      </c>
      <c r="X768" s="198" t="s">
        <v>74</v>
      </c>
    </row>
    <row r="769" spans="1:25" s="147" customFormat="1" x14ac:dyDescent="0.35">
      <c r="A769" s="196" t="s">
        <v>9140</v>
      </c>
      <c r="B769" s="196" t="s">
        <v>8834</v>
      </c>
      <c r="C769" s="185">
        <v>1</v>
      </c>
      <c r="D769" s="185">
        <v>116</v>
      </c>
      <c r="E769" s="187" t="s">
        <v>8476</v>
      </c>
      <c r="F769" s="187" t="s">
        <v>44</v>
      </c>
      <c r="G769" s="187" t="s">
        <v>54</v>
      </c>
      <c r="H769" s="187" t="s">
        <v>53</v>
      </c>
      <c r="I769" s="187"/>
      <c r="J769" s="163" t="s">
        <v>119</v>
      </c>
      <c r="K769" s="163" t="s">
        <v>1954</v>
      </c>
      <c r="L769" s="162" t="s">
        <v>8336</v>
      </c>
      <c r="M769" s="163" t="s">
        <v>7600</v>
      </c>
      <c r="N769" s="163" t="s">
        <v>324</v>
      </c>
      <c r="O769" s="163" t="s">
        <v>325</v>
      </c>
      <c r="P769" s="163" t="s">
        <v>2484</v>
      </c>
      <c r="Q769" s="177" t="s">
        <v>7427</v>
      </c>
      <c r="R769" s="177"/>
      <c r="S769" s="163" t="s">
        <v>91</v>
      </c>
      <c r="T769" s="178" t="s">
        <v>8433</v>
      </c>
      <c r="U769" s="177" t="s">
        <v>8435</v>
      </c>
      <c r="V769" s="177" t="s">
        <v>8438</v>
      </c>
      <c r="W769" s="147" t="s">
        <v>100</v>
      </c>
      <c r="X769" s="206" t="s">
        <v>54</v>
      </c>
      <c r="Y769" s="147" t="s">
        <v>7411</v>
      </c>
    </row>
    <row r="770" spans="1:25" x14ac:dyDescent="0.35">
      <c r="A770" s="171" t="s">
        <v>9140</v>
      </c>
      <c r="B770" s="171" t="s">
        <v>76</v>
      </c>
      <c r="C770" s="9">
        <v>2</v>
      </c>
      <c r="D770" s="9">
        <v>638</v>
      </c>
      <c r="E770" s="171" t="s">
        <v>8509</v>
      </c>
      <c r="F770" s="171" t="s">
        <v>74</v>
      </c>
      <c r="G770" s="171" t="s">
        <v>75</v>
      </c>
      <c r="H770" s="171" t="s">
        <v>76</v>
      </c>
      <c r="I770" s="171"/>
      <c r="J770" t="s">
        <v>237</v>
      </c>
      <c r="K770" s="20" t="s">
        <v>553</v>
      </c>
      <c r="L770" s="155" t="s">
        <v>8394</v>
      </c>
      <c r="M770" s="156" t="s">
        <v>2232</v>
      </c>
      <c r="N770" s="153" t="s">
        <v>552</v>
      </c>
      <c r="O770" s="153" t="s">
        <v>553</v>
      </c>
      <c r="P770" s="156" t="s">
        <v>2414</v>
      </c>
      <c r="Q770" s="20" t="s">
        <v>7427</v>
      </c>
      <c r="R770" s="20"/>
      <c r="S770" t="s">
        <v>91</v>
      </c>
      <c r="T770" s="9" t="s">
        <v>8433</v>
      </c>
      <c r="U770" t="s">
        <v>8434</v>
      </c>
      <c r="V770" t="s">
        <v>8438</v>
      </c>
      <c r="W770" t="s">
        <v>91</v>
      </c>
      <c r="X770" s="198" t="s">
        <v>74</v>
      </c>
    </row>
    <row r="771" spans="1:25" x14ac:dyDescent="0.35">
      <c r="A771" s="171" t="s">
        <v>9140</v>
      </c>
      <c r="B771" s="171" t="s">
        <v>76</v>
      </c>
      <c r="C771" s="9">
        <v>3</v>
      </c>
      <c r="D771" s="9">
        <v>639</v>
      </c>
      <c r="E771" s="171" t="s">
        <v>8509</v>
      </c>
      <c r="F771" s="171" t="s">
        <v>74</v>
      </c>
      <c r="G771" s="171" t="s">
        <v>75</v>
      </c>
      <c r="H771" s="171" t="s">
        <v>76</v>
      </c>
      <c r="I771" s="171"/>
      <c r="J771" t="s">
        <v>238</v>
      </c>
      <c r="K771" s="20" t="s">
        <v>1938</v>
      </c>
      <c r="L771" s="155" t="s">
        <v>8395</v>
      </c>
      <c r="M771" s="156" t="s">
        <v>2233</v>
      </c>
      <c r="N771" s="153" t="s">
        <v>554</v>
      </c>
      <c r="O771" s="153" t="s">
        <v>555</v>
      </c>
      <c r="P771" s="156" t="s">
        <v>2415</v>
      </c>
      <c r="Q771" s="20" t="s">
        <v>7427</v>
      </c>
      <c r="R771" s="20"/>
      <c r="S771" t="s">
        <v>91</v>
      </c>
      <c r="T771" s="9">
        <v>0</v>
      </c>
      <c r="U771" t="s">
        <v>8434</v>
      </c>
      <c r="V771" t="s">
        <v>8439</v>
      </c>
      <c r="W771" t="s">
        <v>91</v>
      </c>
      <c r="X771" s="198" t="s">
        <v>74</v>
      </c>
    </row>
    <row r="772" spans="1:25" x14ac:dyDescent="0.35">
      <c r="A772" s="171" t="s">
        <v>9140</v>
      </c>
      <c r="B772" s="171" t="s">
        <v>76</v>
      </c>
      <c r="C772" s="9">
        <v>4</v>
      </c>
      <c r="D772" s="9">
        <v>640</v>
      </c>
      <c r="E772" s="171" t="s">
        <v>8509</v>
      </c>
      <c r="F772" s="171" t="s">
        <v>74</v>
      </c>
      <c r="G772" s="171" t="s">
        <v>75</v>
      </c>
      <c r="H772" s="171" t="s">
        <v>76</v>
      </c>
      <c r="I772" s="171"/>
      <c r="J772" t="s">
        <v>239</v>
      </c>
      <c r="K772" s="20" t="s">
        <v>1930</v>
      </c>
      <c r="L772" s="155" t="s">
        <v>8396</v>
      </c>
      <c r="M772" s="156" t="s">
        <v>2152</v>
      </c>
      <c r="N772" s="153" t="s">
        <v>556</v>
      </c>
      <c r="O772" s="153" t="s">
        <v>497</v>
      </c>
      <c r="P772" s="156" t="s">
        <v>2390</v>
      </c>
      <c r="Q772" s="20" t="s">
        <v>7427</v>
      </c>
      <c r="R772" s="20"/>
      <c r="S772" t="s">
        <v>91</v>
      </c>
      <c r="T772" s="9">
        <v>0</v>
      </c>
      <c r="U772" t="s">
        <v>8434</v>
      </c>
      <c r="V772" t="s">
        <v>8439</v>
      </c>
      <c r="W772" t="s">
        <v>91</v>
      </c>
      <c r="X772" s="198" t="s">
        <v>74</v>
      </c>
    </row>
    <row r="773" spans="1:25" x14ac:dyDescent="0.35">
      <c r="A773" s="171" t="s">
        <v>9140</v>
      </c>
      <c r="B773" s="171" t="s">
        <v>76</v>
      </c>
      <c r="C773" s="9">
        <v>5</v>
      </c>
      <c r="D773" s="9">
        <v>641</v>
      </c>
      <c r="E773" s="171" t="s">
        <v>8509</v>
      </c>
      <c r="F773" s="171" t="s">
        <v>74</v>
      </c>
      <c r="G773" s="171" t="s">
        <v>75</v>
      </c>
      <c r="H773" s="171" t="s">
        <v>76</v>
      </c>
      <c r="I773" s="171"/>
      <c r="J773" t="s">
        <v>240</v>
      </c>
      <c r="K773" s="20" t="s">
        <v>7657</v>
      </c>
      <c r="L773" s="155" t="s">
        <v>8398</v>
      </c>
      <c r="M773" s="156" t="s">
        <v>7923</v>
      </c>
      <c r="N773" s="153" t="s">
        <v>557</v>
      </c>
      <c r="O773" s="153" t="s">
        <v>499</v>
      </c>
      <c r="P773" s="156" t="s">
        <v>2391</v>
      </c>
      <c r="Q773" s="20" t="s">
        <v>7427</v>
      </c>
      <c r="R773" s="20"/>
      <c r="S773" t="s">
        <v>91</v>
      </c>
      <c r="T773" s="9">
        <v>0</v>
      </c>
      <c r="U773" t="s">
        <v>8434</v>
      </c>
      <c r="V773" t="s">
        <v>8439</v>
      </c>
      <c r="W773" t="s">
        <v>91</v>
      </c>
      <c r="X773" s="198" t="s">
        <v>74</v>
      </c>
    </row>
    <row r="774" spans="1:25" x14ac:dyDescent="0.35">
      <c r="A774" s="171" t="s">
        <v>9140</v>
      </c>
      <c r="B774" s="171" t="s">
        <v>76</v>
      </c>
      <c r="C774" s="9">
        <v>6</v>
      </c>
      <c r="D774" s="9">
        <v>642</v>
      </c>
      <c r="E774" s="171" t="s">
        <v>8509</v>
      </c>
      <c r="F774" s="171" t="s">
        <v>74</v>
      </c>
      <c r="G774" s="171" t="s">
        <v>75</v>
      </c>
      <c r="H774" s="171" t="s">
        <v>76</v>
      </c>
      <c r="I774" s="171"/>
      <c r="J774" t="s">
        <v>241</v>
      </c>
      <c r="K774" s="20" t="s">
        <v>1939</v>
      </c>
      <c r="L774" s="155" t="s">
        <v>8397</v>
      </c>
      <c r="M774" s="156" t="s">
        <v>2153</v>
      </c>
      <c r="N774" s="153" t="s">
        <v>558</v>
      </c>
      <c r="O774" s="153" t="s">
        <v>501</v>
      </c>
      <c r="P774" s="156" t="s">
        <v>2392</v>
      </c>
      <c r="Q774" s="20" t="s">
        <v>7427</v>
      </c>
      <c r="R774" s="20"/>
      <c r="S774" t="s">
        <v>91</v>
      </c>
      <c r="T774" s="9">
        <v>0</v>
      </c>
      <c r="U774" t="s">
        <v>8434</v>
      </c>
      <c r="V774" t="s">
        <v>8439</v>
      </c>
      <c r="W774" t="s">
        <v>91</v>
      </c>
      <c r="X774" s="198" t="s">
        <v>74</v>
      </c>
    </row>
    <row r="775" spans="1:25" x14ac:dyDescent="0.35">
      <c r="A775" s="171" t="s">
        <v>9140</v>
      </c>
      <c r="B775" s="171" t="s">
        <v>76</v>
      </c>
      <c r="C775" s="9">
        <v>7</v>
      </c>
      <c r="D775" s="9">
        <v>643</v>
      </c>
      <c r="E775" s="171" t="s">
        <v>8509</v>
      </c>
      <c r="F775" s="171" t="s">
        <v>74</v>
      </c>
      <c r="G775" s="171" t="s">
        <v>75</v>
      </c>
      <c r="H775" s="171" t="s">
        <v>76</v>
      </c>
      <c r="I775" s="171"/>
      <c r="J775" t="s">
        <v>242</v>
      </c>
      <c r="K775" s="20" t="s">
        <v>8456</v>
      </c>
      <c r="L775" s="20" t="s">
        <v>8399</v>
      </c>
      <c r="M775" s="156" t="s">
        <v>2270</v>
      </c>
      <c r="N775" s="153" t="s">
        <v>559</v>
      </c>
      <c r="O775" s="153" t="s">
        <v>560</v>
      </c>
      <c r="P775" s="156" t="s">
        <v>2416</v>
      </c>
      <c r="Q775" s="20" t="s">
        <v>7427</v>
      </c>
      <c r="R775" s="20"/>
      <c r="S775" s="155" t="s">
        <v>7406</v>
      </c>
      <c r="T775" s="170">
        <v>0</v>
      </c>
      <c r="U775" s="155" t="s">
        <v>8434</v>
      </c>
      <c r="V775" s="155" t="s">
        <v>8439</v>
      </c>
      <c r="W775" t="s">
        <v>138</v>
      </c>
      <c r="X775" s="198" t="s">
        <v>74</v>
      </c>
    </row>
    <row r="776" spans="1:25" x14ac:dyDescent="0.35">
      <c r="A776" s="171" t="s">
        <v>9140</v>
      </c>
      <c r="B776" s="171" t="s">
        <v>76</v>
      </c>
      <c r="C776" s="9">
        <v>8</v>
      </c>
      <c r="D776" s="9">
        <v>644</v>
      </c>
      <c r="E776" s="171" t="s">
        <v>8509</v>
      </c>
      <c r="F776" s="171" t="s">
        <v>74</v>
      </c>
      <c r="G776" s="171" t="s">
        <v>75</v>
      </c>
      <c r="H776" s="171" t="s">
        <v>76</v>
      </c>
      <c r="I776" s="171"/>
      <c r="J776" t="s">
        <v>243</v>
      </c>
      <c r="K776" s="20" t="s">
        <v>8457</v>
      </c>
      <c r="L776" s="20" t="s">
        <v>8400</v>
      </c>
      <c r="M776" s="156" t="s">
        <v>2271</v>
      </c>
      <c r="N776" s="153" t="s">
        <v>561</v>
      </c>
      <c r="O776" s="153" t="s">
        <v>562</v>
      </c>
      <c r="P776" s="156" t="s">
        <v>2417</v>
      </c>
      <c r="Q776" s="20" t="s">
        <v>7427</v>
      </c>
      <c r="R776" s="20"/>
      <c r="S776" s="155" t="s">
        <v>7406</v>
      </c>
      <c r="T776" s="170">
        <v>0</v>
      </c>
      <c r="U776" s="155" t="s">
        <v>8434</v>
      </c>
      <c r="V776" s="155" t="s">
        <v>8439</v>
      </c>
      <c r="W776" t="s">
        <v>138</v>
      </c>
      <c r="X776" s="198" t="s">
        <v>74</v>
      </c>
    </row>
    <row r="777" spans="1:25" x14ac:dyDescent="0.35">
      <c r="A777" s="171" t="s">
        <v>9140</v>
      </c>
      <c r="B777" s="171" t="s">
        <v>76</v>
      </c>
      <c r="C777" s="9">
        <v>9</v>
      </c>
      <c r="D777" s="9">
        <v>645</v>
      </c>
      <c r="E777" s="171" t="s">
        <v>8509</v>
      </c>
      <c r="F777" s="171" t="s">
        <v>74</v>
      </c>
      <c r="G777" s="171" t="s">
        <v>75</v>
      </c>
      <c r="H777" s="171" t="s">
        <v>76</v>
      </c>
      <c r="I777" s="171"/>
      <c r="J777" t="s">
        <v>244</v>
      </c>
      <c r="K777" s="20" t="s">
        <v>1935</v>
      </c>
      <c r="L777" s="20" t="s">
        <v>8401</v>
      </c>
      <c r="M777" s="156" t="s">
        <v>2272</v>
      </c>
      <c r="N777" s="153" t="s">
        <v>563</v>
      </c>
      <c r="O777" s="153" t="s">
        <v>564</v>
      </c>
      <c r="P777" s="156" t="s">
        <v>2418</v>
      </c>
      <c r="Q777" s="20" t="s">
        <v>7427</v>
      </c>
      <c r="R777" s="20"/>
      <c r="S777" s="155" t="s">
        <v>7406</v>
      </c>
      <c r="T777" s="170">
        <v>0</v>
      </c>
      <c r="U777" s="155" t="s">
        <v>8434</v>
      </c>
      <c r="V777" s="155" t="s">
        <v>8439</v>
      </c>
      <c r="W777" t="s">
        <v>139</v>
      </c>
      <c r="X777" s="198" t="s">
        <v>74</v>
      </c>
    </row>
    <row r="778" spans="1:25" x14ac:dyDescent="0.35">
      <c r="A778" s="171" t="s">
        <v>9140</v>
      </c>
      <c r="B778" s="171" t="s">
        <v>76</v>
      </c>
      <c r="C778" s="9">
        <v>-99</v>
      </c>
      <c r="D778" s="9">
        <v>648</v>
      </c>
      <c r="E778" s="171" t="s">
        <v>8509</v>
      </c>
      <c r="F778" s="171" t="s">
        <v>74</v>
      </c>
      <c r="G778" s="171" t="s">
        <v>75</v>
      </c>
      <c r="H778" s="171" t="s">
        <v>76</v>
      </c>
      <c r="I778" s="171"/>
      <c r="J778" t="s">
        <v>4032</v>
      </c>
      <c r="K778" s="155" t="s">
        <v>6486</v>
      </c>
      <c r="M778" s="96" t="s">
        <v>7928</v>
      </c>
      <c r="N778" t="s">
        <v>4907</v>
      </c>
      <c r="O778" t="s">
        <v>4908</v>
      </c>
      <c r="Q778" s="20" t="s">
        <v>7427</v>
      </c>
      <c r="R778" s="20"/>
      <c r="S778" t="s">
        <v>153</v>
      </c>
      <c r="T778" s="9">
        <v>0</v>
      </c>
      <c r="U778" s="155" t="s">
        <v>8437</v>
      </c>
      <c r="V778" s="155"/>
      <c r="W778" t="s">
        <v>153</v>
      </c>
      <c r="X778" s="198" t="s">
        <v>74</v>
      </c>
      <c r="Y778" t="s">
        <v>7506</v>
      </c>
    </row>
    <row r="779" spans="1:25" x14ac:dyDescent="0.35">
      <c r="A779" s="171" t="s">
        <v>9140</v>
      </c>
      <c r="B779" s="171" t="s">
        <v>76</v>
      </c>
      <c r="C779" s="9">
        <v>-99</v>
      </c>
      <c r="D779" s="9">
        <v>649</v>
      </c>
      <c r="E779" s="171" t="s">
        <v>8509</v>
      </c>
      <c r="F779" s="171" t="s">
        <v>74</v>
      </c>
      <c r="G779" s="171" t="s">
        <v>75</v>
      </c>
      <c r="H779" s="171" t="s">
        <v>76</v>
      </c>
      <c r="I779" s="171"/>
      <c r="J779" t="s">
        <v>4033</v>
      </c>
      <c r="K779" s="155" t="s">
        <v>6487</v>
      </c>
      <c r="M779" s="96" t="s">
        <v>7927</v>
      </c>
      <c r="N779" t="s">
        <v>4909</v>
      </c>
      <c r="O779" t="s">
        <v>4910</v>
      </c>
      <c r="Q779" s="20" t="s">
        <v>7427</v>
      </c>
      <c r="R779" s="20"/>
      <c r="S779" t="s">
        <v>153</v>
      </c>
      <c r="T779" s="9">
        <v>0</v>
      </c>
      <c r="U779" s="155" t="s">
        <v>8437</v>
      </c>
      <c r="V779" s="155"/>
      <c r="W779" t="s">
        <v>153</v>
      </c>
      <c r="X779" s="198" t="s">
        <v>74</v>
      </c>
      <c r="Y779" t="s">
        <v>7506</v>
      </c>
    </row>
    <row r="780" spans="1:25" x14ac:dyDescent="0.35">
      <c r="A780" s="171" t="s">
        <v>9140</v>
      </c>
      <c r="B780" s="171" t="s">
        <v>76</v>
      </c>
      <c r="C780" s="9">
        <v>-99</v>
      </c>
      <c r="D780" s="9">
        <v>650</v>
      </c>
      <c r="E780" s="171" t="s">
        <v>8509</v>
      </c>
      <c r="F780" s="171" t="s">
        <v>74</v>
      </c>
      <c r="G780" s="171" t="s">
        <v>75</v>
      </c>
      <c r="H780" s="171" t="s">
        <v>76</v>
      </c>
      <c r="I780" s="171"/>
      <c r="J780" s="153" t="s">
        <v>245</v>
      </c>
      <c r="K780" s="155" t="s">
        <v>6488</v>
      </c>
      <c r="L780" s="155"/>
      <c r="M780" s="156" t="s">
        <v>7930</v>
      </c>
      <c r="N780" s="153" t="s">
        <v>565</v>
      </c>
      <c r="O780" s="153" t="s">
        <v>566</v>
      </c>
      <c r="P780" s="156" t="s">
        <v>2419</v>
      </c>
      <c r="Q780" s="20" t="s">
        <v>7427</v>
      </c>
      <c r="R780" s="20"/>
      <c r="S780" s="155" t="s">
        <v>7406</v>
      </c>
      <c r="T780" s="170">
        <v>0</v>
      </c>
      <c r="U780" s="155" t="s">
        <v>8437</v>
      </c>
      <c r="V780" s="155"/>
      <c r="W780" t="s">
        <v>235</v>
      </c>
      <c r="X780" s="198" t="s">
        <v>74</v>
      </c>
      <c r="Y780" t="s">
        <v>7506</v>
      </c>
    </row>
    <row r="781" spans="1:25" x14ac:dyDescent="0.35">
      <c r="A781" s="171" t="s">
        <v>9140</v>
      </c>
      <c r="B781" s="171" t="s">
        <v>76</v>
      </c>
      <c r="C781" s="9">
        <v>-99</v>
      </c>
      <c r="D781" s="9">
        <v>651</v>
      </c>
      <c r="E781" s="171" t="s">
        <v>8509</v>
      </c>
      <c r="F781" s="171" t="s">
        <v>74</v>
      </c>
      <c r="G781" s="171" t="s">
        <v>75</v>
      </c>
      <c r="H781" s="171" t="s">
        <v>76</v>
      </c>
      <c r="I781" s="171"/>
      <c r="J781" t="s">
        <v>4034</v>
      </c>
      <c r="K781" s="155" t="s">
        <v>9044</v>
      </c>
      <c r="M781" s="96" t="s">
        <v>7932</v>
      </c>
      <c r="N781" t="s">
        <v>4911</v>
      </c>
      <c r="O781" t="s">
        <v>4912</v>
      </c>
      <c r="Q781" s="20" t="s">
        <v>7427</v>
      </c>
      <c r="R781" s="20"/>
      <c r="S781" s="155" t="s">
        <v>7406</v>
      </c>
      <c r="T781" s="170">
        <v>0</v>
      </c>
      <c r="U781" s="155" t="s">
        <v>8437</v>
      </c>
      <c r="V781" s="155"/>
      <c r="W781" t="s">
        <v>235</v>
      </c>
      <c r="X781" s="198" t="s">
        <v>74</v>
      </c>
      <c r="Y781" t="s">
        <v>7506</v>
      </c>
    </row>
    <row r="782" spans="1:25" x14ac:dyDescent="0.35">
      <c r="A782" s="171" t="s">
        <v>9140</v>
      </c>
      <c r="B782" s="171" t="s">
        <v>76</v>
      </c>
      <c r="C782" s="9">
        <v>-99</v>
      </c>
      <c r="D782" s="9">
        <v>652</v>
      </c>
      <c r="E782" s="171" t="s">
        <v>8509</v>
      </c>
      <c r="F782" s="171" t="s">
        <v>74</v>
      </c>
      <c r="G782" s="171" t="s">
        <v>75</v>
      </c>
      <c r="H782" s="171" t="s">
        <v>76</v>
      </c>
      <c r="I782" s="171"/>
      <c r="J782" s="158" t="s">
        <v>248</v>
      </c>
      <c r="K782" s="21" t="s">
        <v>9045</v>
      </c>
      <c r="L782" s="165"/>
      <c r="M782" s="158"/>
      <c r="N782" s="158" t="s">
        <v>571</v>
      </c>
      <c r="O782" s="158" t="s">
        <v>572</v>
      </c>
      <c r="P782" s="158" t="s">
        <v>2422</v>
      </c>
      <c r="Q782" s="21" t="s">
        <v>7427</v>
      </c>
      <c r="R782" s="21"/>
      <c r="S782" s="155" t="s">
        <v>7406</v>
      </c>
      <c r="T782" s="170">
        <v>2</v>
      </c>
      <c r="U782" s="155" t="s">
        <v>8437</v>
      </c>
      <c r="V782" s="155"/>
      <c r="W782" t="s">
        <v>235</v>
      </c>
      <c r="X782" s="198" t="s">
        <v>74</v>
      </c>
      <c r="Y782" t="s">
        <v>7506</v>
      </c>
    </row>
    <row r="783" spans="1:25" x14ac:dyDescent="0.35">
      <c r="A783" s="171" t="s">
        <v>9140</v>
      </c>
      <c r="B783" s="171" t="s">
        <v>76</v>
      </c>
      <c r="C783" s="9">
        <v>10</v>
      </c>
      <c r="D783" s="9">
        <v>653</v>
      </c>
      <c r="E783" s="171" t="s">
        <v>8509</v>
      </c>
      <c r="F783" s="171" t="s">
        <v>74</v>
      </c>
      <c r="G783" s="171" t="s">
        <v>75</v>
      </c>
      <c r="H783" s="171" t="s">
        <v>76</v>
      </c>
      <c r="I783" s="171"/>
      <c r="J783" t="s">
        <v>246</v>
      </c>
      <c r="K783" s="20" t="s">
        <v>6493</v>
      </c>
      <c r="L783" s="155" t="s">
        <v>8402</v>
      </c>
      <c r="M783" s="156" t="s">
        <v>2240</v>
      </c>
      <c r="N783" s="153" t="s">
        <v>567</v>
      </c>
      <c r="O783" s="153" t="s">
        <v>568</v>
      </c>
      <c r="P783" s="156" t="s">
        <v>2420</v>
      </c>
      <c r="Q783" s="20" t="s">
        <v>7427</v>
      </c>
      <c r="R783" s="20"/>
      <c r="S783" s="155" t="s">
        <v>7406</v>
      </c>
      <c r="T783" s="170">
        <v>0</v>
      </c>
      <c r="U783" s="155" t="s">
        <v>8434</v>
      </c>
      <c r="V783" s="155" t="s">
        <v>8439</v>
      </c>
      <c r="W783" t="s">
        <v>139</v>
      </c>
      <c r="X783" s="198" t="s">
        <v>74</v>
      </c>
    </row>
    <row r="784" spans="1:25" x14ac:dyDescent="0.35">
      <c r="A784" s="171" t="s">
        <v>9140</v>
      </c>
      <c r="B784" s="171" t="s">
        <v>76</v>
      </c>
      <c r="C784" s="9">
        <v>11</v>
      </c>
      <c r="D784" s="9">
        <v>654</v>
      </c>
      <c r="E784" s="171" t="s">
        <v>8509</v>
      </c>
      <c r="F784" s="171" t="s">
        <v>74</v>
      </c>
      <c r="G784" s="171" t="s">
        <v>75</v>
      </c>
      <c r="H784" s="171" t="s">
        <v>76</v>
      </c>
      <c r="I784" s="171"/>
      <c r="J784" t="s">
        <v>247</v>
      </c>
      <c r="K784" s="20" t="s">
        <v>6387</v>
      </c>
      <c r="L784" s="155" t="s">
        <v>8403</v>
      </c>
      <c r="M784" s="96" t="s">
        <v>7934</v>
      </c>
      <c r="N784" s="153" t="s">
        <v>569</v>
      </c>
      <c r="O784" s="153" t="s">
        <v>570</v>
      </c>
      <c r="P784" s="156" t="s">
        <v>2421</v>
      </c>
      <c r="Q784" s="20" t="s">
        <v>7427</v>
      </c>
      <c r="R784" s="20"/>
      <c r="S784" s="155" t="s">
        <v>7406</v>
      </c>
      <c r="T784" s="170">
        <v>0</v>
      </c>
      <c r="U784" s="155" t="s">
        <v>8434</v>
      </c>
      <c r="V784" s="155" t="s">
        <v>8439</v>
      </c>
      <c r="W784" t="s">
        <v>139</v>
      </c>
      <c r="X784" s="198" t="s">
        <v>74</v>
      </c>
    </row>
    <row r="785" spans="1:25" x14ac:dyDescent="0.35">
      <c r="A785" s="171" t="s">
        <v>9140</v>
      </c>
      <c r="B785" s="171" t="s">
        <v>76</v>
      </c>
      <c r="C785" s="9">
        <v>12</v>
      </c>
      <c r="D785" s="9">
        <v>655</v>
      </c>
      <c r="E785" s="171" t="s">
        <v>8509</v>
      </c>
      <c r="F785" s="171" t="s">
        <v>74</v>
      </c>
      <c r="G785" s="171" t="s">
        <v>75</v>
      </c>
      <c r="H785" s="171" t="s">
        <v>76</v>
      </c>
      <c r="I785" s="171"/>
      <c r="J785" t="s">
        <v>4035</v>
      </c>
      <c r="K785" s="165" t="s">
        <v>6495</v>
      </c>
      <c r="L785" s="155" t="s">
        <v>8404</v>
      </c>
      <c r="M785" s="96" t="s">
        <v>7936</v>
      </c>
      <c r="N785" t="s">
        <v>4913</v>
      </c>
      <c r="O785" t="s">
        <v>4914</v>
      </c>
      <c r="Q785" s="20" t="s">
        <v>7427</v>
      </c>
      <c r="R785" s="20"/>
      <c r="S785" s="155" t="s">
        <v>7406</v>
      </c>
      <c r="T785" s="170">
        <v>2</v>
      </c>
      <c r="U785" s="155" t="s">
        <v>8434</v>
      </c>
      <c r="V785" s="155" t="s">
        <v>8439</v>
      </c>
      <c r="W785" t="s">
        <v>139</v>
      </c>
      <c r="X785" s="198" t="s">
        <v>74</v>
      </c>
    </row>
    <row r="786" spans="1:25" x14ac:dyDescent="0.35">
      <c r="A786" s="171" t="s">
        <v>9140</v>
      </c>
      <c r="B786" s="171" t="s">
        <v>76</v>
      </c>
      <c r="C786" s="9">
        <v>-99</v>
      </c>
      <c r="D786" s="9">
        <v>656</v>
      </c>
      <c r="E786" s="171" t="s">
        <v>8509</v>
      </c>
      <c r="F786" s="171" t="s">
        <v>74</v>
      </c>
      <c r="G786" s="171" t="s">
        <v>75</v>
      </c>
      <c r="H786" s="171" t="s">
        <v>76</v>
      </c>
      <c r="I786" s="171"/>
      <c r="J786" t="s">
        <v>4036</v>
      </c>
      <c r="K786" s="155" t="s">
        <v>6497</v>
      </c>
      <c r="M786" s="96" t="s">
        <v>7938</v>
      </c>
      <c r="N786" t="s">
        <v>4915</v>
      </c>
      <c r="O786" t="s">
        <v>4916</v>
      </c>
      <c r="Q786" s="20" t="s">
        <v>7427</v>
      </c>
      <c r="R786" s="20"/>
      <c r="S786" s="155" t="s">
        <v>7406</v>
      </c>
      <c r="T786" s="170">
        <v>0</v>
      </c>
      <c r="U786" s="155" t="s">
        <v>8437</v>
      </c>
      <c r="V786" s="155"/>
      <c r="W786" t="s">
        <v>2988</v>
      </c>
      <c r="X786" s="198" t="s">
        <v>74</v>
      </c>
      <c r="Y786" t="s">
        <v>7506</v>
      </c>
    </row>
    <row r="787" spans="1:25" x14ac:dyDescent="0.35">
      <c r="A787" s="171" t="s">
        <v>9140</v>
      </c>
      <c r="B787" s="171" t="s">
        <v>76</v>
      </c>
      <c r="C787" s="9">
        <v>-99</v>
      </c>
      <c r="D787" s="9">
        <v>657</v>
      </c>
      <c r="E787" s="171" t="s">
        <v>8509</v>
      </c>
      <c r="F787" s="171" t="s">
        <v>74</v>
      </c>
      <c r="G787" s="171" t="s">
        <v>75</v>
      </c>
      <c r="H787" s="171" t="s">
        <v>76</v>
      </c>
      <c r="I787" s="171"/>
      <c r="J787" t="s">
        <v>4037</v>
      </c>
      <c r="K787" s="155" t="s">
        <v>6498</v>
      </c>
      <c r="M787" s="96" t="s">
        <v>7939</v>
      </c>
      <c r="N787" t="s">
        <v>4917</v>
      </c>
      <c r="O787" t="s">
        <v>4918</v>
      </c>
      <c r="Q787" s="20" t="s">
        <v>7427</v>
      </c>
      <c r="R787" s="20"/>
      <c r="S787" s="155" t="s">
        <v>7406</v>
      </c>
      <c r="T787" s="170">
        <v>0</v>
      </c>
      <c r="U787" s="155" t="s">
        <v>8437</v>
      </c>
      <c r="V787" s="155"/>
      <c r="W787" t="s">
        <v>6294</v>
      </c>
      <c r="X787" s="198" t="s">
        <v>74</v>
      </c>
      <c r="Y787" t="s">
        <v>7506</v>
      </c>
    </row>
    <row r="788" spans="1:25" x14ac:dyDescent="0.35">
      <c r="A788" s="171" t="s">
        <v>9140</v>
      </c>
      <c r="B788" s="171" t="s">
        <v>76</v>
      </c>
      <c r="C788" s="9">
        <v>-99</v>
      </c>
      <c r="D788" s="9">
        <v>658</v>
      </c>
      <c r="E788" s="171" t="s">
        <v>8509</v>
      </c>
      <c r="F788" s="171" t="s">
        <v>74</v>
      </c>
      <c r="G788" s="171" t="s">
        <v>75</v>
      </c>
      <c r="H788" s="171" t="s">
        <v>76</v>
      </c>
      <c r="I788" s="171"/>
      <c r="J788" t="s">
        <v>4038</v>
      </c>
      <c r="K788" s="155" t="s">
        <v>6499</v>
      </c>
      <c r="L788" t="s">
        <v>8405</v>
      </c>
      <c r="M788" s="96" t="s">
        <v>7940</v>
      </c>
      <c r="N788" t="s">
        <v>4919</v>
      </c>
      <c r="O788" t="s">
        <v>4920</v>
      </c>
      <c r="Q788" s="20" t="s">
        <v>7427</v>
      </c>
      <c r="R788" s="20"/>
      <c r="S788" t="s">
        <v>7407</v>
      </c>
      <c r="T788" s="9">
        <v>0</v>
      </c>
      <c r="U788" t="s">
        <v>8434</v>
      </c>
      <c r="V788" t="s">
        <v>8439</v>
      </c>
      <c r="W788" t="s">
        <v>7410</v>
      </c>
      <c r="X788" s="198" t="s">
        <v>74</v>
      </c>
    </row>
    <row r="789" spans="1:25" x14ac:dyDescent="0.35">
      <c r="A789" s="171" t="s">
        <v>9140</v>
      </c>
      <c r="B789" s="171" t="s">
        <v>76</v>
      </c>
      <c r="C789" s="9">
        <v>-99</v>
      </c>
      <c r="D789" s="9">
        <v>659</v>
      </c>
      <c r="E789" s="171" t="s">
        <v>8509</v>
      </c>
      <c r="F789" s="171" t="s">
        <v>74</v>
      </c>
      <c r="G789" s="171" t="s">
        <v>75</v>
      </c>
      <c r="H789" s="171" t="s">
        <v>76</v>
      </c>
      <c r="I789" s="171"/>
      <c r="J789" t="s">
        <v>4039</v>
      </c>
      <c r="K789" s="155" t="s">
        <v>6500</v>
      </c>
      <c r="L789" t="s">
        <v>8409</v>
      </c>
      <c r="M789" s="96" t="s">
        <v>8407</v>
      </c>
      <c r="N789" t="s">
        <v>4921</v>
      </c>
      <c r="O789" t="s">
        <v>4922</v>
      </c>
      <c r="Q789" s="20" t="s">
        <v>7427</v>
      </c>
      <c r="R789" s="20"/>
      <c r="S789" t="s">
        <v>7407</v>
      </c>
      <c r="T789" s="9">
        <v>0</v>
      </c>
      <c r="U789" t="s">
        <v>8434</v>
      </c>
      <c r="V789" t="s">
        <v>8439</v>
      </c>
      <c r="W789" t="s">
        <v>7410</v>
      </c>
      <c r="X789" s="198" t="s">
        <v>74</v>
      </c>
    </row>
    <row r="790" spans="1:25" x14ac:dyDescent="0.35">
      <c r="A790" s="171" t="s">
        <v>9140</v>
      </c>
      <c r="B790" s="171" t="s">
        <v>76</v>
      </c>
      <c r="C790" s="9">
        <v>-99</v>
      </c>
      <c r="D790" s="9">
        <v>660</v>
      </c>
      <c r="E790" s="171" t="s">
        <v>8509</v>
      </c>
      <c r="F790" s="171" t="s">
        <v>74</v>
      </c>
      <c r="G790" s="171" t="s">
        <v>75</v>
      </c>
      <c r="H790" s="171" t="s">
        <v>76</v>
      </c>
      <c r="I790" s="171"/>
      <c r="J790" t="s">
        <v>4040</v>
      </c>
      <c r="K790" s="155" t="s">
        <v>6501</v>
      </c>
      <c r="L790" t="s">
        <v>8410</v>
      </c>
      <c r="M790" s="96" t="s">
        <v>8408</v>
      </c>
      <c r="N790" t="s">
        <v>4923</v>
      </c>
      <c r="O790" t="s">
        <v>4924</v>
      </c>
      <c r="Q790" s="20" t="s">
        <v>7427</v>
      </c>
      <c r="R790" s="20"/>
      <c r="S790" s="179" t="s">
        <v>7407</v>
      </c>
      <c r="T790" s="180">
        <v>0</v>
      </c>
      <c r="U790" s="179" t="s">
        <v>8434</v>
      </c>
      <c r="V790" s="179" t="s">
        <v>8439</v>
      </c>
      <c r="W790" t="s">
        <v>2986</v>
      </c>
      <c r="X790" s="198" t="s">
        <v>74</v>
      </c>
    </row>
    <row r="791" spans="1:25" x14ac:dyDescent="0.35">
      <c r="A791" s="171" t="s">
        <v>9140</v>
      </c>
      <c r="B791" s="171" t="s">
        <v>76</v>
      </c>
      <c r="C791" s="9">
        <v>-99</v>
      </c>
      <c r="D791" s="9">
        <v>661</v>
      </c>
      <c r="E791" s="171" t="s">
        <v>8509</v>
      </c>
      <c r="F791" s="171" t="s">
        <v>74</v>
      </c>
      <c r="G791" s="171" t="s">
        <v>75</v>
      </c>
      <c r="H791" s="171" t="s">
        <v>76</v>
      </c>
      <c r="I791" s="171"/>
      <c r="J791" t="s">
        <v>4041</v>
      </c>
      <c r="K791" s="165" t="s">
        <v>6504</v>
      </c>
      <c r="M791" s="96" t="s">
        <v>7943</v>
      </c>
      <c r="N791" t="s">
        <v>4925</v>
      </c>
      <c r="O791" t="s">
        <v>4926</v>
      </c>
      <c r="Q791" s="20" t="s">
        <v>7427</v>
      </c>
      <c r="R791" s="20"/>
      <c r="S791" s="155" t="s">
        <v>7408</v>
      </c>
      <c r="T791" s="170">
        <v>0</v>
      </c>
      <c r="U791" s="155" t="s">
        <v>8437</v>
      </c>
      <c r="V791" s="155"/>
      <c r="W791" t="s">
        <v>3936</v>
      </c>
      <c r="X791" s="198" t="s">
        <v>74</v>
      </c>
      <c r="Y791" t="s">
        <v>7506</v>
      </c>
    </row>
    <row r="792" spans="1:25" x14ac:dyDescent="0.35">
      <c r="A792" s="171" t="s">
        <v>9140</v>
      </c>
      <c r="B792" s="171" t="s">
        <v>76</v>
      </c>
      <c r="C792" s="9">
        <v>-99</v>
      </c>
      <c r="D792" s="9">
        <v>662</v>
      </c>
      <c r="E792" s="171" t="s">
        <v>8509</v>
      </c>
      <c r="F792" s="171" t="s">
        <v>74</v>
      </c>
      <c r="G792" s="171" t="s">
        <v>75</v>
      </c>
      <c r="H792" s="171" t="s">
        <v>76</v>
      </c>
      <c r="I792" s="171"/>
      <c r="J792" t="s">
        <v>4042</v>
      </c>
      <c r="K792" s="155" t="s">
        <v>6505</v>
      </c>
      <c r="M792" s="96" t="s">
        <v>7944</v>
      </c>
      <c r="N792" t="s">
        <v>4927</v>
      </c>
      <c r="O792" t="s">
        <v>4928</v>
      </c>
      <c r="Q792" s="20" t="s">
        <v>7427</v>
      </c>
      <c r="R792" s="20"/>
      <c r="S792" s="155" t="s">
        <v>7406</v>
      </c>
      <c r="T792" s="170">
        <v>0</v>
      </c>
      <c r="U792" s="155" t="s">
        <v>8437</v>
      </c>
      <c r="V792" s="155"/>
      <c r="W792" t="s">
        <v>235</v>
      </c>
      <c r="X792" s="198" t="s">
        <v>74</v>
      </c>
      <c r="Y792" t="s">
        <v>7506</v>
      </c>
    </row>
    <row r="793" spans="1:25" x14ac:dyDescent="0.35">
      <c r="A793" s="171" t="s">
        <v>9140</v>
      </c>
      <c r="B793" s="171" t="s">
        <v>76</v>
      </c>
      <c r="C793" s="9">
        <v>-99</v>
      </c>
      <c r="D793" s="9">
        <v>663</v>
      </c>
      <c r="E793" s="171" t="s">
        <v>8509</v>
      </c>
      <c r="F793" s="171" t="s">
        <v>74</v>
      </c>
      <c r="G793" s="171" t="s">
        <v>75</v>
      </c>
      <c r="H793" s="171" t="s">
        <v>76</v>
      </c>
      <c r="I793" s="171"/>
      <c r="J793" t="s">
        <v>4043</v>
      </c>
      <c r="K793" s="155" t="s">
        <v>6506</v>
      </c>
      <c r="M793" s="96" t="s">
        <v>7945</v>
      </c>
      <c r="N793" t="s">
        <v>4929</v>
      </c>
      <c r="O793" t="s">
        <v>4930</v>
      </c>
      <c r="Q793" s="20" t="s">
        <v>7427</v>
      </c>
      <c r="R793" s="20"/>
      <c r="S793" s="155" t="s">
        <v>7406</v>
      </c>
      <c r="T793" s="170">
        <v>0</v>
      </c>
      <c r="U793" s="155" t="s">
        <v>8437</v>
      </c>
      <c r="V793" s="155"/>
      <c r="W793" t="s">
        <v>235</v>
      </c>
      <c r="X793" s="198" t="s">
        <v>74</v>
      </c>
      <c r="Y793" t="s">
        <v>7506</v>
      </c>
    </row>
    <row r="794" spans="1:25" x14ac:dyDescent="0.35">
      <c r="A794" s="171" t="s">
        <v>9140</v>
      </c>
      <c r="B794" s="171" t="s">
        <v>76</v>
      </c>
      <c r="C794" s="9">
        <v>-99</v>
      </c>
      <c r="D794" s="9">
        <v>664</v>
      </c>
      <c r="E794" s="171" t="s">
        <v>8509</v>
      </c>
      <c r="F794" s="171" t="s">
        <v>74</v>
      </c>
      <c r="G794" s="171" t="s">
        <v>75</v>
      </c>
      <c r="H794" s="171" t="s">
        <v>76</v>
      </c>
      <c r="I794" s="171"/>
      <c r="J794" t="s">
        <v>4044</v>
      </c>
      <c r="K794" s="155" t="s">
        <v>6507</v>
      </c>
      <c r="M794" s="96" t="s">
        <v>7946</v>
      </c>
      <c r="N794" t="s">
        <v>4931</v>
      </c>
      <c r="O794" t="s">
        <v>4932</v>
      </c>
      <c r="Q794" s="20" t="s">
        <v>7427</v>
      </c>
      <c r="R794" s="20"/>
      <c r="S794" s="155" t="s">
        <v>7406</v>
      </c>
      <c r="T794" s="170">
        <v>0</v>
      </c>
      <c r="U794" s="155" t="s">
        <v>8437</v>
      </c>
      <c r="V794" s="155"/>
      <c r="W794" t="s">
        <v>165</v>
      </c>
      <c r="X794" s="198" t="s">
        <v>74</v>
      </c>
      <c r="Y794" t="s">
        <v>7506</v>
      </c>
    </row>
    <row r="795" spans="1:25" x14ac:dyDescent="0.35">
      <c r="A795" s="171" t="s">
        <v>9140</v>
      </c>
      <c r="B795" s="171" t="s">
        <v>76</v>
      </c>
      <c r="C795" s="9">
        <v>-99</v>
      </c>
      <c r="D795" s="9">
        <v>665</v>
      </c>
      <c r="E795" s="171" t="s">
        <v>8509</v>
      </c>
      <c r="F795" s="171" t="s">
        <v>74</v>
      </c>
      <c r="G795" s="171" t="s">
        <v>75</v>
      </c>
      <c r="H795" s="171" t="s">
        <v>76</v>
      </c>
      <c r="I795" s="171"/>
      <c r="J795" t="s">
        <v>4045</v>
      </c>
      <c r="K795" s="155" t="s">
        <v>6508</v>
      </c>
      <c r="M795" s="96" t="s">
        <v>7947</v>
      </c>
      <c r="N795" t="s">
        <v>4933</v>
      </c>
      <c r="O795" t="s">
        <v>4934</v>
      </c>
      <c r="Q795" s="20" t="s">
        <v>7427</v>
      </c>
      <c r="R795" s="20"/>
      <c r="S795" s="155" t="s">
        <v>7406</v>
      </c>
      <c r="T795" s="170">
        <v>0</v>
      </c>
      <c r="U795" s="155" t="s">
        <v>8437</v>
      </c>
      <c r="V795" s="155"/>
      <c r="W795" t="s">
        <v>249</v>
      </c>
      <c r="X795" s="198" t="s">
        <v>74</v>
      </c>
      <c r="Y795" t="s">
        <v>7506</v>
      </c>
    </row>
    <row r="796" spans="1:25" x14ac:dyDescent="0.35">
      <c r="A796" s="171" t="s">
        <v>9140</v>
      </c>
      <c r="B796" s="171" t="s">
        <v>76</v>
      </c>
      <c r="C796" s="9">
        <v>13</v>
      </c>
      <c r="D796" s="9">
        <v>666</v>
      </c>
      <c r="E796" s="171" t="s">
        <v>8509</v>
      </c>
      <c r="F796" s="171" t="s">
        <v>74</v>
      </c>
      <c r="G796" s="171" t="s">
        <v>75</v>
      </c>
      <c r="H796" s="171" t="s">
        <v>76</v>
      </c>
      <c r="I796" s="171"/>
      <c r="J796" t="s">
        <v>4046</v>
      </c>
      <c r="K796" t="s">
        <v>4936</v>
      </c>
      <c r="L796" t="s">
        <v>8417</v>
      </c>
      <c r="M796" s="96" t="s">
        <v>7949</v>
      </c>
      <c r="N796" t="s">
        <v>4935</v>
      </c>
      <c r="O796" t="s">
        <v>4936</v>
      </c>
      <c r="Q796" s="20" t="s">
        <v>7427</v>
      </c>
      <c r="R796" s="20"/>
      <c r="S796" s="155" t="s">
        <v>7406</v>
      </c>
      <c r="T796" s="170">
        <v>0</v>
      </c>
      <c r="U796" s="155" t="s">
        <v>8434</v>
      </c>
      <c r="V796" s="155" t="s">
        <v>8439</v>
      </c>
      <c r="W796" t="s">
        <v>157</v>
      </c>
      <c r="X796" s="198" t="s">
        <v>74</v>
      </c>
    </row>
    <row r="797" spans="1:25" x14ac:dyDescent="0.35">
      <c r="A797" s="171" t="s">
        <v>9140</v>
      </c>
      <c r="B797" s="171" t="s">
        <v>76</v>
      </c>
      <c r="C797" s="9">
        <v>14</v>
      </c>
      <c r="D797" s="9">
        <v>667</v>
      </c>
      <c r="E797" s="171" t="s">
        <v>8509</v>
      </c>
      <c r="F797" s="171" t="s">
        <v>74</v>
      </c>
      <c r="G797" s="171" t="s">
        <v>75</v>
      </c>
      <c r="H797" s="171" t="s">
        <v>76</v>
      </c>
      <c r="I797" s="171"/>
      <c r="J797" t="s">
        <v>4047</v>
      </c>
      <c r="K797" t="s">
        <v>4938</v>
      </c>
      <c r="L797" t="s">
        <v>8418</v>
      </c>
      <c r="M797" s="96" t="s">
        <v>7951</v>
      </c>
      <c r="N797" t="s">
        <v>4937</v>
      </c>
      <c r="O797" t="s">
        <v>4938</v>
      </c>
      <c r="Q797" s="20" t="s">
        <v>7427</v>
      </c>
      <c r="R797" s="20"/>
      <c r="S797" s="155" t="s">
        <v>7406</v>
      </c>
      <c r="T797" s="170">
        <v>0</v>
      </c>
      <c r="U797" s="155" t="s">
        <v>8434</v>
      </c>
      <c r="V797" s="155" t="s">
        <v>8439</v>
      </c>
      <c r="W797" t="s">
        <v>157</v>
      </c>
      <c r="X797" s="198" t="s">
        <v>74</v>
      </c>
    </row>
    <row r="798" spans="1:25" x14ac:dyDescent="0.35">
      <c r="A798" s="171" t="s">
        <v>9140</v>
      </c>
      <c r="B798" s="171" t="s">
        <v>76</v>
      </c>
      <c r="C798" s="9">
        <v>15</v>
      </c>
      <c r="D798" s="9">
        <v>668</v>
      </c>
      <c r="E798" s="171" t="s">
        <v>8509</v>
      </c>
      <c r="F798" s="171" t="s">
        <v>74</v>
      </c>
      <c r="G798" s="171" t="s">
        <v>75</v>
      </c>
      <c r="H798" s="171" t="s">
        <v>76</v>
      </c>
      <c r="I798" s="171"/>
      <c r="J798" t="s">
        <v>4048</v>
      </c>
      <c r="K798" t="s">
        <v>4940</v>
      </c>
      <c r="L798" t="s">
        <v>8412</v>
      </c>
      <c r="M798" s="96" t="s">
        <v>7952</v>
      </c>
      <c r="N798" t="s">
        <v>4939</v>
      </c>
      <c r="O798" t="s">
        <v>4940</v>
      </c>
      <c r="Q798" s="20" t="s">
        <v>7427</v>
      </c>
      <c r="R798" s="20"/>
      <c r="S798" s="155" t="s">
        <v>7406</v>
      </c>
      <c r="T798" s="170">
        <v>0</v>
      </c>
      <c r="U798" s="155" t="s">
        <v>8434</v>
      </c>
      <c r="V798" s="155" t="s">
        <v>8439</v>
      </c>
      <c r="W798" t="s">
        <v>6295</v>
      </c>
      <c r="X798" s="198" t="s">
        <v>74</v>
      </c>
    </row>
    <row r="799" spans="1:25" x14ac:dyDescent="0.35">
      <c r="A799" s="171" t="s">
        <v>9140</v>
      </c>
      <c r="B799" s="171" t="s">
        <v>76</v>
      </c>
      <c r="C799" s="9">
        <v>-99</v>
      </c>
      <c r="D799" s="9">
        <v>669</v>
      </c>
      <c r="E799" s="171" t="s">
        <v>8509</v>
      </c>
      <c r="F799" s="171" t="s">
        <v>74</v>
      </c>
      <c r="G799" s="171" t="s">
        <v>75</v>
      </c>
      <c r="H799" s="171" t="s">
        <v>76</v>
      </c>
      <c r="I799" s="171"/>
      <c r="J799" t="s">
        <v>4049</v>
      </c>
      <c r="K799" s="165" t="s">
        <v>6510</v>
      </c>
      <c r="L799" t="s">
        <v>8414</v>
      </c>
      <c r="N799" t="s">
        <v>4941</v>
      </c>
      <c r="O799" t="s">
        <v>4942</v>
      </c>
      <c r="Q799" s="20" t="s">
        <v>7427</v>
      </c>
      <c r="R799" s="20"/>
      <c r="S799" t="s">
        <v>91</v>
      </c>
      <c r="T799" s="9">
        <v>0</v>
      </c>
      <c r="U799" t="s">
        <v>8434</v>
      </c>
      <c r="V799" t="s">
        <v>8439</v>
      </c>
      <c r="W799" t="s">
        <v>92</v>
      </c>
      <c r="X799" s="198" t="s">
        <v>74</v>
      </c>
    </row>
    <row r="800" spans="1:25" x14ac:dyDescent="0.35">
      <c r="A800" s="171" t="s">
        <v>9140</v>
      </c>
      <c r="B800" s="171" t="s">
        <v>76</v>
      </c>
      <c r="C800" s="9">
        <v>16</v>
      </c>
      <c r="D800" s="9">
        <v>670</v>
      </c>
      <c r="E800" s="171" t="s">
        <v>8509</v>
      </c>
      <c r="F800" s="171" t="s">
        <v>74</v>
      </c>
      <c r="G800" s="171" t="s">
        <v>75</v>
      </c>
      <c r="H800" s="171" t="s">
        <v>76</v>
      </c>
      <c r="I800" s="171"/>
      <c r="J800" s="27" t="s">
        <v>4050</v>
      </c>
      <c r="K800" s="165" t="s">
        <v>7424</v>
      </c>
      <c r="L800" t="s">
        <v>8406</v>
      </c>
      <c r="M800" s="96" t="s">
        <v>7956</v>
      </c>
      <c r="N800" t="s">
        <v>4943</v>
      </c>
      <c r="O800" t="s">
        <v>4944</v>
      </c>
      <c r="Q800" s="20" t="s">
        <v>7427</v>
      </c>
      <c r="R800" s="20"/>
      <c r="S800" t="s">
        <v>91</v>
      </c>
      <c r="T800" s="9">
        <v>0</v>
      </c>
      <c r="U800" t="s">
        <v>8434</v>
      </c>
      <c r="V800" t="s">
        <v>8439</v>
      </c>
      <c r="W800" t="s">
        <v>92</v>
      </c>
      <c r="X800" s="198" t="s">
        <v>74</v>
      </c>
    </row>
    <row r="801" spans="1:24" x14ac:dyDescent="0.35">
      <c r="A801" t="s">
        <v>9140</v>
      </c>
      <c r="B801" t="s">
        <v>8834</v>
      </c>
      <c r="C801" s="9">
        <v>17</v>
      </c>
      <c r="D801" s="9">
        <v>615</v>
      </c>
      <c r="E801" s="171" t="s">
        <v>8513</v>
      </c>
      <c r="F801" s="171" t="s">
        <v>74</v>
      </c>
      <c r="G801" s="171" t="s">
        <v>8455</v>
      </c>
      <c r="H801" s="171" t="s">
        <v>46</v>
      </c>
      <c r="I801" s="171"/>
      <c r="J801" t="s">
        <v>4015</v>
      </c>
      <c r="K801" s="155" t="s">
        <v>1893</v>
      </c>
      <c r="N801" t="s">
        <v>4880</v>
      </c>
      <c r="O801" t="s">
        <v>4881</v>
      </c>
      <c r="Q801" s="20" t="s">
        <v>7427</v>
      </c>
      <c r="R801" s="20"/>
      <c r="S801" t="s">
        <v>91</v>
      </c>
      <c r="T801" s="9">
        <v>0</v>
      </c>
      <c r="U801" t="s">
        <v>8434</v>
      </c>
      <c r="W801" t="s">
        <v>91</v>
      </c>
      <c r="X801" s="198" t="s">
        <v>74</v>
      </c>
    </row>
    <row r="802" spans="1:24" s="283" customFormat="1" x14ac:dyDescent="0.35">
      <c r="A802" s="283" t="s">
        <v>9140</v>
      </c>
      <c r="B802" s="283" t="s">
        <v>8834</v>
      </c>
      <c r="C802" s="284">
        <v>18</v>
      </c>
      <c r="D802" s="284">
        <v>623</v>
      </c>
      <c r="E802" s="283" t="str">
        <f>F802&amp;"."&amp;G802&amp;"."&amp;H802&amp;"."&amp;I802&amp;"."&amp;J802</f>
        <v>WEATHER.WEATHER_METADATA.GENERAL..weather_sta_reference</v>
      </c>
      <c r="F802" s="283" t="s">
        <v>74</v>
      </c>
      <c r="G802" s="283" t="s">
        <v>8455</v>
      </c>
      <c r="H802" s="283" t="s">
        <v>46</v>
      </c>
      <c r="I802" s="283" t="s">
        <v>6</v>
      </c>
      <c r="J802" s="283" t="s">
        <v>4023</v>
      </c>
      <c r="K802" s="283" t="s">
        <v>9042</v>
      </c>
      <c r="L802" s="283">
        <v>12</v>
      </c>
      <c r="M802" s="283" t="s">
        <v>6</v>
      </c>
      <c r="N802" s="283" t="s">
        <v>8663</v>
      </c>
      <c r="O802" s="285" t="s">
        <v>4893</v>
      </c>
      <c r="S802" s="283" t="s">
        <v>91</v>
      </c>
      <c r="T802" s="284" t="s">
        <v>6</v>
      </c>
      <c r="U802" s="283" t="s">
        <v>6</v>
      </c>
      <c r="V802" s="283" t="s">
        <v>6</v>
      </c>
      <c r="W802" s="283" t="s">
        <v>91</v>
      </c>
      <c r="X802" s="286"/>
    </row>
    <row r="803" spans="1:24" x14ac:dyDescent="0.35">
      <c r="A803" t="s">
        <v>9140</v>
      </c>
      <c r="B803" t="s">
        <v>8834</v>
      </c>
      <c r="C803" s="9">
        <v>19</v>
      </c>
      <c r="D803" s="9">
        <v>617</v>
      </c>
      <c r="E803" s="171" t="s">
        <v>8513</v>
      </c>
      <c r="F803" s="171" t="s">
        <v>74</v>
      </c>
      <c r="G803" s="171" t="s">
        <v>8455</v>
      </c>
      <c r="H803" s="171" t="s">
        <v>46</v>
      </c>
      <c r="I803" s="171"/>
      <c r="J803" t="s">
        <v>4017</v>
      </c>
      <c r="K803" s="155" t="s">
        <v>8469</v>
      </c>
      <c r="N803" t="s">
        <v>4884</v>
      </c>
      <c r="O803" t="s">
        <v>3862</v>
      </c>
      <c r="Q803" s="20" t="s">
        <v>7427</v>
      </c>
      <c r="R803" s="20"/>
      <c r="S803" t="s">
        <v>91</v>
      </c>
      <c r="T803" s="9">
        <v>0</v>
      </c>
      <c r="U803" t="s">
        <v>8434</v>
      </c>
      <c r="W803" t="s">
        <v>91</v>
      </c>
      <c r="X803" s="198" t="s">
        <v>74</v>
      </c>
    </row>
    <row r="804" spans="1:24" x14ac:dyDescent="0.35">
      <c r="A804" s="171" t="s">
        <v>9140</v>
      </c>
      <c r="B804" s="171" t="s">
        <v>76</v>
      </c>
      <c r="C804" s="9">
        <v>20</v>
      </c>
      <c r="D804" s="9">
        <v>647</v>
      </c>
      <c r="E804" s="171" t="s">
        <v>8509</v>
      </c>
      <c r="F804" s="171" t="s">
        <v>74</v>
      </c>
      <c r="G804" s="171" t="s">
        <v>75</v>
      </c>
      <c r="H804" s="171" t="s">
        <v>76</v>
      </c>
      <c r="I804" s="171"/>
      <c r="J804" t="s">
        <v>4031</v>
      </c>
      <c r="K804" s="155" t="s">
        <v>6485</v>
      </c>
      <c r="L804" t="s">
        <v>7926</v>
      </c>
      <c r="M804" s="96" t="s">
        <v>7926</v>
      </c>
      <c r="N804" t="s">
        <v>4905</v>
      </c>
      <c r="O804" t="s">
        <v>4906</v>
      </c>
      <c r="Q804" s="20" t="s">
        <v>7427</v>
      </c>
      <c r="R804" s="20"/>
      <c r="S804" t="s">
        <v>91</v>
      </c>
      <c r="T804" s="9">
        <v>0</v>
      </c>
      <c r="U804" t="s">
        <v>8434</v>
      </c>
      <c r="V804" t="s">
        <v>8439</v>
      </c>
      <c r="W804" t="s">
        <v>91</v>
      </c>
      <c r="X804" s="198" t="s">
        <v>74</v>
      </c>
    </row>
    <row r="805" spans="1:24" x14ac:dyDescent="0.35">
      <c r="A805" t="s">
        <v>9140</v>
      </c>
      <c r="B805" t="s">
        <v>8834</v>
      </c>
      <c r="C805" s="9">
        <v>21</v>
      </c>
      <c r="D805" s="9">
        <v>621</v>
      </c>
      <c r="E805" s="171" t="s">
        <v>8513</v>
      </c>
      <c r="F805" s="171" t="s">
        <v>74</v>
      </c>
      <c r="G805" s="171" t="s">
        <v>8455</v>
      </c>
      <c r="H805" s="171" t="s">
        <v>46</v>
      </c>
      <c r="I805" s="171"/>
      <c r="J805" t="s">
        <v>4021</v>
      </c>
      <c r="K805" s="155" t="s">
        <v>8466</v>
      </c>
      <c r="N805" t="s">
        <v>4888</v>
      </c>
      <c r="O805" t="s">
        <v>4889</v>
      </c>
      <c r="Q805" s="20" t="s">
        <v>7427</v>
      </c>
      <c r="R805" s="20"/>
      <c r="S805" t="s">
        <v>91</v>
      </c>
      <c r="T805" s="9">
        <v>0</v>
      </c>
      <c r="U805" t="s">
        <v>8434</v>
      </c>
      <c r="W805" t="s">
        <v>91</v>
      </c>
      <c r="X805" s="198" t="s">
        <v>74</v>
      </c>
    </row>
    <row r="806" spans="1:24" x14ac:dyDescent="0.35">
      <c r="A806" t="s">
        <v>9140</v>
      </c>
      <c r="B806" t="s">
        <v>8834</v>
      </c>
      <c r="C806" s="9">
        <v>22</v>
      </c>
      <c r="D806" s="9">
        <v>622</v>
      </c>
      <c r="E806" s="171" t="s">
        <v>8513</v>
      </c>
      <c r="F806" s="171" t="s">
        <v>74</v>
      </c>
      <c r="G806" s="171" t="s">
        <v>8455</v>
      </c>
      <c r="H806" s="171" t="s">
        <v>46</v>
      </c>
      <c r="I806" s="171"/>
      <c r="J806" t="s">
        <v>4022</v>
      </c>
      <c r="K806" s="155" t="s">
        <v>8467</v>
      </c>
      <c r="N806" t="s">
        <v>4890</v>
      </c>
      <c r="O806" t="s">
        <v>4891</v>
      </c>
      <c r="Q806" s="20" t="s">
        <v>7427</v>
      </c>
      <c r="R806" s="20"/>
      <c r="S806" t="s">
        <v>91</v>
      </c>
      <c r="T806" s="9">
        <v>0</v>
      </c>
      <c r="U806" t="s">
        <v>8434</v>
      </c>
      <c r="W806" t="s">
        <v>91</v>
      </c>
      <c r="X806" s="198" t="s">
        <v>74</v>
      </c>
    </row>
    <row r="807" spans="1:24" x14ac:dyDescent="0.35">
      <c r="A807" t="s">
        <v>9140</v>
      </c>
      <c r="B807" t="s">
        <v>8834</v>
      </c>
      <c r="C807" s="9">
        <v>23</v>
      </c>
      <c r="D807" s="9">
        <v>616</v>
      </c>
      <c r="E807" s="171" t="s">
        <v>8512</v>
      </c>
      <c r="F807" s="171" t="s">
        <v>74</v>
      </c>
      <c r="G807" s="171" t="s">
        <v>8455</v>
      </c>
      <c r="H807" s="171" t="s">
        <v>46</v>
      </c>
      <c r="I807" s="171"/>
      <c r="J807" t="s">
        <v>4016</v>
      </c>
      <c r="K807" s="155" t="s">
        <v>9043</v>
      </c>
      <c r="N807" t="s">
        <v>4882</v>
      </c>
      <c r="O807" t="s">
        <v>4883</v>
      </c>
      <c r="Q807" s="20" t="s">
        <v>7427</v>
      </c>
      <c r="R807" s="20"/>
      <c r="S807" t="s">
        <v>91</v>
      </c>
      <c r="T807" s="9">
        <v>0</v>
      </c>
      <c r="U807" t="s">
        <v>8434</v>
      </c>
      <c r="W807" t="s">
        <v>91</v>
      </c>
      <c r="X807" s="198" t="s">
        <v>74</v>
      </c>
    </row>
    <row r="808" spans="1:24" s="283" customFormat="1" x14ac:dyDescent="0.35">
      <c r="A808" s="287" t="s">
        <v>9140</v>
      </c>
      <c r="B808" s="287" t="s">
        <v>76</v>
      </c>
      <c r="C808" s="284">
        <v>24</v>
      </c>
      <c r="D808" s="284">
        <v>646</v>
      </c>
      <c r="E808" s="283" t="str">
        <f>F808&amp;"."&amp;G808&amp;"."&amp;H808&amp;"."&amp;I808&amp;"."&amp;J808</f>
        <v>WEATHER.WEATHER_STATION.STATION_METADATA..anonymize_sta_location</v>
      </c>
      <c r="F808" s="283" t="s">
        <v>74</v>
      </c>
      <c r="G808" s="283" t="s">
        <v>75</v>
      </c>
      <c r="H808" s="283" t="s">
        <v>76</v>
      </c>
      <c r="I808" s="283" t="s">
        <v>6</v>
      </c>
      <c r="J808" s="283" t="s">
        <v>8664</v>
      </c>
      <c r="K808" s="283" t="s">
        <v>8813</v>
      </c>
      <c r="L808" s="283">
        <v>9.5</v>
      </c>
      <c r="M808" s="283" t="s">
        <v>6</v>
      </c>
      <c r="N808" s="283" t="s">
        <v>8665</v>
      </c>
      <c r="O808" s="285" t="s">
        <v>8666</v>
      </c>
      <c r="S808" s="283" t="s">
        <v>91</v>
      </c>
      <c r="T808" s="284" t="s">
        <v>6</v>
      </c>
      <c r="U808" s="283" t="s">
        <v>6</v>
      </c>
      <c r="V808" s="283" t="s">
        <v>6</v>
      </c>
      <c r="W808" s="283" t="s">
        <v>91</v>
      </c>
      <c r="X808" s="286"/>
    </row>
    <row r="809" spans="1:24" x14ac:dyDescent="0.35">
      <c r="A809" t="s">
        <v>9140</v>
      </c>
      <c r="B809" t="s">
        <v>8834</v>
      </c>
      <c r="C809" s="9">
        <v>25</v>
      </c>
      <c r="D809" s="9">
        <v>618</v>
      </c>
      <c r="E809" s="171" t="s">
        <v>8513</v>
      </c>
      <c r="F809" s="171" t="s">
        <v>74</v>
      </c>
      <c r="G809" s="171" t="s">
        <v>8455</v>
      </c>
      <c r="H809" s="171" t="s">
        <v>46</v>
      </c>
      <c r="I809" s="171"/>
      <c r="J809" t="s">
        <v>4018</v>
      </c>
      <c r="K809" s="155" t="s">
        <v>8470</v>
      </c>
      <c r="N809" t="s">
        <v>4885</v>
      </c>
      <c r="O809" t="s">
        <v>3864</v>
      </c>
      <c r="Q809" s="20" t="s">
        <v>7427</v>
      </c>
      <c r="R809" s="20"/>
      <c r="S809" t="s">
        <v>153</v>
      </c>
      <c r="T809" s="9">
        <v>0</v>
      </c>
      <c r="U809" t="s">
        <v>8434</v>
      </c>
      <c r="W809" t="s">
        <v>153</v>
      </c>
      <c r="X809" s="198" t="s">
        <v>74</v>
      </c>
    </row>
    <row r="810" spans="1:24" x14ac:dyDescent="0.35">
      <c r="A810" t="s">
        <v>9140</v>
      </c>
      <c r="B810" t="s">
        <v>8834</v>
      </c>
      <c r="C810" s="9">
        <v>26</v>
      </c>
      <c r="D810" s="9">
        <v>619</v>
      </c>
      <c r="E810" s="171" t="s">
        <v>8513</v>
      </c>
      <c r="F810" s="171" t="s">
        <v>74</v>
      </c>
      <c r="G810" s="171" t="s">
        <v>8455</v>
      </c>
      <c r="H810" s="171" t="s">
        <v>46</v>
      </c>
      <c r="I810" s="171"/>
      <c r="J810" t="s">
        <v>4019</v>
      </c>
      <c r="K810" s="155" t="s">
        <v>8471</v>
      </c>
      <c r="N810" t="s">
        <v>4886</v>
      </c>
      <c r="O810" t="s">
        <v>4734</v>
      </c>
      <c r="Q810" s="20" t="s">
        <v>7427</v>
      </c>
      <c r="R810" s="20"/>
      <c r="S810" t="s">
        <v>153</v>
      </c>
      <c r="T810" s="9">
        <v>0</v>
      </c>
      <c r="U810" t="s">
        <v>8434</v>
      </c>
      <c r="W810" t="s">
        <v>153</v>
      </c>
      <c r="X810" s="198" t="s">
        <v>74</v>
      </c>
    </row>
    <row r="811" spans="1:24" x14ac:dyDescent="0.35">
      <c r="A811" t="s">
        <v>9140</v>
      </c>
      <c r="B811" t="s">
        <v>8834</v>
      </c>
      <c r="C811" s="9">
        <v>27</v>
      </c>
      <c r="D811" s="9">
        <v>620</v>
      </c>
      <c r="E811" s="171" t="s">
        <v>8513</v>
      </c>
      <c r="F811" s="171" t="s">
        <v>74</v>
      </c>
      <c r="G811" s="171" t="s">
        <v>8455</v>
      </c>
      <c r="H811" s="171" t="s">
        <v>46</v>
      </c>
      <c r="I811" s="171"/>
      <c r="J811" t="s">
        <v>4020</v>
      </c>
      <c r="K811" s="155" t="s">
        <v>8472</v>
      </c>
      <c r="N811" t="s">
        <v>4887</v>
      </c>
      <c r="O811" t="s">
        <v>3868</v>
      </c>
      <c r="Q811" s="20" t="s">
        <v>7427</v>
      </c>
      <c r="R811" s="20"/>
      <c r="S811" t="s">
        <v>91</v>
      </c>
      <c r="T811" s="9">
        <v>0</v>
      </c>
      <c r="U811" t="s">
        <v>8434</v>
      </c>
      <c r="W811" t="s">
        <v>91</v>
      </c>
      <c r="X811" s="198" t="s">
        <v>74</v>
      </c>
    </row>
    <row r="812" spans="1:24" x14ac:dyDescent="0.35">
      <c r="A812" s="96"/>
      <c r="B812" s="96" t="s">
        <v>3808</v>
      </c>
      <c r="C812" s="185">
        <v>2</v>
      </c>
      <c r="D812" s="9">
        <v>81</v>
      </c>
      <c r="E812" s="12" t="s">
        <v>8544</v>
      </c>
      <c r="F812" s="12" t="s">
        <v>8554</v>
      </c>
      <c r="G812" s="12" t="s">
        <v>45</v>
      </c>
      <c r="H812" s="12" t="s">
        <v>46</v>
      </c>
      <c r="I812" s="12"/>
      <c r="J812" t="s">
        <v>3809</v>
      </c>
      <c r="K812" s="155"/>
      <c r="N812" t="s">
        <v>3915</v>
      </c>
      <c r="O812" t="s">
        <v>3916</v>
      </c>
      <c r="Q812" s="20" t="s">
        <v>7427</v>
      </c>
      <c r="R812" s="20"/>
      <c r="S812" t="s">
        <v>91</v>
      </c>
      <c r="T812" s="9" t="s">
        <v>8433</v>
      </c>
      <c r="U812" t="s">
        <v>8435</v>
      </c>
      <c r="V812" t="s">
        <v>8438</v>
      </c>
      <c r="W812" t="s">
        <v>91</v>
      </c>
      <c r="X812" s="198" t="s">
        <v>45</v>
      </c>
    </row>
    <row r="813" spans="1:24" x14ac:dyDescent="0.35">
      <c r="A813" s="96"/>
      <c r="B813" s="96" t="s">
        <v>3808</v>
      </c>
      <c r="C813" s="185">
        <v>4</v>
      </c>
      <c r="D813" s="9">
        <v>82</v>
      </c>
      <c r="E813" s="12" t="s">
        <v>8544</v>
      </c>
      <c r="F813" s="12" t="s">
        <v>8554</v>
      </c>
      <c r="G813" s="12" t="s">
        <v>45</v>
      </c>
      <c r="H813" s="12" t="s">
        <v>46</v>
      </c>
      <c r="I813" s="12"/>
      <c r="J813" t="s">
        <v>3810</v>
      </c>
      <c r="K813" s="155"/>
      <c r="N813" t="s">
        <v>3917</v>
      </c>
      <c r="O813" t="s">
        <v>3918</v>
      </c>
      <c r="Q813" s="20" t="s">
        <v>7427</v>
      </c>
      <c r="R813" s="20"/>
      <c r="S813" t="s">
        <v>91</v>
      </c>
      <c r="T813" s="9">
        <v>0</v>
      </c>
      <c r="U813" t="s">
        <v>8434</v>
      </c>
      <c r="V813" t="s">
        <v>8439</v>
      </c>
      <c r="W813" t="s">
        <v>91</v>
      </c>
      <c r="X813" s="198" t="s">
        <v>45</v>
      </c>
    </row>
    <row r="814" spans="1:24" x14ac:dyDescent="0.35">
      <c r="A814" s="96"/>
      <c r="B814" s="96" t="s">
        <v>3808</v>
      </c>
      <c r="C814" s="185">
        <v>12</v>
      </c>
      <c r="D814" s="9">
        <v>83</v>
      </c>
      <c r="E814" s="12" t="s">
        <v>8544</v>
      </c>
      <c r="F814" s="12" t="s">
        <v>8554</v>
      </c>
      <c r="G814" s="12" t="s">
        <v>45</v>
      </c>
      <c r="H814" s="12" t="s">
        <v>46</v>
      </c>
      <c r="I814" s="12"/>
      <c r="J814" t="s">
        <v>3811</v>
      </c>
      <c r="K814" s="155"/>
      <c r="N814" t="s">
        <v>3919</v>
      </c>
      <c r="O814" t="s">
        <v>3829</v>
      </c>
      <c r="Q814" s="20" t="s">
        <v>7427</v>
      </c>
      <c r="R814" s="20"/>
      <c r="S814" t="s">
        <v>91</v>
      </c>
      <c r="T814" s="9">
        <v>0</v>
      </c>
      <c r="U814" t="s">
        <v>8434</v>
      </c>
      <c r="V814" t="s">
        <v>8439</v>
      </c>
      <c r="W814" t="s">
        <v>91</v>
      </c>
      <c r="X814" s="198" t="s">
        <v>45</v>
      </c>
    </row>
    <row r="815" spans="1:24" x14ac:dyDescent="0.35">
      <c r="A815" s="96"/>
      <c r="B815" s="96" t="s">
        <v>3808</v>
      </c>
      <c r="C815" s="185">
        <v>13</v>
      </c>
      <c r="D815" s="9">
        <v>84</v>
      </c>
      <c r="E815" s="12" t="s">
        <v>8544</v>
      </c>
      <c r="F815" s="12" t="s">
        <v>8554</v>
      </c>
      <c r="G815" s="12" t="s">
        <v>45</v>
      </c>
      <c r="H815" s="12" t="s">
        <v>46</v>
      </c>
      <c r="I815" s="12"/>
      <c r="J815" t="s">
        <v>3812</v>
      </c>
      <c r="K815" s="155"/>
      <c r="N815" t="s">
        <v>3920</v>
      </c>
      <c r="O815" t="s">
        <v>3833</v>
      </c>
      <c r="Q815" s="20" t="s">
        <v>7427</v>
      </c>
      <c r="R815" s="20"/>
      <c r="S815" t="s">
        <v>91</v>
      </c>
      <c r="T815" s="9">
        <v>0</v>
      </c>
      <c r="U815" t="s">
        <v>8434</v>
      </c>
      <c r="V815" t="s">
        <v>8439</v>
      </c>
      <c r="W815" t="s">
        <v>91</v>
      </c>
      <c r="X815" s="198" t="s">
        <v>45</v>
      </c>
    </row>
    <row r="816" spans="1:24" x14ac:dyDescent="0.35">
      <c r="A816" s="96"/>
      <c r="B816" s="96" t="s">
        <v>3808</v>
      </c>
      <c r="C816" s="185">
        <v>15</v>
      </c>
      <c r="D816" s="9">
        <v>85</v>
      </c>
      <c r="E816" s="12" t="s">
        <v>8544</v>
      </c>
      <c r="F816" s="12" t="s">
        <v>8554</v>
      </c>
      <c r="G816" s="12" t="s">
        <v>45</v>
      </c>
      <c r="H816" s="12" t="s">
        <v>46</v>
      </c>
      <c r="I816" s="12"/>
      <c r="J816" t="s">
        <v>3813</v>
      </c>
      <c r="K816" s="155"/>
      <c r="N816" t="s">
        <v>3921</v>
      </c>
      <c r="O816" t="s">
        <v>3835</v>
      </c>
      <c r="Q816" s="20" t="s">
        <v>7427</v>
      </c>
      <c r="R816" s="20"/>
      <c r="S816" t="s">
        <v>91</v>
      </c>
      <c r="T816" s="9">
        <v>0</v>
      </c>
      <c r="U816" t="s">
        <v>8434</v>
      </c>
      <c r="V816" t="s">
        <v>8439</v>
      </c>
      <c r="W816" t="s">
        <v>91</v>
      </c>
      <c r="X816" s="198" t="s">
        <v>45</v>
      </c>
    </row>
    <row r="817" spans="1:26" x14ac:dyDescent="0.35">
      <c r="A817" s="96"/>
      <c r="B817" s="96" t="s">
        <v>3808</v>
      </c>
      <c r="C817" s="185">
        <v>18</v>
      </c>
      <c r="D817" s="9">
        <v>86</v>
      </c>
      <c r="E817" s="12" t="s">
        <v>8544</v>
      </c>
      <c r="F817" s="12" t="s">
        <v>8554</v>
      </c>
      <c r="G817" s="12" t="s">
        <v>45</v>
      </c>
      <c r="H817" s="12" t="s">
        <v>46</v>
      </c>
      <c r="I817" s="12"/>
      <c r="J817" t="s">
        <v>3814</v>
      </c>
      <c r="K817" s="155"/>
      <c r="N817" t="s">
        <v>3922</v>
      </c>
      <c r="O817" t="s">
        <v>286</v>
      </c>
      <c r="Q817" s="20" t="s">
        <v>7427</v>
      </c>
      <c r="R817" s="20"/>
      <c r="S817" t="s">
        <v>91</v>
      </c>
      <c r="T817" s="9">
        <v>0</v>
      </c>
      <c r="U817" t="s">
        <v>8434</v>
      </c>
      <c r="V817" t="s">
        <v>8439</v>
      </c>
      <c r="W817" t="s">
        <v>92</v>
      </c>
      <c r="X817" s="198" t="s">
        <v>45</v>
      </c>
    </row>
    <row r="818" spans="1:26" x14ac:dyDescent="0.35">
      <c r="A818" s="96"/>
      <c r="B818" s="96" t="s">
        <v>3808</v>
      </c>
      <c r="C818" s="185">
        <v>19</v>
      </c>
      <c r="D818" s="9">
        <v>87</v>
      </c>
      <c r="E818" s="12" t="s">
        <v>8544</v>
      </c>
      <c r="F818" s="12" t="s">
        <v>8554</v>
      </c>
      <c r="G818" s="12" t="s">
        <v>45</v>
      </c>
      <c r="H818" s="12" t="s">
        <v>46</v>
      </c>
      <c r="I818" s="12"/>
      <c r="J818" t="s">
        <v>3815</v>
      </c>
      <c r="K818" s="155"/>
      <c r="N818" t="s">
        <v>3923</v>
      </c>
      <c r="O818" t="s">
        <v>3859</v>
      </c>
      <c r="Q818" s="20" t="s">
        <v>7427</v>
      </c>
      <c r="R818" s="20"/>
      <c r="S818" t="s">
        <v>91</v>
      </c>
      <c r="T818" s="9">
        <v>0</v>
      </c>
      <c r="U818" t="s">
        <v>8434</v>
      </c>
      <c r="V818" t="s">
        <v>8439</v>
      </c>
      <c r="W818" t="s">
        <v>91</v>
      </c>
      <c r="X818" s="198" t="s">
        <v>45</v>
      </c>
    </row>
    <row r="819" spans="1:26" x14ac:dyDescent="0.35">
      <c r="A819" s="96"/>
      <c r="B819" s="96" t="s">
        <v>3808</v>
      </c>
      <c r="C819" s="185">
        <v>8</v>
      </c>
      <c r="D819" s="9">
        <v>88</v>
      </c>
      <c r="E819" s="12" t="s">
        <v>8544</v>
      </c>
      <c r="F819" s="12" t="s">
        <v>8554</v>
      </c>
      <c r="G819" s="12" t="s">
        <v>45</v>
      </c>
      <c r="H819" s="12" t="s">
        <v>46</v>
      </c>
      <c r="I819" s="12"/>
      <c r="J819" t="s">
        <v>3816</v>
      </c>
      <c r="K819" s="155"/>
      <c r="N819" t="s">
        <v>3816</v>
      </c>
      <c r="O819" t="s">
        <v>3924</v>
      </c>
      <c r="Q819" s="20" t="s">
        <v>7427</v>
      </c>
      <c r="R819" s="20"/>
      <c r="S819" t="s">
        <v>91</v>
      </c>
      <c r="T819" s="9">
        <v>0</v>
      </c>
      <c r="U819" t="s">
        <v>8434</v>
      </c>
      <c r="V819" t="s">
        <v>8439</v>
      </c>
      <c r="W819" t="s">
        <v>91</v>
      </c>
      <c r="X819" s="198" t="s">
        <v>45</v>
      </c>
    </row>
    <row r="820" spans="1:26" x14ac:dyDescent="0.35">
      <c r="A820" s="96"/>
      <c r="B820" s="96" t="s">
        <v>3808</v>
      </c>
      <c r="C820" s="185">
        <v>10</v>
      </c>
      <c r="D820" s="9">
        <v>89</v>
      </c>
      <c r="E820" s="12" t="s">
        <v>8544</v>
      </c>
      <c r="F820" s="12" t="s">
        <v>8554</v>
      </c>
      <c r="G820" s="12" t="s">
        <v>45</v>
      </c>
      <c r="H820" s="12" t="s">
        <v>46</v>
      </c>
      <c r="I820" s="12"/>
      <c r="J820" t="s">
        <v>3817</v>
      </c>
      <c r="K820" s="155"/>
      <c r="N820" t="s">
        <v>3925</v>
      </c>
      <c r="O820" t="s">
        <v>3876</v>
      </c>
      <c r="Q820" s="20" t="s">
        <v>7427</v>
      </c>
      <c r="R820" s="20"/>
      <c r="S820" t="s">
        <v>91</v>
      </c>
      <c r="T820" s="9">
        <v>0</v>
      </c>
      <c r="U820" t="s">
        <v>8434</v>
      </c>
      <c r="V820" t="s">
        <v>8439</v>
      </c>
      <c r="W820" t="s">
        <v>92</v>
      </c>
      <c r="X820" s="198" t="s">
        <v>45</v>
      </c>
    </row>
    <row r="821" spans="1:26" x14ac:dyDescent="0.35">
      <c r="A821" s="96"/>
      <c r="B821" s="96" t="s">
        <v>3808</v>
      </c>
      <c r="C821" s="185">
        <v>1</v>
      </c>
      <c r="D821" s="9">
        <v>90</v>
      </c>
      <c r="E821" s="12" t="s">
        <v>8544</v>
      </c>
      <c r="F821" s="12" t="s">
        <v>8554</v>
      </c>
      <c r="G821" s="12" t="s">
        <v>45</v>
      </c>
      <c r="H821" s="12" t="s">
        <v>46</v>
      </c>
      <c r="I821" s="12"/>
      <c r="J821" t="s">
        <v>3818</v>
      </c>
      <c r="K821" s="155"/>
      <c r="N821" t="s">
        <v>3818</v>
      </c>
      <c r="O821" t="s">
        <v>3892</v>
      </c>
      <c r="Q821" s="20" t="s">
        <v>7427</v>
      </c>
      <c r="R821" s="20"/>
      <c r="S821" t="s">
        <v>91</v>
      </c>
      <c r="T821" s="9">
        <v>0</v>
      </c>
      <c r="U821" t="s">
        <v>8434</v>
      </c>
      <c r="V821" t="s">
        <v>8439</v>
      </c>
      <c r="W821" t="s">
        <v>91</v>
      </c>
      <c r="X821" s="198" t="s">
        <v>45</v>
      </c>
    </row>
    <row r="822" spans="1:26" x14ac:dyDescent="0.35">
      <c r="A822" s="96"/>
      <c r="B822" s="96" t="s">
        <v>3808</v>
      </c>
      <c r="C822" s="185">
        <v>3</v>
      </c>
      <c r="D822" s="9">
        <v>91</v>
      </c>
      <c r="E822" s="12" t="s">
        <v>8544</v>
      </c>
      <c r="F822" s="12" t="s">
        <v>8554</v>
      </c>
      <c r="G822" s="12" t="s">
        <v>45</v>
      </c>
      <c r="H822" s="12" t="s">
        <v>46</v>
      </c>
      <c r="I822" s="12"/>
      <c r="J822" t="s">
        <v>3819</v>
      </c>
      <c r="K822" s="155"/>
      <c r="N822" t="s">
        <v>3819</v>
      </c>
      <c r="O822" t="s">
        <v>3893</v>
      </c>
      <c r="Q822" s="20" t="s">
        <v>7427</v>
      </c>
      <c r="R822" s="20"/>
      <c r="S822" t="s">
        <v>91</v>
      </c>
      <c r="T822" s="9">
        <v>0</v>
      </c>
      <c r="U822" t="s">
        <v>8434</v>
      </c>
      <c r="V822" t="s">
        <v>8439</v>
      </c>
      <c r="W822" t="s">
        <v>91</v>
      </c>
      <c r="X822" s="198" t="s">
        <v>45</v>
      </c>
    </row>
    <row r="823" spans="1:26" x14ac:dyDescent="0.35">
      <c r="A823" s="96"/>
      <c r="B823" s="96" t="s">
        <v>3808</v>
      </c>
      <c r="C823" s="185">
        <v>9</v>
      </c>
      <c r="D823" s="9">
        <v>92</v>
      </c>
      <c r="E823" s="12" t="s">
        <v>8544</v>
      </c>
      <c r="F823" s="12" t="s">
        <v>8554</v>
      </c>
      <c r="G823" s="12" t="s">
        <v>45</v>
      </c>
      <c r="H823" s="12" t="s">
        <v>46</v>
      </c>
      <c r="I823" s="12"/>
      <c r="J823" t="s">
        <v>3820</v>
      </c>
      <c r="K823" s="155"/>
      <c r="N823" t="s">
        <v>3926</v>
      </c>
      <c r="O823" t="s">
        <v>3927</v>
      </c>
      <c r="Q823" s="20" t="s">
        <v>7427</v>
      </c>
      <c r="R823" s="20"/>
      <c r="S823" t="s">
        <v>91</v>
      </c>
      <c r="T823" s="9">
        <v>0</v>
      </c>
      <c r="U823" t="s">
        <v>8434</v>
      </c>
      <c r="V823" t="s">
        <v>8439</v>
      </c>
      <c r="W823" t="s">
        <v>91</v>
      </c>
      <c r="X823" s="198" t="s">
        <v>45</v>
      </c>
    </row>
    <row r="824" spans="1:26" x14ac:dyDescent="0.35">
      <c r="A824" s="96"/>
      <c r="B824" s="96" t="s">
        <v>3808</v>
      </c>
      <c r="C824" s="185">
        <v>11</v>
      </c>
      <c r="D824" s="9">
        <v>93</v>
      </c>
      <c r="E824" s="12" t="s">
        <v>8547</v>
      </c>
      <c r="F824" s="12" t="s">
        <v>8554</v>
      </c>
      <c r="G824" s="12" t="s">
        <v>45</v>
      </c>
      <c r="H824" s="12" t="s">
        <v>49</v>
      </c>
      <c r="I824" s="12"/>
      <c r="J824" t="s">
        <v>3821</v>
      </c>
      <c r="K824" s="155"/>
      <c r="N824" t="s">
        <v>3928</v>
      </c>
      <c r="O824" t="s">
        <v>3895</v>
      </c>
      <c r="Q824" s="20" t="s">
        <v>7427</v>
      </c>
      <c r="R824" s="20"/>
      <c r="S824" t="s">
        <v>91</v>
      </c>
      <c r="T824" s="9">
        <v>0</v>
      </c>
      <c r="U824" t="s">
        <v>8434</v>
      </c>
      <c r="V824" t="s">
        <v>8439</v>
      </c>
      <c r="W824" t="s">
        <v>91</v>
      </c>
      <c r="X824" s="198" t="s">
        <v>45</v>
      </c>
    </row>
    <row r="825" spans="1:26" x14ac:dyDescent="0.35">
      <c r="A825" s="96"/>
      <c r="B825" s="96" t="s">
        <v>3808</v>
      </c>
      <c r="C825" s="185">
        <v>17</v>
      </c>
      <c r="D825" s="9">
        <v>94</v>
      </c>
      <c r="E825" s="12" t="s">
        <v>8547</v>
      </c>
      <c r="F825" s="12" t="s">
        <v>8554</v>
      </c>
      <c r="G825" s="12" t="s">
        <v>45</v>
      </c>
      <c r="H825" s="12" t="s">
        <v>49</v>
      </c>
      <c r="I825" s="12"/>
      <c r="J825" t="s">
        <v>3822</v>
      </c>
      <c r="K825" s="155"/>
      <c r="N825" t="s">
        <v>3929</v>
      </c>
      <c r="O825" t="s">
        <v>3898</v>
      </c>
      <c r="Q825" s="20" t="s">
        <v>7427</v>
      </c>
      <c r="R825" s="20"/>
      <c r="S825" t="s">
        <v>91</v>
      </c>
      <c r="T825" s="9">
        <v>1</v>
      </c>
      <c r="U825" t="s">
        <v>8434</v>
      </c>
      <c r="V825" t="s">
        <v>8439</v>
      </c>
      <c r="W825" t="s">
        <v>91</v>
      </c>
      <c r="X825" s="198" t="s">
        <v>45</v>
      </c>
    </row>
    <row r="826" spans="1:26" x14ac:dyDescent="0.35">
      <c r="A826" s="96"/>
      <c r="B826" s="96" t="s">
        <v>3808</v>
      </c>
      <c r="C826" s="185">
        <v>14</v>
      </c>
      <c r="D826" s="9">
        <v>95</v>
      </c>
      <c r="E826" s="12" t="s">
        <v>8547</v>
      </c>
      <c r="F826" s="12" t="s">
        <v>8554</v>
      </c>
      <c r="G826" s="12" t="s">
        <v>45</v>
      </c>
      <c r="H826" s="12" t="s">
        <v>49</v>
      </c>
      <c r="I826" s="12"/>
      <c r="J826" t="s">
        <v>3823</v>
      </c>
      <c r="K826" s="155"/>
      <c r="N826" t="s">
        <v>3930</v>
      </c>
      <c r="O826" t="s">
        <v>3900</v>
      </c>
      <c r="Q826" s="20" t="s">
        <v>7427</v>
      </c>
      <c r="R826" s="20"/>
      <c r="S826" t="s">
        <v>91</v>
      </c>
      <c r="T826" s="9">
        <v>0</v>
      </c>
      <c r="U826" t="s">
        <v>8434</v>
      </c>
      <c r="V826" t="s">
        <v>8439</v>
      </c>
      <c r="W826" t="s">
        <v>91</v>
      </c>
      <c r="X826" s="198" t="s">
        <v>45</v>
      </c>
    </row>
    <row r="827" spans="1:26" x14ac:dyDescent="0.35">
      <c r="A827" s="96"/>
      <c r="B827" s="96" t="s">
        <v>3808</v>
      </c>
      <c r="C827" s="185">
        <v>16</v>
      </c>
      <c r="D827" s="9">
        <v>96</v>
      </c>
      <c r="E827" s="12" t="s">
        <v>8547</v>
      </c>
      <c r="F827" s="12" t="s">
        <v>8554</v>
      </c>
      <c r="G827" s="12" t="s">
        <v>45</v>
      </c>
      <c r="H827" s="12" t="s">
        <v>49</v>
      </c>
      <c r="I827" s="12"/>
      <c r="J827" t="s">
        <v>3824</v>
      </c>
      <c r="K827" s="155"/>
      <c r="N827" t="s">
        <v>3824</v>
      </c>
      <c r="O827" t="s">
        <v>3931</v>
      </c>
      <c r="Q827" s="20" t="s">
        <v>7427</v>
      </c>
      <c r="R827" s="20"/>
      <c r="S827" t="s">
        <v>91</v>
      </c>
      <c r="T827" s="9">
        <v>0</v>
      </c>
      <c r="U827" t="s">
        <v>8434</v>
      </c>
      <c r="V827" t="s">
        <v>8439</v>
      </c>
      <c r="W827" t="s">
        <v>91</v>
      </c>
      <c r="X827" s="198" t="s">
        <v>45</v>
      </c>
    </row>
    <row r="828" spans="1:26" x14ac:dyDescent="0.35">
      <c r="A828" s="96"/>
      <c r="B828" s="96" t="s">
        <v>3808</v>
      </c>
      <c r="C828" s="185">
        <v>6</v>
      </c>
      <c r="D828" s="9">
        <v>97</v>
      </c>
      <c r="E828" s="12" t="s">
        <v>8546</v>
      </c>
      <c r="F828" s="12" t="s">
        <v>8554</v>
      </c>
      <c r="G828" s="12" t="s">
        <v>45</v>
      </c>
      <c r="H828" s="12" t="s">
        <v>51</v>
      </c>
      <c r="I828" s="12"/>
      <c r="J828" t="s">
        <v>3825</v>
      </c>
      <c r="K828" s="155"/>
      <c r="N828" t="s">
        <v>3932</v>
      </c>
      <c r="O828" t="s">
        <v>303</v>
      </c>
      <c r="Q828" s="20" t="s">
        <v>7427</v>
      </c>
      <c r="R828" s="20"/>
      <c r="S828" t="s">
        <v>91</v>
      </c>
      <c r="T828" s="9">
        <v>1</v>
      </c>
      <c r="U828" t="s">
        <v>8434</v>
      </c>
      <c r="V828" t="s">
        <v>8439</v>
      </c>
      <c r="W828" t="s">
        <v>91</v>
      </c>
      <c r="X828" s="198" t="s">
        <v>45</v>
      </c>
    </row>
    <row r="829" spans="1:26" x14ac:dyDescent="0.35">
      <c r="A829" s="96"/>
      <c r="B829" s="96" t="s">
        <v>3808</v>
      </c>
      <c r="C829" s="185">
        <v>5</v>
      </c>
      <c r="D829" s="9">
        <v>98</v>
      </c>
      <c r="E829" s="12" t="s">
        <v>8545</v>
      </c>
      <c r="F829" s="12" t="s">
        <v>8554</v>
      </c>
      <c r="G829" s="12" t="s">
        <v>45</v>
      </c>
      <c r="H829" s="12" t="s">
        <v>52</v>
      </c>
      <c r="I829" s="12"/>
      <c r="J829" t="s">
        <v>3826</v>
      </c>
      <c r="K829" s="155"/>
      <c r="N829" t="s">
        <v>3933</v>
      </c>
      <c r="O829" t="s">
        <v>310</v>
      </c>
      <c r="Q829" s="20" t="s">
        <v>7427</v>
      </c>
      <c r="R829" s="20"/>
      <c r="S829" t="s">
        <v>91</v>
      </c>
      <c r="T829" s="9">
        <v>0</v>
      </c>
      <c r="U829" t="s">
        <v>8434</v>
      </c>
      <c r="V829" t="s">
        <v>8439</v>
      </c>
      <c r="W829" t="s">
        <v>91</v>
      </c>
      <c r="X829" s="198" t="s">
        <v>45</v>
      </c>
    </row>
    <row r="830" spans="1:26" x14ac:dyDescent="0.35">
      <c r="A830" s="96"/>
      <c r="B830" s="96" t="s">
        <v>3808</v>
      </c>
      <c r="C830" s="185">
        <v>7</v>
      </c>
      <c r="D830" s="9">
        <v>99</v>
      </c>
      <c r="E830" s="12" t="s">
        <v>8545</v>
      </c>
      <c r="F830" s="12" t="s">
        <v>8554</v>
      </c>
      <c r="G830" s="12" t="s">
        <v>45</v>
      </c>
      <c r="H830" s="12" t="s">
        <v>52</v>
      </c>
      <c r="I830" s="12"/>
      <c r="J830" t="s">
        <v>8615</v>
      </c>
      <c r="K830" s="155"/>
      <c r="N830" t="s">
        <v>3934</v>
      </c>
      <c r="O830" t="s">
        <v>3935</v>
      </c>
      <c r="Q830" s="20" t="s">
        <v>7427</v>
      </c>
      <c r="R830" s="20"/>
      <c r="S830" t="s">
        <v>91</v>
      </c>
      <c r="T830" s="9">
        <v>0</v>
      </c>
      <c r="U830" t="s">
        <v>8434</v>
      </c>
      <c r="V830" t="s">
        <v>8439</v>
      </c>
      <c r="W830" t="s">
        <v>91</v>
      </c>
      <c r="X830" s="198" t="s">
        <v>45</v>
      </c>
    </row>
    <row r="831" spans="1:26" s="81" customFormat="1" x14ac:dyDescent="0.35">
      <c r="A831" s="81" t="s">
        <v>448</v>
      </c>
      <c r="B831" s="81" t="s">
        <v>448</v>
      </c>
      <c r="C831" s="299">
        <v>0</v>
      </c>
      <c r="D831" s="304">
        <v>421</v>
      </c>
      <c r="E831" s="242" t="s">
        <v>8499</v>
      </c>
      <c r="F831" s="242" t="s">
        <v>44</v>
      </c>
      <c r="G831" s="242" t="s">
        <v>54</v>
      </c>
      <c r="H831" s="242" t="s">
        <v>448</v>
      </c>
      <c r="I831" s="242"/>
      <c r="J831" s="242" t="s">
        <v>127</v>
      </c>
      <c r="K831" s="173" t="s">
        <v>1920</v>
      </c>
      <c r="L831" s="242" t="s">
        <v>8320</v>
      </c>
      <c r="M831" s="242" t="s">
        <v>2136</v>
      </c>
      <c r="N831" s="242" t="s">
        <v>340</v>
      </c>
      <c r="O831" s="242" t="s">
        <v>341</v>
      </c>
      <c r="P831" s="307" t="s">
        <v>2326</v>
      </c>
      <c r="Q831" s="173" t="s">
        <v>7427</v>
      </c>
      <c r="R831" s="173"/>
      <c r="S831" s="313" t="s">
        <v>7407</v>
      </c>
      <c r="T831" s="314" t="s">
        <v>8433</v>
      </c>
      <c r="U831" s="313" t="s">
        <v>8435</v>
      </c>
      <c r="V831" s="313" t="s">
        <v>8438</v>
      </c>
      <c r="W831" s="81" t="s">
        <v>100</v>
      </c>
      <c r="X831" s="81" t="s">
        <v>54</v>
      </c>
    </row>
    <row r="832" spans="1:26" s="81" customFormat="1" x14ac:dyDescent="0.35">
      <c r="A832" s="298" t="s">
        <v>448</v>
      </c>
      <c r="B832" s="298" t="s">
        <v>448</v>
      </c>
      <c r="C832" s="299">
        <v>1</v>
      </c>
      <c r="D832" s="299">
        <v>0</v>
      </c>
      <c r="E832" s="300"/>
      <c r="F832" s="300"/>
      <c r="G832" s="300"/>
      <c r="H832" s="300"/>
      <c r="I832" s="300"/>
      <c r="J832" s="303" t="s">
        <v>8613</v>
      </c>
      <c r="K832" s="186" t="s">
        <v>1921</v>
      </c>
      <c r="L832" s="186" t="s">
        <v>2120</v>
      </c>
      <c r="M832" s="301" t="s">
        <v>7625</v>
      </c>
      <c r="N832" s="301" t="s">
        <v>6641</v>
      </c>
      <c r="O832" s="301" t="s">
        <v>278</v>
      </c>
      <c r="P832" s="301" t="s">
        <v>2301</v>
      </c>
      <c r="Q832" s="186" t="s">
        <v>7427</v>
      </c>
      <c r="R832" s="186"/>
      <c r="S832" s="301" t="s">
        <v>91</v>
      </c>
      <c r="T832" s="302" t="s">
        <v>8433</v>
      </c>
      <c r="U832" s="186" t="s">
        <v>8435</v>
      </c>
      <c r="V832" s="186" t="s">
        <v>8438</v>
      </c>
      <c r="W832" s="298" t="s">
        <v>91</v>
      </c>
      <c r="X832" s="298" t="s">
        <v>54</v>
      </c>
      <c r="Y832" s="298"/>
      <c r="Z832" s="298"/>
    </row>
    <row r="833" spans="1:26" s="81" customFormat="1" x14ac:dyDescent="0.35">
      <c r="A833" s="298" t="s">
        <v>448</v>
      </c>
      <c r="B833" s="298" t="s">
        <v>448</v>
      </c>
      <c r="C833" s="299">
        <v>1</v>
      </c>
      <c r="D833" s="299">
        <v>0</v>
      </c>
      <c r="E833" s="300"/>
      <c r="F833" s="300"/>
      <c r="G833" s="300"/>
      <c r="H833" s="300"/>
      <c r="I833" s="300"/>
      <c r="J833" s="303" t="s">
        <v>8964</v>
      </c>
      <c r="K833" s="186" t="s">
        <v>8851</v>
      </c>
      <c r="L833" s="186"/>
      <c r="M833" s="301"/>
      <c r="N833" s="301" t="s">
        <v>8845</v>
      </c>
      <c r="O833" s="301" t="s">
        <v>8846</v>
      </c>
      <c r="P833" s="301"/>
      <c r="Q833" s="186" t="s">
        <v>7427</v>
      </c>
      <c r="R833" s="186"/>
      <c r="S833" s="301" t="s">
        <v>7407</v>
      </c>
      <c r="T833" s="302" t="s">
        <v>8433</v>
      </c>
      <c r="U833" s="186" t="s">
        <v>8435</v>
      </c>
      <c r="V833" s="186" t="s">
        <v>8438</v>
      </c>
      <c r="W833" s="298" t="s">
        <v>91</v>
      </c>
      <c r="X833" s="298" t="s">
        <v>54</v>
      </c>
      <c r="Y833" s="298"/>
      <c r="Z833" s="298"/>
    </row>
    <row r="834" spans="1:26" s="298" customFormat="1" x14ac:dyDescent="0.35">
      <c r="A834" s="298" t="s">
        <v>448</v>
      </c>
      <c r="B834" s="298" t="s">
        <v>448</v>
      </c>
      <c r="C834" s="299">
        <v>1</v>
      </c>
      <c r="D834" s="299">
        <v>0</v>
      </c>
      <c r="E834" s="300"/>
      <c r="F834" s="300"/>
      <c r="G834" s="300"/>
      <c r="H834" s="300"/>
      <c r="I834" s="300"/>
      <c r="J834" s="301" t="s">
        <v>116</v>
      </c>
      <c r="K834" s="301" t="s">
        <v>8852</v>
      </c>
      <c r="L834" s="301" t="s">
        <v>8334</v>
      </c>
      <c r="M834" s="301" t="s">
        <v>2136</v>
      </c>
      <c r="N834" s="301" t="s">
        <v>318</v>
      </c>
      <c r="O834" s="301" t="s">
        <v>319</v>
      </c>
      <c r="P834" s="301" t="s">
        <v>2204</v>
      </c>
      <c r="Q834" s="186" t="s">
        <v>7427</v>
      </c>
      <c r="R834" s="186"/>
      <c r="S834" s="298" t="s">
        <v>7407</v>
      </c>
      <c r="T834" s="302" t="s">
        <v>8433</v>
      </c>
      <c r="U834" s="186" t="s">
        <v>8435</v>
      </c>
      <c r="V834" s="186" t="s">
        <v>8438</v>
      </c>
      <c r="W834" s="298" t="s">
        <v>91</v>
      </c>
      <c r="X834" s="298" t="s">
        <v>54</v>
      </c>
    </row>
    <row r="835" spans="1:26" s="81" customFormat="1" x14ac:dyDescent="0.35">
      <c r="A835" s="81" t="s">
        <v>448</v>
      </c>
      <c r="B835" s="81" t="s">
        <v>448</v>
      </c>
      <c r="C835" s="299">
        <v>2</v>
      </c>
      <c r="D835" s="304">
        <v>424</v>
      </c>
      <c r="E835" s="242" t="s">
        <v>8499</v>
      </c>
      <c r="F835" s="242" t="s">
        <v>44</v>
      </c>
      <c r="G835" s="242" t="s">
        <v>54</v>
      </c>
      <c r="H835" s="242" t="s">
        <v>448</v>
      </c>
      <c r="I835" s="242"/>
      <c r="J835" s="242" t="s">
        <v>1980</v>
      </c>
      <c r="K835" s="173" t="s">
        <v>8927</v>
      </c>
      <c r="L835" s="242" t="s">
        <v>2431</v>
      </c>
      <c r="M835" s="242" t="s">
        <v>7886</v>
      </c>
      <c r="N835" s="242" t="s">
        <v>2067</v>
      </c>
      <c r="O835" s="242" t="s">
        <v>1979</v>
      </c>
      <c r="P835" s="307" t="s">
        <v>2431</v>
      </c>
      <c r="Q835" s="173" t="s">
        <v>8925</v>
      </c>
      <c r="R835" s="173" t="s">
        <v>7426</v>
      </c>
      <c r="S835" s="242" t="s">
        <v>91</v>
      </c>
      <c r="T835" s="174">
        <v>0</v>
      </c>
      <c r="U835" s="173" t="s">
        <v>8434</v>
      </c>
      <c r="V835" s="173" t="s">
        <v>8438</v>
      </c>
      <c r="W835" s="81" t="s">
        <v>92</v>
      </c>
      <c r="X835" s="81" t="s">
        <v>54</v>
      </c>
      <c r="Y835" s="81" t="s">
        <v>8926</v>
      </c>
    </row>
    <row r="836" spans="1:26" s="81" customFormat="1" x14ac:dyDescent="0.35">
      <c r="A836" s="81" t="s">
        <v>448</v>
      </c>
      <c r="B836" s="81" t="s">
        <v>448</v>
      </c>
      <c r="C836" s="299">
        <v>3</v>
      </c>
      <c r="D836" s="304">
        <v>422</v>
      </c>
      <c r="E836" s="242" t="s">
        <v>8499</v>
      </c>
      <c r="F836" s="242" t="s">
        <v>44</v>
      </c>
      <c r="G836" s="242" t="s">
        <v>54</v>
      </c>
      <c r="H836" s="242" t="s">
        <v>448</v>
      </c>
      <c r="I836" s="242"/>
      <c r="J836" s="312" t="s">
        <v>1974</v>
      </c>
      <c r="K836" s="173" t="s">
        <v>6375</v>
      </c>
      <c r="L836" s="242" t="s">
        <v>8321</v>
      </c>
      <c r="M836" s="242" t="s">
        <v>7887</v>
      </c>
      <c r="N836" s="242" t="s">
        <v>2065</v>
      </c>
      <c r="O836" s="242" t="s">
        <v>2068</v>
      </c>
      <c r="P836" s="307" t="s">
        <v>2432</v>
      </c>
      <c r="Q836" s="173" t="s">
        <v>7427</v>
      </c>
      <c r="R836" s="173"/>
      <c r="S836" s="242" t="s">
        <v>91</v>
      </c>
      <c r="T836" s="174" t="s">
        <v>8433</v>
      </c>
      <c r="U836" s="173" t="s">
        <v>8434</v>
      </c>
      <c r="V836" s="173" t="s">
        <v>8438</v>
      </c>
      <c r="W836" s="81" t="s">
        <v>91</v>
      </c>
      <c r="X836" s="81" t="s">
        <v>54</v>
      </c>
    </row>
    <row r="837" spans="1:26" s="81" customFormat="1" x14ac:dyDescent="0.35">
      <c r="A837" s="81" t="s">
        <v>448</v>
      </c>
      <c r="B837" s="81" t="s">
        <v>448</v>
      </c>
      <c r="C837" s="299">
        <v>4</v>
      </c>
      <c r="D837" s="304">
        <v>425</v>
      </c>
      <c r="E837" s="242" t="s">
        <v>8499</v>
      </c>
      <c r="F837" s="242" t="s">
        <v>44</v>
      </c>
      <c r="G837" s="242" t="s">
        <v>54</v>
      </c>
      <c r="H837" s="242" t="s">
        <v>448</v>
      </c>
      <c r="I837" s="242"/>
      <c r="J837" s="173" t="s">
        <v>2742</v>
      </c>
      <c r="K837" s="173" t="s">
        <v>3753</v>
      </c>
      <c r="L837" s="173" t="s">
        <v>8322</v>
      </c>
      <c r="M837" s="173" t="s">
        <v>7885</v>
      </c>
      <c r="N837" s="173" t="s">
        <v>3174</v>
      </c>
      <c r="O837" s="173" t="s">
        <v>2946</v>
      </c>
      <c r="P837" s="173"/>
      <c r="Q837" s="173" t="s">
        <v>7427</v>
      </c>
      <c r="R837" s="173"/>
      <c r="S837" s="173" t="s">
        <v>7407</v>
      </c>
      <c r="T837" s="174">
        <v>0</v>
      </c>
      <c r="U837" s="173" t="s">
        <v>8434</v>
      </c>
      <c r="V837" s="173" t="s">
        <v>8439</v>
      </c>
      <c r="W837" s="81" t="s">
        <v>100</v>
      </c>
      <c r="X837" s="81" t="s">
        <v>54</v>
      </c>
    </row>
    <row r="838" spans="1:26" s="81" customFormat="1" x14ac:dyDescent="0.35">
      <c r="A838" s="81" t="s">
        <v>448</v>
      </c>
      <c r="B838" s="81" t="s">
        <v>448</v>
      </c>
      <c r="C838" s="299">
        <v>5</v>
      </c>
      <c r="D838" s="304">
        <v>423</v>
      </c>
      <c r="E838" s="242" t="s">
        <v>8499</v>
      </c>
      <c r="F838" s="242" t="s">
        <v>44</v>
      </c>
      <c r="G838" s="242" t="s">
        <v>54</v>
      </c>
      <c r="H838" s="242" t="s">
        <v>448</v>
      </c>
      <c r="I838" s="242"/>
      <c r="J838" s="242" t="s">
        <v>1978</v>
      </c>
      <c r="K838" s="173" t="s">
        <v>1893</v>
      </c>
      <c r="L838" s="242" t="s">
        <v>8324</v>
      </c>
      <c r="M838" s="242" t="s">
        <v>2162</v>
      </c>
      <c r="N838" s="242" t="s">
        <v>2066</v>
      </c>
      <c r="O838" s="242" t="s">
        <v>2069</v>
      </c>
      <c r="P838" s="307" t="s">
        <v>2433</v>
      </c>
      <c r="Q838" s="173" t="s">
        <v>7427</v>
      </c>
      <c r="R838" s="173"/>
      <c r="S838" s="242" t="s">
        <v>91</v>
      </c>
      <c r="T838" s="174">
        <v>0</v>
      </c>
      <c r="U838" s="173" t="s">
        <v>8434</v>
      </c>
      <c r="V838" s="173" t="s">
        <v>8439</v>
      </c>
      <c r="W838" s="81" t="s">
        <v>91</v>
      </c>
      <c r="X838" s="81" t="s">
        <v>54</v>
      </c>
    </row>
    <row r="839" spans="1:26" s="81" customFormat="1" x14ac:dyDescent="0.35">
      <c r="A839" s="298" t="s">
        <v>449</v>
      </c>
      <c r="B839" s="298" t="s">
        <v>449</v>
      </c>
      <c r="C839" s="299">
        <v>0</v>
      </c>
      <c r="D839" s="299">
        <v>0</v>
      </c>
      <c r="E839" s="301"/>
      <c r="F839" s="301"/>
      <c r="G839" s="301"/>
      <c r="H839" s="301"/>
      <c r="I839" s="301"/>
      <c r="J839" s="301" t="s">
        <v>8929</v>
      </c>
      <c r="K839" s="301" t="s">
        <v>2312</v>
      </c>
      <c r="L839" s="186" t="s">
        <v>2120</v>
      </c>
      <c r="M839" s="301" t="s">
        <v>7625</v>
      </c>
      <c r="N839" s="301" t="s">
        <v>8930</v>
      </c>
      <c r="O839" s="301" t="s">
        <v>8931</v>
      </c>
      <c r="P839" s="301" t="s">
        <v>2301</v>
      </c>
      <c r="Q839" s="186" t="s">
        <v>7427</v>
      </c>
      <c r="R839" s="186"/>
      <c r="S839" s="301" t="s">
        <v>7407</v>
      </c>
      <c r="T839" s="302" t="s">
        <v>8433</v>
      </c>
      <c r="U839" s="186" t="s">
        <v>8435</v>
      </c>
      <c r="V839" s="186" t="s">
        <v>8438</v>
      </c>
      <c r="W839" s="298" t="s">
        <v>100</v>
      </c>
      <c r="X839" s="298" t="s">
        <v>54</v>
      </c>
      <c r="Y839" s="298"/>
      <c r="Z839" s="298"/>
    </row>
    <row r="840" spans="1:26" s="81" customFormat="1" x14ac:dyDescent="0.35">
      <c r="A840" s="298" t="s">
        <v>449</v>
      </c>
      <c r="B840" s="298" t="s">
        <v>449</v>
      </c>
      <c r="C840" s="299">
        <v>1</v>
      </c>
      <c r="D840" s="299">
        <v>0</v>
      </c>
      <c r="E840" s="301"/>
      <c r="F840" s="301"/>
      <c r="G840" s="301"/>
      <c r="H840" s="301"/>
      <c r="I840" s="301"/>
      <c r="J840" s="303" t="s">
        <v>8613</v>
      </c>
      <c r="K840" s="301" t="s">
        <v>1921</v>
      </c>
      <c r="L840" s="186" t="s">
        <v>2120</v>
      </c>
      <c r="M840" s="301" t="s">
        <v>7625</v>
      </c>
      <c r="N840" s="301" t="s">
        <v>6641</v>
      </c>
      <c r="O840" s="301" t="s">
        <v>278</v>
      </c>
      <c r="P840" s="301" t="s">
        <v>2301</v>
      </c>
      <c r="Q840" s="186" t="s">
        <v>7427</v>
      </c>
      <c r="R840" s="186"/>
      <c r="S840" s="301" t="s">
        <v>91</v>
      </c>
      <c r="T840" s="302" t="s">
        <v>8433</v>
      </c>
      <c r="U840" s="186" t="s">
        <v>8435</v>
      </c>
      <c r="V840" s="186" t="s">
        <v>8438</v>
      </c>
      <c r="W840" s="298" t="s">
        <v>91</v>
      </c>
      <c r="X840" s="298" t="s">
        <v>54</v>
      </c>
      <c r="Y840" s="298"/>
      <c r="Z840" s="298"/>
    </row>
    <row r="841" spans="1:26" s="81" customFormat="1" x14ac:dyDescent="0.35">
      <c r="A841" s="81" t="s">
        <v>449</v>
      </c>
      <c r="B841" s="81" t="s">
        <v>449</v>
      </c>
      <c r="C841" s="299">
        <v>1</v>
      </c>
      <c r="D841" s="304">
        <v>427</v>
      </c>
      <c r="E841" s="242" t="s">
        <v>8500</v>
      </c>
      <c r="F841" s="242" t="s">
        <v>44</v>
      </c>
      <c r="G841" s="242" t="s">
        <v>54</v>
      </c>
      <c r="H841" s="242" t="s">
        <v>448</v>
      </c>
      <c r="I841" s="242" t="s">
        <v>449</v>
      </c>
      <c r="J841" s="242" t="s">
        <v>127</v>
      </c>
      <c r="K841" s="242" t="s">
        <v>8928</v>
      </c>
      <c r="L841" s="242" t="s">
        <v>8320</v>
      </c>
      <c r="M841" s="242" t="s">
        <v>7583</v>
      </c>
      <c r="N841" s="242" t="s">
        <v>340</v>
      </c>
      <c r="O841" s="242" t="s">
        <v>341</v>
      </c>
      <c r="P841" s="307" t="s">
        <v>2326</v>
      </c>
      <c r="Q841" s="173" t="s">
        <v>7427</v>
      </c>
      <c r="R841" s="173"/>
      <c r="S841" s="313" t="s">
        <v>7407</v>
      </c>
      <c r="T841" s="314" t="s">
        <v>8433</v>
      </c>
      <c r="U841" s="313" t="s">
        <v>8435</v>
      </c>
      <c r="V841" s="313" t="s">
        <v>8438</v>
      </c>
      <c r="W841" s="81" t="s">
        <v>100</v>
      </c>
      <c r="X841" s="81" t="s">
        <v>54</v>
      </c>
    </row>
    <row r="842" spans="1:26" s="81" customFormat="1" x14ac:dyDescent="0.35">
      <c r="A842" s="298" t="s">
        <v>449</v>
      </c>
      <c r="B842" s="298" t="s">
        <v>449</v>
      </c>
      <c r="C842" s="299">
        <v>2</v>
      </c>
      <c r="D842" s="299">
        <v>0</v>
      </c>
      <c r="E842" s="300"/>
      <c r="F842" s="300"/>
      <c r="G842" s="300"/>
      <c r="H842" s="300"/>
      <c r="I842" s="300"/>
      <c r="J842" s="303" t="s">
        <v>8964</v>
      </c>
      <c r="K842" s="186" t="s">
        <v>8851</v>
      </c>
      <c r="L842" s="186"/>
      <c r="M842" s="301"/>
      <c r="N842" s="301" t="s">
        <v>8845</v>
      </c>
      <c r="O842" s="301" t="s">
        <v>8846</v>
      </c>
      <c r="P842" s="301"/>
      <c r="Q842" s="186" t="s">
        <v>7427</v>
      </c>
      <c r="R842" s="186"/>
      <c r="S842" s="301" t="s">
        <v>7407</v>
      </c>
      <c r="T842" s="302" t="s">
        <v>8433</v>
      </c>
      <c r="U842" s="186" t="s">
        <v>8435</v>
      </c>
      <c r="V842" s="186" t="s">
        <v>8438</v>
      </c>
      <c r="W842" s="298" t="s">
        <v>91</v>
      </c>
      <c r="X842" s="298" t="s">
        <v>54</v>
      </c>
      <c r="Y842" s="298"/>
      <c r="Z842" s="298"/>
    </row>
    <row r="843" spans="1:26" s="298" customFormat="1" x14ac:dyDescent="0.35">
      <c r="A843" s="298" t="s">
        <v>449</v>
      </c>
      <c r="B843" s="298" t="s">
        <v>449</v>
      </c>
      <c r="C843" s="299">
        <v>2</v>
      </c>
      <c r="D843" s="299">
        <v>0</v>
      </c>
      <c r="E843" s="300"/>
      <c r="F843" s="300"/>
      <c r="G843" s="300"/>
      <c r="H843" s="300"/>
      <c r="I843" s="300"/>
      <c r="J843" s="301" t="s">
        <v>116</v>
      </c>
      <c r="K843" s="301" t="s">
        <v>8852</v>
      </c>
      <c r="L843" s="301" t="s">
        <v>8334</v>
      </c>
      <c r="M843" s="301" t="s">
        <v>2136</v>
      </c>
      <c r="N843" s="301" t="s">
        <v>318</v>
      </c>
      <c r="O843" s="301" t="s">
        <v>319</v>
      </c>
      <c r="P843" s="301" t="s">
        <v>2204</v>
      </c>
      <c r="Q843" s="186" t="s">
        <v>7427</v>
      </c>
      <c r="R843" s="186"/>
      <c r="S843" s="298" t="s">
        <v>7407</v>
      </c>
      <c r="T843" s="302" t="s">
        <v>8433</v>
      </c>
      <c r="U843" s="186" t="s">
        <v>8435</v>
      </c>
      <c r="V843" s="186" t="s">
        <v>8438</v>
      </c>
      <c r="W843" s="298" t="s">
        <v>91</v>
      </c>
      <c r="X843" s="298" t="s">
        <v>54</v>
      </c>
    </row>
    <row r="844" spans="1:26" s="81" customFormat="1" x14ac:dyDescent="0.35">
      <c r="A844" s="81" t="s">
        <v>449</v>
      </c>
      <c r="B844" s="81" t="s">
        <v>449</v>
      </c>
      <c r="C844" s="299">
        <v>3</v>
      </c>
      <c r="D844" s="304">
        <v>426</v>
      </c>
      <c r="E844" s="242" t="s">
        <v>8500</v>
      </c>
      <c r="F844" s="242" t="s">
        <v>44</v>
      </c>
      <c r="G844" s="242" t="s">
        <v>54</v>
      </c>
      <c r="H844" s="242" t="s">
        <v>448</v>
      </c>
      <c r="I844" s="242" t="s">
        <v>449</v>
      </c>
      <c r="J844" s="242" t="s">
        <v>1983</v>
      </c>
      <c r="K844" s="242" t="s">
        <v>2053</v>
      </c>
      <c r="L844" s="242" t="s">
        <v>8329</v>
      </c>
      <c r="M844" s="242" t="s">
        <v>7512</v>
      </c>
      <c r="N844" s="242" t="s">
        <v>2070</v>
      </c>
      <c r="O844" s="242" t="s">
        <v>1982</v>
      </c>
      <c r="P844" s="307" t="s">
        <v>2434</v>
      </c>
      <c r="Q844" s="173" t="s">
        <v>7427</v>
      </c>
      <c r="R844" s="173"/>
      <c r="S844" s="242" t="s">
        <v>153</v>
      </c>
      <c r="T844" s="174" t="s">
        <v>8433</v>
      </c>
      <c r="U844" s="173" t="s">
        <v>8434</v>
      </c>
      <c r="V844" s="173" t="s">
        <v>8438</v>
      </c>
      <c r="W844" s="81" t="s">
        <v>153</v>
      </c>
      <c r="X844" s="81" t="s">
        <v>54</v>
      </c>
    </row>
    <row r="845" spans="1:26" s="81" customFormat="1" x14ac:dyDescent="0.35">
      <c r="A845" s="81" t="s">
        <v>449</v>
      </c>
      <c r="B845" s="81" t="s">
        <v>449</v>
      </c>
      <c r="C845" s="299">
        <v>-99</v>
      </c>
      <c r="D845" s="304">
        <v>428</v>
      </c>
      <c r="E845" s="242" t="s">
        <v>8500</v>
      </c>
      <c r="F845" s="242" t="s">
        <v>44</v>
      </c>
      <c r="G845" s="242" t="s">
        <v>54</v>
      </c>
      <c r="H845" s="242" t="s">
        <v>448</v>
      </c>
      <c r="I845" s="242" t="s">
        <v>449</v>
      </c>
      <c r="J845" s="173" t="s">
        <v>2743</v>
      </c>
      <c r="K845" s="173" t="s">
        <v>3331</v>
      </c>
      <c r="L845" s="173"/>
      <c r="M845" s="173"/>
      <c r="N845" s="173" t="s">
        <v>3175</v>
      </c>
      <c r="O845" s="173" t="s">
        <v>2947</v>
      </c>
      <c r="P845" s="173"/>
      <c r="Q845" s="173" t="s">
        <v>7427</v>
      </c>
      <c r="R845" s="173"/>
      <c r="S845" s="173" t="s">
        <v>7408</v>
      </c>
      <c r="T845" s="174">
        <v>0</v>
      </c>
      <c r="U845" s="173" t="s">
        <v>8434</v>
      </c>
      <c r="V845" s="173"/>
      <c r="W845" s="81" t="s">
        <v>3936</v>
      </c>
      <c r="X845" s="81" t="s">
        <v>54</v>
      </c>
    </row>
    <row r="846" spans="1:26" s="81" customFormat="1" x14ac:dyDescent="0.35">
      <c r="A846" s="81" t="s">
        <v>449</v>
      </c>
      <c r="B846" s="81" t="s">
        <v>449</v>
      </c>
      <c r="C846" s="299">
        <v>-99</v>
      </c>
      <c r="D846" s="304">
        <v>429</v>
      </c>
      <c r="E846" s="242" t="s">
        <v>8500</v>
      </c>
      <c r="F846" s="242" t="s">
        <v>44</v>
      </c>
      <c r="G846" s="242" t="s">
        <v>54</v>
      </c>
      <c r="H846" s="242" t="s">
        <v>448</v>
      </c>
      <c r="I846" s="242" t="s">
        <v>449</v>
      </c>
      <c r="J846" s="173" t="s">
        <v>2744</v>
      </c>
      <c r="K846" s="173" t="s">
        <v>3332</v>
      </c>
      <c r="L846" s="173"/>
      <c r="M846" s="173"/>
      <c r="N846" s="173" t="s">
        <v>3176</v>
      </c>
      <c r="O846" s="173" t="s">
        <v>2948</v>
      </c>
      <c r="P846" s="173"/>
      <c r="Q846" s="173" t="s">
        <v>7427</v>
      </c>
      <c r="R846" s="173"/>
      <c r="S846" s="173" t="s">
        <v>7407</v>
      </c>
      <c r="T846" s="174">
        <v>0</v>
      </c>
      <c r="U846" s="173" t="s">
        <v>8434</v>
      </c>
      <c r="V846" s="173"/>
      <c r="W846" s="81" t="s">
        <v>100</v>
      </c>
      <c r="X846" s="81" t="s">
        <v>54</v>
      </c>
    </row>
    <row r="847" spans="1:26" s="81" customFormat="1" x14ac:dyDescent="0.35">
      <c r="A847" s="81" t="s">
        <v>449</v>
      </c>
      <c r="B847" s="81" t="s">
        <v>449</v>
      </c>
      <c r="C847" s="299">
        <v>4</v>
      </c>
      <c r="D847" s="304">
        <v>430</v>
      </c>
      <c r="E847" s="242" t="s">
        <v>8500</v>
      </c>
      <c r="F847" s="242" t="s">
        <v>44</v>
      </c>
      <c r="G847" s="242" t="s">
        <v>54</v>
      </c>
      <c r="H847" s="242" t="s">
        <v>448</v>
      </c>
      <c r="I847" s="242" t="s">
        <v>449</v>
      </c>
      <c r="J847" s="312" t="s">
        <v>1984</v>
      </c>
      <c r="K847" s="242" t="s">
        <v>1985</v>
      </c>
      <c r="L847" s="242" t="s">
        <v>8325</v>
      </c>
      <c r="M847" s="307" t="s">
        <v>7888</v>
      </c>
      <c r="N847" s="242" t="s">
        <v>2072</v>
      </c>
      <c r="O847" s="242" t="s">
        <v>2071</v>
      </c>
      <c r="P847" s="307" t="s">
        <v>2435</v>
      </c>
      <c r="Q847" s="173" t="s">
        <v>7427</v>
      </c>
      <c r="R847" s="173"/>
      <c r="S847" s="242" t="s">
        <v>91</v>
      </c>
      <c r="T847" s="174" t="s">
        <v>8433</v>
      </c>
      <c r="U847" s="173" t="s">
        <v>8434</v>
      </c>
      <c r="V847" s="173" t="s">
        <v>8438</v>
      </c>
      <c r="W847" s="81" t="s">
        <v>91</v>
      </c>
      <c r="X847" s="81" t="s">
        <v>54</v>
      </c>
    </row>
    <row r="848" spans="1:26" s="81" customFormat="1" x14ac:dyDescent="0.35">
      <c r="A848" s="81" t="s">
        <v>449</v>
      </c>
      <c r="B848" s="81" t="s">
        <v>449</v>
      </c>
      <c r="C848" s="299">
        <v>5</v>
      </c>
      <c r="D848" s="304">
        <v>431</v>
      </c>
      <c r="E848" s="242" t="s">
        <v>8500</v>
      </c>
      <c r="F848" s="242" t="s">
        <v>44</v>
      </c>
      <c r="G848" s="242" t="s">
        <v>54</v>
      </c>
      <c r="H848" s="242" t="s">
        <v>448</v>
      </c>
      <c r="I848" s="242" t="s">
        <v>449</v>
      </c>
      <c r="J848" s="173" t="s">
        <v>2745</v>
      </c>
      <c r="K848" s="173" t="s">
        <v>3359</v>
      </c>
      <c r="L848" s="173" t="s">
        <v>8330</v>
      </c>
      <c r="M848" s="306" t="s">
        <v>7889</v>
      </c>
      <c r="N848" s="173" t="s">
        <v>3177</v>
      </c>
      <c r="O848" s="173" t="s">
        <v>2949</v>
      </c>
      <c r="P848" s="173"/>
      <c r="Q848" s="173" t="s">
        <v>7427</v>
      </c>
      <c r="R848" s="173"/>
      <c r="S848" s="173" t="s">
        <v>7407</v>
      </c>
      <c r="T848" s="174">
        <v>0</v>
      </c>
      <c r="U848" s="173" t="s">
        <v>8434</v>
      </c>
      <c r="V848" s="173" t="s">
        <v>8439</v>
      </c>
      <c r="W848" s="81" t="s">
        <v>100</v>
      </c>
      <c r="X848" s="81" t="s">
        <v>54</v>
      </c>
    </row>
    <row r="849" spans="1:26" s="81" customFormat="1" x14ac:dyDescent="0.35">
      <c r="A849" s="81" t="s">
        <v>449</v>
      </c>
      <c r="B849" s="81" t="s">
        <v>449</v>
      </c>
      <c r="C849" s="299">
        <v>6</v>
      </c>
      <c r="D849" s="304">
        <v>432</v>
      </c>
      <c r="E849" s="242" t="s">
        <v>8500</v>
      </c>
      <c r="F849" s="242" t="s">
        <v>44</v>
      </c>
      <c r="G849" s="242" t="s">
        <v>54</v>
      </c>
      <c r="H849" s="242" t="s">
        <v>448</v>
      </c>
      <c r="I849" s="242" t="s">
        <v>449</v>
      </c>
      <c r="J849" s="242" t="s">
        <v>1975</v>
      </c>
      <c r="K849" s="242" t="s">
        <v>1981</v>
      </c>
      <c r="L849" s="242" t="s">
        <v>8326</v>
      </c>
      <c r="M849" s="307" t="s">
        <v>7890</v>
      </c>
      <c r="N849" s="242" t="s">
        <v>2073</v>
      </c>
      <c r="O849" s="242" t="s">
        <v>2074</v>
      </c>
      <c r="P849" s="307" t="s">
        <v>2250</v>
      </c>
      <c r="Q849" s="173" t="s">
        <v>3420</v>
      </c>
      <c r="R849" s="173" t="s">
        <v>7426</v>
      </c>
      <c r="S849" s="242" t="s">
        <v>91</v>
      </c>
      <c r="T849" s="174">
        <v>0</v>
      </c>
      <c r="U849" s="173" t="s">
        <v>8434</v>
      </c>
      <c r="V849" s="173" t="s">
        <v>8439</v>
      </c>
      <c r="W849" s="81" t="s">
        <v>92</v>
      </c>
      <c r="X849" s="81" t="s">
        <v>54</v>
      </c>
    </row>
    <row r="850" spans="1:26" s="81" customFormat="1" x14ac:dyDescent="0.35">
      <c r="A850" s="81" t="s">
        <v>449</v>
      </c>
      <c r="B850" s="81" t="s">
        <v>449</v>
      </c>
      <c r="C850" s="299">
        <v>7</v>
      </c>
      <c r="D850" s="304">
        <v>433</v>
      </c>
      <c r="E850" s="242" t="s">
        <v>8500</v>
      </c>
      <c r="F850" s="242" t="s">
        <v>44</v>
      </c>
      <c r="G850" s="242" t="s">
        <v>54</v>
      </c>
      <c r="H850" s="242" t="s">
        <v>448</v>
      </c>
      <c r="I850" s="242" t="s">
        <v>449</v>
      </c>
      <c r="J850" s="242" t="s">
        <v>1976</v>
      </c>
      <c r="K850" s="242" t="s">
        <v>1977</v>
      </c>
      <c r="L850" s="242" t="s">
        <v>8327</v>
      </c>
      <c r="M850" s="307" t="s">
        <v>2251</v>
      </c>
      <c r="N850" s="242" t="s">
        <v>2075</v>
      </c>
      <c r="O850" s="242" t="s">
        <v>2076</v>
      </c>
      <c r="P850" s="307" t="s">
        <v>2436</v>
      </c>
      <c r="Q850" s="173" t="s">
        <v>7427</v>
      </c>
      <c r="R850" s="173"/>
      <c r="S850" s="173" t="s">
        <v>7406</v>
      </c>
      <c r="T850" s="174">
        <v>0</v>
      </c>
      <c r="U850" s="173" t="s">
        <v>8434</v>
      </c>
      <c r="V850" s="173" t="s">
        <v>8439</v>
      </c>
      <c r="W850" s="81" t="s">
        <v>156</v>
      </c>
      <c r="X850" s="81" t="s">
        <v>54</v>
      </c>
    </row>
    <row r="851" spans="1:26" s="81" customFormat="1" x14ac:dyDescent="0.35">
      <c r="A851" s="81" t="s">
        <v>449</v>
      </c>
      <c r="B851" s="81" t="s">
        <v>449</v>
      </c>
      <c r="C851" s="299">
        <v>9</v>
      </c>
      <c r="D851" s="304">
        <v>434</v>
      </c>
      <c r="E851" s="242" t="s">
        <v>8500</v>
      </c>
      <c r="F851" s="242" t="s">
        <v>44</v>
      </c>
      <c r="G851" s="242" t="s">
        <v>54</v>
      </c>
      <c r="H851" s="242" t="s">
        <v>448</v>
      </c>
      <c r="I851" s="242" t="s">
        <v>449</v>
      </c>
      <c r="J851" s="173" t="s">
        <v>2746</v>
      </c>
      <c r="K851" s="173" t="s">
        <v>3334</v>
      </c>
      <c r="L851" s="242" t="s">
        <v>8331</v>
      </c>
      <c r="M851" s="306" t="s">
        <v>7892</v>
      </c>
      <c r="N851" s="173" t="s">
        <v>3178</v>
      </c>
      <c r="O851" s="173" t="s">
        <v>2950</v>
      </c>
      <c r="P851" s="173"/>
      <c r="Q851" s="173" t="s">
        <v>7427</v>
      </c>
      <c r="R851" s="173"/>
      <c r="S851" s="173" t="s">
        <v>7406</v>
      </c>
      <c r="T851" s="174">
        <v>0</v>
      </c>
      <c r="U851" s="173" t="s">
        <v>8434</v>
      </c>
      <c r="V851" s="173" t="s">
        <v>8439</v>
      </c>
      <c r="W851" s="81" t="s">
        <v>195</v>
      </c>
      <c r="X851" s="81" t="s">
        <v>54</v>
      </c>
    </row>
    <row r="852" spans="1:26" s="81" customFormat="1" x14ac:dyDescent="0.35">
      <c r="A852" s="81" t="s">
        <v>449</v>
      </c>
      <c r="B852" s="81" t="s">
        <v>449</v>
      </c>
      <c r="C852" s="299">
        <v>8</v>
      </c>
      <c r="D852" s="304">
        <v>435</v>
      </c>
      <c r="E852" s="242" t="s">
        <v>8500</v>
      </c>
      <c r="F852" s="242" t="s">
        <v>44</v>
      </c>
      <c r="G852" s="242" t="s">
        <v>54</v>
      </c>
      <c r="H852" s="242" t="s">
        <v>448</v>
      </c>
      <c r="I852" s="242" t="s">
        <v>449</v>
      </c>
      <c r="J852" s="173" t="s">
        <v>2747</v>
      </c>
      <c r="K852" s="173" t="s">
        <v>3333</v>
      </c>
      <c r="L852" s="173" t="s">
        <v>8328</v>
      </c>
      <c r="M852" s="306" t="s">
        <v>7891</v>
      </c>
      <c r="N852" s="173" t="s">
        <v>3179</v>
      </c>
      <c r="O852" s="173" t="s">
        <v>2951</v>
      </c>
      <c r="P852" s="173"/>
      <c r="Q852" s="173" t="s">
        <v>7427</v>
      </c>
      <c r="R852" s="173"/>
      <c r="S852" s="173" t="s">
        <v>7406</v>
      </c>
      <c r="T852" s="174">
        <v>0</v>
      </c>
      <c r="U852" s="173" t="s">
        <v>8434</v>
      </c>
      <c r="V852" s="173" t="s">
        <v>8439</v>
      </c>
      <c r="W852" s="81" t="s">
        <v>2998</v>
      </c>
      <c r="X852" s="81" t="s">
        <v>54</v>
      </c>
    </row>
    <row r="853" spans="1:26" s="81" customFormat="1" x14ac:dyDescent="0.35">
      <c r="A853" s="81" t="s">
        <v>449</v>
      </c>
      <c r="B853" s="81" t="s">
        <v>449</v>
      </c>
      <c r="C853" s="304">
        <v>10</v>
      </c>
      <c r="D853" s="304">
        <v>436</v>
      </c>
      <c r="E853" s="242" t="s">
        <v>8500</v>
      </c>
      <c r="F853" s="242" t="s">
        <v>44</v>
      </c>
      <c r="G853" s="242" t="s">
        <v>54</v>
      </c>
      <c r="H853" s="242" t="s">
        <v>448</v>
      </c>
      <c r="I853" s="242" t="s">
        <v>449</v>
      </c>
      <c r="J853" s="242" t="s">
        <v>8601</v>
      </c>
      <c r="K853" s="242" t="s">
        <v>1893</v>
      </c>
      <c r="L853" s="242" t="s">
        <v>8323</v>
      </c>
      <c r="M853" s="242"/>
      <c r="N853" s="242" t="s">
        <v>8602</v>
      </c>
      <c r="O853" s="242"/>
      <c r="P853" s="242"/>
      <c r="Q853" s="173" t="s">
        <v>7427</v>
      </c>
      <c r="R853" s="173"/>
      <c r="S853" s="242" t="s">
        <v>91</v>
      </c>
      <c r="T853" s="174">
        <v>0</v>
      </c>
      <c r="U853" s="173" t="s">
        <v>8434</v>
      </c>
      <c r="V853" s="173" t="s">
        <v>8439</v>
      </c>
      <c r="W853" s="81" t="s">
        <v>91</v>
      </c>
      <c r="X853" s="81" t="s">
        <v>54</v>
      </c>
    </row>
    <row r="854" spans="1:26" s="147" customFormat="1" x14ac:dyDescent="0.35">
      <c r="A854" s="147" t="s">
        <v>9139</v>
      </c>
      <c r="B854" s="147" t="s">
        <v>9130</v>
      </c>
      <c r="C854" s="185">
        <v>0</v>
      </c>
      <c r="D854" s="185">
        <v>0</v>
      </c>
      <c r="E854" s="161"/>
      <c r="F854" s="161"/>
      <c r="G854" s="161"/>
      <c r="H854" s="161"/>
      <c r="I854" s="161"/>
      <c r="J854" s="163" t="s">
        <v>9120</v>
      </c>
      <c r="K854" s="177" t="s">
        <v>2312</v>
      </c>
      <c r="L854" s="162" t="s">
        <v>2120</v>
      </c>
      <c r="M854" s="163" t="s">
        <v>7625</v>
      </c>
      <c r="N854" s="163" t="s">
        <v>8983</v>
      </c>
      <c r="O854" s="163" t="s">
        <v>9096</v>
      </c>
      <c r="P854" s="163" t="s">
        <v>2301</v>
      </c>
      <c r="Q854" s="177" t="s">
        <v>7427</v>
      </c>
      <c r="R854" s="177"/>
      <c r="S854" s="163" t="s">
        <v>7407</v>
      </c>
      <c r="T854" s="178" t="s">
        <v>8433</v>
      </c>
      <c r="U854" s="177" t="s">
        <v>8435</v>
      </c>
      <c r="V854" s="177" t="s">
        <v>8438</v>
      </c>
      <c r="W854" s="147" t="s">
        <v>100</v>
      </c>
      <c r="X854" s="206" t="s">
        <v>54</v>
      </c>
    </row>
    <row r="855" spans="1:26" x14ac:dyDescent="0.35">
      <c r="A855" s="147" t="s">
        <v>9139</v>
      </c>
      <c r="B855" s="147" t="s">
        <v>9130</v>
      </c>
      <c r="C855" s="185">
        <v>1</v>
      </c>
      <c r="D855" s="185">
        <v>0</v>
      </c>
      <c r="E855" s="161"/>
      <c r="F855" s="161"/>
      <c r="G855" s="161"/>
      <c r="H855" s="161"/>
      <c r="I855" s="161"/>
      <c r="J855" s="158" t="s">
        <v>8613</v>
      </c>
      <c r="K855" s="177" t="s">
        <v>1921</v>
      </c>
      <c r="L855" s="162" t="s">
        <v>2120</v>
      </c>
      <c r="M855" s="163" t="s">
        <v>7625</v>
      </c>
      <c r="N855" s="163" t="s">
        <v>6641</v>
      </c>
      <c r="O855" s="163" t="s">
        <v>278</v>
      </c>
      <c r="P855" s="163" t="s">
        <v>2301</v>
      </c>
      <c r="Q855" s="177" t="s">
        <v>7427</v>
      </c>
      <c r="R855" s="177"/>
      <c r="S855" s="163" t="s">
        <v>91</v>
      </c>
      <c r="T855" s="178" t="s">
        <v>8433</v>
      </c>
      <c r="U855" s="177" t="s">
        <v>8435</v>
      </c>
      <c r="V855" s="177" t="s">
        <v>8438</v>
      </c>
      <c r="W855" s="147" t="s">
        <v>91</v>
      </c>
      <c r="X855" s="206" t="s">
        <v>54</v>
      </c>
      <c r="Y855" s="147"/>
      <c r="Z855" s="147"/>
    </row>
    <row r="856" spans="1:26" x14ac:dyDescent="0.35">
      <c r="A856" s="147" t="s">
        <v>9139</v>
      </c>
      <c r="B856" s="147" t="s">
        <v>9130</v>
      </c>
      <c r="C856" s="185">
        <v>2</v>
      </c>
      <c r="D856" s="185">
        <v>0</v>
      </c>
      <c r="E856" s="161"/>
      <c r="F856" s="161"/>
      <c r="G856" s="161"/>
      <c r="H856" s="161"/>
      <c r="I856" s="161"/>
      <c r="J856" s="163" t="s">
        <v>119</v>
      </c>
      <c r="K856" s="177" t="s">
        <v>1954</v>
      </c>
      <c r="L856" s="177" t="s">
        <v>8336</v>
      </c>
      <c r="M856" s="163" t="s">
        <v>2136</v>
      </c>
      <c r="N856" s="163" t="s">
        <v>324</v>
      </c>
      <c r="O856" s="163" t="s">
        <v>325</v>
      </c>
      <c r="P856" s="163" t="s">
        <v>2320</v>
      </c>
      <c r="Q856" s="177" t="s">
        <v>7427</v>
      </c>
      <c r="R856" s="177"/>
      <c r="S856" s="163" t="s">
        <v>91</v>
      </c>
      <c r="T856" s="178" t="s">
        <v>8433</v>
      </c>
      <c r="U856" s="177" t="s">
        <v>8435</v>
      </c>
      <c r="V856" s="177" t="s">
        <v>8438</v>
      </c>
      <c r="W856" s="147" t="s">
        <v>100</v>
      </c>
      <c r="X856" s="147" t="s">
        <v>54</v>
      </c>
    </row>
    <row r="857" spans="1:26" x14ac:dyDescent="0.35">
      <c r="A857" s="147" t="s">
        <v>9139</v>
      </c>
      <c r="B857" s="147" t="s">
        <v>9130</v>
      </c>
      <c r="C857" s="185">
        <v>4</v>
      </c>
      <c r="D857" s="185">
        <v>0</v>
      </c>
      <c r="E857" s="161"/>
      <c r="F857" s="161"/>
      <c r="G857" s="161"/>
      <c r="H857" s="161"/>
      <c r="I857" s="161"/>
      <c r="J857" s="158" t="s">
        <v>8964</v>
      </c>
      <c r="K857" s="177" t="s">
        <v>8851</v>
      </c>
      <c r="L857" s="162"/>
      <c r="M857" s="163"/>
      <c r="N857" s="163" t="s">
        <v>8845</v>
      </c>
      <c r="O857" s="163" t="s">
        <v>8846</v>
      </c>
      <c r="P857" s="163"/>
      <c r="Q857" s="177" t="s">
        <v>7427</v>
      </c>
      <c r="R857" s="177"/>
      <c r="S857" s="163" t="s">
        <v>7407</v>
      </c>
      <c r="T857" s="178" t="s">
        <v>8433</v>
      </c>
      <c r="U857" s="177" t="s">
        <v>8435</v>
      </c>
      <c r="V857" s="177" t="s">
        <v>8438</v>
      </c>
      <c r="W857" s="147" t="s">
        <v>91</v>
      </c>
      <c r="X857" s="206" t="s">
        <v>54</v>
      </c>
      <c r="Y857" s="147"/>
      <c r="Z857" s="147"/>
    </row>
    <row r="858" spans="1:26" s="147" customFormat="1" x14ac:dyDescent="0.35">
      <c r="A858" s="147" t="s">
        <v>9139</v>
      </c>
      <c r="B858" s="147" t="s">
        <v>9130</v>
      </c>
      <c r="C858" s="185">
        <v>5</v>
      </c>
      <c r="D858" s="185">
        <v>0</v>
      </c>
      <c r="E858" s="161"/>
      <c r="F858" s="161"/>
      <c r="G858" s="161"/>
      <c r="H858" s="161"/>
      <c r="I858" s="161"/>
      <c r="J858" s="158" t="s">
        <v>8809</v>
      </c>
      <c r="K858" s="177" t="s">
        <v>7466</v>
      </c>
      <c r="L858" s="163" t="s">
        <v>8334</v>
      </c>
      <c r="M858" s="163" t="s">
        <v>2136</v>
      </c>
      <c r="N858" s="163" t="s">
        <v>318</v>
      </c>
      <c r="O858" s="163" t="s">
        <v>319</v>
      </c>
      <c r="P858" s="163" t="s">
        <v>2204</v>
      </c>
      <c r="Q858" s="177" t="s">
        <v>7427</v>
      </c>
      <c r="R858" s="177"/>
      <c r="S858" s="147" t="s">
        <v>7407</v>
      </c>
      <c r="T858" s="178" t="s">
        <v>8433</v>
      </c>
      <c r="U858" s="177" t="s">
        <v>8435</v>
      </c>
      <c r="V858" s="177" t="s">
        <v>8438</v>
      </c>
      <c r="W858" s="147" t="s">
        <v>91</v>
      </c>
      <c r="X858" s="206" t="s">
        <v>54</v>
      </c>
    </row>
    <row r="859" spans="1:26" s="147" customFormat="1" x14ac:dyDescent="0.35">
      <c r="A859" s="147" t="s">
        <v>9139</v>
      </c>
      <c r="B859" s="147" t="s">
        <v>9130</v>
      </c>
      <c r="C859" s="185">
        <v>6</v>
      </c>
      <c r="D859" s="185">
        <v>0</v>
      </c>
      <c r="E859" s="161"/>
      <c r="F859" s="161"/>
      <c r="G859" s="161"/>
      <c r="H859" s="161"/>
      <c r="I859" s="161"/>
      <c r="J859" s="158" t="s">
        <v>8810</v>
      </c>
      <c r="K859" s="177" t="s">
        <v>7477</v>
      </c>
      <c r="L859" s="162" t="s">
        <v>8009</v>
      </c>
      <c r="M859" s="163" t="s">
        <v>2136</v>
      </c>
      <c r="N859" s="163" t="s">
        <v>322</v>
      </c>
      <c r="O859" s="163" t="s">
        <v>8854</v>
      </c>
      <c r="P859" s="163" t="s">
        <v>2473</v>
      </c>
      <c r="Q859" s="177" t="s">
        <v>7427</v>
      </c>
      <c r="R859" s="177"/>
      <c r="S859" s="147" t="s">
        <v>7407</v>
      </c>
      <c r="T859" s="185" t="s">
        <v>8433</v>
      </c>
      <c r="U859" s="147" t="s">
        <v>8435</v>
      </c>
      <c r="V859" s="147" t="s">
        <v>8438</v>
      </c>
      <c r="W859" s="147" t="s">
        <v>100</v>
      </c>
      <c r="X859" s="206" t="s">
        <v>54</v>
      </c>
    </row>
    <row r="860" spans="1:26" s="147" customFormat="1" x14ac:dyDescent="0.35">
      <c r="A860" s="147" t="s">
        <v>9139</v>
      </c>
      <c r="B860" s="147" t="s">
        <v>9130</v>
      </c>
      <c r="C860" s="185">
        <v>7</v>
      </c>
      <c r="D860" s="185">
        <v>0</v>
      </c>
      <c r="E860" s="161"/>
      <c r="F860" s="161"/>
      <c r="G860" s="161"/>
      <c r="H860" s="161"/>
      <c r="I860" s="161"/>
      <c r="J860" s="163" t="s">
        <v>8956</v>
      </c>
      <c r="K860" s="177" t="s">
        <v>9132</v>
      </c>
      <c r="L860" s="162"/>
      <c r="M860" s="163"/>
      <c r="N860" s="163" t="s">
        <v>3001</v>
      </c>
      <c r="O860" s="163" t="s">
        <v>2782</v>
      </c>
      <c r="P860" s="163"/>
      <c r="Q860" s="177" t="s">
        <v>7427</v>
      </c>
      <c r="R860" s="177"/>
      <c r="S860" s="163" t="s">
        <v>7407</v>
      </c>
      <c r="T860" s="178" t="s">
        <v>8433</v>
      </c>
      <c r="U860" s="147" t="s">
        <v>8434</v>
      </c>
      <c r="V860" s="177" t="s">
        <v>8438</v>
      </c>
      <c r="W860" s="147" t="s">
        <v>100</v>
      </c>
      <c r="X860" s="206" t="s">
        <v>80</v>
      </c>
      <c r="Y860" s="147" t="s">
        <v>7411</v>
      </c>
    </row>
    <row r="861" spans="1:26" s="147" customFormat="1" x14ac:dyDescent="0.35">
      <c r="A861" s="147" t="s">
        <v>9139</v>
      </c>
      <c r="B861" s="147" t="s">
        <v>9130</v>
      </c>
      <c r="C861" s="185">
        <v>8</v>
      </c>
      <c r="D861" s="185">
        <v>0</v>
      </c>
      <c r="E861" s="161"/>
      <c r="F861" s="161"/>
      <c r="G861" s="161"/>
      <c r="H861" s="161"/>
      <c r="I861" s="161"/>
      <c r="J861" s="163" t="s">
        <v>9131</v>
      </c>
      <c r="K861" s="177" t="s">
        <v>9095</v>
      </c>
      <c r="L861" s="162"/>
      <c r="M861" s="163"/>
      <c r="N861" s="163" t="s">
        <v>3001</v>
      </c>
      <c r="O861" s="163" t="s">
        <v>8984</v>
      </c>
      <c r="P861" s="163"/>
      <c r="Q861" s="177" t="s">
        <v>7427</v>
      </c>
      <c r="R861" s="177"/>
      <c r="S861" s="163" t="s">
        <v>7407</v>
      </c>
      <c r="T861" s="178" t="s">
        <v>8433</v>
      </c>
      <c r="U861" s="147" t="s">
        <v>8434</v>
      </c>
      <c r="V861" s="177" t="s">
        <v>8438</v>
      </c>
      <c r="W861" s="147" t="s">
        <v>92</v>
      </c>
      <c r="X861" s="206" t="s">
        <v>80</v>
      </c>
      <c r="Y861" s="147" t="s">
        <v>7411</v>
      </c>
    </row>
    <row r="862" spans="1:26" x14ac:dyDescent="0.35">
      <c r="A862" s="149"/>
      <c r="B862" s="149" t="s">
        <v>4282</v>
      </c>
      <c r="C862" s="185"/>
      <c r="D862" s="150">
        <v>926</v>
      </c>
      <c r="E862" s="149" t="str">
        <f>F862&amp;"."&amp;G862&amp;"."&amp;H862&amp;"."&amp;I862&amp;"."&amp;J862</f>
        <v>EXPERIMENT.MEASURED_DATA.TIME_SERIES..observ_treat_id</v>
      </c>
      <c r="F862" s="149" t="s">
        <v>44</v>
      </c>
      <c r="G862" s="149" t="s">
        <v>80</v>
      </c>
      <c r="H862" s="149" t="s">
        <v>88</v>
      </c>
      <c r="I862" s="149" t="s">
        <v>6</v>
      </c>
      <c r="J862" s="149" t="s">
        <v>8673</v>
      </c>
      <c r="K862" s="149"/>
      <c r="L862" s="149">
        <v>1</v>
      </c>
      <c r="M862" s="149">
        <v>1</v>
      </c>
      <c r="N862" s="149" t="s">
        <v>465</v>
      </c>
      <c r="O862" s="149" t="s">
        <v>5037</v>
      </c>
      <c r="P862" s="149"/>
      <c r="Q862" s="149"/>
      <c r="R862" s="149"/>
      <c r="S862" s="149" t="s">
        <v>7406</v>
      </c>
      <c r="T862" s="150"/>
      <c r="U862" s="149"/>
      <c r="V862" s="149"/>
      <c r="W862" s="149" t="s">
        <v>100</v>
      </c>
      <c r="X862" s="269"/>
      <c r="Y862" s="149"/>
      <c r="Z862" s="149"/>
    </row>
    <row r="863" spans="1:26" x14ac:dyDescent="0.35">
      <c r="A863" s="149"/>
      <c r="B863" s="149" t="s">
        <v>4282</v>
      </c>
      <c r="C863" s="185"/>
      <c r="D863" s="150">
        <v>928</v>
      </c>
      <c r="E863" s="149" t="str">
        <f>F863&amp;"."&amp;G863&amp;"."&amp;H863&amp;"."&amp;I863&amp;"."&amp;J863</f>
        <v>EXPERIMENT.MEASURED_DATA.TIME_SERIES..year</v>
      </c>
      <c r="F863" s="149" t="s">
        <v>44</v>
      </c>
      <c r="G863" s="149" t="s">
        <v>80</v>
      </c>
      <c r="H863" s="149" t="s">
        <v>88</v>
      </c>
      <c r="I863" s="149" t="s">
        <v>6</v>
      </c>
      <c r="J863" s="149" t="s">
        <v>2981</v>
      </c>
      <c r="K863" s="149"/>
      <c r="L863" s="149">
        <v>3</v>
      </c>
      <c r="M863" s="149">
        <v>1</v>
      </c>
      <c r="N863" s="149" t="s">
        <v>8683</v>
      </c>
      <c r="O863" s="149" t="s">
        <v>8684</v>
      </c>
      <c r="P863" s="149"/>
      <c r="Q863" s="149"/>
      <c r="R863" s="149"/>
      <c r="S863" s="149" t="s">
        <v>7406</v>
      </c>
      <c r="T863" s="150"/>
      <c r="U863" s="149"/>
      <c r="V863" s="149"/>
      <c r="W863" s="149" t="s">
        <v>2981</v>
      </c>
      <c r="X863" s="269"/>
      <c r="Y863" s="149"/>
      <c r="Z863" s="149"/>
    </row>
    <row r="864" spans="1:26" x14ac:dyDescent="0.35">
      <c r="A864" s="149"/>
      <c r="B864" s="149" t="s">
        <v>4282</v>
      </c>
      <c r="C864" s="185"/>
      <c r="D864" s="150">
        <v>929</v>
      </c>
      <c r="E864" s="149" t="str">
        <f>F864&amp;"."&amp;G864&amp;"."&amp;H864&amp;"."&amp;I864&amp;"."&amp;J864</f>
        <v>EXPERIMENT.MEASURED_DATA.TIME_SERIES..day</v>
      </c>
      <c r="F864" s="149" t="s">
        <v>44</v>
      </c>
      <c r="G864" s="149" t="s">
        <v>80</v>
      </c>
      <c r="H864" s="149" t="s">
        <v>88</v>
      </c>
      <c r="I864" s="149" t="s">
        <v>6</v>
      </c>
      <c r="J864" s="149" t="s">
        <v>2982</v>
      </c>
      <c r="K864" s="149"/>
      <c r="L864" s="149">
        <v>4</v>
      </c>
      <c r="M864" s="149">
        <v>1</v>
      </c>
      <c r="N864" s="149" t="s">
        <v>8685</v>
      </c>
      <c r="O864" s="149" t="s">
        <v>8686</v>
      </c>
      <c r="P864" s="149"/>
      <c r="Q864" s="149"/>
      <c r="R864" s="149"/>
      <c r="S864" s="149" t="s">
        <v>7406</v>
      </c>
      <c r="T864" s="150"/>
      <c r="U864" s="149"/>
      <c r="V864" s="149"/>
      <c r="W864" s="149" t="s">
        <v>2982</v>
      </c>
      <c r="X864" s="269"/>
      <c r="Y864" s="149"/>
      <c r="Z864" s="149"/>
    </row>
    <row r="865" spans="1:26" x14ac:dyDescent="0.35">
      <c r="A865" s="96"/>
      <c r="B865" s="96" t="s">
        <v>4282</v>
      </c>
      <c r="C865" s="185">
        <v>-99</v>
      </c>
      <c r="D865" s="9">
        <v>930</v>
      </c>
      <c r="E865" s="12" t="s">
        <v>6760</v>
      </c>
      <c r="F865" s="12" t="s">
        <v>6760</v>
      </c>
      <c r="G865" s="12"/>
      <c r="H865" s="12" t="s">
        <v>88</v>
      </c>
      <c r="I865" s="12"/>
      <c r="J865" t="s">
        <v>6759</v>
      </c>
      <c r="K865" s="165" t="s">
        <v>6761</v>
      </c>
      <c r="L865" s="155"/>
      <c r="M865" s="173"/>
      <c r="N865" s="155" t="s">
        <v>6760</v>
      </c>
      <c r="O865" s="155" t="s">
        <v>6761</v>
      </c>
      <c r="Q865" s="155" t="s">
        <v>7427</v>
      </c>
      <c r="R865" s="155"/>
      <c r="S865" s="155" t="s">
        <v>7407</v>
      </c>
      <c r="T865" s="170"/>
      <c r="U865" s="155"/>
      <c r="V865" s="155"/>
      <c r="W865" s="182" t="s">
        <v>7410</v>
      </c>
      <c r="X865" s="270" t="s">
        <v>80</v>
      </c>
    </row>
    <row r="866" spans="1:26" x14ac:dyDescent="0.35">
      <c r="A866" s="96"/>
      <c r="B866" s="96" t="s">
        <v>4282</v>
      </c>
      <c r="C866" s="185">
        <v>-99</v>
      </c>
      <c r="D866" s="9">
        <v>931</v>
      </c>
      <c r="E866" s="12" t="s">
        <v>6763</v>
      </c>
      <c r="F866" s="12" t="s">
        <v>6763</v>
      </c>
      <c r="G866" s="12"/>
      <c r="H866" s="12" t="s">
        <v>88</v>
      </c>
      <c r="I866" s="12"/>
      <c r="J866" t="s">
        <v>6762</v>
      </c>
      <c r="K866" s="165" t="s">
        <v>6764</v>
      </c>
      <c r="L866" s="155"/>
      <c r="M866" s="173"/>
      <c r="N866" s="155" t="s">
        <v>6763</v>
      </c>
      <c r="O866" s="155" t="s">
        <v>6764</v>
      </c>
      <c r="Q866" s="155" t="s">
        <v>7427</v>
      </c>
      <c r="R866" s="155"/>
      <c r="S866" s="155" t="s">
        <v>7407</v>
      </c>
      <c r="T866" s="170"/>
      <c r="U866" s="155"/>
      <c r="V866" s="155"/>
      <c r="W866" s="182" t="s">
        <v>7410</v>
      </c>
      <c r="X866" s="270" t="s">
        <v>80</v>
      </c>
    </row>
    <row r="867" spans="1:26" s="147" customFormat="1" x14ac:dyDescent="0.35">
      <c r="A867" s="147" t="s">
        <v>9109</v>
      </c>
      <c r="B867" s="147" t="s">
        <v>4675</v>
      </c>
      <c r="C867" s="185">
        <v>0</v>
      </c>
      <c r="D867" s="185">
        <v>0</v>
      </c>
      <c r="E867" s="161"/>
      <c r="F867" s="161"/>
      <c r="G867" s="161"/>
      <c r="H867" s="161"/>
      <c r="I867" s="161"/>
      <c r="J867" s="163" t="s">
        <v>9121</v>
      </c>
      <c r="K867" s="177" t="s">
        <v>2312</v>
      </c>
      <c r="L867" s="162" t="s">
        <v>2120</v>
      </c>
      <c r="M867" s="163" t="s">
        <v>7625</v>
      </c>
      <c r="N867" s="163" t="s">
        <v>9081</v>
      </c>
      <c r="O867" s="163" t="s">
        <v>9096</v>
      </c>
      <c r="P867" s="163" t="s">
        <v>2301</v>
      </c>
      <c r="Q867" s="177" t="s">
        <v>7427</v>
      </c>
      <c r="R867" s="177"/>
      <c r="S867" s="163" t="s">
        <v>7407</v>
      </c>
      <c r="T867" s="178" t="s">
        <v>8433</v>
      </c>
      <c r="U867" s="177" t="s">
        <v>8435</v>
      </c>
      <c r="V867" s="177" t="s">
        <v>8438</v>
      </c>
      <c r="W867" s="147" t="s">
        <v>100</v>
      </c>
      <c r="X867" s="206" t="s">
        <v>54</v>
      </c>
    </row>
    <row r="868" spans="1:26" s="147" customFormat="1" x14ac:dyDescent="0.35">
      <c r="A868" s="147" t="s">
        <v>9109</v>
      </c>
      <c r="B868" s="147" t="s">
        <v>4675</v>
      </c>
      <c r="C868" s="185">
        <v>1</v>
      </c>
      <c r="D868" s="185">
        <v>0</v>
      </c>
      <c r="E868" s="161"/>
      <c r="F868" s="161"/>
      <c r="G868" s="161"/>
      <c r="H868" s="161"/>
      <c r="I868" s="161"/>
      <c r="J868" s="163" t="s">
        <v>9120</v>
      </c>
      <c r="K868" s="177" t="s">
        <v>9080</v>
      </c>
      <c r="L868" s="162" t="s">
        <v>2120</v>
      </c>
      <c r="M868" s="163" t="s">
        <v>7625</v>
      </c>
      <c r="N868" s="163" t="s">
        <v>8983</v>
      </c>
      <c r="O868" s="163" t="s">
        <v>9096</v>
      </c>
      <c r="P868" s="163" t="s">
        <v>2301</v>
      </c>
      <c r="Q868" s="177" t="s">
        <v>7427</v>
      </c>
      <c r="R868" s="177"/>
      <c r="S868" s="163" t="s">
        <v>7407</v>
      </c>
      <c r="T868" s="178" t="s">
        <v>8433</v>
      </c>
      <c r="U868" s="177" t="s">
        <v>8435</v>
      </c>
      <c r="V868" s="177" t="s">
        <v>8438</v>
      </c>
      <c r="W868" s="147" t="s">
        <v>100</v>
      </c>
      <c r="X868" s="206" t="s">
        <v>54</v>
      </c>
    </row>
    <row r="869" spans="1:26" x14ac:dyDescent="0.35">
      <c r="A869" t="s">
        <v>9109</v>
      </c>
      <c r="B869" t="s">
        <v>4675</v>
      </c>
      <c r="C869" s="9">
        <v>2</v>
      </c>
      <c r="D869" s="9">
        <v>927</v>
      </c>
      <c r="E869" s="12" t="s">
        <v>8522</v>
      </c>
      <c r="F869" s="12" t="s">
        <v>44</v>
      </c>
      <c r="G869" s="12" t="s">
        <v>80</v>
      </c>
      <c r="H869" s="12" t="s">
        <v>88</v>
      </c>
      <c r="I869" s="12"/>
      <c r="J869" t="s">
        <v>267</v>
      </c>
      <c r="K869" s="155" t="s">
        <v>9078</v>
      </c>
      <c r="N869" s="155" t="s">
        <v>480</v>
      </c>
      <c r="O869" s="155" t="s">
        <v>481</v>
      </c>
      <c r="Q869" s="20" t="s">
        <v>7427</v>
      </c>
      <c r="R869" s="20"/>
      <c r="S869" t="s">
        <v>153</v>
      </c>
      <c r="T869" s="9" t="s">
        <v>8433</v>
      </c>
      <c r="U869" t="s">
        <v>8435</v>
      </c>
      <c r="V869" t="s">
        <v>8438</v>
      </c>
      <c r="W869" t="s">
        <v>153</v>
      </c>
      <c r="X869" s="198" t="s">
        <v>80</v>
      </c>
    </row>
    <row r="870" spans="1:26" x14ac:dyDescent="0.35">
      <c r="A870" s="149" t="s">
        <v>9109</v>
      </c>
      <c r="B870" s="149" t="s">
        <v>4282</v>
      </c>
      <c r="C870" s="185">
        <v>99</v>
      </c>
      <c r="D870" s="150">
        <v>932</v>
      </c>
      <c r="E870" s="149" t="str">
        <f>F870&amp;"."&amp;G870&amp;"."&amp;H870&amp;"."&amp;I870&amp;"."&amp;J870</f>
        <v>EXPERIMENT.MEASURED_DATA.TIME_SERIES..obs_time_series_comment</v>
      </c>
      <c r="F870" s="149" t="s">
        <v>44</v>
      </c>
      <c r="G870" s="149" t="s">
        <v>80</v>
      </c>
      <c r="H870" s="149" t="s">
        <v>88</v>
      </c>
      <c r="I870" s="149" t="s">
        <v>6</v>
      </c>
      <c r="J870" s="149" t="s">
        <v>8687</v>
      </c>
      <c r="K870" s="149"/>
      <c r="L870" s="149">
        <v>99</v>
      </c>
      <c r="M870" s="149" t="s">
        <v>6</v>
      </c>
      <c r="N870" s="149" t="s">
        <v>8688</v>
      </c>
      <c r="O870" s="149" t="s">
        <v>8689</v>
      </c>
      <c r="P870" s="149"/>
      <c r="Q870" s="149"/>
      <c r="R870" s="149"/>
      <c r="S870" s="149" t="s">
        <v>91</v>
      </c>
      <c r="T870" s="150">
        <v>0</v>
      </c>
      <c r="U870" s="149" t="s">
        <v>8434</v>
      </c>
      <c r="V870" s="149" t="s">
        <v>8439</v>
      </c>
      <c r="W870" s="149" t="s">
        <v>91</v>
      </c>
      <c r="X870" s="269" t="s">
        <v>80</v>
      </c>
      <c r="Y870" s="149"/>
      <c r="Z870" s="149"/>
    </row>
    <row r="871" spans="1:26" s="318" customFormat="1" x14ac:dyDescent="0.35">
      <c r="A871" s="318" t="s">
        <v>9109</v>
      </c>
      <c r="B871" s="318" t="s">
        <v>4675</v>
      </c>
      <c r="C871" s="323">
        <v>6</v>
      </c>
      <c r="D871" s="323">
        <v>1345</v>
      </c>
      <c r="E871" s="324" t="s">
        <v>8524</v>
      </c>
      <c r="F871" s="324" t="s">
        <v>44</v>
      </c>
      <c r="G871" s="324" t="s">
        <v>80</v>
      </c>
      <c r="H871" s="324" t="s">
        <v>88</v>
      </c>
      <c r="I871" s="324" t="s">
        <v>8557</v>
      </c>
      <c r="J871" s="318" t="s">
        <v>4676</v>
      </c>
      <c r="K871" s="325" t="s">
        <v>7011</v>
      </c>
      <c r="N871" s="325" t="s">
        <v>6189</v>
      </c>
      <c r="O871" s="325" t="s">
        <v>7011</v>
      </c>
      <c r="Q871" s="326" t="s">
        <v>7427</v>
      </c>
      <c r="R871" s="326"/>
      <c r="S871" s="325" t="s">
        <v>7406</v>
      </c>
      <c r="T871" s="327">
        <v>0</v>
      </c>
      <c r="U871" s="325" t="s">
        <v>8434</v>
      </c>
      <c r="V871" s="325" t="s">
        <v>8439</v>
      </c>
      <c r="W871" s="318" t="s">
        <v>2983</v>
      </c>
      <c r="X871" s="328" t="s">
        <v>80</v>
      </c>
    </row>
    <row r="872" spans="1:26" s="318" customFormat="1" x14ac:dyDescent="0.35">
      <c r="A872" s="318" t="s">
        <v>9109</v>
      </c>
      <c r="B872" s="318" t="s">
        <v>4675</v>
      </c>
      <c r="C872" s="323">
        <v>16</v>
      </c>
      <c r="D872" s="323">
        <v>1346</v>
      </c>
      <c r="E872" s="324" t="s">
        <v>8524</v>
      </c>
      <c r="F872" s="324" t="s">
        <v>44</v>
      </c>
      <c r="G872" s="324" t="s">
        <v>80</v>
      </c>
      <c r="H872" s="324" t="s">
        <v>88</v>
      </c>
      <c r="I872" s="324" t="s">
        <v>8557</v>
      </c>
      <c r="J872" s="318" t="s">
        <v>4677</v>
      </c>
      <c r="K872" s="325" t="s">
        <v>7013</v>
      </c>
      <c r="N872" s="325" t="s">
        <v>6190</v>
      </c>
      <c r="O872" s="325" t="s">
        <v>6191</v>
      </c>
      <c r="Q872" s="326" t="s">
        <v>7427</v>
      </c>
      <c r="R872" s="326"/>
      <c r="S872" s="325" t="s">
        <v>7406</v>
      </c>
      <c r="T872" s="327">
        <v>0</v>
      </c>
      <c r="U872" s="325" t="s">
        <v>8434</v>
      </c>
      <c r="V872" s="325" t="s">
        <v>8439</v>
      </c>
      <c r="W872" s="318" t="s">
        <v>262</v>
      </c>
      <c r="X872" s="328" t="s">
        <v>80</v>
      </c>
    </row>
    <row r="873" spans="1:26" s="318" customFormat="1" x14ac:dyDescent="0.35">
      <c r="A873" s="318" t="s">
        <v>9109</v>
      </c>
      <c r="B873" s="318" t="s">
        <v>4675</v>
      </c>
      <c r="C873" s="323">
        <v>20</v>
      </c>
      <c r="D873" s="323">
        <v>1347</v>
      </c>
      <c r="E873" s="324" t="s">
        <v>8524</v>
      </c>
      <c r="F873" s="324" t="s">
        <v>44</v>
      </c>
      <c r="G873" s="324" t="s">
        <v>80</v>
      </c>
      <c r="H873" s="324" t="s">
        <v>88</v>
      </c>
      <c r="I873" s="324" t="s">
        <v>8557</v>
      </c>
      <c r="J873" s="318" t="s">
        <v>4678</v>
      </c>
      <c r="K873" s="325" t="s">
        <v>7025</v>
      </c>
      <c r="N873" s="325" t="s">
        <v>6192</v>
      </c>
      <c r="O873" s="325" t="s">
        <v>6193</v>
      </c>
      <c r="Q873" s="326" t="s">
        <v>7427</v>
      </c>
      <c r="R873" s="326"/>
      <c r="S873" s="325" t="s">
        <v>7406</v>
      </c>
      <c r="T873" s="327">
        <v>0</v>
      </c>
      <c r="U873" s="325" t="s">
        <v>8434</v>
      </c>
      <c r="V873" s="325" t="s">
        <v>8439</v>
      </c>
      <c r="W873" s="318" t="s">
        <v>262</v>
      </c>
      <c r="X873" s="328" t="s">
        <v>80</v>
      </c>
    </row>
    <row r="874" spans="1:26" s="318" customFormat="1" x14ac:dyDescent="0.35">
      <c r="A874" s="318" t="s">
        <v>9109</v>
      </c>
      <c r="B874" s="318" t="s">
        <v>4675</v>
      </c>
      <c r="C874" s="323">
        <v>15</v>
      </c>
      <c r="D874" s="323">
        <v>1348</v>
      </c>
      <c r="E874" s="324" t="s">
        <v>8524</v>
      </c>
      <c r="F874" s="324" t="s">
        <v>44</v>
      </c>
      <c r="G874" s="324" t="s">
        <v>80</v>
      </c>
      <c r="H874" s="324" t="s">
        <v>88</v>
      </c>
      <c r="I874" s="324" t="s">
        <v>8557</v>
      </c>
      <c r="J874" s="318" t="s">
        <v>4679</v>
      </c>
      <c r="K874" s="325" t="s">
        <v>7014</v>
      </c>
      <c r="N874" s="325" t="s">
        <v>6194</v>
      </c>
      <c r="O874" s="325" t="s">
        <v>7012</v>
      </c>
      <c r="Q874" s="326" t="s">
        <v>7427</v>
      </c>
      <c r="R874" s="326"/>
      <c r="S874" s="325" t="s">
        <v>7406</v>
      </c>
      <c r="T874" s="327">
        <v>0</v>
      </c>
      <c r="U874" s="325" t="s">
        <v>8434</v>
      </c>
      <c r="V874" s="325" t="s">
        <v>8439</v>
      </c>
      <c r="W874" s="318" t="s">
        <v>6327</v>
      </c>
      <c r="X874" s="328" t="s">
        <v>80</v>
      </c>
    </row>
    <row r="875" spans="1:26" s="318" customFormat="1" x14ac:dyDescent="0.35">
      <c r="A875" s="318" t="s">
        <v>9109</v>
      </c>
      <c r="B875" s="318" t="s">
        <v>4675</v>
      </c>
      <c r="C875" s="323">
        <v>21</v>
      </c>
      <c r="D875" s="323">
        <v>1349</v>
      </c>
      <c r="E875" s="324" t="s">
        <v>8524</v>
      </c>
      <c r="F875" s="324" t="s">
        <v>44</v>
      </c>
      <c r="G875" s="324" t="s">
        <v>80</v>
      </c>
      <c r="H875" s="324" t="s">
        <v>88</v>
      </c>
      <c r="I875" s="324" t="s">
        <v>8557</v>
      </c>
      <c r="J875" s="318" t="s">
        <v>4680</v>
      </c>
      <c r="K875" s="325" t="s">
        <v>7028</v>
      </c>
      <c r="N875" s="325" t="s">
        <v>6195</v>
      </c>
      <c r="O875" s="325" t="s">
        <v>6196</v>
      </c>
      <c r="Q875" s="326" t="s">
        <v>7427</v>
      </c>
      <c r="R875" s="326"/>
      <c r="S875" s="325" t="s">
        <v>7406</v>
      </c>
      <c r="T875" s="327">
        <v>0</v>
      </c>
      <c r="U875" s="325" t="s">
        <v>8434</v>
      </c>
      <c r="V875" s="325" t="s">
        <v>8439</v>
      </c>
      <c r="W875" s="318" t="s">
        <v>6327</v>
      </c>
      <c r="X875" s="328" t="s">
        <v>80</v>
      </c>
    </row>
    <row r="876" spans="1:26" s="318" customFormat="1" x14ac:dyDescent="0.35">
      <c r="A876" s="318" t="s">
        <v>9109</v>
      </c>
      <c r="B876" s="318" t="s">
        <v>4675</v>
      </c>
      <c r="C876" s="323">
        <v>18</v>
      </c>
      <c r="D876" s="323">
        <v>1350</v>
      </c>
      <c r="E876" s="324" t="s">
        <v>8524</v>
      </c>
      <c r="F876" s="324" t="s">
        <v>44</v>
      </c>
      <c r="G876" s="324" t="s">
        <v>80</v>
      </c>
      <c r="H876" s="324" t="s">
        <v>88</v>
      </c>
      <c r="I876" s="324" t="s">
        <v>8557</v>
      </c>
      <c r="J876" s="318" t="s">
        <v>4681</v>
      </c>
      <c r="K876" s="325" t="s">
        <v>7026</v>
      </c>
      <c r="N876" s="325" t="s">
        <v>6197</v>
      </c>
      <c r="O876" s="325" t="s">
        <v>6198</v>
      </c>
      <c r="Q876" s="326" t="s">
        <v>7427</v>
      </c>
      <c r="R876" s="326"/>
      <c r="S876" s="325" t="s">
        <v>7406</v>
      </c>
      <c r="T876" s="327">
        <v>0</v>
      </c>
      <c r="U876" s="325" t="s">
        <v>8434</v>
      </c>
      <c r="V876" s="325" t="s">
        <v>8439</v>
      </c>
      <c r="W876" s="318" t="s">
        <v>6337</v>
      </c>
      <c r="X876" s="328" t="s">
        <v>80</v>
      </c>
    </row>
    <row r="877" spans="1:26" s="318" customFormat="1" x14ac:dyDescent="0.35">
      <c r="A877" s="318" t="s">
        <v>9109</v>
      </c>
      <c r="B877" s="318" t="s">
        <v>4675</v>
      </c>
      <c r="C877" s="323">
        <v>19</v>
      </c>
      <c r="D877" s="323">
        <v>1351</v>
      </c>
      <c r="E877" s="324" t="s">
        <v>8524</v>
      </c>
      <c r="F877" s="324" t="s">
        <v>44</v>
      </c>
      <c r="G877" s="324" t="s">
        <v>80</v>
      </c>
      <c r="H877" s="324" t="s">
        <v>88</v>
      </c>
      <c r="I877" s="324" t="s">
        <v>8557</v>
      </c>
      <c r="J877" s="318" t="s">
        <v>4682</v>
      </c>
      <c r="K877" s="325" t="s">
        <v>7019</v>
      </c>
      <c r="N877" s="325" t="s">
        <v>6199</v>
      </c>
      <c r="O877" s="325" t="s">
        <v>6200</v>
      </c>
      <c r="Q877" s="326" t="s">
        <v>7427</v>
      </c>
      <c r="R877" s="326"/>
      <c r="S877" s="325" t="s">
        <v>7406</v>
      </c>
      <c r="T877" s="327">
        <v>0</v>
      </c>
      <c r="U877" s="325" t="s">
        <v>8434</v>
      </c>
      <c r="V877" s="325" t="s">
        <v>8439</v>
      </c>
      <c r="W877" s="318" t="s">
        <v>6337</v>
      </c>
      <c r="X877" s="328" t="s">
        <v>80</v>
      </c>
    </row>
    <row r="878" spans="1:26" s="318" customFormat="1" x14ac:dyDescent="0.35">
      <c r="A878" s="318" t="s">
        <v>9109</v>
      </c>
      <c r="B878" s="318" t="s">
        <v>4675</v>
      </c>
      <c r="C878" s="323">
        <v>17</v>
      </c>
      <c r="D878" s="323">
        <v>1352</v>
      </c>
      <c r="E878" s="324" t="s">
        <v>8524</v>
      </c>
      <c r="F878" s="324" t="s">
        <v>44</v>
      </c>
      <c r="G878" s="324" t="s">
        <v>80</v>
      </c>
      <c r="H878" s="324" t="s">
        <v>88</v>
      </c>
      <c r="I878" s="324" t="s">
        <v>8557</v>
      </c>
      <c r="J878" s="318" t="s">
        <v>4683</v>
      </c>
      <c r="K878" s="325" t="s">
        <v>7018</v>
      </c>
      <c r="N878" s="325" t="s">
        <v>6201</v>
      </c>
      <c r="O878" s="325" t="s">
        <v>6202</v>
      </c>
      <c r="Q878" s="326" t="s">
        <v>7427</v>
      </c>
      <c r="R878" s="326"/>
      <c r="S878" s="325" t="s">
        <v>7406</v>
      </c>
      <c r="T878" s="327">
        <v>0</v>
      </c>
      <c r="U878" s="325" t="s">
        <v>8434</v>
      </c>
      <c r="V878" s="325" t="s">
        <v>8439</v>
      </c>
      <c r="W878" s="318" t="s">
        <v>6337</v>
      </c>
      <c r="X878" s="328" t="s">
        <v>80</v>
      </c>
    </row>
    <row r="879" spans="1:26" s="318" customFormat="1" x14ac:dyDescent="0.35">
      <c r="A879" s="318" t="s">
        <v>9109</v>
      </c>
      <c r="B879" s="318" t="s">
        <v>4675</v>
      </c>
      <c r="C879" s="323">
        <v>9</v>
      </c>
      <c r="D879" s="323">
        <v>1353</v>
      </c>
      <c r="E879" s="324" t="s">
        <v>8524</v>
      </c>
      <c r="F879" s="324" t="s">
        <v>44</v>
      </c>
      <c r="G879" s="324" t="s">
        <v>80</v>
      </c>
      <c r="H879" s="324" t="s">
        <v>88</v>
      </c>
      <c r="I879" s="324" t="s">
        <v>8557</v>
      </c>
      <c r="J879" s="318" t="s">
        <v>4684</v>
      </c>
      <c r="K879" s="325" t="s">
        <v>7020</v>
      </c>
      <c r="N879" s="325" t="s">
        <v>6203</v>
      </c>
      <c r="O879" s="325" t="s">
        <v>6204</v>
      </c>
      <c r="Q879" s="326" t="s">
        <v>7427</v>
      </c>
      <c r="R879" s="326"/>
      <c r="S879" s="325" t="s">
        <v>7406</v>
      </c>
      <c r="T879" s="327">
        <v>0</v>
      </c>
      <c r="U879" s="325" t="s">
        <v>8434</v>
      </c>
      <c r="V879" s="325" t="s">
        <v>8439</v>
      </c>
      <c r="W879" s="318" t="s">
        <v>165</v>
      </c>
      <c r="X879" s="328" t="s">
        <v>80</v>
      </c>
    </row>
    <row r="880" spans="1:26" s="318" customFormat="1" x14ac:dyDescent="0.35">
      <c r="A880" s="318" t="s">
        <v>9109</v>
      </c>
      <c r="B880" s="318" t="s">
        <v>4675</v>
      </c>
      <c r="C880" s="323">
        <v>8</v>
      </c>
      <c r="D880" s="323">
        <v>1354</v>
      </c>
      <c r="E880" s="324" t="s">
        <v>8524</v>
      </c>
      <c r="F880" s="324" t="s">
        <v>44</v>
      </c>
      <c r="G880" s="324" t="s">
        <v>80</v>
      </c>
      <c r="H880" s="324" t="s">
        <v>88</v>
      </c>
      <c r="I880" s="324" t="s">
        <v>8557</v>
      </c>
      <c r="J880" s="318" t="s">
        <v>4685</v>
      </c>
      <c r="K880" s="325" t="s">
        <v>7027</v>
      </c>
      <c r="N880" s="325" t="s">
        <v>6205</v>
      </c>
      <c r="O880" s="325" t="s">
        <v>6206</v>
      </c>
      <c r="Q880" s="326" t="s">
        <v>7427</v>
      </c>
      <c r="R880" s="326"/>
      <c r="S880" s="325" t="s">
        <v>7406</v>
      </c>
      <c r="T880" s="327">
        <v>0</v>
      </c>
      <c r="U880" s="325" t="s">
        <v>8434</v>
      </c>
      <c r="V880" s="325" t="s">
        <v>8439</v>
      </c>
      <c r="W880" s="318" t="s">
        <v>6299</v>
      </c>
      <c r="X880" s="328" t="s">
        <v>80</v>
      </c>
    </row>
    <row r="881" spans="1:26" s="318" customFormat="1" x14ac:dyDescent="0.35">
      <c r="A881" s="318" t="s">
        <v>9109</v>
      </c>
      <c r="B881" s="318" t="s">
        <v>4675</v>
      </c>
      <c r="C881" s="323">
        <v>7</v>
      </c>
      <c r="D881" s="323">
        <v>1355</v>
      </c>
      <c r="E881" s="324" t="s">
        <v>8524</v>
      </c>
      <c r="F881" s="324" t="s">
        <v>44</v>
      </c>
      <c r="G881" s="324" t="s">
        <v>80</v>
      </c>
      <c r="H881" s="324" t="s">
        <v>88</v>
      </c>
      <c r="I881" s="324" t="s">
        <v>8557</v>
      </c>
      <c r="J881" s="318" t="s">
        <v>4686</v>
      </c>
      <c r="K881" s="325" t="s">
        <v>6870</v>
      </c>
      <c r="N881" s="325" t="s">
        <v>6207</v>
      </c>
      <c r="O881" s="325" t="s">
        <v>6208</v>
      </c>
      <c r="Q881" s="326" t="s">
        <v>7427</v>
      </c>
      <c r="R881" s="326"/>
      <c r="S881" s="325" t="s">
        <v>7406</v>
      </c>
      <c r="T881" s="327">
        <v>0</v>
      </c>
      <c r="U881" s="325" t="s">
        <v>8434</v>
      </c>
      <c r="V881" s="325" t="s">
        <v>8439</v>
      </c>
      <c r="W881" s="318" t="s">
        <v>6299</v>
      </c>
      <c r="X881" s="328" t="s">
        <v>80</v>
      </c>
    </row>
    <row r="882" spans="1:26" s="318" customFormat="1" x14ac:dyDescent="0.35">
      <c r="A882" s="318" t="s">
        <v>9109</v>
      </c>
      <c r="B882" s="318" t="s">
        <v>4675</v>
      </c>
      <c r="C882" s="323">
        <v>13</v>
      </c>
      <c r="D882" s="323">
        <v>1356</v>
      </c>
      <c r="E882" s="324" t="s">
        <v>8524</v>
      </c>
      <c r="F882" s="324" t="s">
        <v>44</v>
      </c>
      <c r="G882" s="324" t="s">
        <v>80</v>
      </c>
      <c r="H882" s="324" t="s">
        <v>88</v>
      </c>
      <c r="I882" s="324" t="s">
        <v>8557</v>
      </c>
      <c r="J882" s="318" t="s">
        <v>4687</v>
      </c>
      <c r="K882" s="325" t="s">
        <v>7023</v>
      </c>
      <c r="N882" s="325" t="s">
        <v>6209</v>
      </c>
      <c r="O882" s="325" t="s">
        <v>6210</v>
      </c>
      <c r="Q882" s="326" t="s">
        <v>7427</v>
      </c>
      <c r="R882" s="326"/>
      <c r="S882" s="318" t="s">
        <v>7406</v>
      </c>
      <c r="T882" s="323">
        <v>0</v>
      </c>
      <c r="U882" s="318" t="s">
        <v>8434</v>
      </c>
      <c r="V882" s="318" t="s">
        <v>8439</v>
      </c>
      <c r="W882" s="318" t="s">
        <v>100</v>
      </c>
      <c r="X882" s="328" t="s">
        <v>80</v>
      </c>
    </row>
    <row r="883" spans="1:26" s="318" customFormat="1" x14ac:dyDescent="0.35">
      <c r="A883" s="318" t="s">
        <v>9109</v>
      </c>
      <c r="B883" s="318" t="s">
        <v>4675</v>
      </c>
      <c r="C883" s="323">
        <v>12</v>
      </c>
      <c r="D883" s="323">
        <v>1357</v>
      </c>
      <c r="E883" s="324" t="s">
        <v>8524</v>
      </c>
      <c r="F883" s="324" t="s">
        <v>44</v>
      </c>
      <c r="G883" s="324" t="s">
        <v>80</v>
      </c>
      <c r="H883" s="324" t="s">
        <v>88</v>
      </c>
      <c r="I883" s="324" t="s">
        <v>8557</v>
      </c>
      <c r="J883" s="318" t="s">
        <v>4688</v>
      </c>
      <c r="K883" s="325" t="s">
        <v>7021</v>
      </c>
      <c r="N883" s="325" t="s">
        <v>6211</v>
      </c>
      <c r="O883" s="325" t="s">
        <v>6212</v>
      </c>
      <c r="Q883" s="326" t="s">
        <v>7427</v>
      </c>
      <c r="R883" s="326"/>
      <c r="S883" s="318" t="s">
        <v>7406</v>
      </c>
      <c r="T883" s="323">
        <v>0</v>
      </c>
      <c r="U883" s="318" t="s">
        <v>8434</v>
      </c>
      <c r="V883" s="318" t="s">
        <v>8439</v>
      </c>
      <c r="W883" s="318" t="s">
        <v>100</v>
      </c>
      <c r="X883" s="328" t="s">
        <v>80</v>
      </c>
    </row>
    <row r="884" spans="1:26" s="318" customFormat="1" x14ac:dyDescent="0.35">
      <c r="A884" s="318" t="s">
        <v>9109</v>
      </c>
      <c r="B884" s="318" t="s">
        <v>4675</v>
      </c>
      <c r="C884" s="323">
        <v>14</v>
      </c>
      <c r="D884" s="323">
        <v>1358</v>
      </c>
      <c r="E884" s="324" t="s">
        <v>8524</v>
      </c>
      <c r="F884" s="324" t="s">
        <v>44</v>
      </c>
      <c r="G884" s="324" t="s">
        <v>80</v>
      </c>
      <c r="H884" s="324" t="s">
        <v>88</v>
      </c>
      <c r="I884" s="324" t="s">
        <v>8557</v>
      </c>
      <c r="J884" s="318" t="s">
        <v>4689</v>
      </c>
      <c r="K884" s="325" t="s">
        <v>7022</v>
      </c>
      <c r="N884" s="325" t="s">
        <v>6213</v>
      </c>
      <c r="O884" s="325" t="s">
        <v>6214</v>
      </c>
      <c r="Q884" s="326" t="s">
        <v>7427</v>
      </c>
      <c r="R884" s="326"/>
      <c r="S884" s="318" t="s">
        <v>7406</v>
      </c>
      <c r="T884" s="323">
        <v>0</v>
      </c>
      <c r="U884" s="318" t="s">
        <v>8434</v>
      </c>
      <c r="V884" s="318" t="s">
        <v>8439</v>
      </c>
      <c r="W884" s="318" t="s">
        <v>100</v>
      </c>
      <c r="X884" s="328" t="s">
        <v>80</v>
      </c>
    </row>
    <row r="885" spans="1:26" s="318" customFormat="1" x14ac:dyDescent="0.35">
      <c r="A885" s="318" t="s">
        <v>9109</v>
      </c>
      <c r="B885" s="318" t="s">
        <v>4675</v>
      </c>
      <c r="C885" s="323">
        <v>11</v>
      </c>
      <c r="D885" s="323">
        <v>1359</v>
      </c>
      <c r="E885" s="324" t="s">
        <v>8524</v>
      </c>
      <c r="F885" s="324" t="s">
        <v>44</v>
      </c>
      <c r="G885" s="324" t="s">
        <v>80</v>
      </c>
      <c r="H885" s="324" t="s">
        <v>88</v>
      </c>
      <c r="I885" s="324" t="s">
        <v>8557</v>
      </c>
      <c r="J885" s="318" t="s">
        <v>4690</v>
      </c>
      <c r="K885" s="325" t="s">
        <v>7017</v>
      </c>
      <c r="N885" s="325" t="s">
        <v>6215</v>
      </c>
      <c r="O885" s="325" t="s">
        <v>6216</v>
      </c>
      <c r="Q885" s="326" t="s">
        <v>7427</v>
      </c>
      <c r="R885" s="326"/>
      <c r="S885" s="318" t="s">
        <v>7406</v>
      </c>
      <c r="T885" s="323">
        <v>0</v>
      </c>
      <c r="U885" s="318" t="s">
        <v>8434</v>
      </c>
      <c r="V885" s="318" t="s">
        <v>8439</v>
      </c>
      <c r="W885" s="318" t="s">
        <v>100</v>
      </c>
      <c r="X885" s="328" t="s">
        <v>80</v>
      </c>
    </row>
    <row r="886" spans="1:26" s="318" customFormat="1" x14ac:dyDescent="0.35">
      <c r="A886" s="318" t="s">
        <v>9109</v>
      </c>
      <c r="B886" s="318" t="s">
        <v>4675</v>
      </c>
      <c r="C886" s="323">
        <v>10</v>
      </c>
      <c r="D886" s="323">
        <v>1360</v>
      </c>
      <c r="E886" s="324" t="s">
        <v>8524</v>
      </c>
      <c r="F886" s="324" t="s">
        <v>44</v>
      </c>
      <c r="G886" s="324" t="s">
        <v>80</v>
      </c>
      <c r="H886" s="324" t="s">
        <v>88</v>
      </c>
      <c r="I886" s="324" t="s">
        <v>8557</v>
      </c>
      <c r="J886" s="318" t="s">
        <v>4691</v>
      </c>
      <c r="K886" s="325" t="s">
        <v>7024</v>
      </c>
      <c r="N886" s="325" t="s">
        <v>6217</v>
      </c>
      <c r="O886" s="325" t="s">
        <v>6218</v>
      </c>
      <c r="Q886" s="326" t="s">
        <v>7427</v>
      </c>
      <c r="R886" s="326"/>
      <c r="S886" s="318" t="s">
        <v>7406</v>
      </c>
      <c r="T886" s="323">
        <v>0</v>
      </c>
      <c r="U886" s="318" t="s">
        <v>8434</v>
      </c>
      <c r="V886" s="318" t="s">
        <v>8439</v>
      </c>
      <c r="W886" s="318" t="s">
        <v>100</v>
      </c>
      <c r="X886" s="328" t="s">
        <v>80</v>
      </c>
    </row>
    <row r="887" spans="1:26" s="147" customFormat="1" x14ac:dyDescent="0.35">
      <c r="A887" s="147" t="s">
        <v>9129</v>
      </c>
      <c r="B887" s="147" t="s">
        <v>8836</v>
      </c>
      <c r="C887" s="185">
        <v>0</v>
      </c>
      <c r="D887" s="185">
        <v>0</v>
      </c>
      <c r="E887" s="161"/>
      <c r="F887" s="161"/>
      <c r="G887" s="161"/>
      <c r="H887" s="161"/>
      <c r="I887" s="161"/>
      <c r="J887" s="163" t="s">
        <v>9122</v>
      </c>
      <c r="K887" s="177" t="s">
        <v>2312</v>
      </c>
      <c r="L887" s="162" t="s">
        <v>2120</v>
      </c>
      <c r="M887" s="163" t="s">
        <v>7625</v>
      </c>
      <c r="N887" s="163" t="s">
        <v>9081</v>
      </c>
      <c r="O887" s="163" t="s">
        <v>9096</v>
      </c>
      <c r="P887" s="163" t="s">
        <v>2301</v>
      </c>
      <c r="Q887" s="177" t="s">
        <v>7427</v>
      </c>
      <c r="R887" s="177"/>
      <c r="S887" s="163" t="s">
        <v>7407</v>
      </c>
      <c r="T887" s="178" t="s">
        <v>8433</v>
      </c>
      <c r="U887" s="177" t="s">
        <v>8435</v>
      </c>
      <c r="V887" s="177" t="s">
        <v>8438</v>
      </c>
      <c r="W887" s="147" t="s">
        <v>100</v>
      </c>
      <c r="X887" s="206" t="s">
        <v>54</v>
      </c>
    </row>
    <row r="888" spans="1:26" s="147" customFormat="1" x14ac:dyDescent="0.35">
      <c r="A888" s="147" t="s">
        <v>9129</v>
      </c>
      <c r="B888" s="147" t="s">
        <v>8836</v>
      </c>
      <c r="C888" s="185">
        <v>1</v>
      </c>
      <c r="D888" s="185">
        <v>0</v>
      </c>
      <c r="E888" s="161"/>
      <c r="F888" s="161"/>
      <c r="G888" s="161"/>
      <c r="H888" s="161"/>
      <c r="I888" s="161"/>
      <c r="J888" s="163" t="s">
        <v>9120</v>
      </c>
      <c r="K888" s="177" t="s">
        <v>9080</v>
      </c>
      <c r="L888" s="162" t="s">
        <v>2120</v>
      </c>
      <c r="M888" s="163" t="s">
        <v>7625</v>
      </c>
      <c r="N888" s="163" t="s">
        <v>8983</v>
      </c>
      <c r="O888" s="163" t="s">
        <v>9096</v>
      </c>
      <c r="P888" s="163" t="s">
        <v>2301</v>
      </c>
      <c r="Q888" s="177" t="s">
        <v>7427</v>
      </c>
      <c r="R888" s="177"/>
      <c r="S888" s="163" t="s">
        <v>7407</v>
      </c>
      <c r="T888" s="178" t="s">
        <v>8433</v>
      </c>
      <c r="U888" s="177" t="s">
        <v>8435</v>
      </c>
      <c r="V888" s="177" t="s">
        <v>8438</v>
      </c>
      <c r="W888" s="147" t="s">
        <v>100</v>
      </c>
      <c r="X888" s="206" t="s">
        <v>54</v>
      </c>
    </row>
    <row r="889" spans="1:26" x14ac:dyDescent="0.35">
      <c r="A889" t="s">
        <v>9129</v>
      </c>
      <c r="B889" t="s">
        <v>8836</v>
      </c>
      <c r="C889" s="9">
        <v>2</v>
      </c>
      <c r="D889" s="9">
        <v>927</v>
      </c>
      <c r="E889" s="12" t="s">
        <v>8522</v>
      </c>
      <c r="F889" s="12" t="s">
        <v>44</v>
      </c>
      <c r="G889" s="12" t="s">
        <v>80</v>
      </c>
      <c r="H889" s="12" t="s">
        <v>88</v>
      </c>
      <c r="I889" s="12"/>
      <c r="J889" t="s">
        <v>267</v>
      </c>
      <c r="K889" s="155" t="s">
        <v>9078</v>
      </c>
      <c r="N889" s="155" t="s">
        <v>480</v>
      </c>
      <c r="O889" s="155" t="s">
        <v>481</v>
      </c>
      <c r="Q889" s="20" t="s">
        <v>7427</v>
      </c>
      <c r="R889" s="20"/>
      <c r="S889" t="s">
        <v>153</v>
      </c>
      <c r="T889" s="9" t="s">
        <v>8433</v>
      </c>
      <c r="U889" t="s">
        <v>8435</v>
      </c>
      <c r="V889" t="s">
        <v>8438</v>
      </c>
      <c r="W889" t="s">
        <v>153</v>
      </c>
      <c r="X889" s="198" t="s">
        <v>80</v>
      </c>
    </row>
    <row r="890" spans="1:26" x14ac:dyDescent="0.35">
      <c r="A890" s="149" t="s">
        <v>9129</v>
      </c>
      <c r="B890" s="149" t="s">
        <v>4282</v>
      </c>
      <c r="C890" s="185">
        <v>99</v>
      </c>
      <c r="D890" s="150">
        <v>932</v>
      </c>
      <c r="E890" s="149" t="str">
        <f>F890&amp;"."&amp;G890&amp;"."&amp;H890&amp;"."&amp;I890&amp;"."&amp;J890</f>
        <v>EXPERIMENT.MEASURED_DATA.TIME_SERIES..obs_time_series_comment</v>
      </c>
      <c r="F890" s="149" t="s">
        <v>44</v>
      </c>
      <c r="G890" s="149" t="s">
        <v>80</v>
      </c>
      <c r="H890" s="149" t="s">
        <v>88</v>
      </c>
      <c r="I890" s="149" t="s">
        <v>6</v>
      </c>
      <c r="J890" s="149" t="s">
        <v>8687</v>
      </c>
      <c r="K890" s="149"/>
      <c r="L890" s="149">
        <v>99</v>
      </c>
      <c r="M890" s="149" t="s">
        <v>6</v>
      </c>
      <c r="N890" s="149" t="s">
        <v>8688</v>
      </c>
      <c r="O890" s="149" t="s">
        <v>8689</v>
      </c>
      <c r="P890" s="149"/>
      <c r="Q890" s="149"/>
      <c r="R890" s="149"/>
      <c r="S890" s="149" t="s">
        <v>91</v>
      </c>
      <c r="T890" s="150">
        <v>0</v>
      </c>
      <c r="U890" s="149" t="s">
        <v>8434</v>
      </c>
      <c r="V890" s="149" t="s">
        <v>8439</v>
      </c>
      <c r="W890" s="149" t="s">
        <v>91</v>
      </c>
      <c r="X890" s="269" t="s">
        <v>80</v>
      </c>
      <c r="Y890" s="149"/>
      <c r="Z890" s="149"/>
    </row>
    <row r="891" spans="1:26" s="318" customFormat="1" x14ac:dyDescent="0.35">
      <c r="A891" s="297" t="s">
        <v>9129</v>
      </c>
      <c r="B891" s="195" t="s">
        <v>8836</v>
      </c>
      <c r="C891" s="323"/>
      <c r="D891" s="323">
        <v>1321</v>
      </c>
      <c r="E891" s="324" t="s">
        <v>8535</v>
      </c>
      <c r="F891" s="324" t="s">
        <v>44</v>
      </c>
      <c r="G891" s="324" t="s">
        <v>80</v>
      </c>
      <c r="H891" s="324" t="s">
        <v>88</v>
      </c>
      <c r="I891" s="324" t="s">
        <v>8556</v>
      </c>
      <c r="J891" s="318" t="s">
        <v>4650</v>
      </c>
      <c r="K891" s="325" t="s">
        <v>7002</v>
      </c>
      <c r="N891" s="325" t="s">
        <v>6141</v>
      </c>
      <c r="O891" s="325" t="s">
        <v>6142</v>
      </c>
      <c r="Q891" s="326" t="s">
        <v>7427</v>
      </c>
      <c r="R891" s="326"/>
      <c r="S891" s="325" t="s">
        <v>7406</v>
      </c>
      <c r="T891" s="327">
        <v>0</v>
      </c>
      <c r="U891" s="325" t="s">
        <v>8434</v>
      </c>
      <c r="V891" s="325" t="s">
        <v>8439</v>
      </c>
      <c r="W891" s="318" t="s">
        <v>6340</v>
      </c>
      <c r="X891" s="328" t="s">
        <v>80</v>
      </c>
    </row>
    <row r="892" spans="1:26" s="318" customFormat="1" x14ac:dyDescent="0.35">
      <c r="A892" s="195" t="s">
        <v>9129</v>
      </c>
      <c r="B892" s="195" t="s">
        <v>8836</v>
      </c>
      <c r="C892" s="323"/>
      <c r="D892" s="323">
        <v>1322</v>
      </c>
      <c r="E892" s="324" t="s">
        <v>8535</v>
      </c>
      <c r="F892" s="324" t="s">
        <v>44</v>
      </c>
      <c r="G892" s="324" t="s">
        <v>80</v>
      </c>
      <c r="H892" s="324" t="s">
        <v>88</v>
      </c>
      <c r="I892" s="324" t="s">
        <v>8556</v>
      </c>
      <c r="J892" s="318" t="s">
        <v>4651</v>
      </c>
      <c r="K892" s="325" t="s">
        <v>7003</v>
      </c>
      <c r="N892" s="325" t="s">
        <v>6143</v>
      </c>
      <c r="O892" s="325" t="s">
        <v>6144</v>
      </c>
      <c r="Q892" s="326" t="s">
        <v>7427</v>
      </c>
      <c r="R892" s="326"/>
      <c r="S892" s="325" t="s">
        <v>7406</v>
      </c>
      <c r="T892" s="327">
        <v>0</v>
      </c>
      <c r="U892" s="325" t="s">
        <v>8434</v>
      </c>
      <c r="V892" s="325" t="s">
        <v>8439</v>
      </c>
      <c r="W892" s="318" t="s">
        <v>6340</v>
      </c>
      <c r="X892" s="328" t="s">
        <v>80</v>
      </c>
    </row>
    <row r="893" spans="1:26" s="318" customFormat="1" x14ac:dyDescent="0.35">
      <c r="A893" s="195" t="s">
        <v>9129</v>
      </c>
      <c r="B893" s="195" t="s">
        <v>8836</v>
      </c>
      <c r="C893" s="323"/>
      <c r="D893" s="323">
        <v>1323</v>
      </c>
      <c r="E893" s="324" t="s">
        <v>8535</v>
      </c>
      <c r="F893" s="324" t="s">
        <v>44</v>
      </c>
      <c r="G893" s="324" t="s">
        <v>80</v>
      </c>
      <c r="H893" s="324" t="s">
        <v>88</v>
      </c>
      <c r="I893" s="324" t="s">
        <v>8556</v>
      </c>
      <c r="J893" s="318" t="s">
        <v>4652</v>
      </c>
      <c r="K893" s="325" t="s">
        <v>7001</v>
      </c>
      <c r="N893" s="325" t="s">
        <v>6145</v>
      </c>
      <c r="O893" s="325" t="s">
        <v>6146</v>
      </c>
      <c r="Q893" s="326" t="s">
        <v>7427</v>
      </c>
      <c r="R893" s="326"/>
      <c r="S893" s="325" t="s">
        <v>7406</v>
      </c>
      <c r="T893" s="327">
        <v>0</v>
      </c>
      <c r="U893" s="325" t="s">
        <v>8434</v>
      </c>
      <c r="V893" s="325" t="s">
        <v>8439</v>
      </c>
      <c r="W893" s="318" t="s">
        <v>6340</v>
      </c>
      <c r="X893" s="328" t="s">
        <v>80</v>
      </c>
    </row>
    <row r="894" spans="1:26" s="318" customFormat="1" x14ac:dyDescent="0.35">
      <c r="A894" s="195" t="s">
        <v>9129</v>
      </c>
      <c r="B894" s="195" t="s">
        <v>8836</v>
      </c>
      <c r="C894" s="323"/>
      <c r="D894" s="323">
        <v>1324</v>
      </c>
      <c r="E894" s="324" t="s">
        <v>8535</v>
      </c>
      <c r="F894" s="324" t="s">
        <v>44</v>
      </c>
      <c r="G894" s="324" t="s">
        <v>80</v>
      </c>
      <c r="H894" s="324" t="s">
        <v>88</v>
      </c>
      <c r="I894" s="324" t="s">
        <v>8556</v>
      </c>
      <c r="J894" s="318" t="s">
        <v>4653</v>
      </c>
      <c r="K894" s="325" t="s">
        <v>7004</v>
      </c>
      <c r="N894" s="325" t="s">
        <v>6147</v>
      </c>
      <c r="O894" s="325" t="s">
        <v>6148</v>
      </c>
      <c r="Q894" s="326" t="s">
        <v>7427</v>
      </c>
      <c r="R894" s="326"/>
      <c r="S894" s="325" t="s">
        <v>7406</v>
      </c>
      <c r="T894" s="327">
        <v>0</v>
      </c>
      <c r="U894" s="325" t="s">
        <v>8434</v>
      </c>
      <c r="V894" s="325" t="s">
        <v>8439</v>
      </c>
      <c r="W894" s="318" t="s">
        <v>6340</v>
      </c>
      <c r="X894" s="328" t="s">
        <v>80</v>
      </c>
    </row>
    <row r="895" spans="1:26" s="318" customFormat="1" x14ac:dyDescent="0.35">
      <c r="A895" s="297" t="s">
        <v>9129</v>
      </c>
      <c r="B895" s="195" t="s">
        <v>8836</v>
      </c>
      <c r="C895" s="323"/>
      <c r="D895" s="323">
        <v>1325</v>
      </c>
      <c r="E895" s="324" t="s">
        <v>8535</v>
      </c>
      <c r="F895" s="324" t="s">
        <v>44</v>
      </c>
      <c r="G895" s="324" t="s">
        <v>80</v>
      </c>
      <c r="H895" s="324" t="s">
        <v>88</v>
      </c>
      <c r="I895" s="324" t="s">
        <v>8556</v>
      </c>
      <c r="J895" s="318" t="s">
        <v>4654</v>
      </c>
      <c r="K895" s="325" t="s">
        <v>7005</v>
      </c>
      <c r="N895" s="325" t="s">
        <v>6149</v>
      </c>
      <c r="O895" s="325" t="s">
        <v>6150</v>
      </c>
      <c r="Q895" s="326" t="s">
        <v>7427</v>
      </c>
      <c r="R895" s="326"/>
      <c r="S895" s="325" t="s">
        <v>7406</v>
      </c>
      <c r="T895" s="327">
        <v>0</v>
      </c>
      <c r="U895" s="325" t="s">
        <v>8434</v>
      </c>
      <c r="V895" s="325" t="s">
        <v>8439</v>
      </c>
      <c r="W895" s="318" t="s">
        <v>6340</v>
      </c>
      <c r="X895" s="328" t="s">
        <v>80</v>
      </c>
    </row>
    <row r="896" spans="1:26" s="147" customFormat="1" x14ac:dyDescent="0.35">
      <c r="A896" s="147" t="s">
        <v>9107</v>
      </c>
      <c r="B896" s="147" t="s">
        <v>4283</v>
      </c>
      <c r="C896" s="185">
        <v>0</v>
      </c>
      <c r="D896" s="185">
        <v>0</v>
      </c>
      <c r="E896" s="161"/>
      <c r="F896" s="161"/>
      <c r="G896" s="161"/>
      <c r="H896" s="161"/>
      <c r="I896" s="161"/>
      <c r="J896" s="163" t="s">
        <v>9079</v>
      </c>
      <c r="K896" s="177" t="s">
        <v>2312</v>
      </c>
      <c r="L896" s="162" t="s">
        <v>2120</v>
      </c>
      <c r="M896" s="163" t="s">
        <v>7625</v>
      </c>
      <c r="N896" s="163" t="s">
        <v>9081</v>
      </c>
      <c r="O896" s="163" t="s">
        <v>9096</v>
      </c>
      <c r="P896" s="163" t="s">
        <v>2301</v>
      </c>
      <c r="Q896" s="177" t="s">
        <v>7427</v>
      </c>
      <c r="R896" s="177"/>
      <c r="S896" s="163" t="s">
        <v>7407</v>
      </c>
      <c r="T896" s="178" t="s">
        <v>8433</v>
      </c>
      <c r="U896" s="177" t="s">
        <v>8435</v>
      </c>
      <c r="V896" s="177" t="s">
        <v>8438</v>
      </c>
      <c r="W896" s="147" t="s">
        <v>100</v>
      </c>
      <c r="X896" s="206" t="s">
        <v>54</v>
      </c>
    </row>
    <row r="897" spans="1:26" s="147" customFormat="1" x14ac:dyDescent="0.35">
      <c r="A897" s="147" t="s">
        <v>9107</v>
      </c>
      <c r="B897" s="147" t="s">
        <v>4283</v>
      </c>
      <c r="C897" s="185">
        <v>1</v>
      </c>
      <c r="D897" s="185">
        <v>0</v>
      </c>
      <c r="E897" s="161"/>
      <c r="F897" s="161"/>
      <c r="G897" s="161"/>
      <c r="H897" s="161"/>
      <c r="I897" s="161"/>
      <c r="J897" s="163" t="s">
        <v>9092</v>
      </c>
      <c r="K897" s="177" t="s">
        <v>9080</v>
      </c>
      <c r="L897" s="162" t="s">
        <v>2120</v>
      </c>
      <c r="M897" s="163" t="s">
        <v>7625</v>
      </c>
      <c r="N897" s="163" t="s">
        <v>8983</v>
      </c>
      <c r="O897" s="163" t="s">
        <v>9096</v>
      </c>
      <c r="P897" s="163" t="s">
        <v>2301</v>
      </c>
      <c r="Q897" s="177" t="s">
        <v>7427</v>
      </c>
      <c r="R897" s="177"/>
      <c r="S897" s="163" t="s">
        <v>7407</v>
      </c>
      <c r="T897" s="178" t="s">
        <v>8433</v>
      </c>
      <c r="U897" s="177" t="s">
        <v>8435</v>
      </c>
      <c r="V897" s="177" t="s">
        <v>8438</v>
      </c>
      <c r="W897" s="147" t="s">
        <v>100</v>
      </c>
      <c r="X897" s="206" t="s">
        <v>54</v>
      </c>
    </row>
    <row r="898" spans="1:26" x14ac:dyDescent="0.35">
      <c r="A898" t="s">
        <v>9107</v>
      </c>
      <c r="B898" t="s">
        <v>4283</v>
      </c>
      <c r="C898" s="9">
        <v>2</v>
      </c>
      <c r="D898" s="9">
        <v>927</v>
      </c>
      <c r="E898" s="12" t="s">
        <v>8522</v>
      </c>
      <c r="F898" s="12" t="s">
        <v>44</v>
      </c>
      <c r="G898" s="12" t="s">
        <v>80</v>
      </c>
      <c r="H898" s="12" t="s">
        <v>88</v>
      </c>
      <c r="I898" s="12"/>
      <c r="J898" t="s">
        <v>267</v>
      </c>
      <c r="K898" s="155" t="s">
        <v>9078</v>
      </c>
      <c r="N898" s="155" t="s">
        <v>480</v>
      </c>
      <c r="O898" s="155" t="s">
        <v>481</v>
      </c>
      <c r="Q898" s="20" t="s">
        <v>7427</v>
      </c>
      <c r="R898" s="20"/>
      <c r="S898" t="s">
        <v>153</v>
      </c>
      <c r="T898" s="9" t="s">
        <v>8433</v>
      </c>
      <c r="U898" t="s">
        <v>8435</v>
      </c>
      <c r="V898" t="s">
        <v>8438</v>
      </c>
      <c r="W898" t="s">
        <v>153</v>
      </c>
      <c r="X898" s="198" t="s">
        <v>80</v>
      </c>
    </row>
    <row r="899" spans="1:26" x14ac:dyDescent="0.35">
      <c r="A899" s="149" t="s">
        <v>9107</v>
      </c>
      <c r="B899" s="149" t="s">
        <v>4282</v>
      </c>
      <c r="C899" s="185">
        <v>99</v>
      </c>
      <c r="D899" s="150">
        <v>932</v>
      </c>
      <c r="E899" s="149" t="str">
        <f>F899&amp;"."&amp;G899&amp;"."&amp;H899&amp;"."&amp;I899&amp;"."&amp;J899</f>
        <v>EXPERIMENT.MEASURED_DATA.TIME_SERIES..obs_time_series_comment</v>
      </c>
      <c r="F899" s="149" t="s">
        <v>44</v>
      </c>
      <c r="G899" s="149" t="s">
        <v>80</v>
      </c>
      <c r="H899" s="149" t="s">
        <v>88</v>
      </c>
      <c r="I899" s="149" t="s">
        <v>6</v>
      </c>
      <c r="J899" s="149" t="s">
        <v>8687</v>
      </c>
      <c r="K899" s="149"/>
      <c r="L899" s="149">
        <v>99</v>
      </c>
      <c r="M899" s="149" t="s">
        <v>6</v>
      </c>
      <c r="N899" s="149" t="s">
        <v>8688</v>
      </c>
      <c r="O899" s="149" t="s">
        <v>8689</v>
      </c>
      <c r="P899" s="149"/>
      <c r="Q899" s="149"/>
      <c r="R899" s="149"/>
      <c r="S899" s="149" t="s">
        <v>91</v>
      </c>
      <c r="T899" s="150">
        <v>0</v>
      </c>
      <c r="U899" s="149" t="s">
        <v>8434</v>
      </c>
      <c r="V899" s="149" t="s">
        <v>8439</v>
      </c>
      <c r="W899" s="149" t="s">
        <v>91</v>
      </c>
      <c r="X899" s="269" t="s">
        <v>80</v>
      </c>
      <c r="Y899" s="149"/>
      <c r="Z899" s="149"/>
    </row>
    <row r="900" spans="1:26" x14ac:dyDescent="0.35">
      <c r="A900" t="s">
        <v>9107</v>
      </c>
      <c r="B900" t="s">
        <v>4283</v>
      </c>
      <c r="C900" s="9"/>
      <c r="D900" s="9">
        <v>933</v>
      </c>
      <c r="E900" s="12" t="s">
        <v>8536</v>
      </c>
      <c r="F900" s="12" t="s">
        <v>44</v>
      </c>
      <c r="G900" s="12" t="s">
        <v>80</v>
      </c>
      <c r="H900" s="12" t="s">
        <v>88</v>
      </c>
      <c r="I900" s="12" t="s">
        <v>89</v>
      </c>
      <c r="J900" s="153" t="s">
        <v>268</v>
      </c>
      <c r="K900" s="20" t="s">
        <v>6767</v>
      </c>
      <c r="L900" s="155"/>
      <c r="M900" s="153" t="s">
        <v>2216</v>
      </c>
      <c r="N900" s="153" t="s">
        <v>482</v>
      </c>
      <c r="O900" s="153" t="s">
        <v>483</v>
      </c>
      <c r="P900" s="153" t="s">
        <v>2214</v>
      </c>
      <c r="Q900" s="20" t="s">
        <v>7427</v>
      </c>
      <c r="R900" s="20"/>
      <c r="S900" s="155" t="s">
        <v>7406</v>
      </c>
      <c r="T900" s="170">
        <v>0</v>
      </c>
      <c r="U900" s="155" t="s">
        <v>8434</v>
      </c>
      <c r="V900" s="155" t="s">
        <v>8439</v>
      </c>
      <c r="W900" t="s">
        <v>139</v>
      </c>
      <c r="X900" s="198" t="s">
        <v>80</v>
      </c>
    </row>
    <row r="901" spans="1:26" x14ac:dyDescent="0.35">
      <c r="A901" t="s">
        <v>9107</v>
      </c>
      <c r="B901" t="s">
        <v>4283</v>
      </c>
      <c r="C901" s="9"/>
      <c r="D901" s="9">
        <v>934</v>
      </c>
      <c r="E901" s="12" t="s">
        <v>8536</v>
      </c>
      <c r="F901" s="12" t="s">
        <v>44</v>
      </c>
      <c r="G901" s="12" t="s">
        <v>80</v>
      </c>
      <c r="H901" s="12" t="s">
        <v>88</v>
      </c>
      <c r="I901" s="12" t="s">
        <v>89</v>
      </c>
      <c r="J901" t="s">
        <v>4284</v>
      </c>
      <c r="K901" s="155" t="s">
        <v>7060</v>
      </c>
      <c r="N901" s="81" t="s">
        <v>5400</v>
      </c>
      <c r="O901" s="81" t="s">
        <v>5401</v>
      </c>
      <c r="Q901" s="20" t="s">
        <v>7427</v>
      </c>
      <c r="R901" s="20"/>
      <c r="S901" s="155" t="s">
        <v>7406</v>
      </c>
      <c r="T901" s="170">
        <v>0</v>
      </c>
      <c r="U901" s="155" t="s">
        <v>8434</v>
      </c>
      <c r="V901" s="155" t="s">
        <v>8439</v>
      </c>
      <c r="W901" t="s">
        <v>139</v>
      </c>
      <c r="X901" s="198" t="s">
        <v>80</v>
      </c>
    </row>
    <row r="902" spans="1:26" x14ac:dyDescent="0.35">
      <c r="A902" t="s">
        <v>9107</v>
      </c>
      <c r="B902" t="s">
        <v>4283</v>
      </c>
      <c r="C902" s="9"/>
      <c r="D902" s="9">
        <v>935</v>
      </c>
      <c r="E902" s="12" t="s">
        <v>8536</v>
      </c>
      <c r="F902" s="12" t="s">
        <v>44</v>
      </c>
      <c r="G902" s="12" t="s">
        <v>80</v>
      </c>
      <c r="H902" s="12" t="s">
        <v>88</v>
      </c>
      <c r="I902" s="12" t="s">
        <v>89</v>
      </c>
      <c r="J902" t="s">
        <v>4285</v>
      </c>
      <c r="K902" s="155" t="s">
        <v>7120</v>
      </c>
      <c r="N902" s="155" t="s">
        <v>5402</v>
      </c>
      <c r="O902" s="155" t="s">
        <v>5403</v>
      </c>
      <c r="Q902" s="20" t="s">
        <v>7427</v>
      </c>
      <c r="R902" s="20"/>
      <c r="S902" s="155" t="s">
        <v>7406</v>
      </c>
      <c r="T902" s="170">
        <v>0</v>
      </c>
      <c r="U902" s="155" t="s">
        <v>8434</v>
      </c>
      <c r="V902" s="155" t="s">
        <v>8439</v>
      </c>
      <c r="W902" t="s">
        <v>139</v>
      </c>
      <c r="X902" s="198" t="s">
        <v>80</v>
      </c>
    </row>
    <row r="903" spans="1:26" x14ac:dyDescent="0.35">
      <c r="A903" t="s">
        <v>9107</v>
      </c>
      <c r="B903" t="s">
        <v>4283</v>
      </c>
      <c r="C903" s="9"/>
      <c r="D903" s="9">
        <v>936</v>
      </c>
      <c r="E903" s="12" t="s">
        <v>8536</v>
      </c>
      <c r="F903" s="12" t="s">
        <v>44</v>
      </c>
      <c r="G903" s="12" t="s">
        <v>80</v>
      </c>
      <c r="H903" s="12" t="s">
        <v>88</v>
      </c>
      <c r="I903" s="12" t="s">
        <v>89</v>
      </c>
      <c r="J903" t="s">
        <v>4286</v>
      </c>
      <c r="K903" s="155" t="s">
        <v>7104</v>
      </c>
      <c r="N903" s="155" t="s">
        <v>5404</v>
      </c>
      <c r="O903" s="155" t="s">
        <v>5405</v>
      </c>
      <c r="Q903" s="20" t="s">
        <v>7427</v>
      </c>
      <c r="R903" s="20"/>
      <c r="S903" s="155" t="s">
        <v>7406</v>
      </c>
      <c r="T903" s="170">
        <v>0</v>
      </c>
      <c r="U903" s="155" t="s">
        <v>8434</v>
      </c>
      <c r="V903" s="155" t="s">
        <v>8439</v>
      </c>
      <c r="W903" t="s">
        <v>195</v>
      </c>
      <c r="X903" s="198" t="s">
        <v>80</v>
      </c>
    </row>
    <row r="904" spans="1:26" x14ac:dyDescent="0.35">
      <c r="A904" t="s">
        <v>9107</v>
      </c>
      <c r="B904" t="s">
        <v>4283</v>
      </c>
      <c r="C904" s="9"/>
      <c r="D904" s="9">
        <v>937</v>
      </c>
      <c r="E904" s="12" t="s">
        <v>8536</v>
      </c>
      <c r="F904" s="12" t="s">
        <v>44</v>
      </c>
      <c r="G904" s="12" t="s">
        <v>80</v>
      </c>
      <c r="H904" s="12" t="s">
        <v>88</v>
      </c>
      <c r="I904" s="12" t="s">
        <v>89</v>
      </c>
      <c r="J904" t="s">
        <v>4287</v>
      </c>
      <c r="K904" s="155" t="s">
        <v>6889</v>
      </c>
      <c r="N904" s="155" t="s">
        <v>5406</v>
      </c>
      <c r="O904" s="155" t="s">
        <v>5407</v>
      </c>
      <c r="Q904" s="20" t="s">
        <v>7427</v>
      </c>
      <c r="R904" s="20"/>
      <c r="S904" s="155" t="s">
        <v>7406</v>
      </c>
      <c r="T904" s="170">
        <v>0</v>
      </c>
      <c r="U904" s="155" t="s">
        <v>8434</v>
      </c>
      <c r="V904" s="155" t="s">
        <v>8439</v>
      </c>
      <c r="W904" t="s">
        <v>195</v>
      </c>
      <c r="X904" s="198" t="s">
        <v>80</v>
      </c>
    </row>
    <row r="905" spans="1:26" x14ac:dyDescent="0.35">
      <c r="A905" t="s">
        <v>9107</v>
      </c>
      <c r="B905" t="s">
        <v>4283</v>
      </c>
      <c r="C905" s="9"/>
      <c r="D905" s="9">
        <v>938</v>
      </c>
      <c r="E905" s="12" t="s">
        <v>8536</v>
      </c>
      <c r="F905" s="12" t="s">
        <v>44</v>
      </c>
      <c r="G905" s="12" t="s">
        <v>80</v>
      </c>
      <c r="H905" s="12" t="s">
        <v>88</v>
      </c>
      <c r="I905" s="12" t="s">
        <v>89</v>
      </c>
      <c r="J905" t="s">
        <v>4288</v>
      </c>
      <c r="K905" s="155" t="s">
        <v>6874</v>
      </c>
      <c r="N905" s="155" t="s">
        <v>5408</v>
      </c>
      <c r="O905" s="155" t="s">
        <v>5409</v>
      </c>
      <c r="Q905" s="20" t="s">
        <v>7427</v>
      </c>
      <c r="R905" s="20"/>
      <c r="S905" s="155" t="s">
        <v>7406</v>
      </c>
      <c r="T905" s="170">
        <v>0</v>
      </c>
      <c r="U905" s="155" t="s">
        <v>8434</v>
      </c>
      <c r="V905" s="155" t="s">
        <v>8439</v>
      </c>
      <c r="W905" t="s">
        <v>195</v>
      </c>
      <c r="X905" s="198" t="s">
        <v>80</v>
      </c>
    </row>
    <row r="906" spans="1:26" x14ac:dyDescent="0.35">
      <c r="A906" t="s">
        <v>9107</v>
      </c>
      <c r="B906" t="s">
        <v>4283</v>
      </c>
      <c r="C906" s="9"/>
      <c r="D906" s="9">
        <v>939</v>
      </c>
      <c r="E906" s="12" t="s">
        <v>8536</v>
      </c>
      <c r="F906" s="12" t="s">
        <v>44</v>
      </c>
      <c r="G906" s="12" t="s">
        <v>80</v>
      </c>
      <c r="H906" s="12" t="s">
        <v>88</v>
      </c>
      <c r="I906" s="12" t="s">
        <v>89</v>
      </c>
      <c r="J906" t="s">
        <v>4289</v>
      </c>
      <c r="K906" s="155" t="s">
        <v>6875</v>
      </c>
      <c r="N906" s="155" t="s">
        <v>5410</v>
      </c>
      <c r="O906" s="155" t="s">
        <v>5411</v>
      </c>
      <c r="Q906" s="20" t="s">
        <v>7427</v>
      </c>
      <c r="R906" s="20"/>
      <c r="S906" s="155" t="s">
        <v>7406</v>
      </c>
      <c r="T906" s="170">
        <v>0</v>
      </c>
      <c r="U906" s="155" t="s">
        <v>8434</v>
      </c>
      <c r="V906" s="155" t="s">
        <v>8439</v>
      </c>
      <c r="W906" t="s">
        <v>195</v>
      </c>
      <c r="X906" s="198" t="s">
        <v>80</v>
      </c>
    </row>
    <row r="907" spans="1:26" x14ac:dyDescent="0.35">
      <c r="A907" t="s">
        <v>9107</v>
      </c>
      <c r="B907" t="s">
        <v>4283</v>
      </c>
      <c r="C907" s="9"/>
      <c r="D907" s="9">
        <v>940</v>
      </c>
      <c r="E907" s="12" t="s">
        <v>8536</v>
      </c>
      <c r="F907" s="12" t="s">
        <v>44</v>
      </c>
      <c r="G907" s="12" t="s">
        <v>80</v>
      </c>
      <c r="H907" s="12" t="s">
        <v>88</v>
      </c>
      <c r="I907" s="12" t="s">
        <v>89</v>
      </c>
      <c r="J907" t="s">
        <v>4290</v>
      </c>
      <c r="K907" s="155" t="s">
        <v>6879</v>
      </c>
      <c r="N907" s="155" t="s">
        <v>5412</v>
      </c>
      <c r="O907" s="155" t="s">
        <v>5413</v>
      </c>
      <c r="Q907" s="20" t="s">
        <v>7427</v>
      </c>
      <c r="R907" s="20"/>
      <c r="S907" s="155" t="s">
        <v>7406</v>
      </c>
      <c r="T907" s="170">
        <v>0</v>
      </c>
      <c r="U907" s="155" t="s">
        <v>8434</v>
      </c>
      <c r="V907" s="155" t="s">
        <v>8439</v>
      </c>
      <c r="W907" t="s">
        <v>195</v>
      </c>
      <c r="X907" s="198" t="s">
        <v>80</v>
      </c>
    </row>
    <row r="908" spans="1:26" x14ac:dyDescent="0.35">
      <c r="A908" t="s">
        <v>9107</v>
      </c>
      <c r="B908" t="s">
        <v>4283</v>
      </c>
      <c r="C908" s="9"/>
      <c r="D908" s="9">
        <v>941</v>
      </c>
      <c r="E908" s="12" t="s">
        <v>8536</v>
      </c>
      <c r="F908" s="12" t="s">
        <v>44</v>
      </c>
      <c r="G908" s="12" t="s">
        <v>80</v>
      </c>
      <c r="H908" s="12" t="s">
        <v>88</v>
      </c>
      <c r="I908" s="12" t="s">
        <v>89</v>
      </c>
      <c r="J908" t="s">
        <v>4291</v>
      </c>
      <c r="K908" s="155" t="s">
        <v>7125</v>
      </c>
      <c r="N908" s="155" t="s">
        <v>5414</v>
      </c>
      <c r="O908" s="155" t="s">
        <v>5415</v>
      </c>
      <c r="Q908" s="20" t="s">
        <v>7427</v>
      </c>
      <c r="R908" s="20"/>
      <c r="S908" s="155" t="s">
        <v>7406</v>
      </c>
      <c r="T908" s="170">
        <v>0</v>
      </c>
      <c r="U908" s="155" t="s">
        <v>8434</v>
      </c>
      <c r="V908" s="155" t="s">
        <v>8439</v>
      </c>
      <c r="W908" t="s">
        <v>195</v>
      </c>
      <c r="X908" s="198" t="s">
        <v>80</v>
      </c>
    </row>
    <row r="909" spans="1:26" x14ac:dyDescent="0.35">
      <c r="A909" t="s">
        <v>9107</v>
      </c>
      <c r="B909" t="s">
        <v>4283</v>
      </c>
      <c r="C909" s="9"/>
      <c r="D909" s="9">
        <v>942</v>
      </c>
      <c r="E909" s="12" t="s">
        <v>8536</v>
      </c>
      <c r="F909" s="12" t="s">
        <v>44</v>
      </c>
      <c r="G909" s="12" t="s">
        <v>80</v>
      </c>
      <c r="H909" s="12" t="s">
        <v>88</v>
      </c>
      <c r="I909" s="12" t="s">
        <v>89</v>
      </c>
      <c r="J909" t="s">
        <v>4292</v>
      </c>
      <c r="K909" s="155" t="s">
        <v>7041</v>
      </c>
      <c r="N909" s="155" t="s">
        <v>5416</v>
      </c>
      <c r="O909" s="155" t="s">
        <v>5417</v>
      </c>
      <c r="Q909" s="20" t="s">
        <v>7427</v>
      </c>
      <c r="R909" s="20"/>
      <c r="S909" s="155" t="s">
        <v>7406</v>
      </c>
      <c r="T909" s="170">
        <v>0</v>
      </c>
      <c r="U909" s="155" t="s">
        <v>8434</v>
      </c>
      <c r="V909" s="155" t="s">
        <v>8439</v>
      </c>
      <c r="W909" t="s">
        <v>195</v>
      </c>
      <c r="X909" s="198" t="s">
        <v>80</v>
      </c>
    </row>
    <row r="910" spans="1:26" x14ac:dyDescent="0.35">
      <c r="A910" t="s">
        <v>9107</v>
      </c>
      <c r="B910" t="s">
        <v>4283</v>
      </c>
      <c r="C910" s="9"/>
      <c r="D910" s="9">
        <v>943</v>
      </c>
      <c r="E910" s="12" t="s">
        <v>8536</v>
      </c>
      <c r="F910" s="12" t="s">
        <v>44</v>
      </c>
      <c r="G910" s="12" t="s">
        <v>80</v>
      </c>
      <c r="H910" s="12" t="s">
        <v>88</v>
      </c>
      <c r="I910" s="12" t="s">
        <v>89</v>
      </c>
      <c r="J910" t="s">
        <v>4293</v>
      </c>
      <c r="K910" s="155" t="s">
        <v>6884</v>
      </c>
      <c r="N910" s="155" t="s">
        <v>5418</v>
      </c>
      <c r="O910" s="155" t="s">
        <v>5419</v>
      </c>
      <c r="Q910" s="20" t="s">
        <v>7427</v>
      </c>
      <c r="R910" s="20"/>
      <c r="S910" s="155" t="s">
        <v>7406</v>
      </c>
      <c r="T910" s="170">
        <v>0</v>
      </c>
      <c r="U910" s="155" t="s">
        <v>8434</v>
      </c>
      <c r="V910" s="155" t="s">
        <v>8439</v>
      </c>
      <c r="W910" t="s">
        <v>195</v>
      </c>
      <c r="X910" s="198" t="s">
        <v>80</v>
      </c>
    </row>
    <row r="911" spans="1:26" x14ac:dyDescent="0.35">
      <c r="A911" t="s">
        <v>9107</v>
      </c>
      <c r="B911" t="s">
        <v>4283</v>
      </c>
      <c r="C911" s="9"/>
      <c r="D911" s="9">
        <v>944</v>
      </c>
      <c r="E911" s="12" t="s">
        <v>8536</v>
      </c>
      <c r="F911" s="12" t="s">
        <v>44</v>
      </c>
      <c r="G911" s="12" t="s">
        <v>80</v>
      </c>
      <c r="H911" s="12" t="s">
        <v>88</v>
      </c>
      <c r="I911" s="12" t="s">
        <v>89</v>
      </c>
      <c r="J911" t="s">
        <v>1879</v>
      </c>
      <c r="K911" s="155" t="s">
        <v>6886</v>
      </c>
      <c r="N911" s="155" t="s">
        <v>5420</v>
      </c>
      <c r="O911" s="155" t="s">
        <v>5421</v>
      </c>
      <c r="Q911" s="20" t="s">
        <v>7427</v>
      </c>
      <c r="R911" s="20"/>
      <c r="S911" s="155" t="s">
        <v>7406</v>
      </c>
      <c r="T911" s="170">
        <v>0</v>
      </c>
      <c r="U911" s="155" t="s">
        <v>8434</v>
      </c>
      <c r="V911" s="155" t="s">
        <v>8439</v>
      </c>
      <c r="W911" t="s">
        <v>195</v>
      </c>
      <c r="X911" s="198" t="s">
        <v>80</v>
      </c>
    </row>
    <row r="912" spans="1:26" x14ac:dyDescent="0.35">
      <c r="A912" t="s">
        <v>9107</v>
      </c>
      <c r="B912" t="s">
        <v>4283</v>
      </c>
      <c r="C912" s="9"/>
      <c r="D912" s="9">
        <v>945</v>
      </c>
      <c r="E912" s="12" t="s">
        <v>8536</v>
      </c>
      <c r="F912" s="12" t="s">
        <v>44</v>
      </c>
      <c r="G912" s="12" t="s">
        <v>80</v>
      </c>
      <c r="H912" s="12" t="s">
        <v>88</v>
      </c>
      <c r="I912" s="12" t="s">
        <v>89</v>
      </c>
      <c r="J912" t="s">
        <v>4294</v>
      </c>
      <c r="K912" s="155" t="s">
        <v>7093</v>
      </c>
      <c r="N912" s="155" t="s">
        <v>5422</v>
      </c>
      <c r="O912" s="155" t="s">
        <v>5423</v>
      </c>
      <c r="Q912" s="20" t="s">
        <v>7427</v>
      </c>
      <c r="R912" s="20"/>
      <c r="S912" s="155" t="s">
        <v>7406</v>
      </c>
      <c r="T912" s="170">
        <v>0</v>
      </c>
      <c r="U912" s="155" t="s">
        <v>8434</v>
      </c>
      <c r="V912" s="155" t="s">
        <v>8439</v>
      </c>
      <c r="W912" t="s">
        <v>6314</v>
      </c>
      <c r="X912" s="198" t="s">
        <v>80</v>
      </c>
    </row>
    <row r="913" spans="1:26" x14ac:dyDescent="0.35">
      <c r="A913" t="s">
        <v>9107</v>
      </c>
      <c r="B913" t="s">
        <v>4283</v>
      </c>
      <c r="C913" s="9"/>
      <c r="D913" s="9">
        <v>946</v>
      </c>
      <c r="E913" s="12" t="s">
        <v>8536</v>
      </c>
      <c r="F913" s="12" t="s">
        <v>44</v>
      </c>
      <c r="G913" s="12" t="s">
        <v>80</v>
      </c>
      <c r="H913" s="12" t="s">
        <v>88</v>
      </c>
      <c r="I913" s="12" t="s">
        <v>89</v>
      </c>
      <c r="J913" t="s">
        <v>4295</v>
      </c>
      <c r="K913" s="155" t="s">
        <v>6882</v>
      </c>
      <c r="N913" s="155" t="s">
        <v>5424</v>
      </c>
      <c r="O913" s="155" t="s">
        <v>5425</v>
      </c>
      <c r="Q913" s="20" t="s">
        <v>7427</v>
      </c>
      <c r="R913" s="20"/>
      <c r="S913" s="155" t="s">
        <v>7406</v>
      </c>
      <c r="T913" s="170">
        <v>0</v>
      </c>
      <c r="U913" s="155" t="s">
        <v>8434</v>
      </c>
      <c r="V913" s="155" t="s">
        <v>8439</v>
      </c>
      <c r="W913" t="s">
        <v>6315</v>
      </c>
      <c r="X913" s="198" t="s">
        <v>80</v>
      </c>
    </row>
    <row r="914" spans="1:26" x14ac:dyDescent="0.35">
      <c r="A914" t="s">
        <v>9107</v>
      </c>
      <c r="B914" t="s">
        <v>4283</v>
      </c>
      <c r="C914" s="9"/>
      <c r="D914" s="9">
        <v>947</v>
      </c>
      <c r="E914" s="12" t="s">
        <v>8536</v>
      </c>
      <c r="F914" s="12" t="s">
        <v>44</v>
      </c>
      <c r="G914" s="12" t="s">
        <v>80</v>
      </c>
      <c r="H914" s="12" t="s">
        <v>88</v>
      </c>
      <c r="I914" s="12" t="s">
        <v>89</v>
      </c>
      <c r="J914" t="s">
        <v>4297</v>
      </c>
      <c r="K914" s="155" t="s">
        <v>7039</v>
      </c>
      <c r="N914" s="155" t="s">
        <v>5428</v>
      </c>
      <c r="O914" s="155" t="s">
        <v>5429</v>
      </c>
      <c r="Q914" s="20" t="s">
        <v>7427</v>
      </c>
      <c r="R914" s="20"/>
      <c r="S914" s="155" t="s">
        <v>7406</v>
      </c>
      <c r="T914" s="170">
        <v>0</v>
      </c>
      <c r="U914" s="155" t="s">
        <v>8434</v>
      </c>
      <c r="V914" s="155" t="s">
        <v>8439</v>
      </c>
      <c r="W914" t="s">
        <v>6317</v>
      </c>
      <c r="X914" s="198" t="s">
        <v>80</v>
      </c>
    </row>
    <row r="915" spans="1:26" x14ac:dyDescent="0.35">
      <c r="A915" t="s">
        <v>9107</v>
      </c>
      <c r="B915" t="s">
        <v>4283</v>
      </c>
      <c r="C915" s="9"/>
      <c r="D915" s="9">
        <v>948</v>
      </c>
      <c r="E915" s="12" t="s">
        <v>8536</v>
      </c>
      <c r="F915" s="12" t="s">
        <v>44</v>
      </c>
      <c r="G915" s="12" t="s">
        <v>80</v>
      </c>
      <c r="H915" s="12" t="s">
        <v>88</v>
      </c>
      <c r="I915" s="12" t="s">
        <v>89</v>
      </c>
      <c r="J915" t="s">
        <v>1880</v>
      </c>
      <c r="K915" s="155" t="s">
        <v>6887</v>
      </c>
      <c r="N915" s="155" t="s">
        <v>5430</v>
      </c>
      <c r="O915" s="155" t="s">
        <v>5431</v>
      </c>
      <c r="Q915" s="20" t="s">
        <v>7427</v>
      </c>
      <c r="R915" s="20"/>
      <c r="S915" s="155" t="s">
        <v>7406</v>
      </c>
      <c r="T915" s="170">
        <v>0</v>
      </c>
      <c r="U915" s="155" t="s">
        <v>8434</v>
      </c>
      <c r="V915" s="155" t="s">
        <v>8439</v>
      </c>
      <c r="W915" t="s">
        <v>1882</v>
      </c>
      <c r="X915" s="198" t="s">
        <v>80</v>
      </c>
    </row>
    <row r="916" spans="1:26" x14ac:dyDescent="0.35">
      <c r="A916" t="s">
        <v>9107</v>
      </c>
      <c r="B916" t="s">
        <v>4283</v>
      </c>
      <c r="C916" s="9"/>
      <c r="D916" s="9">
        <v>949</v>
      </c>
      <c r="E916" s="12" t="s">
        <v>8536</v>
      </c>
      <c r="F916" s="12" t="s">
        <v>44</v>
      </c>
      <c r="G916" s="12" t="s">
        <v>80</v>
      </c>
      <c r="H916" s="12" t="s">
        <v>88</v>
      </c>
      <c r="I916" s="12" t="s">
        <v>89</v>
      </c>
      <c r="J916" t="s">
        <v>4298</v>
      </c>
      <c r="K916" s="155" t="s">
        <v>6876</v>
      </c>
      <c r="N916" s="155" t="s">
        <v>5432</v>
      </c>
      <c r="O916" s="155" t="s">
        <v>5433</v>
      </c>
      <c r="Q916" s="20" t="s">
        <v>7427</v>
      </c>
      <c r="R916" s="20"/>
      <c r="S916" s="155" t="s">
        <v>7406</v>
      </c>
      <c r="T916" s="170">
        <v>0</v>
      </c>
      <c r="U916" s="155" t="s">
        <v>8434</v>
      </c>
      <c r="V916" s="155" t="s">
        <v>8439</v>
      </c>
      <c r="W916" t="s">
        <v>6318</v>
      </c>
      <c r="X916" s="198" t="s">
        <v>80</v>
      </c>
    </row>
    <row r="917" spans="1:26" x14ac:dyDescent="0.35">
      <c r="A917" t="s">
        <v>9107</v>
      </c>
      <c r="B917" t="s">
        <v>4283</v>
      </c>
      <c r="C917" s="9"/>
      <c r="D917" s="9">
        <v>950</v>
      </c>
      <c r="E917" s="12" t="s">
        <v>8536</v>
      </c>
      <c r="F917" s="12" t="s">
        <v>44</v>
      </c>
      <c r="G917" s="12" t="s">
        <v>80</v>
      </c>
      <c r="H917" s="12" t="s">
        <v>88</v>
      </c>
      <c r="I917" s="12" t="s">
        <v>89</v>
      </c>
      <c r="J917" t="s">
        <v>4299</v>
      </c>
      <c r="K917" s="155" t="s">
        <v>7040</v>
      </c>
      <c r="N917" s="155" t="s">
        <v>5434</v>
      </c>
      <c r="O917" s="155" t="s">
        <v>5435</v>
      </c>
      <c r="Q917" s="20" t="s">
        <v>7427</v>
      </c>
      <c r="R917" s="20"/>
      <c r="S917" s="155" t="s">
        <v>7406</v>
      </c>
      <c r="T917" s="170">
        <v>0</v>
      </c>
      <c r="U917" s="155" t="s">
        <v>8434</v>
      </c>
      <c r="V917" s="155" t="s">
        <v>8439</v>
      </c>
      <c r="W917" t="s">
        <v>6318</v>
      </c>
      <c r="X917" s="198" t="s">
        <v>80</v>
      </c>
    </row>
    <row r="918" spans="1:26" x14ac:dyDescent="0.35">
      <c r="A918" t="s">
        <v>9107</v>
      </c>
      <c r="B918" t="s">
        <v>4283</v>
      </c>
      <c r="C918" s="9"/>
      <c r="D918" s="9">
        <v>951</v>
      </c>
      <c r="E918" s="12" t="s">
        <v>8536</v>
      </c>
      <c r="F918" s="12" t="s">
        <v>44</v>
      </c>
      <c r="G918" s="12" t="s">
        <v>80</v>
      </c>
      <c r="H918" s="12" t="s">
        <v>88</v>
      </c>
      <c r="I918" s="12" t="s">
        <v>89</v>
      </c>
      <c r="J918" t="s">
        <v>4300</v>
      </c>
      <c r="K918" s="155" t="s">
        <v>6877</v>
      </c>
      <c r="N918" s="155" t="s">
        <v>5436</v>
      </c>
      <c r="O918" s="155" t="s">
        <v>5437</v>
      </c>
      <c r="Q918" s="20" t="s">
        <v>7427</v>
      </c>
      <c r="R918" s="20"/>
      <c r="S918" s="155" t="s">
        <v>7406</v>
      </c>
      <c r="T918" s="170">
        <v>0</v>
      </c>
      <c r="U918" s="155" t="s">
        <v>8434</v>
      </c>
      <c r="V918" s="155" t="s">
        <v>8439</v>
      </c>
      <c r="W918" t="s">
        <v>6319</v>
      </c>
      <c r="X918" s="198" t="s">
        <v>80</v>
      </c>
    </row>
    <row r="919" spans="1:26" x14ac:dyDescent="0.35">
      <c r="A919" t="s">
        <v>9107</v>
      </c>
      <c r="B919" t="s">
        <v>4283</v>
      </c>
      <c r="C919" s="9"/>
      <c r="D919" s="9">
        <v>952</v>
      </c>
      <c r="E919" s="12" t="s">
        <v>8536</v>
      </c>
      <c r="F919" s="12" t="s">
        <v>44</v>
      </c>
      <c r="G919" s="12" t="s">
        <v>80</v>
      </c>
      <c r="H919" s="12" t="s">
        <v>88</v>
      </c>
      <c r="I919" s="12" t="s">
        <v>89</v>
      </c>
      <c r="J919" t="s">
        <v>4301</v>
      </c>
      <c r="K919" s="165" t="s">
        <v>7085</v>
      </c>
      <c r="N919" s="155" t="s">
        <v>5438</v>
      </c>
      <c r="O919" s="155" t="s">
        <v>5439</v>
      </c>
      <c r="Q919" s="20" t="s">
        <v>7427</v>
      </c>
      <c r="R919" s="20"/>
      <c r="S919" t="s">
        <v>91</v>
      </c>
      <c r="T919" s="9">
        <v>0</v>
      </c>
      <c r="U919" t="s">
        <v>8434</v>
      </c>
      <c r="V919" t="s">
        <v>8439</v>
      </c>
      <c r="W919" t="s">
        <v>92</v>
      </c>
      <c r="X919" s="198" t="s">
        <v>80</v>
      </c>
    </row>
    <row r="920" spans="1:26" x14ac:dyDescent="0.35">
      <c r="A920" t="s">
        <v>9107</v>
      </c>
      <c r="B920" t="s">
        <v>4283</v>
      </c>
      <c r="C920" s="9"/>
      <c r="D920" s="9">
        <v>953</v>
      </c>
      <c r="E920" s="12" t="s">
        <v>8536</v>
      </c>
      <c r="F920" s="12" t="s">
        <v>44</v>
      </c>
      <c r="G920" s="12" t="s">
        <v>80</v>
      </c>
      <c r="H920" s="12" t="s">
        <v>88</v>
      </c>
      <c r="I920" s="12" t="s">
        <v>89</v>
      </c>
      <c r="J920" t="s">
        <v>4302</v>
      </c>
      <c r="K920" s="165" t="s">
        <v>7095</v>
      </c>
      <c r="N920" s="155" t="s">
        <v>5440</v>
      </c>
      <c r="O920" s="155" t="s">
        <v>5441</v>
      </c>
      <c r="Q920" s="20" t="s">
        <v>7427</v>
      </c>
      <c r="R920" s="20"/>
      <c r="S920" t="s">
        <v>91</v>
      </c>
      <c r="T920" s="9">
        <v>0</v>
      </c>
      <c r="U920" t="s">
        <v>8434</v>
      </c>
      <c r="V920" t="s">
        <v>8439</v>
      </c>
      <c r="W920" t="s">
        <v>92</v>
      </c>
      <c r="X920" s="198" t="s">
        <v>80</v>
      </c>
    </row>
    <row r="921" spans="1:26" x14ac:dyDescent="0.35">
      <c r="A921" t="s">
        <v>9107</v>
      </c>
      <c r="B921" t="s">
        <v>4283</v>
      </c>
      <c r="C921" s="9"/>
      <c r="D921" s="9">
        <v>954</v>
      </c>
      <c r="E921" s="12" t="s">
        <v>8536</v>
      </c>
      <c r="F921" s="12" t="s">
        <v>44</v>
      </c>
      <c r="G921" s="12" t="s">
        <v>80</v>
      </c>
      <c r="H921" s="12" t="s">
        <v>88</v>
      </c>
      <c r="I921" s="12" t="s">
        <v>89</v>
      </c>
      <c r="J921" t="s">
        <v>4303</v>
      </c>
      <c r="K921" s="165" t="s">
        <v>7098</v>
      </c>
      <c r="N921" s="155" t="s">
        <v>5442</v>
      </c>
      <c r="O921" s="155" t="s">
        <v>5443</v>
      </c>
      <c r="Q921" s="20" t="s">
        <v>7427</v>
      </c>
      <c r="R921" s="20"/>
      <c r="S921" s="27" t="s">
        <v>91</v>
      </c>
      <c r="T921" s="175">
        <v>0</v>
      </c>
      <c r="U921" s="27" t="s">
        <v>8434</v>
      </c>
      <c r="V921" s="27" t="s">
        <v>8439</v>
      </c>
      <c r="W921" t="s">
        <v>92</v>
      </c>
      <c r="X921" s="198" t="s">
        <v>80</v>
      </c>
    </row>
    <row r="922" spans="1:26" x14ac:dyDescent="0.35">
      <c r="A922" t="s">
        <v>9107</v>
      </c>
      <c r="B922" t="s">
        <v>4283</v>
      </c>
      <c r="C922" s="9"/>
      <c r="D922" s="9">
        <v>955</v>
      </c>
      <c r="E922" s="12" t="s">
        <v>8536</v>
      </c>
      <c r="F922" s="12" t="s">
        <v>44</v>
      </c>
      <c r="G922" s="12" t="s">
        <v>80</v>
      </c>
      <c r="H922" s="12" t="s">
        <v>88</v>
      </c>
      <c r="I922" s="12" t="s">
        <v>89</v>
      </c>
      <c r="J922" t="s">
        <v>4304</v>
      </c>
      <c r="K922" s="165" t="s">
        <v>7097</v>
      </c>
      <c r="N922" s="155" t="s">
        <v>5444</v>
      </c>
      <c r="O922" s="155" t="s">
        <v>5445</v>
      </c>
      <c r="Q922" s="20" t="s">
        <v>7427</v>
      </c>
      <c r="R922" s="20"/>
      <c r="S922" t="s">
        <v>91</v>
      </c>
      <c r="T922" s="9">
        <v>0</v>
      </c>
      <c r="U922" t="s">
        <v>8434</v>
      </c>
      <c r="V922" t="s">
        <v>8439</v>
      </c>
      <c r="W922" t="s">
        <v>92</v>
      </c>
      <c r="X922" s="198" t="s">
        <v>80</v>
      </c>
    </row>
    <row r="923" spans="1:26" x14ac:dyDescent="0.35">
      <c r="A923" t="s">
        <v>9107</v>
      </c>
      <c r="B923" t="s">
        <v>4283</v>
      </c>
      <c r="C923" s="9"/>
      <c r="D923" s="9">
        <v>956</v>
      </c>
      <c r="E923" s="12" t="s">
        <v>8536</v>
      </c>
      <c r="F923" s="12" t="s">
        <v>44</v>
      </c>
      <c r="G923" s="12" t="s">
        <v>80</v>
      </c>
      <c r="H923" s="12" t="s">
        <v>88</v>
      </c>
      <c r="I923" s="12" t="s">
        <v>89</v>
      </c>
      <c r="J923" t="s">
        <v>4305</v>
      </c>
      <c r="K923" s="165" t="s">
        <v>7096</v>
      </c>
      <c r="N923" s="155" t="s">
        <v>5446</v>
      </c>
      <c r="O923" s="155" t="s">
        <v>5447</v>
      </c>
      <c r="Q923" s="20" t="s">
        <v>7427</v>
      </c>
      <c r="R923" s="20"/>
      <c r="S923" t="s">
        <v>91</v>
      </c>
      <c r="T923" s="9">
        <v>0</v>
      </c>
      <c r="U923" t="s">
        <v>8434</v>
      </c>
      <c r="V923" t="s">
        <v>8439</v>
      </c>
      <c r="W923" t="s">
        <v>92</v>
      </c>
      <c r="X923" s="198" t="s">
        <v>80</v>
      </c>
    </row>
    <row r="924" spans="1:26" x14ac:dyDescent="0.35">
      <c r="A924" t="s">
        <v>9107</v>
      </c>
      <c r="B924" t="s">
        <v>4283</v>
      </c>
      <c r="C924" s="9"/>
      <c r="D924" s="9">
        <v>957</v>
      </c>
      <c r="E924" s="12" t="s">
        <v>8536</v>
      </c>
      <c r="F924" s="12" t="s">
        <v>44</v>
      </c>
      <c r="G924" s="12" t="s">
        <v>80</v>
      </c>
      <c r="H924" s="12" t="s">
        <v>88</v>
      </c>
      <c r="I924" s="12" t="s">
        <v>89</v>
      </c>
      <c r="J924" t="s">
        <v>4306</v>
      </c>
      <c r="K924" s="165" t="s">
        <v>7423</v>
      </c>
      <c r="N924" s="155" t="s">
        <v>5448</v>
      </c>
      <c r="O924" s="155" t="s">
        <v>5449</v>
      </c>
      <c r="Q924" s="20" t="s">
        <v>7427</v>
      </c>
      <c r="R924" s="20"/>
      <c r="S924" t="s">
        <v>91</v>
      </c>
      <c r="T924" s="9">
        <v>0</v>
      </c>
      <c r="U924" t="s">
        <v>8434</v>
      </c>
      <c r="V924" t="s">
        <v>8439</v>
      </c>
      <c r="W924" t="s">
        <v>92</v>
      </c>
      <c r="X924" s="198" t="s">
        <v>80</v>
      </c>
      <c r="Z924" t="s">
        <v>7108</v>
      </c>
    </row>
    <row r="925" spans="1:26" x14ac:dyDescent="0.35">
      <c r="A925" t="s">
        <v>9107</v>
      </c>
      <c r="B925" t="s">
        <v>4283</v>
      </c>
      <c r="C925" s="9">
        <v>-99</v>
      </c>
      <c r="D925" s="9">
        <v>958</v>
      </c>
      <c r="E925" s="12" t="s">
        <v>8536</v>
      </c>
      <c r="F925" s="12" t="s">
        <v>44</v>
      </c>
      <c r="G925" s="12" t="s">
        <v>80</v>
      </c>
      <c r="H925" s="12" t="s">
        <v>88</v>
      </c>
      <c r="I925" s="12" t="s">
        <v>89</v>
      </c>
      <c r="J925" t="s">
        <v>4307</v>
      </c>
      <c r="K925" s="155" t="s">
        <v>7071</v>
      </c>
      <c r="N925" s="155" t="s">
        <v>5450</v>
      </c>
      <c r="O925" s="155" t="s">
        <v>5451</v>
      </c>
      <c r="Q925" s="20" t="s">
        <v>7427</v>
      </c>
      <c r="R925" s="20"/>
      <c r="S925" s="179" t="s">
        <v>7407</v>
      </c>
      <c r="T925" s="180">
        <v>0</v>
      </c>
      <c r="U925" s="179" t="s">
        <v>8434</v>
      </c>
      <c r="V925" s="179" t="s">
        <v>8439</v>
      </c>
      <c r="W925" t="s">
        <v>6301</v>
      </c>
      <c r="X925" s="198" t="s">
        <v>80</v>
      </c>
    </row>
    <row r="926" spans="1:26" x14ac:dyDescent="0.35">
      <c r="A926" t="s">
        <v>9107</v>
      </c>
      <c r="B926" t="s">
        <v>4283</v>
      </c>
      <c r="C926" s="9"/>
      <c r="D926" s="9">
        <v>959</v>
      </c>
      <c r="E926" s="12" t="s">
        <v>8536</v>
      </c>
      <c r="F926" s="12" t="s">
        <v>44</v>
      </c>
      <c r="G926" s="12" t="s">
        <v>80</v>
      </c>
      <c r="H926" s="12" t="s">
        <v>88</v>
      </c>
      <c r="I926" s="12" t="s">
        <v>89</v>
      </c>
      <c r="J926" t="s">
        <v>4308</v>
      </c>
      <c r="K926" s="155" t="s">
        <v>7072</v>
      </c>
      <c r="N926" s="155" t="s">
        <v>5452</v>
      </c>
      <c r="O926" s="155" t="s">
        <v>5453</v>
      </c>
      <c r="Q926" s="20" t="s">
        <v>7427</v>
      </c>
      <c r="R926" s="20"/>
      <c r="S926" t="s">
        <v>7407</v>
      </c>
      <c r="T926" s="9">
        <v>0</v>
      </c>
      <c r="U926" t="s">
        <v>8434</v>
      </c>
      <c r="V926" t="s">
        <v>8439</v>
      </c>
      <c r="W926" t="s">
        <v>7410</v>
      </c>
      <c r="X926" s="198" t="s">
        <v>80</v>
      </c>
    </row>
    <row r="927" spans="1:26" x14ac:dyDescent="0.35">
      <c r="A927" t="s">
        <v>9107</v>
      </c>
      <c r="B927" t="s">
        <v>4283</v>
      </c>
      <c r="C927" s="9"/>
      <c r="D927" s="9">
        <v>960</v>
      </c>
      <c r="E927" s="12" t="s">
        <v>8536</v>
      </c>
      <c r="F927" s="12" t="s">
        <v>44</v>
      </c>
      <c r="G927" s="12" t="s">
        <v>80</v>
      </c>
      <c r="H927" s="12" t="s">
        <v>88</v>
      </c>
      <c r="I927" s="12" t="s">
        <v>89</v>
      </c>
      <c r="J927" t="s">
        <v>4309</v>
      </c>
      <c r="K927" s="155" t="s">
        <v>7015</v>
      </c>
      <c r="N927" s="155" t="s">
        <v>5454</v>
      </c>
      <c r="O927" s="155" t="s">
        <v>5455</v>
      </c>
      <c r="Q927" s="20" t="s">
        <v>7427</v>
      </c>
      <c r="R927" s="20"/>
      <c r="S927" s="155" t="s">
        <v>7406</v>
      </c>
      <c r="T927" s="170">
        <v>0</v>
      </c>
      <c r="U927" s="155" t="s">
        <v>8434</v>
      </c>
      <c r="V927" s="155" t="s">
        <v>8439</v>
      </c>
      <c r="W927" t="s">
        <v>6320</v>
      </c>
      <c r="X927" s="198" t="s">
        <v>80</v>
      </c>
    </row>
    <row r="928" spans="1:26" x14ac:dyDescent="0.35">
      <c r="A928" t="s">
        <v>9107</v>
      </c>
      <c r="B928" t="s">
        <v>4283</v>
      </c>
      <c r="C928" s="9"/>
      <c r="D928" s="9">
        <v>961</v>
      </c>
      <c r="E928" s="12" t="s">
        <v>8536</v>
      </c>
      <c r="F928" s="12" t="s">
        <v>44</v>
      </c>
      <c r="G928" s="12" t="s">
        <v>80</v>
      </c>
      <c r="H928" s="12" t="s">
        <v>88</v>
      </c>
      <c r="I928" s="12" t="s">
        <v>89</v>
      </c>
      <c r="J928" t="s">
        <v>8621</v>
      </c>
      <c r="K928" s="155" t="s">
        <v>7045</v>
      </c>
      <c r="N928" s="155" t="s">
        <v>5456</v>
      </c>
      <c r="O928" s="155" t="s">
        <v>5457</v>
      </c>
      <c r="Q928" s="20" t="s">
        <v>7427</v>
      </c>
      <c r="R928" s="20"/>
      <c r="S928" s="155" t="s">
        <v>7406</v>
      </c>
      <c r="T928" s="170">
        <v>0</v>
      </c>
      <c r="U928" s="155" t="s">
        <v>8434</v>
      </c>
      <c r="V928" s="155" t="s">
        <v>8439</v>
      </c>
      <c r="W928" t="s">
        <v>6321</v>
      </c>
      <c r="X928" s="198" t="s">
        <v>80</v>
      </c>
    </row>
    <row r="929" spans="1:24" x14ac:dyDescent="0.35">
      <c r="A929" t="s">
        <v>9107</v>
      </c>
      <c r="B929" t="s">
        <v>4283</v>
      </c>
      <c r="C929" s="9"/>
      <c r="D929" s="9">
        <v>962</v>
      </c>
      <c r="E929" s="12" t="s">
        <v>8536</v>
      </c>
      <c r="F929" s="12" t="s">
        <v>44</v>
      </c>
      <c r="G929" s="12" t="s">
        <v>80</v>
      </c>
      <c r="H929" s="12" t="s">
        <v>88</v>
      </c>
      <c r="I929" s="12" t="s">
        <v>89</v>
      </c>
      <c r="J929" t="s">
        <v>4311</v>
      </c>
      <c r="K929" s="155" t="s">
        <v>7070</v>
      </c>
      <c r="N929" s="155" t="s">
        <v>5458</v>
      </c>
      <c r="O929" s="155" t="s">
        <v>5459</v>
      </c>
      <c r="Q929" s="20" t="s">
        <v>7427</v>
      </c>
      <c r="R929" s="20"/>
      <c r="S929" s="155" t="s">
        <v>7406</v>
      </c>
      <c r="T929" s="170">
        <v>0</v>
      </c>
      <c r="U929" s="155" t="s">
        <v>8434</v>
      </c>
      <c r="V929" s="155" t="s">
        <v>8439</v>
      </c>
      <c r="W929" t="s">
        <v>6322</v>
      </c>
      <c r="X929" s="198" t="s">
        <v>80</v>
      </c>
    </row>
    <row r="930" spans="1:24" x14ac:dyDescent="0.35">
      <c r="A930" t="s">
        <v>9107</v>
      </c>
      <c r="B930" t="s">
        <v>4283</v>
      </c>
      <c r="C930" s="9"/>
      <c r="D930" s="9">
        <v>963</v>
      </c>
      <c r="E930" s="12" t="s">
        <v>8536</v>
      </c>
      <c r="F930" s="12" t="s">
        <v>44</v>
      </c>
      <c r="G930" s="12" t="s">
        <v>80</v>
      </c>
      <c r="H930" s="12" t="s">
        <v>88</v>
      </c>
      <c r="I930" s="12" t="s">
        <v>89</v>
      </c>
      <c r="J930" t="s">
        <v>4312</v>
      </c>
      <c r="K930" s="155" t="s">
        <v>7114</v>
      </c>
      <c r="N930" s="155" t="s">
        <v>5460</v>
      </c>
      <c r="O930" s="155" t="s">
        <v>5461</v>
      </c>
      <c r="Q930" s="20" t="s">
        <v>7427</v>
      </c>
      <c r="R930" s="20"/>
      <c r="S930" s="155" t="s">
        <v>7406</v>
      </c>
      <c r="T930" s="170">
        <v>0</v>
      </c>
      <c r="U930" s="155" t="s">
        <v>8434</v>
      </c>
      <c r="V930" s="155" t="s">
        <v>8439</v>
      </c>
      <c r="W930" t="s">
        <v>6303</v>
      </c>
      <c r="X930" s="198" t="s">
        <v>80</v>
      </c>
    </row>
    <row r="931" spans="1:24" x14ac:dyDescent="0.35">
      <c r="A931" t="s">
        <v>9107</v>
      </c>
      <c r="B931" t="s">
        <v>4283</v>
      </c>
      <c r="C931" s="9"/>
      <c r="D931" s="9">
        <v>964</v>
      </c>
      <c r="E931" s="12" t="s">
        <v>8536</v>
      </c>
      <c r="F931" s="12" t="s">
        <v>44</v>
      </c>
      <c r="G931" s="12" t="s">
        <v>80</v>
      </c>
      <c r="H931" s="12" t="s">
        <v>88</v>
      </c>
      <c r="I931" s="12" t="s">
        <v>89</v>
      </c>
      <c r="J931" t="s">
        <v>4313</v>
      </c>
      <c r="K931" s="155" t="s">
        <v>6893</v>
      </c>
      <c r="N931" s="155" t="s">
        <v>5462</v>
      </c>
      <c r="O931" s="155" t="s">
        <v>5463</v>
      </c>
      <c r="Q931" s="20" t="s">
        <v>7427</v>
      </c>
      <c r="R931" s="20"/>
      <c r="S931" s="155" t="s">
        <v>7406</v>
      </c>
      <c r="T931" s="170">
        <v>0</v>
      </c>
      <c r="U931" s="155" t="s">
        <v>8434</v>
      </c>
      <c r="V931" s="155" t="s">
        <v>8439</v>
      </c>
      <c r="W931" t="s">
        <v>6303</v>
      </c>
      <c r="X931" s="198" t="s">
        <v>80</v>
      </c>
    </row>
    <row r="932" spans="1:24" x14ac:dyDescent="0.35">
      <c r="A932" t="s">
        <v>9107</v>
      </c>
      <c r="B932" t="s">
        <v>4283</v>
      </c>
      <c r="C932" s="9"/>
      <c r="D932" s="9">
        <v>965</v>
      </c>
      <c r="E932" s="12" t="s">
        <v>8536</v>
      </c>
      <c r="F932" s="12" t="s">
        <v>44</v>
      </c>
      <c r="G932" s="12" t="s">
        <v>80</v>
      </c>
      <c r="H932" s="12" t="s">
        <v>88</v>
      </c>
      <c r="I932" s="12" t="s">
        <v>89</v>
      </c>
      <c r="J932" t="s">
        <v>4314</v>
      </c>
      <c r="K932" s="155" t="s">
        <v>7073</v>
      </c>
      <c r="N932" s="155" t="s">
        <v>5464</v>
      </c>
      <c r="O932" s="155" t="s">
        <v>5465</v>
      </c>
      <c r="Q932" s="20" t="s">
        <v>7427</v>
      </c>
      <c r="R932" s="20"/>
      <c r="S932" s="155" t="s">
        <v>7406</v>
      </c>
      <c r="T932" s="170">
        <v>0</v>
      </c>
      <c r="U932" s="155" t="s">
        <v>8434</v>
      </c>
      <c r="V932" s="155" t="s">
        <v>8439</v>
      </c>
      <c r="W932" t="s">
        <v>6323</v>
      </c>
      <c r="X932" s="198" t="s">
        <v>80</v>
      </c>
    </row>
    <row r="933" spans="1:24" x14ac:dyDescent="0.35">
      <c r="A933" t="s">
        <v>9107</v>
      </c>
      <c r="B933" t="s">
        <v>4283</v>
      </c>
      <c r="C933" s="9"/>
      <c r="D933" s="9">
        <v>966</v>
      </c>
      <c r="E933" s="12" t="s">
        <v>8536</v>
      </c>
      <c r="F933" s="12" t="s">
        <v>44</v>
      </c>
      <c r="G933" s="12" t="s">
        <v>80</v>
      </c>
      <c r="H933" s="12" t="s">
        <v>88</v>
      </c>
      <c r="I933" s="12" t="s">
        <v>89</v>
      </c>
      <c r="J933" t="s">
        <v>4315</v>
      </c>
      <c r="K933" s="155" t="s">
        <v>7063</v>
      </c>
      <c r="N933" s="155" t="s">
        <v>5466</v>
      </c>
      <c r="O933" s="155" t="s">
        <v>5467</v>
      </c>
      <c r="Q933" s="20" t="s">
        <v>7427</v>
      </c>
      <c r="R933" s="20"/>
      <c r="S933" s="155" t="s">
        <v>7406</v>
      </c>
      <c r="T933" s="170">
        <v>0</v>
      </c>
      <c r="U933" s="155" t="s">
        <v>8434</v>
      </c>
      <c r="V933" s="155" t="s">
        <v>8439</v>
      </c>
      <c r="W933" t="s">
        <v>6323</v>
      </c>
      <c r="X933" s="198" t="s">
        <v>80</v>
      </c>
    </row>
    <row r="934" spans="1:24" x14ac:dyDescent="0.35">
      <c r="A934" t="s">
        <v>9107</v>
      </c>
      <c r="B934" t="s">
        <v>4283</v>
      </c>
      <c r="C934" s="9"/>
      <c r="D934" s="9">
        <v>967</v>
      </c>
      <c r="E934" s="12" t="s">
        <v>8536</v>
      </c>
      <c r="F934" s="12" t="s">
        <v>44</v>
      </c>
      <c r="G934" s="12" t="s">
        <v>80</v>
      </c>
      <c r="H934" s="12" t="s">
        <v>88</v>
      </c>
      <c r="I934" s="12" t="s">
        <v>89</v>
      </c>
      <c r="J934" t="s">
        <v>4316</v>
      </c>
      <c r="K934" s="155" t="s">
        <v>7064</v>
      </c>
      <c r="N934" s="155" t="s">
        <v>5468</v>
      </c>
      <c r="O934" s="155" t="s">
        <v>5469</v>
      </c>
      <c r="Q934" s="20" t="s">
        <v>7427</v>
      </c>
      <c r="R934" s="20"/>
      <c r="S934" s="155" t="s">
        <v>7406</v>
      </c>
      <c r="T934" s="170">
        <v>0</v>
      </c>
      <c r="U934" s="155" t="s">
        <v>8434</v>
      </c>
      <c r="V934" s="155" t="s">
        <v>8439</v>
      </c>
      <c r="W934" t="s">
        <v>6323</v>
      </c>
      <c r="X934" s="198" t="s">
        <v>80</v>
      </c>
    </row>
    <row r="935" spans="1:24" x14ac:dyDescent="0.35">
      <c r="A935" t="s">
        <v>9107</v>
      </c>
      <c r="B935" t="s">
        <v>4283</v>
      </c>
      <c r="C935" s="9"/>
      <c r="D935" s="9">
        <v>968</v>
      </c>
      <c r="E935" s="12" t="s">
        <v>8536</v>
      </c>
      <c r="F935" s="12" t="s">
        <v>44</v>
      </c>
      <c r="G935" s="12" t="s">
        <v>80</v>
      </c>
      <c r="H935" s="12" t="s">
        <v>88</v>
      </c>
      <c r="I935" s="12" t="s">
        <v>89</v>
      </c>
      <c r="J935" t="s">
        <v>4317</v>
      </c>
      <c r="K935" s="155" t="s">
        <v>7094</v>
      </c>
      <c r="N935" s="155" t="s">
        <v>5470</v>
      </c>
      <c r="O935" s="155" t="s">
        <v>5471</v>
      </c>
      <c r="Q935" s="20" t="s">
        <v>7427</v>
      </c>
      <c r="R935" s="20"/>
      <c r="S935" s="155" t="s">
        <v>7406</v>
      </c>
      <c r="T935" s="170">
        <v>0</v>
      </c>
      <c r="U935" s="155" t="s">
        <v>8434</v>
      </c>
      <c r="V935" s="155" t="s">
        <v>8439</v>
      </c>
      <c r="W935" t="s">
        <v>6323</v>
      </c>
      <c r="X935" s="198" t="s">
        <v>80</v>
      </c>
    </row>
    <row r="936" spans="1:24" x14ac:dyDescent="0.35">
      <c r="A936" t="s">
        <v>9107</v>
      </c>
      <c r="B936" t="s">
        <v>4283</v>
      </c>
      <c r="C936" s="9"/>
      <c r="D936" s="9">
        <v>969</v>
      </c>
      <c r="E936" s="12" t="s">
        <v>8536</v>
      </c>
      <c r="F936" s="12" t="s">
        <v>44</v>
      </c>
      <c r="G936" s="12" t="s">
        <v>80</v>
      </c>
      <c r="H936" s="12" t="s">
        <v>88</v>
      </c>
      <c r="I936" s="12" t="s">
        <v>89</v>
      </c>
      <c r="J936" t="s">
        <v>4318</v>
      </c>
      <c r="K936" s="155" t="s">
        <v>7116</v>
      </c>
      <c r="N936" s="155" t="s">
        <v>5472</v>
      </c>
      <c r="O936" s="155" t="s">
        <v>5473</v>
      </c>
      <c r="Q936" s="20" t="s">
        <v>7427</v>
      </c>
      <c r="R936" s="20"/>
      <c r="S936" s="155" t="s">
        <v>7406</v>
      </c>
      <c r="T936" s="170">
        <v>0</v>
      </c>
      <c r="U936" s="155" t="s">
        <v>8434</v>
      </c>
      <c r="V936" s="155" t="s">
        <v>8439</v>
      </c>
      <c r="W936" t="s">
        <v>6323</v>
      </c>
      <c r="X936" s="198" t="s">
        <v>80</v>
      </c>
    </row>
    <row r="937" spans="1:24" x14ac:dyDescent="0.35">
      <c r="A937" t="s">
        <v>9107</v>
      </c>
      <c r="B937" t="s">
        <v>4283</v>
      </c>
      <c r="C937" s="9"/>
      <c r="D937" s="9">
        <v>970</v>
      </c>
      <c r="E937" s="12" t="s">
        <v>8536</v>
      </c>
      <c r="F937" s="12" t="s">
        <v>44</v>
      </c>
      <c r="G937" s="12" t="s">
        <v>80</v>
      </c>
      <c r="H937" s="12" t="s">
        <v>88</v>
      </c>
      <c r="I937" s="12" t="s">
        <v>89</v>
      </c>
      <c r="J937" t="s">
        <v>4319</v>
      </c>
      <c r="K937" s="155" t="s">
        <v>7054</v>
      </c>
      <c r="N937" s="155" t="s">
        <v>5474</v>
      </c>
      <c r="O937" s="155" t="s">
        <v>485</v>
      </c>
      <c r="Q937" s="20" t="s">
        <v>7427</v>
      </c>
      <c r="R937" s="20"/>
      <c r="S937" s="155" t="s">
        <v>7406</v>
      </c>
      <c r="T937" s="170">
        <v>0</v>
      </c>
      <c r="U937" s="155" t="s">
        <v>8434</v>
      </c>
      <c r="V937" s="155" t="s">
        <v>8439</v>
      </c>
      <c r="W937" t="s">
        <v>6306</v>
      </c>
      <c r="X937" s="198" t="s">
        <v>80</v>
      </c>
    </row>
    <row r="938" spans="1:24" x14ac:dyDescent="0.35">
      <c r="A938" t="s">
        <v>9107</v>
      </c>
      <c r="B938" t="s">
        <v>4283</v>
      </c>
      <c r="C938" s="9"/>
      <c r="D938" s="9">
        <v>971</v>
      </c>
      <c r="E938" s="12" t="s">
        <v>8536</v>
      </c>
      <c r="F938" s="12" t="s">
        <v>44</v>
      </c>
      <c r="G938" s="12" t="s">
        <v>80</v>
      </c>
      <c r="H938" s="12" t="s">
        <v>88</v>
      </c>
      <c r="I938" s="12" t="s">
        <v>89</v>
      </c>
      <c r="J938" t="s">
        <v>4320</v>
      </c>
      <c r="K938" s="155" t="s">
        <v>7106</v>
      </c>
      <c r="N938" s="155" t="s">
        <v>5475</v>
      </c>
      <c r="O938" s="155" t="s">
        <v>5476</v>
      </c>
      <c r="Q938" s="20" t="s">
        <v>7427</v>
      </c>
      <c r="R938" s="20"/>
      <c r="S938" s="155" t="s">
        <v>7406</v>
      </c>
      <c r="T938" s="170">
        <v>0</v>
      </c>
      <c r="U938" s="155" t="s">
        <v>8434</v>
      </c>
      <c r="V938" s="155" t="s">
        <v>8439</v>
      </c>
      <c r="W938" t="s">
        <v>6306</v>
      </c>
      <c r="X938" s="198" t="s">
        <v>80</v>
      </c>
    </row>
    <row r="939" spans="1:24" x14ac:dyDescent="0.35">
      <c r="A939" t="s">
        <v>9107</v>
      </c>
      <c r="B939" t="s">
        <v>4283</v>
      </c>
      <c r="C939" s="9"/>
      <c r="D939" s="9">
        <v>972</v>
      </c>
      <c r="E939" s="12" t="s">
        <v>8536</v>
      </c>
      <c r="F939" s="12" t="s">
        <v>44</v>
      </c>
      <c r="G939" s="12" t="s">
        <v>80</v>
      </c>
      <c r="H939" s="12" t="s">
        <v>88</v>
      </c>
      <c r="I939" s="12" t="s">
        <v>89</v>
      </c>
      <c r="J939" t="s">
        <v>4321</v>
      </c>
      <c r="K939" s="155" t="s">
        <v>6883</v>
      </c>
      <c r="N939" s="155" t="s">
        <v>5477</v>
      </c>
      <c r="O939" s="155" t="s">
        <v>5478</v>
      </c>
      <c r="Q939" s="20" t="s">
        <v>7427</v>
      </c>
      <c r="R939" s="20"/>
      <c r="S939" s="155" t="s">
        <v>7406</v>
      </c>
      <c r="T939" s="170">
        <v>0</v>
      </c>
      <c r="U939" s="155" t="s">
        <v>8434</v>
      </c>
      <c r="V939" s="155" t="s">
        <v>8439</v>
      </c>
      <c r="W939" t="s">
        <v>6306</v>
      </c>
      <c r="X939" s="198" t="s">
        <v>80</v>
      </c>
    </row>
    <row r="940" spans="1:24" x14ac:dyDescent="0.35">
      <c r="A940" t="s">
        <v>9107</v>
      </c>
      <c r="B940" t="s">
        <v>4283</v>
      </c>
      <c r="C940" s="9"/>
      <c r="D940" s="9">
        <v>973</v>
      </c>
      <c r="E940" s="12" t="s">
        <v>8536</v>
      </c>
      <c r="F940" s="12" t="s">
        <v>44</v>
      </c>
      <c r="G940" s="12" t="s">
        <v>80</v>
      </c>
      <c r="H940" s="12" t="s">
        <v>88</v>
      </c>
      <c r="I940" s="12" t="s">
        <v>89</v>
      </c>
      <c r="J940" t="s">
        <v>4322</v>
      </c>
      <c r="K940" s="155" t="s">
        <v>7047</v>
      </c>
      <c r="N940" s="155" t="s">
        <v>5479</v>
      </c>
      <c r="O940" s="155" t="s">
        <v>5480</v>
      </c>
      <c r="Q940" s="20" t="s">
        <v>7427</v>
      </c>
      <c r="R940" s="20"/>
      <c r="S940" s="155" t="s">
        <v>7406</v>
      </c>
      <c r="T940" s="170">
        <v>0</v>
      </c>
      <c r="U940" s="155" t="s">
        <v>8434</v>
      </c>
      <c r="V940" s="155" t="s">
        <v>8439</v>
      </c>
      <c r="W940" t="s">
        <v>6306</v>
      </c>
      <c r="X940" s="198" t="s">
        <v>80</v>
      </c>
    </row>
    <row r="941" spans="1:24" x14ac:dyDescent="0.35">
      <c r="A941" t="s">
        <v>9107</v>
      </c>
      <c r="B941" t="s">
        <v>4283</v>
      </c>
      <c r="C941" s="9"/>
      <c r="D941" s="9">
        <v>974</v>
      </c>
      <c r="E941" s="12" t="s">
        <v>8536</v>
      </c>
      <c r="F941" s="12" t="s">
        <v>44</v>
      </c>
      <c r="G941" s="12" t="s">
        <v>80</v>
      </c>
      <c r="H941" s="12" t="s">
        <v>88</v>
      </c>
      <c r="I941" s="12" t="s">
        <v>89</v>
      </c>
      <c r="J941" t="s">
        <v>4323</v>
      </c>
      <c r="K941" s="155" t="s">
        <v>7052</v>
      </c>
      <c r="N941" s="155" t="s">
        <v>5481</v>
      </c>
      <c r="O941" s="155" t="s">
        <v>5482</v>
      </c>
      <c r="Q941" s="20" t="s">
        <v>7427</v>
      </c>
      <c r="R941" s="20"/>
      <c r="S941" s="155" t="s">
        <v>7406</v>
      </c>
      <c r="T941" s="170">
        <v>0</v>
      </c>
      <c r="U941" s="155" t="s">
        <v>8434</v>
      </c>
      <c r="V941" s="155" t="s">
        <v>8439</v>
      </c>
      <c r="W941" t="s">
        <v>6306</v>
      </c>
      <c r="X941" s="198" t="s">
        <v>80</v>
      </c>
    </row>
    <row r="942" spans="1:24" x14ac:dyDescent="0.35">
      <c r="A942" t="s">
        <v>9107</v>
      </c>
      <c r="B942" t="s">
        <v>4283</v>
      </c>
      <c r="C942" s="9"/>
      <c r="D942" s="9">
        <v>975</v>
      </c>
      <c r="E942" s="12" t="s">
        <v>8536</v>
      </c>
      <c r="F942" s="12" t="s">
        <v>44</v>
      </c>
      <c r="G942" s="12" t="s">
        <v>80</v>
      </c>
      <c r="H942" s="12" t="s">
        <v>88</v>
      </c>
      <c r="I942" s="12" t="s">
        <v>89</v>
      </c>
      <c r="J942" t="s">
        <v>4324</v>
      </c>
      <c r="K942" s="155" t="s">
        <v>7065</v>
      </c>
      <c r="N942" s="155" t="s">
        <v>5483</v>
      </c>
      <c r="O942" s="155" t="s">
        <v>5484</v>
      </c>
      <c r="Q942" s="20" t="s">
        <v>7427</v>
      </c>
      <c r="R942" s="20"/>
      <c r="S942" s="155" t="s">
        <v>7406</v>
      </c>
      <c r="T942" s="170">
        <v>0</v>
      </c>
      <c r="U942" s="155" t="s">
        <v>8434</v>
      </c>
      <c r="V942" s="155" t="s">
        <v>8439</v>
      </c>
      <c r="W942" t="s">
        <v>6324</v>
      </c>
      <c r="X942" s="198" t="s">
        <v>80</v>
      </c>
    </row>
    <row r="943" spans="1:24" x14ac:dyDescent="0.35">
      <c r="A943" t="s">
        <v>9107</v>
      </c>
      <c r="B943" t="s">
        <v>4283</v>
      </c>
      <c r="C943" s="9"/>
      <c r="D943" s="9">
        <v>976</v>
      </c>
      <c r="E943" s="12" t="s">
        <v>8536</v>
      </c>
      <c r="F943" s="12" t="s">
        <v>44</v>
      </c>
      <c r="G943" s="12" t="s">
        <v>80</v>
      </c>
      <c r="H943" s="12" t="s">
        <v>88</v>
      </c>
      <c r="I943" s="12" t="s">
        <v>89</v>
      </c>
      <c r="J943" t="s">
        <v>4325</v>
      </c>
      <c r="K943" s="165" t="s">
        <v>7081</v>
      </c>
      <c r="N943" s="155" t="s">
        <v>5485</v>
      </c>
      <c r="O943" s="155" t="s">
        <v>5486</v>
      </c>
      <c r="Q943" s="20" t="s">
        <v>7427</v>
      </c>
      <c r="R943" s="20"/>
      <c r="S943" s="155" t="s">
        <v>7406</v>
      </c>
      <c r="T943" s="170">
        <v>0</v>
      </c>
      <c r="U943" s="155" t="s">
        <v>8434</v>
      </c>
      <c r="V943" s="155" t="s">
        <v>8439</v>
      </c>
      <c r="W943" t="s">
        <v>6325</v>
      </c>
      <c r="X943" s="198" t="s">
        <v>80</v>
      </c>
    </row>
    <row r="944" spans="1:24" x14ac:dyDescent="0.35">
      <c r="A944" t="s">
        <v>9107</v>
      </c>
      <c r="B944" t="s">
        <v>4283</v>
      </c>
      <c r="C944" s="9"/>
      <c r="D944" s="9">
        <v>977</v>
      </c>
      <c r="E944" s="12" t="s">
        <v>8536</v>
      </c>
      <c r="F944" s="12" t="s">
        <v>44</v>
      </c>
      <c r="G944" s="12" t="s">
        <v>80</v>
      </c>
      <c r="H944" s="12" t="s">
        <v>88</v>
      </c>
      <c r="I944" s="12" t="s">
        <v>89</v>
      </c>
      <c r="J944" t="s">
        <v>4326</v>
      </c>
      <c r="K944" s="155" t="s">
        <v>7016</v>
      </c>
      <c r="N944" s="155" t="s">
        <v>5487</v>
      </c>
      <c r="O944" s="155" t="s">
        <v>5488</v>
      </c>
      <c r="Q944" s="20" t="s">
        <v>7427</v>
      </c>
      <c r="R944" s="20"/>
      <c r="S944" s="155" t="s">
        <v>7406</v>
      </c>
      <c r="T944" s="170">
        <v>0</v>
      </c>
      <c r="U944" s="155" t="s">
        <v>8434</v>
      </c>
      <c r="V944" s="155" t="s">
        <v>8439</v>
      </c>
      <c r="W944" t="s">
        <v>262</v>
      </c>
      <c r="X944" s="198" t="s">
        <v>80</v>
      </c>
    </row>
    <row r="945" spans="1:26" x14ac:dyDescent="0.35">
      <c r="A945" t="s">
        <v>9107</v>
      </c>
      <c r="B945" t="s">
        <v>4283</v>
      </c>
      <c r="C945" s="9"/>
      <c r="D945" s="9">
        <v>978</v>
      </c>
      <c r="E945" s="12" t="s">
        <v>8536</v>
      </c>
      <c r="F945" s="12" t="s">
        <v>44</v>
      </c>
      <c r="G945" s="12" t="s">
        <v>80</v>
      </c>
      <c r="H945" s="12" t="s">
        <v>88</v>
      </c>
      <c r="I945" s="12" t="s">
        <v>89</v>
      </c>
      <c r="J945" t="s">
        <v>4327</v>
      </c>
      <c r="K945" s="155" t="s">
        <v>7075</v>
      </c>
      <c r="N945" s="155" t="s">
        <v>5489</v>
      </c>
      <c r="O945" s="155" t="s">
        <v>5490</v>
      </c>
      <c r="Q945" s="20" t="s">
        <v>7427</v>
      </c>
      <c r="R945" s="20"/>
      <c r="S945" s="155" t="s">
        <v>7406</v>
      </c>
      <c r="T945" s="170">
        <v>0</v>
      </c>
      <c r="U945" s="155" t="s">
        <v>8434</v>
      </c>
      <c r="V945" s="155" t="s">
        <v>8439</v>
      </c>
      <c r="W945" t="s">
        <v>262</v>
      </c>
      <c r="X945" s="198" t="s">
        <v>80</v>
      </c>
    </row>
    <row r="946" spans="1:26" x14ac:dyDescent="0.35">
      <c r="A946" t="s">
        <v>9107</v>
      </c>
      <c r="B946" t="s">
        <v>4283</v>
      </c>
      <c r="C946" s="9"/>
      <c r="D946" s="9">
        <v>979</v>
      </c>
      <c r="E946" s="12" t="s">
        <v>8536</v>
      </c>
      <c r="F946" s="12" t="s">
        <v>44</v>
      </c>
      <c r="G946" s="12" t="s">
        <v>80</v>
      </c>
      <c r="H946" s="12" t="s">
        <v>88</v>
      </c>
      <c r="I946" s="12" t="s">
        <v>89</v>
      </c>
      <c r="J946" t="s">
        <v>4328</v>
      </c>
      <c r="K946" s="155" t="s">
        <v>7059</v>
      </c>
      <c r="N946" s="155" t="s">
        <v>5491</v>
      </c>
      <c r="O946" s="155" t="s">
        <v>5492</v>
      </c>
      <c r="Q946" s="20" t="s">
        <v>7427</v>
      </c>
      <c r="R946" s="20"/>
      <c r="S946" s="155" t="s">
        <v>7406</v>
      </c>
      <c r="T946" s="170">
        <v>0</v>
      </c>
      <c r="U946" s="155" t="s">
        <v>8434</v>
      </c>
      <c r="V946" s="155" t="s">
        <v>8439</v>
      </c>
      <c r="W946" t="s">
        <v>262</v>
      </c>
      <c r="X946" s="198" t="s">
        <v>80</v>
      </c>
    </row>
    <row r="947" spans="1:26" x14ac:dyDescent="0.35">
      <c r="A947" t="s">
        <v>9107</v>
      </c>
      <c r="B947" t="s">
        <v>4283</v>
      </c>
      <c r="C947" s="9"/>
      <c r="D947" s="9">
        <v>980</v>
      </c>
      <c r="E947" s="12" t="s">
        <v>8536</v>
      </c>
      <c r="F947" s="12" t="s">
        <v>44</v>
      </c>
      <c r="G947" s="12" t="s">
        <v>80</v>
      </c>
      <c r="H947" s="12" t="s">
        <v>88</v>
      </c>
      <c r="I947" s="12" t="s">
        <v>89</v>
      </c>
      <c r="J947" t="s">
        <v>4329</v>
      </c>
      <c r="K947" s="155" t="s">
        <v>7066</v>
      </c>
      <c r="N947" s="155" t="s">
        <v>5493</v>
      </c>
      <c r="O947" s="155" t="s">
        <v>5494</v>
      </c>
      <c r="Q947" s="20" t="s">
        <v>7427</v>
      </c>
      <c r="R947" s="20"/>
      <c r="S947" s="155" t="s">
        <v>7406</v>
      </c>
      <c r="T947" s="170">
        <v>0</v>
      </c>
      <c r="U947" s="155" t="s">
        <v>8434</v>
      </c>
      <c r="V947" s="155" t="s">
        <v>8439</v>
      </c>
      <c r="W947" t="s">
        <v>262</v>
      </c>
      <c r="X947" s="198" t="s">
        <v>80</v>
      </c>
    </row>
    <row r="948" spans="1:26" x14ac:dyDescent="0.35">
      <c r="A948" t="s">
        <v>9107</v>
      </c>
      <c r="B948" t="s">
        <v>4283</v>
      </c>
      <c r="C948" s="9"/>
      <c r="D948" s="9">
        <v>981</v>
      </c>
      <c r="E948" s="12" t="s">
        <v>8536</v>
      </c>
      <c r="F948" s="12" t="s">
        <v>44</v>
      </c>
      <c r="G948" s="12" t="s">
        <v>80</v>
      </c>
      <c r="H948" s="12" t="s">
        <v>88</v>
      </c>
      <c r="I948" s="12" t="s">
        <v>89</v>
      </c>
      <c r="J948" t="s">
        <v>4330</v>
      </c>
      <c r="K948" s="155" t="s">
        <v>6871</v>
      </c>
      <c r="N948" s="155" t="s">
        <v>5495</v>
      </c>
      <c r="O948" s="155" t="s">
        <v>5496</v>
      </c>
      <c r="Q948" s="20" t="s">
        <v>7427</v>
      </c>
      <c r="R948" s="20"/>
      <c r="S948" s="155" t="s">
        <v>7406</v>
      </c>
      <c r="T948" s="170">
        <v>0</v>
      </c>
      <c r="U948" s="155" t="s">
        <v>8434</v>
      </c>
      <c r="V948" s="155" t="s">
        <v>8439</v>
      </c>
      <c r="W948" t="s">
        <v>262</v>
      </c>
      <c r="X948" s="198" t="s">
        <v>80</v>
      </c>
    </row>
    <row r="949" spans="1:26" x14ac:dyDescent="0.35">
      <c r="A949" t="s">
        <v>9107</v>
      </c>
      <c r="B949" t="s">
        <v>4283</v>
      </c>
      <c r="C949" s="9">
        <v>10</v>
      </c>
      <c r="D949" s="9">
        <v>982</v>
      </c>
      <c r="E949" s="12" t="s">
        <v>8536</v>
      </c>
      <c r="F949" s="12" t="s">
        <v>44</v>
      </c>
      <c r="G949" s="12" t="s">
        <v>80</v>
      </c>
      <c r="H949" s="12" t="s">
        <v>88</v>
      </c>
      <c r="I949" s="12" t="s">
        <v>89</v>
      </c>
      <c r="J949" s="153" t="s">
        <v>269</v>
      </c>
      <c r="K949" s="20" t="s">
        <v>7378</v>
      </c>
      <c r="L949" s="164"/>
      <c r="M949" s="158" t="s">
        <v>2267</v>
      </c>
      <c r="N949" s="153" t="s">
        <v>484</v>
      </c>
      <c r="O949" s="153" t="s">
        <v>485</v>
      </c>
      <c r="P949" s="156" t="s">
        <v>2463</v>
      </c>
      <c r="Q949" s="20" t="s">
        <v>7427</v>
      </c>
      <c r="R949" s="20"/>
      <c r="S949" s="155" t="s">
        <v>7406</v>
      </c>
      <c r="T949" s="170">
        <v>0</v>
      </c>
      <c r="U949" s="155" t="s">
        <v>8434</v>
      </c>
      <c r="V949" s="155" t="s">
        <v>8439</v>
      </c>
      <c r="W949" t="s">
        <v>262</v>
      </c>
      <c r="X949" s="198" t="s">
        <v>80</v>
      </c>
    </row>
    <row r="950" spans="1:26" x14ac:dyDescent="0.35">
      <c r="A950" t="s">
        <v>9107</v>
      </c>
      <c r="B950" t="s">
        <v>4283</v>
      </c>
      <c r="C950" s="9"/>
      <c r="D950" s="9">
        <v>983</v>
      </c>
      <c r="E950" s="12" t="s">
        <v>8536</v>
      </c>
      <c r="F950" s="12" t="s">
        <v>44</v>
      </c>
      <c r="G950" s="12" t="s">
        <v>80</v>
      </c>
      <c r="H950" s="12" t="s">
        <v>88</v>
      </c>
      <c r="I950" s="12" t="s">
        <v>89</v>
      </c>
      <c r="J950" t="s">
        <v>4331</v>
      </c>
      <c r="K950" s="155" t="s">
        <v>6897</v>
      </c>
      <c r="N950" s="155" t="s">
        <v>5497</v>
      </c>
      <c r="O950" s="155" t="s">
        <v>5498</v>
      </c>
      <c r="Q950" s="20" t="s">
        <v>7427</v>
      </c>
      <c r="R950" s="20"/>
      <c r="S950" s="155" t="s">
        <v>7406</v>
      </c>
      <c r="T950" s="170">
        <v>0</v>
      </c>
      <c r="U950" s="155" t="s">
        <v>8434</v>
      </c>
      <c r="V950" s="155" t="s">
        <v>8439</v>
      </c>
      <c r="W950" t="s">
        <v>6311</v>
      </c>
      <c r="X950" s="198" t="s">
        <v>80</v>
      </c>
    </row>
    <row r="951" spans="1:26" x14ac:dyDescent="0.35">
      <c r="A951" t="s">
        <v>9107</v>
      </c>
      <c r="B951" t="s">
        <v>4283</v>
      </c>
      <c r="C951" s="9">
        <v>6</v>
      </c>
      <c r="D951" s="9">
        <v>984</v>
      </c>
      <c r="E951" s="12" t="s">
        <v>8536</v>
      </c>
      <c r="F951" s="12" t="s">
        <v>44</v>
      </c>
      <c r="G951" s="12" t="s">
        <v>80</v>
      </c>
      <c r="H951" s="12" t="s">
        <v>88</v>
      </c>
      <c r="I951" s="12" t="s">
        <v>89</v>
      </c>
      <c r="J951" t="s">
        <v>4332</v>
      </c>
      <c r="K951" s="155" t="s">
        <v>7476</v>
      </c>
      <c r="N951" s="183" t="s">
        <v>5499</v>
      </c>
      <c r="O951" s="183" t="s">
        <v>5500</v>
      </c>
      <c r="Q951" s="177" t="s">
        <v>7427</v>
      </c>
      <c r="R951" s="177"/>
      <c r="S951" s="155" t="s">
        <v>7406</v>
      </c>
      <c r="T951" s="170">
        <v>0</v>
      </c>
      <c r="U951" s="155" t="s">
        <v>8434</v>
      </c>
      <c r="V951" s="155" t="s">
        <v>8439</v>
      </c>
      <c r="W951" t="s">
        <v>6326</v>
      </c>
      <c r="X951" s="198" t="s">
        <v>80</v>
      </c>
      <c r="Z951" s="27"/>
    </row>
    <row r="952" spans="1:26" x14ac:dyDescent="0.35">
      <c r="A952" t="s">
        <v>9107</v>
      </c>
      <c r="B952" t="s">
        <v>4283</v>
      </c>
      <c r="C952" s="9"/>
      <c r="D952" s="9">
        <v>985</v>
      </c>
      <c r="E952" s="12" t="s">
        <v>8536</v>
      </c>
      <c r="F952" s="12" t="s">
        <v>44</v>
      </c>
      <c r="G952" s="12" t="s">
        <v>80</v>
      </c>
      <c r="H952" s="12" t="s">
        <v>88</v>
      </c>
      <c r="I952" s="12" t="s">
        <v>89</v>
      </c>
      <c r="J952" t="s">
        <v>4333</v>
      </c>
      <c r="K952" s="155" t="s">
        <v>7078</v>
      </c>
      <c r="N952" s="155" t="s">
        <v>5501</v>
      </c>
      <c r="O952" s="155" t="s">
        <v>5502</v>
      </c>
      <c r="Q952" s="20" t="s">
        <v>7427</v>
      </c>
      <c r="R952" s="20"/>
      <c r="S952" s="155" t="s">
        <v>7406</v>
      </c>
      <c r="T952" s="170">
        <v>0</v>
      </c>
      <c r="U952" s="155" t="s">
        <v>8434</v>
      </c>
      <c r="V952" s="155" t="s">
        <v>8439</v>
      </c>
      <c r="W952" t="s">
        <v>262</v>
      </c>
      <c r="X952" s="198" t="s">
        <v>80</v>
      </c>
    </row>
    <row r="953" spans="1:26" x14ac:dyDescent="0.35">
      <c r="A953" t="s">
        <v>9107</v>
      </c>
      <c r="B953" t="s">
        <v>4283</v>
      </c>
      <c r="C953" s="9"/>
      <c r="D953" s="9">
        <v>986</v>
      </c>
      <c r="E953" s="12" t="s">
        <v>8536</v>
      </c>
      <c r="F953" s="12" t="s">
        <v>44</v>
      </c>
      <c r="G953" s="12" t="s">
        <v>80</v>
      </c>
      <c r="H953" s="12" t="s">
        <v>88</v>
      </c>
      <c r="I953" s="12" t="s">
        <v>89</v>
      </c>
      <c r="J953" t="s">
        <v>4334</v>
      </c>
      <c r="K953" s="165" t="s">
        <v>7083</v>
      </c>
      <c r="N953" s="155" t="s">
        <v>5503</v>
      </c>
      <c r="O953" s="155" t="s">
        <v>5504</v>
      </c>
      <c r="Q953" s="20" t="s">
        <v>7427</v>
      </c>
      <c r="R953" s="20"/>
      <c r="S953" s="155" t="s">
        <v>7406</v>
      </c>
      <c r="T953" s="170">
        <v>0</v>
      </c>
      <c r="U953" s="155" t="s">
        <v>8434</v>
      </c>
      <c r="V953" s="155" t="s">
        <v>8439</v>
      </c>
      <c r="W953" t="s">
        <v>262</v>
      </c>
      <c r="X953" s="198" t="s">
        <v>80</v>
      </c>
    </row>
    <row r="954" spans="1:26" x14ac:dyDescent="0.35">
      <c r="A954" t="s">
        <v>9107</v>
      </c>
      <c r="B954" t="s">
        <v>4283</v>
      </c>
      <c r="C954" s="9"/>
      <c r="D954" s="9">
        <v>987</v>
      </c>
      <c r="E954" s="12" t="s">
        <v>8536</v>
      </c>
      <c r="F954" s="12" t="s">
        <v>44</v>
      </c>
      <c r="G954" s="12" t="s">
        <v>80</v>
      </c>
      <c r="H954" s="12" t="s">
        <v>88</v>
      </c>
      <c r="I954" s="12" t="s">
        <v>89</v>
      </c>
      <c r="J954" t="s">
        <v>4335</v>
      </c>
      <c r="K954" s="165" t="s">
        <v>7084</v>
      </c>
      <c r="N954" s="155" t="s">
        <v>5505</v>
      </c>
      <c r="O954" s="155" t="s">
        <v>5506</v>
      </c>
      <c r="Q954" s="20" t="s">
        <v>7427</v>
      </c>
      <c r="R954" s="20"/>
      <c r="S954" s="155" t="s">
        <v>7406</v>
      </c>
      <c r="T954" s="170">
        <v>0</v>
      </c>
      <c r="U954" s="155" t="s">
        <v>8434</v>
      </c>
      <c r="V954" s="155" t="s">
        <v>8439</v>
      </c>
      <c r="W954" t="s">
        <v>262</v>
      </c>
      <c r="X954" s="198" t="s">
        <v>80</v>
      </c>
    </row>
    <row r="955" spans="1:26" x14ac:dyDescent="0.35">
      <c r="A955" t="s">
        <v>9107</v>
      </c>
      <c r="B955" t="s">
        <v>4283</v>
      </c>
      <c r="C955" s="9"/>
      <c r="D955" s="9">
        <v>988</v>
      </c>
      <c r="E955" s="12" t="s">
        <v>8536</v>
      </c>
      <c r="F955" s="12" t="s">
        <v>44</v>
      </c>
      <c r="G955" s="12" t="s">
        <v>80</v>
      </c>
      <c r="H955" s="12" t="s">
        <v>88</v>
      </c>
      <c r="I955" s="12" t="s">
        <v>89</v>
      </c>
      <c r="J955" t="s">
        <v>4336</v>
      </c>
      <c r="K955" s="155" t="s">
        <v>7086</v>
      </c>
      <c r="N955" s="155" t="s">
        <v>5507</v>
      </c>
      <c r="O955" s="155" t="s">
        <v>5508</v>
      </c>
      <c r="Q955" s="20" t="s">
        <v>7427</v>
      </c>
      <c r="R955" s="20"/>
      <c r="S955" s="155" t="s">
        <v>7406</v>
      </c>
      <c r="T955" s="170">
        <v>0</v>
      </c>
      <c r="U955" s="155" t="s">
        <v>8434</v>
      </c>
      <c r="V955" s="155" t="s">
        <v>8439</v>
      </c>
      <c r="W955" t="s">
        <v>262</v>
      </c>
      <c r="X955" s="198" t="s">
        <v>80</v>
      </c>
    </row>
    <row r="956" spans="1:26" x14ac:dyDescent="0.35">
      <c r="A956" t="s">
        <v>9107</v>
      </c>
      <c r="B956" t="s">
        <v>4283</v>
      </c>
      <c r="C956" s="9">
        <v>13</v>
      </c>
      <c r="D956" s="9">
        <v>989</v>
      </c>
      <c r="E956" s="12" t="s">
        <v>8536</v>
      </c>
      <c r="F956" s="12" t="s">
        <v>44</v>
      </c>
      <c r="G956" s="12" t="s">
        <v>80</v>
      </c>
      <c r="H956" s="12" t="s">
        <v>88</v>
      </c>
      <c r="I956" s="12" t="s">
        <v>89</v>
      </c>
      <c r="J956" s="153" t="s">
        <v>270</v>
      </c>
      <c r="K956" s="20" t="s">
        <v>7380</v>
      </c>
      <c r="L956" s="164"/>
      <c r="M956" s="153" t="s">
        <v>2269</v>
      </c>
      <c r="N956" s="153" t="s">
        <v>486</v>
      </c>
      <c r="O956" s="153" t="s">
        <v>487</v>
      </c>
      <c r="P956" s="156" t="s">
        <v>2464</v>
      </c>
      <c r="Q956" s="20" t="s">
        <v>7427</v>
      </c>
      <c r="R956" s="20"/>
      <c r="S956" s="155" t="s">
        <v>7406</v>
      </c>
      <c r="T956" s="170">
        <v>0</v>
      </c>
      <c r="U956" s="155" t="s">
        <v>8434</v>
      </c>
      <c r="V956" s="155" t="s">
        <v>8439</v>
      </c>
      <c r="W956" t="s">
        <v>262</v>
      </c>
      <c r="X956" s="198" t="s">
        <v>80</v>
      </c>
    </row>
    <row r="957" spans="1:26" x14ac:dyDescent="0.35">
      <c r="A957" t="s">
        <v>9107</v>
      </c>
      <c r="B957" t="s">
        <v>4283</v>
      </c>
      <c r="C957" s="9"/>
      <c r="D957" s="9">
        <v>990</v>
      </c>
      <c r="E957" s="12" t="s">
        <v>8536</v>
      </c>
      <c r="F957" s="12" t="s">
        <v>44</v>
      </c>
      <c r="G957" s="12" t="s">
        <v>80</v>
      </c>
      <c r="H957" s="12" t="s">
        <v>88</v>
      </c>
      <c r="I957" s="12" t="s">
        <v>89</v>
      </c>
      <c r="J957" t="s">
        <v>4337</v>
      </c>
      <c r="K957" s="155" t="s">
        <v>6900</v>
      </c>
      <c r="N957" s="173" t="s">
        <v>5509</v>
      </c>
      <c r="O957" s="173" t="s">
        <v>5510</v>
      </c>
      <c r="Q957" s="20" t="s">
        <v>7427</v>
      </c>
      <c r="R957" s="20"/>
      <c r="S957" s="155" t="s">
        <v>7406</v>
      </c>
      <c r="T957" s="170">
        <v>0</v>
      </c>
      <c r="U957" s="155" t="s">
        <v>8434</v>
      </c>
      <c r="V957" s="155" t="s">
        <v>8439</v>
      </c>
      <c r="W957" t="s">
        <v>195</v>
      </c>
      <c r="X957" s="198" t="s">
        <v>80</v>
      </c>
    </row>
    <row r="958" spans="1:26" x14ac:dyDescent="0.35">
      <c r="A958" t="s">
        <v>9107</v>
      </c>
      <c r="B958" t="s">
        <v>4283</v>
      </c>
      <c r="C958" s="9"/>
      <c r="D958" s="9">
        <v>991</v>
      </c>
      <c r="E958" s="12" t="s">
        <v>8536</v>
      </c>
      <c r="F958" s="12" t="s">
        <v>44</v>
      </c>
      <c r="G958" s="12" t="s">
        <v>80</v>
      </c>
      <c r="H958" s="12" t="s">
        <v>88</v>
      </c>
      <c r="I958" s="12" t="s">
        <v>89</v>
      </c>
      <c r="J958" t="s">
        <v>4338</v>
      </c>
      <c r="K958" s="155" t="s">
        <v>6901</v>
      </c>
      <c r="N958" s="173" t="s">
        <v>5511</v>
      </c>
      <c r="O958" s="173" t="s">
        <v>5512</v>
      </c>
      <c r="Q958" s="20" t="s">
        <v>7427</v>
      </c>
      <c r="R958" s="20"/>
      <c r="S958" s="155" t="s">
        <v>7406</v>
      </c>
      <c r="T958" s="170">
        <v>0</v>
      </c>
      <c r="U958" s="155" t="s">
        <v>8434</v>
      </c>
      <c r="V958" s="155" t="s">
        <v>8439</v>
      </c>
      <c r="W958" t="s">
        <v>195</v>
      </c>
      <c r="X958" s="198" t="s">
        <v>80</v>
      </c>
    </row>
    <row r="959" spans="1:26" x14ac:dyDescent="0.35">
      <c r="A959" t="s">
        <v>9107</v>
      </c>
      <c r="B959" t="s">
        <v>4283</v>
      </c>
      <c r="C959" s="9"/>
      <c r="D959" s="9">
        <v>992</v>
      </c>
      <c r="E959" s="12" t="s">
        <v>8536</v>
      </c>
      <c r="F959" s="12" t="s">
        <v>44</v>
      </c>
      <c r="G959" s="12" t="s">
        <v>80</v>
      </c>
      <c r="H959" s="12" t="s">
        <v>88</v>
      </c>
      <c r="I959" s="12" t="s">
        <v>89</v>
      </c>
      <c r="J959" t="s">
        <v>4339</v>
      </c>
      <c r="K959" s="155" t="s">
        <v>7053</v>
      </c>
      <c r="N959" s="155" t="s">
        <v>5513</v>
      </c>
      <c r="O959" s="155" t="s">
        <v>5514</v>
      </c>
      <c r="Q959" s="20" t="s">
        <v>7427</v>
      </c>
      <c r="R959" s="20"/>
      <c r="S959" s="155" t="s">
        <v>7406</v>
      </c>
      <c r="T959" s="170">
        <v>0</v>
      </c>
      <c r="U959" s="155" t="s">
        <v>8434</v>
      </c>
      <c r="V959" s="155" t="s">
        <v>8439</v>
      </c>
      <c r="W959" t="s">
        <v>262</v>
      </c>
      <c r="X959" s="198" t="s">
        <v>80</v>
      </c>
    </row>
    <row r="960" spans="1:26" x14ac:dyDescent="0.35">
      <c r="A960" t="s">
        <v>9107</v>
      </c>
      <c r="B960" t="s">
        <v>4283</v>
      </c>
      <c r="C960" s="9"/>
      <c r="D960" s="9">
        <v>993</v>
      </c>
      <c r="E960" s="12" t="s">
        <v>8536</v>
      </c>
      <c r="F960" s="12" t="s">
        <v>44</v>
      </c>
      <c r="G960" s="12" t="s">
        <v>80</v>
      </c>
      <c r="H960" s="12" t="s">
        <v>88</v>
      </c>
      <c r="I960" s="12" t="s">
        <v>89</v>
      </c>
      <c r="J960" t="s">
        <v>4340</v>
      </c>
      <c r="K960" s="155" t="s">
        <v>7100</v>
      </c>
      <c r="N960" s="155" t="s">
        <v>5515</v>
      </c>
      <c r="O960" s="155" t="s">
        <v>5516</v>
      </c>
      <c r="Q960" s="20" t="s">
        <v>7427</v>
      </c>
      <c r="R960" s="20"/>
      <c r="S960" s="155" t="s">
        <v>7406</v>
      </c>
      <c r="T960" s="170">
        <v>0</v>
      </c>
      <c r="U960" s="155" t="s">
        <v>8434</v>
      </c>
      <c r="V960" s="155" t="s">
        <v>8439</v>
      </c>
      <c r="W960" t="s">
        <v>262</v>
      </c>
      <c r="X960" s="198" t="s">
        <v>80</v>
      </c>
    </row>
    <row r="961" spans="1:24" x14ac:dyDescent="0.35">
      <c r="A961" t="s">
        <v>9107</v>
      </c>
      <c r="B961" t="s">
        <v>4283</v>
      </c>
      <c r="C961" s="9"/>
      <c r="D961" s="9">
        <v>994</v>
      </c>
      <c r="E961" s="12" t="s">
        <v>8536</v>
      </c>
      <c r="F961" s="12" t="s">
        <v>44</v>
      </c>
      <c r="G961" s="12" t="s">
        <v>80</v>
      </c>
      <c r="H961" s="12" t="s">
        <v>88</v>
      </c>
      <c r="I961" s="12" t="s">
        <v>89</v>
      </c>
      <c r="J961" t="s">
        <v>4341</v>
      </c>
      <c r="K961" s="155" t="s">
        <v>7076</v>
      </c>
      <c r="N961" s="155" t="s">
        <v>5517</v>
      </c>
      <c r="O961" s="155" t="s">
        <v>5518</v>
      </c>
      <c r="Q961" s="20" t="s">
        <v>7427</v>
      </c>
      <c r="R961" s="20"/>
      <c r="S961" s="155" t="s">
        <v>7406</v>
      </c>
      <c r="T961" s="170">
        <v>0</v>
      </c>
      <c r="U961" s="155" t="s">
        <v>8434</v>
      </c>
      <c r="V961" s="155" t="s">
        <v>8439</v>
      </c>
      <c r="W961" t="s">
        <v>262</v>
      </c>
      <c r="X961" s="198" t="s">
        <v>80</v>
      </c>
    </row>
    <row r="962" spans="1:24" x14ac:dyDescent="0.35">
      <c r="A962" t="s">
        <v>9107</v>
      </c>
      <c r="B962" t="s">
        <v>4283</v>
      </c>
      <c r="C962" s="9">
        <v>11</v>
      </c>
      <c r="D962" s="9">
        <v>995</v>
      </c>
      <c r="E962" s="12" t="s">
        <v>8536</v>
      </c>
      <c r="F962" s="12" t="s">
        <v>44</v>
      </c>
      <c r="G962" s="12" t="s">
        <v>80</v>
      </c>
      <c r="H962" s="12" t="s">
        <v>88</v>
      </c>
      <c r="I962" s="12" t="s">
        <v>89</v>
      </c>
      <c r="J962" s="153" t="s">
        <v>271</v>
      </c>
      <c r="K962" s="20" t="s">
        <v>7379</v>
      </c>
      <c r="L962" s="164"/>
      <c r="M962" s="153" t="s">
        <v>2268</v>
      </c>
      <c r="N962" s="153" t="s">
        <v>488</v>
      </c>
      <c r="O962" s="153" t="s">
        <v>489</v>
      </c>
      <c r="P962" s="156" t="s">
        <v>2465</v>
      </c>
      <c r="Q962" s="20" t="s">
        <v>7427</v>
      </c>
      <c r="R962" s="20"/>
      <c r="S962" s="155" t="s">
        <v>7406</v>
      </c>
      <c r="T962" s="170">
        <v>0</v>
      </c>
      <c r="U962" s="155" t="s">
        <v>8434</v>
      </c>
      <c r="V962" s="155" t="s">
        <v>8439</v>
      </c>
      <c r="W962" t="s">
        <v>262</v>
      </c>
      <c r="X962" s="198" t="s">
        <v>80</v>
      </c>
    </row>
    <row r="963" spans="1:24" x14ac:dyDescent="0.35">
      <c r="A963" t="s">
        <v>9107</v>
      </c>
      <c r="B963" t="s">
        <v>4283</v>
      </c>
      <c r="C963" s="9"/>
      <c r="D963" s="9">
        <v>996</v>
      </c>
      <c r="E963" s="12" t="s">
        <v>8536</v>
      </c>
      <c r="F963" s="12" t="s">
        <v>44</v>
      </c>
      <c r="G963" s="12" t="s">
        <v>80</v>
      </c>
      <c r="H963" s="12" t="s">
        <v>88</v>
      </c>
      <c r="I963" s="12" t="s">
        <v>89</v>
      </c>
      <c r="J963" t="s">
        <v>4342</v>
      </c>
      <c r="K963" s="155" t="s">
        <v>6878</v>
      </c>
      <c r="N963" s="155" t="s">
        <v>5519</v>
      </c>
      <c r="O963" s="155" t="s">
        <v>5520</v>
      </c>
      <c r="Q963" s="20" t="s">
        <v>7427</v>
      </c>
      <c r="R963" s="20"/>
      <c r="S963" s="155" t="s">
        <v>7406</v>
      </c>
      <c r="T963" s="170">
        <v>0</v>
      </c>
      <c r="U963" s="155" t="s">
        <v>8434</v>
      </c>
      <c r="V963" s="155" t="s">
        <v>8439</v>
      </c>
      <c r="W963" t="s">
        <v>262</v>
      </c>
      <c r="X963" s="198" t="s">
        <v>80</v>
      </c>
    </row>
    <row r="964" spans="1:24" x14ac:dyDescent="0.35">
      <c r="A964" t="s">
        <v>9107</v>
      </c>
      <c r="B964" t="s">
        <v>4283</v>
      </c>
      <c r="C964" s="9"/>
      <c r="D964" s="9">
        <v>997</v>
      </c>
      <c r="E964" s="12" t="s">
        <v>8536</v>
      </c>
      <c r="F964" s="12" t="s">
        <v>44</v>
      </c>
      <c r="G964" s="12" t="s">
        <v>80</v>
      </c>
      <c r="H964" s="12" t="s">
        <v>88</v>
      </c>
      <c r="I964" s="12" t="s">
        <v>89</v>
      </c>
      <c r="J964" t="s">
        <v>4343</v>
      </c>
      <c r="K964" s="155" t="s">
        <v>7068</v>
      </c>
      <c r="N964" s="155" t="s">
        <v>5521</v>
      </c>
      <c r="O964" s="155" t="s">
        <v>5522</v>
      </c>
      <c r="Q964" s="20" t="s">
        <v>7427</v>
      </c>
      <c r="R964" s="20"/>
      <c r="S964" s="155" t="s">
        <v>7406</v>
      </c>
      <c r="T964" s="170">
        <v>0</v>
      </c>
      <c r="U964" s="155" t="s">
        <v>8434</v>
      </c>
      <c r="V964" s="155" t="s">
        <v>8439</v>
      </c>
      <c r="W964" t="s">
        <v>262</v>
      </c>
      <c r="X964" s="198" t="s">
        <v>80</v>
      </c>
    </row>
    <row r="965" spans="1:24" x14ac:dyDescent="0.35">
      <c r="A965" t="s">
        <v>9107</v>
      </c>
      <c r="B965" t="s">
        <v>4283</v>
      </c>
      <c r="C965" s="9"/>
      <c r="D965" s="9">
        <v>998</v>
      </c>
      <c r="E965" s="12" t="s">
        <v>8536</v>
      </c>
      <c r="F965" s="12" t="s">
        <v>44</v>
      </c>
      <c r="G965" s="12" t="s">
        <v>80</v>
      </c>
      <c r="H965" s="12" t="s">
        <v>88</v>
      </c>
      <c r="I965" s="12" t="s">
        <v>89</v>
      </c>
      <c r="J965" t="s">
        <v>4344</v>
      </c>
      <c r="K965" s="155" t="s">
        <v>7118</v>
      </c>
      <c r="N965" s="155" t="s">
        <v>5523</v>
      </c>
      <c r="O965" s="155" t="s">
        <v>5524</v>
      </c>
      <c r="Q965" s="20" t="s">
        <v>7427</v>
      </c>
      <c r="R965" s="20"/>
      <c r="S965" s="155" t="s">
        <v>7406</v>
      </c>
      <c r="T965" s="170">
        <v>0</v>
      </c>
      <c r="U965" s="155" t="s">
        <v>8434</v>
      </c>
      <c r="V965" s="155" t="s">
        <v>8439</v>
      </c>
      <c r="W965" t="s">
        <v>262</v>
      </c>
      <c r="X965" s="198" t="s">
        <v>80</v>
      </c>
    </row>
    <row r="966" spans="1:24" x14ac:dyDescent="0.35">
      <c r="A966" t="s">
        <v>9107</v>
      </c>
      <c r="B966" t="s">
        <v>4283</v>
      </c>
      <c r="C966" s="9"/>
      <c r="D966" s="9">
        <v>999</v>
      </c>
      <c r="E966" s="12" t="s">
        <v>8536</v>
      </c>
      <c r="F966" s="12" t="s">
        <v>44</v>
      </c>
      <c r="G966" s="12" t="s">
        <v>80</v>
      </c>
      <c r="H966" s="12" t="s">
        <v>88</v>
      </c>
      <c r="I966" s="12" t="s">
        <v>89</v>
      </c>
      <c r="J966" t="s">
        <v>1875</v>
      </c>
      <c r="K966" s="155" t="s">
        <v>7122</v>
      </c>
      <c r="N966" s="155" t="s">
        <v>5525</v>
      </c>
      <c r="O966" s="155" t="s">
        <v>5526</v>
      </c>
      <c r="Q966" s="20" t="s">
        <v>7427</v>
      </c>
      <c r="R966" s="20"/>
      <c r="S966" s="155" t="s">
        <v>7406</v>
      </c>
      <c r="T966" s="170">
        <v>0</v>
      </c>
      <c r="U966" s="155" t="s">
        <v>8434</v>
      </c>
      <c r="V966" s="155" t="s">
        <v>8439</v>
      </c>
      <c r="W966" t="s">
        <v>262</v>
      </c>
      <c r="X966" s="198" t="s">
        <v>80</v>
      </c>
    </row>
    <row r="967" spans="1:24" x14ac:dyDescent="0.35">
      <c r="A967" t="s">
        <v>9107</v>
      </c>
      <c r="B967" t="s">
        <v>4283</v>
      </c>
      <c r="C967" s="9"/>
      <c r="D967" s="9">
        <v>1000</v>
      </c>
      <c r="E967" s="12" t="s">
        <v>8536</v>
      </c>
      <c r="F967" s="12" t="s">
        <v>44</v>
      </c>
      <c r="G967" s="12" t="s">
        <v>80</v>
      </c>
      <c r="H967" s="12" t="s">
        <v>88</v>
      </c>
      <c r="I967" s="12" t="s">
        <v>89</v>
      </c>
      <c r="J967" t="s">
        <v>4345</v>
      </c>
      <c r="K967" s="155" t="s">
        <v>7121</v>
      </c>
      <c r="N967" s="155" t="s">
        <v>5527</v>
      </c>
      <c r="O967" s="155" t="s">
        <v>5528</v>
      </c>
      <c r="Q967" s="20" t="s">
        <v>7427</v>
      </c>
      <c r="R967" s="20"/>
      <c r="S967" s="155" t="s">
        <v>7406</v>
      </c>
      <c r="T967" s="170">
        <v>0</v>
      </c>
      <c r="U967" s="155" t="s">
        <v>8434</v>
      </c>
      <c r="V967" s="155" t="s">
        <v>8439</v>
      </c>
      <c r="W967" t="s">
        <v>262</v>
      </c>
      <c r="X967" s="198" t="s">
        <v>80</v>
      </c>
    </row>
    <row r="968" spans="1:24" x14ac:dyDescent="0.35">
      <c r="A968" t="s">
        <v>9107</v>
      </c>
      <c r="B968" t="s">
        <v>4283</v>
      </c>
      <c r="C968" s="9"/>
      <c r="D968" s="9">
        <v>1001</v>
      </c>
      <c r="E968" s="12" t="s">
        <v>8536</v>
      </c>
      <c r="F968" s="12" t="s">
        <v>44</v>
      </c>
      <c r="G968" s="12" t="s">
        <v>80</v>
      </c>
      <c r="H968" s="12" t="s">
        <v>88</v>
      </c>
      <c r="I968" s="12" t="s">
        <v>89</v>
      </c>
      <c r="J968" t="s">
        <v>4346</v>
      </c>
      <c r="K968" s="155" t="s">
        <v>7079</v>
      </c>
      <c r="N968" s="155" t="s">
        <v>5529</v>
      </c>
      <c r="O968" s="155" t="s">
        <v>5530</v>
      </c>
      <c r="Q968" s="20" t="s">
        <v>7427</v>
      </c>
      <c r="R968" s="20"/>
      <c r="S968" s="155" t="s">
        <v>7406</v>
      </c>
      <c r="T968" s="170">
        <v>0</v>
      </c>
      <c r="U968" s="155" t="s">
        <v>8434</v>
      </c>
      <c r="V968" s="155" t="s">
        <v>8439</v>
      </c>
      <c r="W968" t="s">
        <v>262</v>
      </c>
      <c r="X968" s="198" t="s">
        <v>80</v>
      </c>
    </row>
    <row r="969" spans="1:24" x14ac:dyDescent="0.35">
      <c r="A969" t="s">
        <v>9107</v>
      </c>
      <c r="B969" t="s">
        <v>4283</v>
      </c>
      <c r="C969" s="9"/>
      <c r="D969" s="9">
        <v>1002</v>
      </c>
      <c r="E969" s="12" t="s">
        <v>8536</v>
      </c>
      <c r="F969" s="12" t="s">
        <v>44</v>
      </c>
      <c r="G969" s="12" t="s">
        <v>80</v>
      </c>
      <c r="H969" s="12" t="s">
        <v>88</v>
      </c>
      <c r="I969" s="12" t="s">
        <v>89</v>
      </c>
      <c r="J969" t="s">
        <v>4347</v>
      </c>
      <c r="K969" s="155" t="s">
        <v>6892</v>
      </c>
      <c r="N969" s="155" t="s">
        <v>5531</v>
      </c>
      <c r="O969" s="155" t="s">
        <v>5532</v>
      </c>
      <c r="Q969" s="20" t="s">
        <v>7427</v>
      </c>
      <c r="R969" s="20"/>
      <c r="S969" s="155" t="s">
        <v>7406</v>
      </c>
      <c r="T969" s="170">
        <v>0</v>
      </c>
      <c r="U969" s="155" t="s">
        <v>8434</v>
      </c>
      <c r="V969" s="155" t="s">
        <v>8439</v>
      </c>
      <c r="W969" t="s">
        <v>262</v>
      </c>
      <c r="X969" s="198" t="s">
        <v>80</v>
      </c>
    </row>
    <row r="970" spans="1:24" x14ac:dyDescent="0.35">
      <c r="A970" t="s">
        <v>9107</v>
      </c>
      <c r="B970" t="s">
        <v>4283</v>
      </c>
      <c r="C970" s="9"/>
      <c r="D970" s="9">
        <v>1003</v>
      </c>
      <c r="E970" s="12" t="s">
        <v>8536</v>
      </c>
      <c r="F970" s="12" t="s">
        <v>44</v>
      </c>
      <c r="G970" s="12" t="s">
        <v>80</v>
      </c>
      <c r="H970" s="12" t="s">
        <v>88</v>
      </c>
      <c r="I970" s="12" t="s">
        <v>89</v>
      </c>
      <c r="J970" t="s">
        <v>4348</v>
      </c>
      <c r="K970" s="155" t="s">
        <v>6880</v>
      </c>
      <c r="N970" s="155" t="s">
        <v>5533</v>
      </c>
      <c r="O970" s="155" t="s">
        <v>5534</v>
      </c>
      <c r="Q970" s="20" t="s">
        <v>7427</v>
      </c>
      <c r="R970" s="20"/>
      <c r="S970" s="155" t="s">
        <v>7406</v>
      </c>
      <c r="T970" s="170">
        <v>0</v>
      </c>
      <c r="U970" s="155" t="s">
        <v>8434</v>
      </c>
      <c r="V970" s="155" t="s">
        <v>8439</v>
      </c>
      <c r="W970" t="s">
        <v>262</v>
      </c>
      <c r="X970" s="198" t="s">
        <v>80</v>
      </c>
    </row>
    <row r="971" spans="1:24" x14ac:dyDescent="0.35">
      <c r="A971" t="s">
        <v>9107</v>
      </c>
      <c r="B971" t="s">
        <v>4283</v>
      </c>
      <c r="C971" s="9"/>
      <c r="D971" s="9">
        <v>1004</v>
      </c>
      <c r="E971" s="12" t="s">
        <v>8536</v>
      </c>
      <c r="F971" s="12" t="s">
        <v>44</v>
      </c>
      <c r="G971" s="12" t="s">
        <v>80</v>
      </c>
      <c r="H971" s="12" t="s">
        <v>88</v>
      </c>
      <c r="I971" s="12" t="s">
        <v>89</v>
      </c>
      <c r="J971" t="s">
        <v>4349</v>
      </c>
      <c r="K971" s="155" t="s">
        <v>6881</v>
      </c>
      <c r="N971" s="155" t="s">
        <v>5535</v>
      </c>
      <c r="O971" s="155" t="s">
        <v>5536</v>
      </c>
      <c r="Q971" s="20" t="s">
        <v>7427</v>
      </c>
      <c r="R971" s="20"/>
      <c r="S971" s="155" t="s">
        <v>7406</v>
      </c>
      <c r="T971" s="170">
        <v>0</v>
      </c>
      <c r="U971" s="155" t="s">
        <v>8434</v>
      </c>
      <c r="V971" s="155" t="s">
        <v>8439</v>
      </c>
      <c r="W971" t="s">
        <v>262</v>
      </c>
      <c r="X971" s="198" t="s">
        <v>80</v>
      </c>
    </row>
    <row r="972" spans="1:24" x14ac:dyDescent="0.35">
      <c r="A972" t="s">
        <v>9107</v>
      </c>
      <c r="B972" t="s">
        <v>4283</v>
      </c>
      <c r="C972" s="9"/>
      <c r="D972" s="9">
        <v>1005</v>
      </c>
      <c r="E972" s="12" t="s">
        <v>8536</v>
      </c>
      <c r="F972" s="12" t="s">
        <v>44</v>
      </c>
      <c r="G972" s="12" t="s">
        <v>80</v>
      </c>
      <c r="H972" s="12" t="s">
        <v>88</v>
      </c>
      <c r="I972" s="12" t="s">
        <v>89</v>
      </c>
      <c r="J972" t="s">
        <v>4350</v>
      </c>
      <c r="K972" s="155" t="s">
        <v>6891</v>
      </c>
      <c r="N972" s="155" t="s">
        <v>5537</v>
      </c>
      <c r="O972" s="155" t="s">
        <v>5538</v>
      </c>
      <c r="Q972" s="20" t="s">
        <v>7427</v>
      </c>
      <c r="R972" s="20"/>
      <c r="S972" s="155" t="s">
        <v>7406</v>
      </c>
      <c r="T972" s="170">
        <v>0</v>
      </c>
      <c r="U972" s="155" t="s">
        <v>8434</v>
      </c>
      <c r="V972" s="155" t="s">
        <v>8439</v>
      </c>
      <c r="W972" t="s">
        <v>262</v>
      </c>
      <c r="X972" s="198" t="s">
        <v>80</v>
      </c>
    </row>
    <row r="973" spans="1:24" x14ac:dyDescent="0.35">
      <c r="A973" t="s">
        <v>9107</v>
      </c>
      <c r="B973" t="s">
        <v>4283</v>
      </c>
      <c r="C973" s="9"/>
      <c r="D973" s="9">
        <v>1006</v>
      </c>
      <c r="E973" s="12" t="s">
        <v>8536</v>
      </c>
      <c r="F973" s="12" t="s">
        <v>44</v>
      </c>
      <c r="G973" s="12" t="s">
        <v>80</v>
      </c>
      <c r="H973" s="12" t="s">
        <v>88</v>
      </c>
      <c r="I973" s="12" t="s">
        <v>89</v>
      </c>
      <c r="J973" t="s">
        <v>4351</v>
      </c>
      <c r="K973" s="155" t="s">
        <v>7080</v>
      </c>
      <c r="N973" s="155" t="s">
        <v>5539</v>
      </c>
      <c r="O973" s="155" t="s">
        <v>5540</v>
      </c>
      <c r="Q973" s="20" t="s">
        <v>7427</v>
      </c>
      <c r="R973" s="20"/>
      <c r="S973" s="155" t="s">
        <v>7406</v>
      </c>
      <c r="T973" s="170">
        <v>0</v>
      </c>
      <c r="U973" s="155" t="s">
        <v>8434</v>
      </c>
      <c r="V973" s="155" t="s">
        <v>8439</v>
      </c>
      <c r="W973" t="s">
        <v>262</v>
      </c>
      <c r="X973" s="198" t="s">
        <v>80</v>
      </c>
    </row>
    <row r="974" spans="1:24" x14ac:dyDescent="0.35">
      <c r="A974" t="s">
        <v>9107</v>
      </c>
      <c r="B974" t="s">
        <v>4283</v>
      </c>
      <c r="C974" s="9"/>
      <c r="D974" s="9">
        <v>1007</v>
      </c>
      <c r="E974" s="12" t="s">
        <v>8536</v>
      </c>
      <c r="F974" s="12" t="s">
        <v>44</v>
      </c>
      <c r="G974" s="12" t="s">
        <v>80</v>
      </c>
      <c r="H974" s="12" t="s">
        <v>88</v>
      </c>
      <c r="I974" s="12" t="s">
        <v>89</v>
      </c>
      <c r="J974" t="s">
        <v>4352</v>
      </c>
      <c r="K974" s="155" t="s">
        <v>7046</v>
      </c>
      <c r="N974" s="155" t="s">
        <v>5541</v>
      </c>
      <c r="O974" s="155" t="s">
        <v>5542</v>
      </c>
      <c r="Q974" s="20" t="s">
        <v>7427</v>
      </c>
      <c r="R974" s="20"/>
      <c r="S974" s="155" t="s">
        <v>7406</v>
      </c>
      <c r="T974" s="170">
        <v>0</v>
      </c>
      <c r="U974" s="155" t="s">
        <v>8434</v>
      </c>
      <c r="V974" s="155" t="s">
        <v>8439</v>
      </c>
      <c r="W974" t="s">
        <v>262</v>
      </c>
      <c r="X974" s="198" t="s">
        <v>80</v>
      </c>
    </row>
    <row r="975" spans="1:24" x14ac:dyDescent="0.35">
      <c r="A975" t="s">
        <v>9107</v>
      </c>
      <c r="B975" t="s">
        <v>4283</v>
      </c>
      <c r="C975" s="9"/>
      <c r="D975" s="9">
        <v>1008</v>
      </c>
      <c r="E975" s="12" t="s">
        <v>8536</v>
      </c>
      <c r="F975" s="12" t="s">
        <v>44</v>
      </c>
      <c r="G975" s="12" t="s">
        <v>80</v>
      </c>
      <c r="H975" s="12" t="s">
        <v>88</v>
      </c>
      <c r="I975" s="12" t="s">
        <v>89</v>
      </c>
      <c r="J975" t="s">
        <v>1876</v>
      </c>
      <c r="K975" s="155" t="s">
        <v>6885</v>
      </c>
      <c r="N975" s="155" t="s">
        <v>5543</v>
      </c>
      <c r="O975" s="155" t="s">
        <v>5544</v>
      </c>
      <c r="Q975" s="20" t="s">
        <v>7427</v>
      </c>
      <c r="R975" s="20"/>
      <c r="S975" s="155" t="s">
        <v>7406</v>
      </c>
      <c r="T975" s="170">
        <v>0</v>
      </c>
      <c r="U975" s="155" t="s">
        <v>8434</v>
      </c>
      <c r="V975" s="155" t="s">
        <v>8439</v>
      </c>
      <c r="W975" t="s">
        <v>262</v>
      </c>
      <c r="X975" s="198" t="s">
        <v>80</v>
      </c>
    </row>
    <row r="976" spans="1:24" x14ac:dyDescent="0.35">
      <c r="A976" t="s">
        <v>9107</v>
      </c>
      <c r="B976" t="s">
        <v>4283</v>
      </c>
      <c r="C976" s="9"/>
      <c r="D976" s="9">
        <v>1009</v>
      </c>
      <c r="E976" s="12" t="s">
        <v>8536</v>
      </c>
      <c r="F976" s="12" t="s">
        <v>44</v>
      </c>
      <c r="G976" s="12" t="s">
        <v>80</v>
      </c>
      <c r="H976" s="12" t="s">
        <v>88</v>
      </c>
      <c r="I976" s="12" t="s">
        <v>89</v>
      </c>
      <c r="J976" t="s">
        <v>4353</v>
      </c>
      <c r="K976" s="155" t="s">
        <v>7049</v>
      </c>
      <c r="N976" s="155" t="s">
        <v>5545</v>
      </c>
      <c r="O976" s="155" t="s">
        <v>5546</v>
      </c>
      <c r="Q976" s="20" t="s">
        <v>7427</v>
      </c>
      <c r="R976" s="20"/>
      <c r="S976" s="155" t="s">
        <v>7406</v>
      </c>
      <c r="T976" s="170">
        <v>0</v>
      </c>
      <c r="U976" s="155" t="s">
        <v>8434</v>
      </c>
      <c r="V976" s="155" t="s">
        <v>8439</v>
      </c>
      <c r="W976" t="s">
        <v>262</v>
      </c>
      <c r="X976" s="198" t="s">
        <v>80</v>
      </c>
    </row>
    <row r="977" spans="1:24" x14ac:dyDescent="0.35">
      <c r="A977" t="s">
        <v>9107</v>
      </c>
      <c r="B977" t="s">
        <v>4283</v>
      </c>
      <c r="C977" s="9"/>
      <c r="D977" s="9">
        <v>1010</v>
      </c>
      <c r="E977" s="12" t="s">
        <v>8536</v>
      </c>
      <c r="F977" s="12" t="s">
        <v>44</v>
      </c>
      <c r="G977" s="12" t="s">
        <v>80</v>
      </c>
      <c r="H977" s="12" t="s">
        <v>88</v>
      </c>
      <c r="I977" s="12" t="s">
        <v>89</v>
      </c>
      <c r="J977" t="s">
        <v>4354</v>
      </c>
      <c r="K977" s="155" t="s">
        <v>6895</v>
      </c>
      <c r="N977" s="155" t="s">
        <v>5547</v>
      </c>
      <c r="O977" s="155" t="s">
        <v>5548</v>
      </c>
      <c r="Q977" s="20" t="s">
        <v>7427</v>
      </c>
      <c r="R977" s="20"/>
      <c r="S977" s="155" t="s">
        <v>7406</v>
      </c>
      <c r="T977" s="170">
        <v>0</v>
      </c>
      <c r="U977" s="155" t="s">
        <v>8434</v>
      </c>
      <c r="V977" s="155" t="s">
        <v>8439</v>
      </c>
      <c r="W977" t="s">
        <v>262</v>
      </c>
      <c r="X977" s="198" t="s">
        <v>80</v>
      </c>
    </row>
    <row r="978" spans="1:24" x14ac:dyDescent="0.35">
      <c r="A978" t="s">
        <v>9107</v>
      </c>
      <c r="B978" t="s">
        <v>4283</v>
      </c>
      <c r="C978" s="9"/>
      <c r="D978" s="9">
        <v>1011</v>
      </c>
      <c r="E978" s="12" t="s">
        <v>8536</v>
      </c>
      <c r="F978" s="12" t="s">
        <v>44</v>
      </c>
      <c r="G978" s="12" t="s">
        <v>80</v>
      </c>
      <c r="H978" s="12" t="s">
        <v>88</v>
      </c>
      <c r="I978" s="12" t="s">
        <v>89</v>
      </c>
      <c r="J978" t="s">
        <v>4355</v>
      </c>
      <c r="K978" s="155" t="s">
        <v>6894</v>
      </c>
      <c r="N978" s="155" t="s">
        <v>5549</v>
      </c>
      <c r="O978" s="155" t="s">
        <v>5550</v>
      </c>
      <c r="Q978" s="20" t="s">
        <v>7427</v>
      </c>
      <c r="R978" s="20"/>
      <c r="S978" s="155" t="s">
        <v>7406</v>
      </c>
      <c r="T978" s="170">
        <v>0</v>
      </c>
      <c r="U978" s="155" t="s">
        <v>8434</v>
      </c>
      <c r="V978" s="155" t="s">
        <v>8439</v>
      </c>
      <c r="W978" t="s">
        <v>262</v>
      </c>
      <c r="X978" s="198" t="s">
        <v>80</v>
      </c>
    </row>
    <row r="979" spans="1:24" x14ac:dyDescent="0.35">
      <c r="A979" t="s">
        <v>9107</v>
      </c>
      <c r="B979" t="s">
        <v>4283</v>
      </c>
      <c r="C979" s="9"/>
      <c r="D979" s="9">
        <v>1012</v>
      </c>
      <c r="E979" s="12" t="s">
        <v>8536</v>
      </c>
      <c r="F979" s="12" t="s">
        <v>44</v>
      </c>
      <c r="G979" s="12" t="s">
        <v>80</v>
      </c>
      <c r="H979" s="12" t="s">
        <v>88</v>
      </c>
      <c r="I979" s="12" t="s">
        <v>89</v>
      </c>
      <c r="J979" t="s">
        <v>1874</v>
      </c>
      <c r="K979" s="155" t="s">
        <v>6890</v>
      </c>
      <c r="N979" s="155" t="s">
        <v>5551</v>
      </c>
      <c r="O979" s="155" t="s">
        <v>5552</v>
      </c>
      <c r="Q979" s="20" t="s">
        <v>7427</v>
      </c>
      <c r="R979" s="20"/>
      <c r="S979" s="155" t="s">
        <v>7406</v>
      </c>
      <c r="T979" s="170">
        <v>0</v>
      </c>
      <c r="U979" s="155" t="s">
        <v>8434</v>
      </c>
      <c r="V979" s="155" t="s">
        <v>8439</v>
      </c>
      <c r="W979" t="s">
        <v>262</v>
      </c>
      <c r="X979" s="198" t="s">
        <v>80</v>
      </c>
    </row>
    <row r="980" spans="1:24" x14ac:dyDescent="0.35">
      <c r="A980" t="s">
        <v>9107</v>
      </c>
      <c r="B980" t="s">
        <v>4283</v>
      </c>
      <c r="C980" s="9"/>
      <c r="D980" s="9">
        <v>1013</v>
      </c>
      <c r="E980" s="12" t="s">
        <v>8536</v>
      </c>
      <c r="F980" s="12" t="s">
        <v>44</v>
      </c>
      <c r="G980" s="12" t="s">
        <v>80</v>
      </c>
      <c r="H980" s="12" t="s">
        <v>88</v>
      </c>
      <c r="I980" s="12" t="s">
        <v>89</v>
      </c>
      <c r="J980" t="s">
        <v>4356</v>
      </c>
      <c r="K980" s="155" t="s">
        <v>7057</v>
      </c>
      <c r="N980" s="155" t="s">
        <v>5553</v>
      </c>
      <c r="O980" s="155" t="s">
        <v>5554</v>
      </c>
      <c r="Q980" s="20" t="s">
        <v>7427</v>
      </c>
      <c r="R980" s="20"/>
      <c r="S980" s="155" t="s">
        <v>7406</v>
      </c>
      <c r="T980" s="170">
        <v>0</v>
      </c>
      <c r="U980" s="155" t="s">
        <v>8434</v>
      </c>
      <c r="V980" s="155" t="s">
        <v>8439</v>
      </c>
      <c r="W980" t="s">
        <v>262</v>
      </c>
      <c r="X980" s="198" t="s">
        <v>80</v>
      </c>
    </row>
    <row r="981" spans="1:24" x14ac:dyDescent="0.35">
      <c r="A981" t="s">
        <v>9107</v>
      </c>
      <c r="B981" t="s">
        <v>4283</v>
      </c>
      <c r="C981" s="9"/>
      <c r="D981" s="9">
        <v>1014</v>
      </c>
      <c r="E981" s="12" t="s">
        <v>8536</v>
      </c>
      <c r="F981" s="12" t="s">
        <v>44</v>
      </c>
      <c r="G981" s="12" t="s">
        <v>80</v>
      </c>
      <c r="H981" s="12" t="s">
        <v>88</v>
      </c>
      <c r="I981" s="12" t="s">
        <v>89</v>
      </c>
      <c r="J981" t="s">
        <v>4357</v>
      </c>
      <c r="K981" s="155" t="s">
        <v>7056</v>
      </c>
      <c r="N981" s="155" t="s">
        <v>5555</v>
      </c>
      <c r="O981" s="155" t="s">
        <v>5556</v>
      </c>
      <c r="Q981" s="20" t="s">
        <v>7427</v>
      </c>
      <c r="R981" s="20"/>
      <c r="S981" s="155" t="s">
        <v>7406</v>
      </c>
      <c r="T981" s="170">
        <v>0</v>
      </c>
      <c r="U981" s="155" t="s">
        <v>8434</v>
      </c>
      <c r="V981" s="155" t="s">
        <v>8439</v>
      </c>
      <c r="W981" t="s">
        <v>262</v>
      </c>
      <c r="X981" s="198" t="s">
        <v>80</v>
      </c>
    </row>
    <row r="982" spans="1:24" x14ac:dyDescent="0.35">
      <c r="A982" t="s">
        <v>9107</v>
      </c>
      <c r="B982" t="s">
        <v>4283</v>
      </c>
      <c r="C982" s="9"/>
      <c r="D982" s="9">
        <v>1015</v>
      </c>
      <c r="E982" s="12" t="s">
        <v>8536</v>
      </c>
      <c r="F982" s="12" t="s">
        <v>44</v>
      </c>
      <c r="G982" s="12" t="s">
        <v>80</v>
      </c>
      <c r="H982" s="12" t="s">
        <v>88</v>
      </c>
      <c r="I982" s="12" t="s">
        <v>89</v>
      </c>
      <c r="J982" t="s">
        <v>4358</v>
      </c>
      <c r="K982" s="155" t="s">
        <v>7115</v>
      </c>
      <c r="N982" s="155" t="s">
        <v>5557</v>
      </c>
      <c r="O982" s="155" t="s">
        <v>5558</v>
      </c>
      <c r="Q982" s="20" t="s">
        <v>7427</v>
      </c>
      <c r="R982" s="20"/>
      <c r="S982" s="155" t="s">
        <v>7406</v>
      </c>
      <c r="T982" s="170">
        <v>0</v>
      </c>
      <c r="U982" s="155" t="s">
        <v>8434</v>
      </c>
      <c r="V982" s="155" t="s">
        <v>8439</v>
      </c>
      <c r="W982" t="s">
        <v>262</v>
      </c>
      <c r="X982" s="198" t="s">
        <v>80</v>
      </c>
    </row>
    <row r="983" spans="1:24" x14ac:dyDescent="0.35">
      <c r="A983" t="s">
        <v>9107</v>
      </c>
      <c r="B983" t="s">
        <v>4283</v>
      </c>
      <c r="C983" s="9"/>
      <c r="D983" s="9">
        <v>1016</v>
      </c>
      <c r="E983" s="12" t="s">
        <v>8536</v>
      </c>
      <c r="F983" s="12" t="s">
        <v>44</v>
      </c>
      <c r="G983" s="12" t="s">
        <v>80</v>
      </c>
      <c r="H983" s="12" t="s">
        <v>88</v>
      </c>
      <c r="I983" s="12" t="s">
        <v>89</v>
      </c>
      <c r="J983" t="s">
        <v>4359</v>
      </c>
      <c r="K983" s="155" t="s">
        <v>7055</v>
      </c>
      <c r="N983" s="155" t="s">
        <v>5559</v>
      </c>
      <c r="O983" s="155" t="s">
        <v>5560</v>
      </c>
      <c r="Q983" s="20" t="s">
        <v>7427</v>
      </c>
      <c r="R983" s="20"/>
      <c r="S983" s="155" t="s">
        <v>7406</v>
      </c>
      <c r="T983" s="170">
        <v>0</v>
      </c>
      <c r="U983" s="155" t="s">
        <v>8434</v>
      </c>
      <c r="V983" s="155" t="s">
        <v>8439</v>
      </c>
      <c r="W983" t="s">
        <v>262</v>
      </c>
      <c r="X983" s="198" t="s">
        <v>80</v>
      </c>
    </row>
    <row r="984" spans="1:24" x14ac:dyDescent="0.35">
      <c r="A984" t="s">
        <v>9107</v>
      </c>
      <c r="B984" t="s">
        <v>4283</v>
      </c>
      <c r="C984" s="9"/>
      <c r="D984" s="9">
        <v>1017</v>
      </c>
      <c r="E984" s="12" t="s">
        <v>8536</v>
      </c>
      <c r="F984" s="12" t="s">
        <v>44</v>
      </c>
      <c r="G984" s="12" t="s">
        <v>80</v>
      </c>
      <c r="H984" s="12" t="s">
        <v>88</v>
      </c>
      <c r="I984" s="12" t="s">
        <v>89</v>
      </c>
      <c r="J984" t="s">
        <v>4360</v>
      </c>
      <c r="K984" s="155" t="s">
        <v>6898</v>
      </c>
      <c r="N984" s="155" t="s">
        <v>5561</v>
      </c>
      <c r="O984" s="155" t="s">
        <v>5562</v>
      </c>
      <c r="Q984" s="20" t="s">
        <v>7427</v>
      </c>
      <c r="R984" s="20"/>
      <c r="S984" s="155" t="s">
        <v>7406</v>
      </c>
      <c r="T984" s="170">
        <v>0</v>
      </c>
      <c r="U984" s="155" t="s">
        <v>8434</v>
      </c>
      <c r="V984" s="155" t="s">
        <v>8439</v>
      </c>
      <c r="W984" t="s">
        <v>262</v>
      </c>
      <c r="X984" s="198" t="s">
        <v>80</v>
      </c>
    </row>
    <row r="985" spans="1:24" x14ac:dyDescent="0.35">
      <c r="A985" t="s">
        <v>9107</v>
      </c>
      <c r="B985" t="s">
        <v>4283</v>
      </c>
      <c r="C985" s="9"/>
      <c r="D985" s="9">
        <v>1018</v>
      </c>
      <c r="E985" s="12" t="s">
        <v>8536</v>
      </c>
      <c r="F985" s="12" t="s">
        <v>44</v>
      </c>
      <c r="G985" s="12" t="s">
        <v>80</v>
      </c>
      <c r="H985" s="12" t="s">
        <v>88</v>
      </c>
      <c r="I985" s="12" t="s">
        <v>89</v>
      </c>
      <c r="J985" t="s">
        <v>4361</v>
      </c>
      <c r="K985" s="155" t="s">
        <v>7105</v>
      </c>
      <c r="N985" s="155" t="s">
        <v>5563</v>
      </c>
      <c r="O985" s="155" t="s">
        <v>5564</v>
      </c>
      <c r="Q985" s="20" t="s">
        <v>7427</v>
      </c>
      <c r="R985" s="20"/>
      <c r="S985" s="155" t="s">
        <v>7406</v>
      </c>
      <c r="T985" s="170">
        <v>0</v>
      </c>
      <c r="U985" s="155" t="s">
        <v>8434</v>
      </c>
      <c r="V985" s="155" t="s">
        <v>8439</v>
      </c>
      <c r="W985" t="s">
        <v>262</v>
      </c>
      <c r="X985" s="198" t="s">
        <v>80</v>
      </c>
    </row>
    <row r="986" spans="1:24" x14ac:dyDescent="0.35">
      <c r="A986" t="s">
        <v>9107</v>
      </c>
      <c r="B986" t="s">
        <v>4283</v>
      </c>
      <c r="C986" s="9"/>
      <c r="D986" s="9">
        <v>1019</v>
      </c>
      <c r="E986" s="12" t="s">
        <v>8536</v>
      </c>
      <c r="F986" s="12" t="s">
        <v>44</v>
      </c>
      <c r="G986" s="12" t="s">
        <v>80</v>
      </c>
      <c r="H986" s="12" t="s">
        <v>88</v>
      </c>
      <c r="I986" s="12" t="s">
        <v>89</v>
      </c>
      <c r="J986" t="s">
        <v>4362</v>
      </c>
      <c r="K986" s="155" t="s">
        <v>7058</v>
      </c>
      <c r="N986" s="155" t="s">
        <v>5565</v>
      </c>
      <c r="O986" s="155" t="s">
        <v>5566</v>
      </c>
      <c r="Q986" s="20" t="s">
        <v>7427</v>
      </c>
      <c r="R986" s="20"/>
      <c r="S986" s="155" t="s">
        <v>7406</v>
      </c>
      <c r="T986" s="170">
        <v>0</v>
      </c>
      <c r="U986" s="155" t="s">
        <v>8434</v>
      </c>
      <c r="V986" s="155" t="s">
        <v>8439</v>
      </c>
      <c r="W986" t="s">
        <v>6327</v>
      </c>
      <c r="X986" s="198" t="s">
        <v>80</v>
      </c>
    </row>
    <row r="987" spans="1:24" x14ac:dyDescent="0.35">
      <c r="A987" t="s">
        <v>9107</v>
      </c>
      <c r="B987" t="s">
        <v>4283</v>
      </c>
      <c r="C987" s="9"/>
      <c r="D987" s="9">
        <v>1020</v>
      </c>
      <c r="E987" s="12" t="s">
        <v>8536</v>
      </c>
      <c r="F987" s="12" t="s">
        <v>44</v>
      </c>
      <c r="G987" s="12" t="s">
        <v>80</v>
      </c>
      <c r="H987" s="12" t="s">
        <v>88</v>
      </c>
      <c r="I987" s="12" t="s">
        <v>89</v>
      </c>
      <c r="J987" t="s">
        <v>4363</v>
      </c>
      <c r="K987" s="155" t="s">
        <v>7077</v>
      </c>
      <c r="N987" s="155" t="s">
        <v>5567</v>
      </c>
      <c r="O987" s="155" t="s">
        <v>5568</v>
      </c>
      <c r="Q987" s="20" t="s">
        <v>7427</v>
      </c>
      <c r="R987" s="20"/>
      <c r="S987" s="155" t="s">
        <v>7406</v>
      </c>
      <c r="T987" s="170">
        <v>0</v>
      </c>
      <c r="U987" s="155" t="s">
        <v>8434</v>
      </c>
      <c r="V987" s="155" t="s">
        <v>8439</v>
      </c>
      <c r="W987" t="s">
        <v>6327</v>
      </c>
      <c r="X987" s="198" t="s">
        <v>80</v>
      </c>
    </row>
    <row r="988" spans="1:24" x14ac:dyDescent="0.35">
      <c r="A988" t="s">
        <v>9107</v>
      </c>
      <c r="B988" t="s">
        <v>4283</v>
      </c>
      <c r="C988" s="9"/>
      <c r="D988" s="9">
        <v>1021</v>
      </c>
      <c r="E988" s="12" t="s">
        <v>8536</v>
      </c>
      <c r="F988" s="12" t="s">
        <v>44</v>
      </c>
      <c r="G988" s="12" t="s">
        <v>80</v>
      </c>
      <c r="H988" s="12" t="s">
        <v>88</v>
      </c>
      <c r="I988" s="12" t="s">
        <v>89</v>
      </c>
      <c r="J988" t="s">
        <v>4364</v>
      </c>
      <c r="K988" s="155" t="s">
        <v>7048</v>
      </c>
      <c r="N988" s="155" t="s">
        <v>5569</v>
      </c>
      <c r="O988" s="155" t="s">
        <v>5570</v>
      </c>
      <c r="Q988" s="20" t="s">
        <v>7427</v>
      </c>
      <c r="R988" s="20"/>
      <c r="S988" s="155" t="s">
        <v>7406</v>
      </c>
      <c r="T988" s="170">
        <v>0</v>
      </c>
      <c r="U988" s="155" t="s">
        <v>8434</v>
      </c>
      <c r="V988" s="155" t="s">
        <v>8439</v>
      </c>
      <c r="W988" t="s">
        <v>6327</v>
      </c>
      <c r="X988" s="198" t="s">
        <v>80</v>
      </c>
    </row>
    <row r="989" spans="1:24" x14ac:dyDescent="0.35">
      <c r="A989" t="s">
        <v>9107</v>
      </c>
      <c r="B989" t="s">
        <v>4283</v>
      </c>
      <c r="C989" s="9"/>
      <c r="D989" s="9">
        <v>1022</v>
      </c>
      <c r="E989" s="12" t="s">
        <v>8536</v>
      </c>
      <c r="F989" s="12" t="s">
        <v>44</v>
      </c>
      <c r="G989" s="12" t="s">
        <v>80</v>
      </c>
      <c r="H989" s="12" t="s">
        <v>88</v>
      </c>
      <c r="I989" s="12" t="s">
        <v>89</v>
      </c>
      <c r="J989" t="s">
        <v>4365</v>
      </c>
      <c r="K989" s="155" t="s">
        <v>7042</v>
      </c>
      <c r="N989" s="155" t="s">
        <v>5571</v>
      </c>
      <c r="O989" s="155" t="s">
        <v>5572</v>
      </c>
      <c r="Q989" s="20" t="s">
        <v>7427</v>
      </c>
      <c r="R989" s="20"/>
      <c r="S989" s="155" t="s">
        <v>7406</v>
      </c>
      <c r="T989" s="170">
        <v>0</v>
      </c>
      <c r="U989" s="155" t="s">
        <v>8434</v>
      </c>
      <c r="V989" s="155" t="s">
        <v>8439</v>
      </c>
      <c r="W989" t="s">
        <v>6327</v>
      </c>
      <c r="X989" s="198" t="s">
        <v>80</v>
      </c>
    </row>
    <row r="990" spans="1:24" x14ac:dyDescent="0.35">
      <c r="A990" t="s">
        <v>9107</v>
      </c>
      <c r="B990" t="s">
        <v>4283</v>
      </c>
      <c r="C990" s="9"/>
      <c r="D990" s="9">
        <v>1023</v>
      </c>
      <c r="E990" s="12" t="s">
        <v>8536</v>
      </c>
      <c r="F990" s="12" t="s">
        <v>44</v>
      </c>
      <c r="G990" s="12" t="s">
        <v>80</v>
      </c>
      <c r="H990" s="12" t="s">
        <v>88</v>
      </c>
      <c r="I990" s="12" t="s">
        <v>89</v>
      </c>
      <c r="J990" t="s">
        <v>4366</v>
      </c>
      <c r="K990" s="155" t="s">
        <v>7062</v>
      </c>
      <c r="N990" s="155" t="s">
        <v>5573</v>
      </c>
      <c r="O990" s="155" t="s">
        <v>5574</v>
      </c>
      <c r="Q990" s="20" t="s">
        <v>7427</v>
      </c>
      <c r="R990" s="20"/>
      <c r="S990" s="155" t="s">
        <v>7406</v>
      </c>
      <c r="T990" s="170">
        <v>0</v>
      </c>
      <c r="U990" s="155" t="s">
        <v>8434</v>
      </c>
      <c r="V990" s="155" t="s">
        <v>8439</v>
      </c>
      <c r="W990" t="s">
        <v>139</v>
      </c>
      <c r="X990" s="198" t="s">
        <v>80</v>
      </c>
    </row>
    <row r="991" spans="1:24" x14ac:dyDescent="0.35">
      <c r="A991" t="s">
        <v>9107</v>
      </c>
      <c r="B991" t="s">
        <v>4283</v>
      </c>
      <c r="C991" s="9"/>
      <c r="D991" s="9">
        <v>1024</v>
      </c>
      <c r="E991" s="12" t="s">
        <v>8536</v>
      </c>
      <c r="F991" s="12" t="s">
        <v>44</v>
      </c>
      <c r="G991" s="12" t="s">
        <v>80</v>
      </c>
      <c r="H991" s="12" t="s">
        <v>88</v>
      </c>
      <c r="I991" s="12" t="s">
        <v>89</v>
      </c>
      <c r="J991" t="s">
        <v>4284</v>
      </c>
      <c r="K991" s="155" t="s">
        <v>7061</v>
      </c>
      <c r="N991" s="155" t="s">
        <v>5575</v>
      </c>
      <c r="O991" s="181" t="s">
        <v>5576</v>
      </c>
      <c r="Q991" s="20" t="s">
        <v>7427</v>
      </c>
      <c r="R991" s="20"/>
      <c r="S991" s="155" t="s">
        <v>7406</v>
      </c>
      <c r="T991" s="170">
        <v>0</v>
      </c>
      <c r="U991" s="155" t="s">
        <v>8434</v>
      </c>
      <c r="V991" s="155" t="s">
        <v>8439</v>
      </c>
      <c r="W991" t="s">
        <v>139</v>
      </c>
      <c r="X991" s="198" t="s">
        <v>80</v>
      </c>
    </row>
    <row r="992" spans="1:24" x14ac:dyDescent="0.35">
      <c r="A992" t="s">
        <v>9107</v>
      </c>
      <c r="B992" t="s">
        <v>4283</v>
      </c>
      <c r="C992" s="9"/>
      <c r="D992" s="9">
        <v>1025</v>
      </c>
      <c r="E992" s="12" t="s">
        <v>8536</v>
      </c>
      <c r="F992" s="12" t="s">
        <v>44</v>
      </c>
      <c r="G992" s="12" t="s">
        <v>80</v>
      </c>
      <c r="H992" s="12" t="s">
        <v>88</v>
      </c>
      <c r="I992" s="12" t="s">
        <v>89</v>
      </c>
      <c r="J992" t="s">
        <v>4367</v>
      </c>
      <c r="K992" s="155" t="s">
        <v>7043</v>
      </c>
      <c r="N992" s="155" t="s">
        <v>5577</v>
      </c>
      <c r="O992" s="155" t="s">
        <v>5578</v>
      </c>
      <c r="Q992" s="20" t="s">
        <v>7427</v>
      </c>
      <c r="R992" s="20"/>
      <c r="S992" s="155" t="s">
        <v>7406</v>
      </c>
      <c r="T992" s="170">
        <v>0</v>
      </c>
      <c r="U992" s="155" t="s">
        <v>8434</v>
      </c>
      <c r="V992" s="155" t="s">
        <v>8439</v>
      </c>
      <c r="W992" t="s">
        <v>139</v>
      </c>
      <c r="X992" s="198" t="s">
        <v>80</v>
      </c>
    </row>
    <row r="993" spans="1:24" x14ac:dyDescent="0.35">
      <c r="A993" t="s">
        <v>9107</v>
      </c>
      <c r="B993" t="s">
        <v>4283</v>
      </c>
      <c r="C993" s="9"/>
      <c r="D993" s="9">
        <v>1026</v>
      </c>
      <c r="E993" s="12" t="s">
        <v>8536</v>
      </c>
      <c r="F993" s="12" t="s">
        <v>44</v>
      </c>
      <c r="G993" s="12" t="s">
        <v>80</v>
      </c>
      <c r="H993" s="12" t="s">
        <v>88</v>
      </c>
      <c r="I993" s="12" t="s">
        <v>89</v>
      </c>
      <c r="J993" t="s">
        <v>4368</v>
      </c>
      <c r="K993" s="155" t="s">
        <v>6872</v>
      </c>
      <c r="N993" s="155" t="s">
        <v>5579</v>
      </c>
      <c r="O993" s="155" t="s">
        <v>5580</v>
      </c>
      <c r="Q993" s="20" t="s">
        <v>7427</v>
      </c>
      <c r="R993" s="20"/>
      <c r="S993" s="155" t="s">
        <v>7406</v>
      </c>
      <c r="T993" s="170">
        <v>0</v>
      </c>
      <c r="U993" s="155" t="s">
        <v>8434</v>
      </c>
      <c r="V993" s="155" t="s">
        <v>8439</v>
      </c>
      <c r="W993" t="s">
        <v>266</v>
      </c>
      <c r="X993" s="198" t="s">
        <v>80</v>
      </c>
    </row>
    <row r="994" spans="1:24" x14ac:dyDescent="0.35">
      <c r="A994" t="s">
        <v>9107</v>
      </c>
      <c r="B994" t="s">
        <v>4283</v>
      </c>
      <c r="C994" s="9">
        <v>12</v>
      </c>
      <c r="D994" s="9">
        <v>1027</v>
      </c>
      <c r="E994" s="12" t="s">
        <v>8536</v>
      </c>
      <c r="F994" s="12" t="s">
        <v>44</v>
      </c>
      <c r="G994" s="12" t="s">
        <v>80</v>
      </c>
      <c r="H994" s="12" t="s">
        <v>88</v>
      </c>
      <c r="I994" s="12" t="s">
        <v>89</v>
      </c>
      <c r="J994" s="153" t="s">
        <v>272</v>
      </c>
      <c r="K994" s="153" t="s">
        <v>3360</v>
      </c>
      <c r="L994" s="164"/>
      <c r="M994" s="153" t="s">
        <v>2215</v>
      </c>
      <c r="N994" s="153" t="s">
        <v>490</v>
      </c>
      <c r="O994" s="153" t="s">
        <v>491</v>
      </c>
      <c r="P994" s="156" t="s">
        <v>2387</v>
      </c>
      <c r="Q994" s="20" t="s">
        <v>7427</v>
      </c>
      <c r="R994" s="20"/>
      <c r="S994" s="155" t="s">
        <v>7406</v>
      </c>
      <c r="T994" s="170">
        <v>0</v>
      </c>
      <c r="U994" s="155" t="s">
        <v>8434</v>
      </c>
      <c r="V994" s="155" t="s">
        <v>8439</v>
      </c>
      <c r="W994" t="s">
        <v>266</v>
      </c>
      <c r="X994" s="198" t="s">
        <v>80</v>
      </c>
    </row>
    <row r="995" spans="1:24" x14ac:dyDescent="0.35">
      <c r="A995" t="s">
        <v>9107</v>
      </c>
      <c r="B995" t="s">
        <v>4283</v>
      </c>
      <c r="C995" s="9"/>
      <c r="D995" s="9">
        <v>1028</v>
      </c>
      <c r="E995" s="12" t="s">
        <v>8536</v>
      </c>
      <c r="F995" s="12" t="s">
        <v>44</v>
      </c>
      <c r="G995" s="12" t="s">
        <v>80</v>
      </c>
      <c r="H995" s="12" t="s">
        <v>88</v>
      </c>
      <c r="I995" s="12" t="s">
        <v>89</v>
      </c>
      <c r="J995" t="s">
        <v>4369</v>
      </c>
      <c r="K995" s="155" t="s">
        <v>6888</v>
      </c>
      <c r="N995" s="155" t="s">
        <v>5581</v>
      </c>
      <c r="O995" s="155" t="s">
        <v>5582</v>
      </c>
      <c r="Q995" s="20" t="s">
        <v>7427</v>
      </c>
      <c r="R995" s="20"/>
      <c r="S995" s="155" t="s">
        <v>7406</v>
      </c>
      <c r="T995" s="170">
        <v>0</v>
      </c>
      <c r="U995" s="155" t="s">
        <v>8434</v>
      </c>
      <c r="V995" s="155" t="s">
        <v>8439</v>
      </c>
      <c r="W995" t="s">
        <v>266</v>
      </c>
      <c r="X995" s="198" t="s">
        <v>80</v>
      </c>
    </row>
    <row r="996" spans="1:24" x14ac:dyDescent="0.35">
      <c r="A996" t="s">
        <v>9107</v>
      </c>
      <c r="B996" t="s">
        <v>4283</v>
      </c>
      <c r="C996" s="9"/>
      <c r="D996" s="9">
        <v>1029</v>
      </c>
      <c r="E996" s="12" t="s">
        <v>8536</v>
      </c>
      <c r="F996" s="12" t="s">
        <v>44</v>
      </c>
      <c r="G996" s="12" t="s">
        <v>80</v>
      </c>
      <c r="H996" s="12" t="s">
        <v>88</v>
      </c>
      <c r="I996" s="12" t="s">
        <v>89</v>
      </c>
      <c r="J996" t="s">
        <v>4370</v>
      </c>
      <c r="K996" s="155" t="s">
        <v>7092</v>
      </c>
      <c r="N996" s="155" t="s">
        <v>5583</v>
      </c>
      <c r="O996" s="155" t="s">
        <v>5584</v>
      </c>
      <c r="Q996" s="20" t="s">
        <v>7427</v>
      </c>
      <c r="R996" s="20"/>
      <c r="S996" s="155" t="s">
        <v>7406</v>
      </c>
      <c r="T996" s="170">
        <v>0</v>
      </c>
      <c r="U996" s="155" t="s">
        <v>8434</v>
      </c>
      <c r="V996" s="155" t="s">
        <v>8439</v>
      </c>
      <c r="W996" t="s">
        <v>266</v>
      </c>
      <c r="X996" s="198" t="s">
        <v>80</v>
      </c>
    </row>
    <row r="997" spans="1:24" x14ac:dyDescent="0.35">
      <c r="A997" t="s">
        <v>9107</v>
      </c>
      <c r="B997" t="s">
        <v>4283</v>
      </c>
      <c r="C997" s="9"/>
      <c r="D997" s="9">
        <v>1030</v>
      </c>
      <c r="E997" s="12" t="s">
        <v>8536</v>
      </c>
      <c r="F997" s="12" t="s">
        <v>44</v>
      </c>
      <c r="G997" s="12" t="s">
        <v>80</v>
      </c>
      <c r="H997" s="12" t="s">
        <v>88</v>
      </c>
      <c r="I997" s="12" t="s">
        <v>89</v>
      </c>
      <c r="J997" t="s">
        <v>4371</v>
      </c>
      <c r="K997" s="155" t="s">
        <v>7103</v>
      </c>
      <c r="N997" s="155" t="s">
        <v>5585</v>
      </c>
      <c r="O997" s="155" t="s">
        <v>5586</v>
      </c>
      <c r="Q997" s="20" t="s">
        <v>7427</v>
      </c>
      <c r="R997" s="20"/>
      <c r="S997" s="155" t="s">
        <v>7406</v>
      </c>
      <c r="T997" s="170">
        <v>0</v>
      </c>
      <c r="U997" s="155" t="s">
        <v>8434</v>
      </c>
      <c r="V997" s="155" t="s">
        <v>8439</v>
      </c>
      <c r="W997" t="s">
        <v>266</v>
      </c>
      <c r="X997" s="198" t="s">
        <v>80</v>
      </c>
    </row>
    <row r="998" spans="1:24" x14ac:dyDescent="0.35">
      <c r="A998" t="s">
        <v>9107</v>
      </c>
      <c r="B998" t="s">
        <v>4283</v>
      </c>
      <c r="C998" s="9"/>
      <c r="D998" s="9">
        <v>1031</v>
      </c>
      <c r="E998" s="12" t="s">
        <v>8536</v>
      </c>
      <c r="F998" s="12" t="s">
        <v>44</v>
      </c>
      <c r="G998" s="12" t="s">
        <v>80</v>
      </c>
      <c r="H998" s="12" t="s">
        <v>88</v>
      </c>
      <c r="I998" s="12" t="s">
        <v>89</v>
      </c>
      <c r="J998" t="s">
        <v>1881</v>
      </c>
      <c r="K998" s="155" t="s">
        <v>7091</v>
      </c>
      <c r="N998" s="155" t="s">
        <v>5587</v>
      </c>
      <c r="O998" s="155" t="s">
        <v>5588</v>
      </c>
      <c r="Q998" s="20" t="s">
        <v>7427</v>
      </c>
      <c r="R998" s="20"/>
      <c r="S998" s="155" t="s">
        <v>7406</v>
      </c>
      <c r="T998" s="170">
        <v>0</v>
      </c>
      <c r="U998" s="155" t="s">
        <v>8434</v>
      </c>
      <c r="V998" s="155" t="s">
        <v>8439</v>
      </c>
      <c r="W998" t="s">
        <v>1871</v>
      </c>
      <c r="X998" s="198" t="s">
        <v>80</v>
      </c>
    </row>
    <row r="999" spans="1:24" x14ac:dyDescent="0.35">
      <c r="A999" t="s">
        <v>9107</v>
      </c>
      <c r="B999" t="s">
        <v>4283</v>
      </c>
      <c r="C999" s="9"/>
      <c r="D999" s="9">
        <v>1032</v>
      </c>
      <c r="E999" s="12" t="s">
        <v>8536</v>
      </c>
      <c r="F999" s="12" t="s">
        <v>44</v>
      </c>
      <c r="G999" s="12" t="s">
        <v>80</v>
      </c>
      <c r="H999" s="12" t="s">
        <v>88</v>
      </c>
      <c r="I999" s="12" t="s">
        <v>89</v>
      </c>
      <c r="J999" t="s">
        <v>4372</v>
      </c>
      <c r="K999" s="155" t="s">
        <v>7050</v>
      </c>
      <c r="N999" s="155" t="s">
        <v>5589</v>
      </c>
      <c r="O999" s="155" t="s">
        <v>5590</v>
      </c>
      <c r="Q999" s="20" t="s">
        <v>7427</v>
      </c>
      <c r="R999" s="20"/>
      <c r="S999" s="155" t="s">
        <v>7406</v>
      </c>
      <c r="T999" s="170">
        <v>0</v>
      </c>
      <c r="U999" s="155" t="s">
        <v>8434</v>
      </c>
      <c r="V999" s="155" t="s">
        <v>8439</v>
      </c>
      <c r="W999" t="s">
        <v>6328</v>
      </c>
      <c r="X999" s="198" t="s">
        <v>80</v>
      </c>
    </row>
    <row r="1000" spans="1:24" x14ac:dyDescent="0.35">
      <c r="A1000" t="s">
        <v>9107</v>
      </c>
      <c r="B1000" t="s">
        <v>4283</v>
      </c>
      <c r="C1000" s="9"/>
      <c r="D1000" s="9">
        <v>1033</v>
      </c>
      <c r="E1000" s="12" t="s">
        <v>8536</v>
      </c>
      <c r="F1000" s="12" t="s">
        <v>44</v>
      </c>
      <c r="G1000" s="12" t="s">
        <v>80</v>
      </c>
      <c r="H1000" s="12" t="s">
        <v>88</v>
      </c>
      <c r="I1000" s="12" t="s">
        <v>89</v>
      </c>
      <c r="J1000" t="s">
        <v>4373</v>
      </c>
      <c r="K1000" s="155" t="s">
        <v>7051</v>
      </c>
      <c r="N1000" s="155" t="s">
        <v>5591</v>
      </c>
      <c r="O1000" s="155" t="s">
        <v>5592</v>
      </c>
      <c r="Q1000" s="20" t="s">
        <v>7427</v>
      </c>
      <c r="R1000" s="20"/>
      <c r="S1000" s="155" t="s">
        <v>7406</v>
      </c>
      <c r="T1000" s="170">
        <v>0</v>
      </c>
      <c r="U1000" s="155" t="s">
        <v>8434</v>
      </c>
      <c r="V1000" s="155" t="s">
        <v>8439</v>
      </c>
      <c r="W1000" t="s">
        <v>6328</v>
      </c>
      <c r="X1000" s="198" t="s">
        <v>80</v>
      </c>
    </row>
    <row r="1001" spans="1:24" x14ac:dyDescent="0.35">
      <c r="A1001" t="s">
        <v>9107</v>
      </c>
      <c r="B1001" t="s">
        <v>4283</v>
      </c>
      <c r="C1001" s="9"/>
      <c r="D1001" s="9">
        <v>1034</v>
      </c>
      <c r="E1001" s="12" t="s">
        <v>8536</v>
      </c>
      <c r="F1001" s="12" t="s">
        <v>44</v>
      </c>
      <c r="G1001" s="12" t="s">
        <v>80</v>
      </c>
      <c r="H1001" s="12" t="s">
        <v>88</v>
      </c>
      <c r="I1001" s="12" t="s">
        <v>89</v>
      </c>
      <c r="J1001" t="s">
        <v>4374</v>
      </c>
      <c r="K1001" s="155" t="s">
        <v>7101</v>
      </c>
      <c r="N1001" s="155" t="s">
        <v>5593</v>
      </c>
      <c r="O1001" s="155" t="s">
        <v>5594</v>
      </c>
      <c r="Q1001" s="20" t="s">
        <v>7427</v>
      </c>
      <c r="R1001" s="20"/>
      <c r="S1001" s="155" t="s">
        <v>7406</v>
      </c>
      <c r="T1001" s="170">
        <v>0</v>
      </c>
      <c r="U1001" s="155" t="s">
        <v>8434</v>
      </c>
      <c r="V1001" s="155" t="s">
        <v>8439</v>
      </c>
      <c r="W1001" t="s">
        <v>6311</v>
      </c>
      <c r="X1001" s="198" t="s">
        <v>80</v>
      </c>
    </row>
    <row r="1002" spans="1:24" x14ac:dyDescent="0.35">
      <c r="A1002" t="s">
        <v>9107</v>
      </c>
      <c r="B1002" t="s">
        <v>4283</v>
      </c>
      <c r="C1002" s="9"/>
      <c r="D1002" s="9">
        <v>1035</v>
      </c>
      <c r="E1002" s="12" t="s">
        <v>8536</v>
      </c>
      <c r="F1002" s="12" t="s">
        <v>44</v>
      </c>
      <c r="G1002" s="12" t="s">
        <v>80</v>
      </c>
      <c r="H1002" s="12" t="s">
        <v>88</v>
      </c>
      <c r="I1002" s="12" t="s">
        <v>89</v>
      </c>
      <c r="J1002" t="s">
        <v>4375</v>
      </c>
      <c r="K1002" s="155" t="s">
        <v>6899</v>
      </c>
      <c r="N1002" s="155" t="s">
        <v>5595</v>
      </c>
      <c r="O1002" s="155" t="s">
        <v>5596</v>
      </c>
      <c r="Q1002" s="20" t="s">
        <v>7427</v>
      </c>
      <c r="R1002" s="20"/>
      <c r="S1002" s="155" t="s">
        <v>7406</v>
      </c>
      <c r="T1002" s="170">
        <v>0</v>
      </c>
      <c r="U1002" s="155" t="s">
        <v>8434</v>
      </c>
      <c r="V1002" s="155" t="s">
        <v>8439</v>
      </c>
      <c r="W1002" t="s">
        <v>6311</v>
      </c>
      <c r="X1002" s="198" t="s">
        <v>80</v>
      </c>
    </row>
    <row r="1003" spans="1:24" x14ac:dyDescent="0.35">
      <c r="A1003" t="s">
        <v>9107</v>
      </c>
      <c r="B1003" t="s">
        <v>4283</v>
      </c>
      <c r="C1003" s="9"/>
      <c r="D1003" s="9">
        <v>1036</v>
      </c>
      <c r="E1003" s="12" t="s">
        <v>8536</v>
      </c>
      <c r="F1003" s="12" t="s">
        <v>44</v>
      </c>
      <c r="G1003" s="12" t="s">
        <v>80</v>
      </c>
      <c r="H1003" s="12" t="s">
        <v>88</v>
      </c>
      <c r="I1003" s="12" t="s">
        <v>89</v>
      </c>
      <c r="J1003" t="s">
        <v>4376</v>
      </c>
      <c r="K1003" s="155" t="s">
        <v>7109</v>
      </c>
      <c r="N1003" s="155" t="s">
        <v>5597</v>
      </c>
      <c r="O1003" s="155" t="s">
        <v>5598</v>
      </c>
      <c r="Q1003" s="20" t="s">
        <v>7427</v>
      </c>
      <c r="R1003" s="20"/>
      <c r="S1003" s="155" t="s">
        <v>7406</v>
      </c>
      <c r="T1003" s="170">
        <v>0</v>
      </c>
      <c r="U1003" s="155" t="s">
        <v>8434</v>
      </c>
      <c r="V1003" s="155" t="s">
        <v>8439</v>
      </c>
      <c r="W1003" t="s">
        <v>6329</v>
      </c>
      <c r="X1003" s="198" t="s">
        <v>80</v>
      </c>
    </row>
    <row r="1004" spans="1:24" x14ac:dyDescent="0.35">
      <c r="A1004" t="s">
        <v>9107</v>
      </c>
      <c r="B1004" t="s">
        <v>4283</v>
      </c>
      <c r="C1004" s="9"/>
      <c r="D1004" s="9">
        <v>1037</v>
      </c>
      <c r="E1004" s="12" t="s">
        <v>8536</v>
      </c>
      <c r="F1004" s="12" t="s">
        <v>44</v>
      </c>
      <c r="G1004" s="12" t="s">
        <v>80</v>
      </c>
      <c r="H1004" s="12" t="s">
        <v>88</v>
      </c>
      <c r="I1004" s="12" t="s">
        <v>89</v>
      </c>
      <c r="J1004" t="s">
        <v>4377</v>
      </c>
      <c r="K1004" s="155" t="s">
        <v>7110</v>
      </c>
      <c r="N1004" s="155" t="s">
        <v>5599</v>
      </c>
      <c r="O1004" s="155" t="s">
        <v>5600</v>
      </c>
      <c r="Q1004" s="20" t="s">
        <v>7427</v>
      </c>
      <c r="R1004" s="20"/>
      <c r="S1004" s="155" t="s">
        <v>7406</v>
      </c>
      <c r="T1004" s="170">
        <v>0</v>
      </c>
      <c r="U1004" s="155" t="s">
        <v>8434</v>
      </c>
      <c r="V1004" s="155" t="s">
        <v>8439</v>
      </c>
      <c r="W1004" t="s">
        <v>6329</v>
      </c>
      <c r="X1004" s="198" t="s">
        <v>80</v>
      </c>
    </row>
    <row r="1005" spans="1:24" x14ac:dyDescent="0.35">
      <c r="A1005" t="s">
        <v>9107</v>
      </c>
      <c r="B1005" t="s">
        <v>4283</v>
      </c>
      <c r="C1005" s="9"/>
      <c r="D1005" s="9">
        <v>1038</v>
      </c>
      <c r="E1005" s="12" t="s">
        <v>8536</v>
      </c>
      <c r="F1005" s="12" t="s">
        <v>44</v>
      </c>
      <c r="G1005" s="12" t="s">
        <v>80</v>
      </c>
      <c r="H1005" s="12" t="s">
        <v>88</v>
      </c>
      <c r="I1005" s="12" t="s">
        <v>89</v>
      </c>
      <c r="J1005" t="s">
        <v>4378</v>
      </c>
      <c r="K1005" s="155" t="s">
        <v>7067</v>
      </c>
      <c r="N1005" s="155" t="s">
        <v>5601</v>
      </c>
      <c r="O1005" s="155" t="s">
        <v>5602</v>
      </c>
      <c r="Q1005" s="20" t="s">
        <v>7427</v>
      </c>
      <c r="R1005" s="20"/>
      <c r="S1005" t="s">
        <v>7406</v>
      </c>
      <c r="T1005" s="9">
        <v>0</v>
      </c>
      <c r="U1005" t="s">
        <v>8434</v>
      </c>
      <c r="V1005" t="s">
        <v>8439</v>
      </c>
      <c r="W1005" t="s">
        <v>100</v>
      </c>
      <c r="X1005" s="198" t="s">
        <v>80</v>
      </c>
    </row>
    <row r="1006" spans="1:24" x14ac:dyDescent="0.35">
      <c r="A1006" t="s">
        <v>9107</v>
      </c>
      <c r="B1006" t="s">
        <v>4283</v>
      </c>
      <c r="C1006" s="9"/>
      <c r="D1006" s="9">
        <v>1039</v>
      </c>
      <c r="E1006" s="12" t="s">
        <v>8536</v>
      </c>
      <c r="F1006" s="12" t="s">
        <v>44</v>
      </c>
      <c r="G1006" s="12" t="s">
        <v>80</v>
      </c>
      <c r="H1006" s="12" t="s">
        <v>88</v>
      </c>
      <c r="I1006" s="12" t="s">
        <v>89</v>
      </c>
      <c r="J1006" t="s">
        <v>4379</v>
      </c>
      <c r="K1006" s="155" t="s">
        <v>7074</v>
      </c>
      <c r="N1006" s="155" t="s">
        <v>5603</v>
      </c>
      <c r="O1006" s="155" t="s">
        <v>5604</v>
      </c>
      <c r="Q1006" s="20" t="s">
        <v>7427</v>
      </c>
      <c r="R1006" s="20"/>
      <c r="S1006" t="s">
        <v>7406</v>
      </c>
      <c r="T1006" s="9">
        <v>0</v>
      </c>
      <c r="U1006" t="s">
        <v>8434</v>
      </c>
      <c r="V1006" t="s">
        <v>8439</v>
      </c>
      <c r="W1006" t="s">
        <v>100</v>
      </c>
      <c r="X1006" s="198" t="s">
        <v>80</v>
      </c>
    </row>
    <row r="1007" spans="1:24" x14ac:dyDescent="0.35">
      <c r="A1007" t="s">
        <v>9107</v>
      </c>
      <c r="B1007" t="s">
        <v>4283</v>
      </c>
      <c r="C1007" s="9"/>
      <c r="D1007" s="9">
        <v>1040</v>
      </c>
      <c r="E1007" s="12" t="s">
        <v>8536</v>
      </c>
      <c r="F1007" s="12" t="s">
        <v>44</v>
      </c>
      <c r="G1007" s="12" t="s">
        <v>80</v>
      </c>
      <c r="H1007" s="12" t="s">
        <v>88</v>
      </c>
      <c r="I1007" s="12" t="s">
        <v>89</v>
      </c>
      <c r="J1007" t="s">
        <v>1872</v>
      </c>
      <c r="K1007" s="155" t="s">
        <v>7112</v>
      </c>
      <c r="N1007" s="155" t="s">
        <v>5605</v>
      </c>
      <c r="O1007" s="155" t="s">
        <v>5606</v>
      </c>
      <c r="Q1007" s="20" t="s">
        <v>7427</v>
      </c>
      <c r="R1007" s="20"/>
      <c r="S1007" t="s">
        <v>7406</v>
      </c>
      <c r="T1007" s="9">
        <v>0</v>
      </c>
      <c r="U1007" t="s">
        <v>8434</v>
      </c>
      <c r="V1007" t="s">
        <v>8439</v>
      </c>
      <c r="W1007" t="s">
        <v>100</v>
      </c>
      <c r="X1007" s="198" t="s">
        <v>80</v>
      </c>
    </row>
    <row r="1008" spans="1:24" x14ac:dyDescent="0.35">
      <c r="A1008" t="s">
        <v>9107</v>
      </c>
      <c r="B1008" t="s">
        <v>4283</v>
      </c>
      <c r="C1008" s="9"/>
      <c r="D1008" s="9">
        <v>1041</v>
      </c>
      <c r="E1008" s="12" t="s">
        <v>8536</v>
      </c>
      <c r="F1008" s="12" t="s">
        <v>44</v>
      </c>
      <c r="G1008" s="12" t="s">
        <v>80</v>
      </c>
      <c r="H1008" s="12" t="s">
        <v>88</v>
      </c>
      <c r="I1008" s="12" t="s">
        <v>89</v>
      </c>
      <c r="J1008" t="s">
        <v>4380</v>
      </c>
      <c r="K1008" s="155" t="s">
        <v>7111</v>
      </c>
      <c r="N1008" s="155" t="s">
        <v>5607</v>
      </c>
      <c r="O1008" s="155" t="s">
        <v>5608</v>
      </c>
      <c r="Q1008" s="20" t="s">
        <v>7427</v>
      </c>
      <c r="R1008" s="20"/>
      <c r="S1008" t="s">
        <v>7406</v>
      </c>
      <c r="T1008" s="9">
        <v>0</v>
      </c>
      <c r="U1008" t="s">
        <v>8434</v>
      </c>
      <c r="V1008" t="s">
        <v>8439</v>
      </c>
      <c r="W1008" t="s">
        <v>100</v>
      </c>
      <c r="X1008" s="198" t="s">
        <v>80</v>
      </c>
    </row>
    <row r="1009" spans="1:24" x14ac:dyDescent="0.35">
      <c r="A1009" t="s">
        <v>9107</v>
      </c>
      <c r="B1009" t="s">
        <v>4283</v>
      </c>
      <c r="C1009" s="9"/>
      <c r="D1009" s="9">
        <v>1042</v>
      </c>
      <c r="E1009" s="12" t="s">
        <v>8536</v>
      </c>
      <c r="F1009" s="12" t="s">
        <v>44</v>
      </c>
      <c r="G1009" s="12" t="s">
        <v>80</v>
      </c>
      <c r="H1009" s="12" t="s">
        <v>88</v>
      </c>
      <c r="I1009" s="12" t="s">
        <v>89</v>
      </c>
      <c r="J1009" t="s">
        <v>4381</v>
      </c>
      <c r="K1009" s="155" t="s">
        <v>7417</v>
      </c>
      <c r="N1009" s="155" t="s">
        <v>5609</v>
      </c>
      <c r="O1009" s="155" t="s">
        <v>5610</v>
      </c>
      <c r="Q1009" s="20" t="s">
        <v>7427</v>
      </c>
      <c r="R1009" s="20"/>
      <c r="S1009" t="s">
        <v>7406</v>
      </c>
      <c r="T1009" s="9">
        <v>0</v>
      </c>
      <c r="U1009" t="s">
        <v>8434</v>
      </c>
      <c r="V1009" t="s">
        <v>8439</v>
      </c>
      <c r="W1009" t="s">
        <v>100</v>
      </c>
      <c r="X1009" s="198" t="s">
        <v>80</v>
      </c>
    </row>
    <row r="1010" spans="1:24" x14ac:dyDescent="0.35">
      <c r="A1010" t="s">
        <v>9107</v>
      </c>
      <c r="B1010" t="s">
        <v>4283</v>
      </c>
      <c r="C1010" s="9"/>
      <c r="D1010" s="9">
        <v>1043</v>
      </c>
      <c r="E1010" s="12" t="s">
        <v>8536</v>
      </c>
      <c r="F1010" s="12" t="s">
        <v>44</v>
      </c>
      <c r="G1010" s="12" t="s">
        <v>80</v>
      </c>
      <c r="H1010" s="12" t="s">
        <v>88</v>
      </c>
      <c r="I1010" s="12" t="s">
        <v>89</v>
      </c>
      <c r="J1010" t="s">
        <v>4382</v>
      </c>
      <c r="K1010" s="155" t="s">
        <v>7418</v>
      </c>
      <c r="N1010" s="155" t="s">
        <v>5611</v>
      </c>
      <c r="O1010" s="155" t="s">
        <v>5612</v>
      </c>
      <c r="Q1010" s="20" t="s">
        <v>7427</v>
      </c>
      <c r="R1010" s="20"/>
      <c r="S1010" t="s">
        <v>7406</v>
      </c>
      <c r="T1010" s="9">
        <v>0</v>
      </c>
      <c r="U1010" t="s">
        <v>8434</v>
      </c>
      <c r="V1010" t="s">
        <v>8439</v>
      </c>
      <c r="W1010" t="s">
        <v>100</v>
      </c>
      <c r="X1010" s="198" t="s">
        <v>80</v>
      </c>
    </row>
    <row r="1011" spans="1:24" x14ac:dyDescent="0.35">
      <c r="A1011" t="s">
        <v>9107</v>
      </c>
      <c r="B1011" t="s">
        <v>4283</v>
      </c>
      <c r="C1011" s="9"/>
      <c r="D1011" s="9">
        <v>1044</v>
      </c>
      <c r="E1011" s="12" t="s">
        <v>8536</v>
      </c>
      <c r="F1011" s="12" t="s">
        <v>44</v>
      </c>
      <c r="G1011" s="12" t="s">
        <v>80</v>
      </c>
      <c r="H1011" s="12" t="s">
        <v>88</v>
      </c>
      <c r="I1011" s="12" t="s">
        <v>89</v>
      </c>
      <c r="J1011" t="s">
        <v>4383</v>
      </c>
      <c r="K1011" s="155" t="s">
        <v>7421</v>
      </c>
      <c r="N1011" s="155" t="s">
        <v>5613</v>
      </c>
      <c r="O1011" s="155" t="s">
        <v>5614</v>
      </c>
      <c r="Q1011" s="20" t="s">
        <v>7427</v>
      </c>
      <c r="R1011" s="20"/>
      <c r="S1011" t="s">
        <v>7406</v>
      </c>
      <c r="T1011" s="9">
        <v>0</v>
      </c>
      <c r="U1011" t="s">
        <v>8434</v>
      </c>
      <c r="V1011" t="s">
        <v>8439</v>
      </c>
      <c r="W1011" t="s">
        <v>100</v>
      </c>
      <c r="X1011" s="198" t="s">
        <v>80</v>
      </c>
    </row>
    <row r="1012" spans="1:24" x14ac:dyDescent="0.35">
      <c r="A1012" t="s">
        <v>9107</v>
      </c>
      <c r="B1012" t="s">
        <v>4283</v>
      </c>
      <c r="C1012" s="9"/>
      <c r="D1012" s="9">
        <v>1045</v>
      </c>
      <c r="E1012" s="12" t="s">
        <v>8536</v>
      </c>
      <c r="F1012" s="12" t="s">
        <v>44</v>
      </c>
      <c r="G1012" s="12" t="s">
        <v>80</v>
      </c>
      <c r="H1012" s="12" t="s">
        <v>88</v>
      </c>
      <c r="I1012" s="12" t="s">
        <v>89</v>
      </c>
      <c r="J1012" t="s">
        <v>4384</v>
      </c>
      <c r="K1012" s="155" t="s">
        <v>7107</v>
      </c>
      <c r="N1012" s="155" t="s">
        <v>5615</v>
      </c>
      <c r="O1012" s="155" t="s">
        <v>5616</v>
      </c>
      <c r="Q1012" s="20" t="s">
        <v>7427</v>
      </c>
      <c r="R1012" s="20"/>
      <c r="S1012" t="s">
        <v>7406</v>
      </c>
      <c r="T1012" s="9">
        <v>0</v>
      </c>
      <c r="U1012" t="s">
        <v>8434</v>
      </c>
      <c r="V1012" t="s">
        <v>8439</v>
      </c>
      <c r="W1012" t="s">
        <v>6330</v>
      </c>
      <c r="X1012" s="198" t="s">
        <v>80</v>
      </c>
    </row>
    <row r="1013" spans="1:24" x14ac:dyDescent="0.35">
      <c r="A1013" t="s">
        <v>9107</v>
      </c>
      <c r="B1013" t="s">
        <v>4283</v>
      </c>
      <c r="C1013" s="9"/>
      <c r="D1013" s="9">
        <v>1046</v>
      </c>
      <c r="E1013" s="12" t="s">
        <v>8536</v>
      </c>
      <c r="F1013" s="12" t="s">
        <v>44</v>
      </c>
      <c r="G1013" s="12" t="s">
        <v>80</v>
      </c>
      <c r="H1013" s="12" t="s">
        <v>88</v>
      </c>
      <c r="I1013" s="12" t="s">
        <v>89</v>
      </c>
      <c r="J1013" t="s">
        <v>4385</v>
      </c>
      <c r="K1013" s="155" t="s">
        <v>7102</v>
      </c>
      <c r="N1013" s="155" t="s">
        <v>5617</v>
      </c>
      <c r="O1013" s="155" t="s">
        <v>5618</v>
      </c>
      <c r="Q1013" s="20" t="s">
        <v>7427</v>
      </c>
      <c r="R1013" s="20"/>
      <c r="S1013" t="s">
        <v>7406</v>
      </c>
      <c r="T1013" s="9">
        <v>0</v>
      </c>
      <c r="U1013" t="s">
        <v>8434</v>
      </c>
      <c r="V1013" t="s">
        <v>8439</v>
      </c>
      <c r="W1013" t="s">
        <v>6330</v>
      </c>
      <c r="X1013" s="198" t="s">
        <v>80</v>
      </c>
    </row>
    <row r="1014" spans="1:24" x14ac:dyDescent="0.35">
      <c r="A1014" t="s">
        <v>9107</v>
      </c>
      <c r="B1014" t="s">
        <v>4283</v>
      </c>
      <c r="C1014" s="9"/>
      <c r="D1014" s="9">
        <v>1047</v>
      </c>
      <c r="E1014" s="12" t="s">
        <v>8536</v>
      </c>
      <c r="F1014" s="12" t="s">
        <v>44</v>
      </c>
      <c r="G1014" s="12" t="s">
        <v>80</v>
      </c>
      <c r="H1014" s="12" t="s">
        <v>88</v>
      </c>
      <c r="I1014" s="12" t="s">
        <v>89</v>
      </c>
      <c r="J1014" t="s">
        <v>4386</v>
      </c>
      <c r="K1014" s="155" t="s">
        <v>7113</v>
      </c>
      <c r="N1014" s="155" t="s">
        <v>5619</v>
      </c>
      <c r="O1014" s="155" t="s">
        <v>5620</v>
      </c>
      <c r="Q1014" s="20" t="s">
        <v>7427</v>
      </c>
      <c r="R1014" s="20"/>
      <c r="S1014" t="s">
        <v>7406</v>
      </c>
      <c r="T1014" s="9">
        <v>0</v>
      </c>
      <c r="U1014" t="s">
        <v>8434</v>
      </c>
      <c r="V1014" t="s">
        <v>8439</v>
      </c>
      <c r="W1014" t="s">
        <v>6330</v>
      </c>
      <c r="X1014" s="198" t="s">
        <v>80</v>
      </c>
    </row>
    <row r="1015" spans="1:24" x14ac:dyDescent="0.35">
      <c r="A1015" t="s">
        <v>9107</v>
      </c>
      <c r="B1015" t="s">
        <v>4283</v>
      </c>
      <c r="C1015" s="9"/>
      <c r="D1015" s="9">
        <v>1048</v>
      </c>
      <c r="E1015" s="12" t="s">
        <v>8536</v>
      </c>
      <c r="F1015" s="12" t="s">
        <v>44</v>
      </c>
      <c r="G1015" s="12" t="s">
        <v>80</v>
      </c>
      <c r="H1015" s="12" t="s">
        <v>88</v>
      </c>
      <c r="I1015" s="12" t="s">
        <v>89</v>
      </c>
      <c r="J1015" t="s">
        <v>4387</v>
      </c>
      <c r="K1015" s="155" t="s">
        <v>7413</v>
      </c>
      <c r="N1015" s="183" t="s">
        <v>5621</v>
      </c>
      <c r="O1015" s="183" t="s">
        <v>5622</v>
      </c>
      <c r="Q1015" s="20" t="s">
        <v>7427</v>
      </c>
      <c r="R1015" s="20"/>
      <c r="S1015" t="s">
        <v>7406</v>
      </c>
      <c r="T1015" s="9">
        <v>0</v>
      </c>
      <c r="U1015" t="s">
        <v>8434</v>
      </c>
      <c r="V1015" t="s">
        <v>8439</v>
      </c>
      <c r="W1015" t="s">
        <v>163</v>
      </c>
      <c r="X1015" s="198" t="s">
        <v>80</v>
      </c>
    </row>
    <row r="1016" spans="1:24" x14ac:dyDescent="0.35">
      <c r="A1016" t="s">
        <v>9107</v>
      </c>
      <c r="B1016" t="s">
        <v>4283</v>
      </c>
      <c r="C1016" s="9"/>
      <c r="D1016" s="9">
        <v>1049</v>
      </c>
      <c r="E1016" s="12" t="s">
        <v>8536</v>
      </c>
      <c r="F1016" s="12" t="s">
        <v>44</v>
      </c>
      <c r="G1016" s="12" t="s">
        <v>80</v>
      </c>
      <c r="H1016" s="12" t="s">
        <v>88</v>
      </c>
      <c r="I1016" s="12" t="s">
        <v>89</v>
      </c>
      <c r="J1016" t="s">
        <v>4388</v>
      </c>
      <c r="K1016" s="155" t="s">
        <v>7082</v>
      </c>
      <c r="N1016" s="155" t="s">
        <v>5623</v>
      </c>
      <c r="O1016" s="155" t="s">
        <v>5624</v>
      </c>
      <c r="Q1016" s="20" t="s">
        <v>7427</v>
      </c>
      <c r="R1016" s="20"/>
      <c r="S1016" t="s">
        <v>7406</v>
      </c>
      <c r="T1016" s="9">
        <v>0</v>
      </c>
      <c r="U1016" t="s">
        <v>8434</v>
      </c>
      <c r="V1016" t="s">
        <v>8439</v>
      </c>
      <c r="W1016" t="s">
        <v>163</v>
      </c>
      <c r="X1016" s="198" t="s">
        <v>80</v>
      </c>
    </row>
    <row r="1017" spans="1:24" x14ac:dyDescent="0.35">
      <c r="A1017" t="s">
        <v>9107</v>
      </c>
      <c r="B1017" t="s">
        <v>4283</v>
      </c>
      <c r="C1017" s="9"/>
      <c r="D1017" s="9">
        <v>1050</v>
      </c>
      <c r="E1017" s="12" t="s">
        <v>8536</v>
      </c>
      <c r="F1017" s="12" t="s">
        <v>44</v>
      </c>
      <c r="G1017" s="12" t="s">
        <v>80</v>
      </c>
      <c r="H1017" s="12" t="s">
        <v>88</v>
      </c>
      <c r="I1017" s="12" t="s">
        <v>89</v>
      </c>
      <c r="J1017" t="s">
        <v>4389</v>
      </c>
      <c r="K1017" s="155" t="s">
        <v>6873</v>
      </c>
      <c r="N1017" s="155" t="s">
        <v>5625</v>
      </c>
      <c r="O1017" s="155" t="s">
        <v>5626</v>
      </c>
      <c r="Q1017" s="20" t="s">
        <v>7427</v>
      </c>
      <c r="R1017" s="20"/>
      <c r="S1017" s="155" t="s">
        <v>7406</v>
      </c>
      <c r="T1017" s="170">
        <v>0</v>
      </c>
      <c r="U1017" s="155" t="s">
        <v>8434</v>
      </c>
      <c r="V1017" s="155" t="s">
        <v>8439</v>
      </c>
      <c r="W1017" t="s">
        <v>156</v>
      </c>
      <c r="X1017" s="198" t="s">
        <v>80</v>
      </c>
    </row>
    <row r="1018" spans="1:24" x14ac:dyDescent="0.35">
      <c r="A1018" t="s">
        <v>9107</v>
      </c>
      <c r="B1018" t="s">
        <v>4283</v>
      </c>
      <c r="C1018" s="9"/>
      <c r="D1018" s="9">
        <v>1051</v>
      </c>
      <c r="E1018" s="12" t="s">
        <v>8536</v>
      </c>
      <c r="F1018" s="12" t="s">
        <v>44</v>
      </c>
      <c r="G1018" s="12" t="s">
        <v>80</v>
      </c>
      <c r="H1018" s="12" t="s">
        <v>88</v>
      </c>
      <c r="I1018" s="12" t="s">
        <v>89</v>
      </c>
      <c r="J1018" t="s">
        <v>1877</v>
      </c>
      <c r="K1018" s="155" t="s">
        <v>7087</v>
      </c>
      <c r="N1018" s="155" t="s">
        <v>5627</v>
      </c>
      <c r="O1018" s="155" t="s">
        <v>5628</v>
      </c>
      <c r="Q1018" s="20" t="s">
        <v>7427</v>
      </c>
      <c r="R1018" s="20"/>
      <c r="S1018" t="s">
        <v>7406</v>
      </c>
      <c r="T1018" s="9">
        <v>0</v>
      </c>
      <c r="U1018" t="s">
        <v>8434</v>
      </c>
      <c r="V1018" t="s">
        <v>8439</v>
      </c>
      <c r="W1018" t="s">
        <v>163</v>
      </c>
      <c r="X1018" s="198" t="s">
        <v>80</v>
      </c>
    </row>
    <row r="1019" spans="1:24" x14ac:dyDescent="0.35">
      <c r="A1019" t="s">
        <v>9107</v>
      </c>
      <c r="B1019" t="s">
        <v>4283</v>
      </c>
      <c r="C1019" s="9"/>
      <c r="D1019" s="9">
        <v>1052</v>
      </c>
      <c r="E1019" s="12" t="s">
        <v>8536</v>
      </c>
      <c r="F1019" s="12" t="s">
        <v>44</v>
      </c>
      <c r="G1019" s="12" t="s">
        <v>80</v>
      </c>
      <c r="H1019" s="12" t="s">
        <v>88</v>
      </c>
      <c r="I1019" s="12" t="s">
        <v>89</v>
      </c>
      <c r="J1019" t="s">
        <v>4390</v>
      </c>
      <c r="K1019" s="155" t="s">
        <v>7069</v>
      </c>
      <c r="N1019" s="155" t="s">
        <v>5629</v>
      </c>
      <c r="O1019" s="155" t="s">
        <v>5630</v>
      </c>
      <c r="Q1019" s="20" t="s">
        <v>7427</v>
      </c>
      <c r="R1019" s="20"/>
      <c r="S1019" t="s">
        <v>7406</v>
      </c>
      <c r="T1019" s="9">
        <v>0</v>
      </c>
      <c r="U1019" t="s">
        <v>8434</v>
      </c>
      <c r="V1019" t="s">
        <v>8439</v>
      </c>
      <c r="W1019" t="s">
        <v>163</v>
      </c>
      <c r="X1019" s="198" t="s">
        <v>80</v>
      </c>
    </row>
    <row r="1020" spans="1:24" x14ac:dyDescent="0.35">
      <c r="A1020" t="s">
        <v>9107</v>
      </c>
      <c r="B1020" t="s">
        <v>4283</v>
      </c>
      <c r="C1020" s="9"/>
      <c r="D1020" s="9">
        <v>1053</v>
      </c>
      <c r="E1020" s="12" t="s">
        <v>8536</v>
      </c>
      <c r="F1020" s="12" t="s">
        <v>44</v>
      </c>
      <c r="G1020" s="12" t="s">
        <v>80</v>
      </c>
      <c r="H1020" s="12" t="s">
        <v>88</v>
      </c>
      <c r="I1020" s="12" t="s">
        <v>89</v>
      </c>
      <c r="J1020" t="s">
        <v>1873</v>
      </c>
      <c r="K1020" s="155" t="s">
        <v>7124</v>
      </c>
      <c r="N1020" s="155" t="s">
        <v>5631</v>
      </c>
      <c r="O1020" s="155" t="s">
        <v>5632</v>
      </c>
      <c r="Q1020" s="20" t="s">
        <v>7427</v>
      </c>
      <c r="R1020" s="20"/>
      <c r="S1020" t="s">
        <v>7406</v>
      </c>
      <c r="T1020" s="9">
        <v>0</v>
      </c>
      <c r="U1020" t="s">
        <v>8434</v>
      </c>
      <c r="V1020" t="s">
        <v>8439</v>
      </c>
      <c r="W1020" t="s">
        <v>163</v>
      </c>
      <c r="X1020" s="198" t="s">
        <v>80</v>
      </c>
    </row>
    <row r="1021" spans="1:24" x14ac:dyDescent="0.35">
      <c r="A1021" t="s">
        <v>9107</v>
      </c>
      <c r="B1021" t="s">
        <v>4283</v>
      </c>
      <c r="C1021" s="9"/>
      <c r="D1021" s="9">
        <v>1054</v>
      </c>
      <c r="E1021" s="12" t="s">
        <v>8536</v>
      </c>
      <c r="F1021" s="12" t="s">
        <v>44</v>
      </c>
      <c r="G1021" s="12" t="s">
        <v>80</v>
      </c>
      <c r="H1021" s="12" t="s">
        <v>88</v>
      </c>
      <c r="I1021" s="12" t="s">
        <v>89</v>
      </c>
      <c r="J1021" t="s">
        <v>4391</v>
      </c>
      <c r="K1021" s="155" t="s">
        <v>7117</v>
      </c>
      <c r="N1021" s="155" t="s">
        <v>5633</v>
      </c>
      <c r="O1021" s="155" t="s">
        <v>5634</v>
      </c>
      <c r="Q1021" s="20" t="s">
        <v>7427</v>
      </c>
      <c r="R1021" s="20"/>
      <c r="S1021" t="s">
        <v>7406</v>
      </c>
      <c r="T1021" s="9">
        <v>0</v>
      </c>
      <c r="U1021" t="s">
        <v>8434</v>
      </c>
      <c r="V1021" t="s">
        <v>8439</v>
      </c>
      <c r="W1021" t="s">
        <v>163</v>
      </c>
      <c r="X1021" s="198" t="s">
        <v>80</v>
      </c>
    </row>
    <row r="1022" spans="1:24" x14ac:dyDescent="0.35">
      <c r="A1022" t="s">
        <v>9107</v>
      </c>
      <c r="B1022" t="s">
        <v>4283</v>
      </c>
      <c r="C1022" s="9"/>
      <c r="D1022" s="9">
        <v>1055</v>
      </c>
      <c r="E1022" s="12" t="s">
        <v>8536</v>
      </c>
      <c r="F1022" s="12" t="s">
        <v>44</v>
      </c>
      <c r="G1022" s="12" t="s">
        <v>80</v>
      </c>
      <c r="H1022" s="12" t="s">
        <v>88</v>
      </c>
      <c r="I1022" s="12" t="s">
        <v>89</v>
      </c>
      <c r="J1022" t="s">
        <v>4392</v>
      </c>
      <c r="K1022" s="155" t="s">
        <v>7414</v>
      </c>
      <c r="N1022" s="155" t="s">
        <v>5635</v>
      </c>
      <c r="O1022" s="155" t="s">
        <v>5636</v>
      </c>
      <c r="Q1022" s="20" t="s">
        <v>7427</v>
      </c>
      <c r="R1022" s="20"/>
      <c r="S1022" t="s">
        <v>7406</v>
      </c>
      <c r="T1022" s="9">
        <v>0</v>
      </c>
      <c r="U1022" t="s">
        <v>8434</v>
      </c>
      <c r="V1022" t="s">
        <v>8439</v>
      </c>
      <c r="W1022" t="s">
        <v>163</v>
      </c>
      <c r="X1022" s="198" t="s">
        <v>80</v>
      </c>
    </row>
    <row r="1023" spans="1:24" x14ac:dyDescent="0.35">
      <c r="A1023" t="s">
        <v>9107</v>
      </c>
      <c r="B1023" t="s">
        <v>4283</v>
      </c>
      <c r="C1023" s="9"/>
      <c r="D1023" s="9">
        <v>1056</v>
      </c>
      <c r="E1023" s="12" t="s">
        <v>8536</v>
      </c>
      <c r="F1023" s="12" t="s">
        <v>44</v>
      </c>
      <c r="G1023" s="12" t="s">
        <v>80</v>
      </c>
      <c r="H1023" s="12" t="s">
        <v>88</v>
      </c>
      <c r="I1023" s="12" t="s">
        <v>89</v>
      </c>
      <c r="J1023" t="s">
        <v>4393</v>
      </c>
      <c r="K1023" s="155" t="s">
        <v>7419</v>
      </c>
      <c r="N1023" s="155" t="s">
        <v>5637</v>
      </c>
      <c r="O1023" s="155" t="s">
        <v>5638</v>
      </c>
      <c r="Q1023" s="20" t="s">
        <v>7427</v>
      </c>
      <c r="R1023" s="20"/>
      <c r="S1023" t="s">
        <v>7406</v>
      </c>
      <c r="T1023" s="9">
        <v>0</v>
      </c>
      <c r="U1023" t="s">
        <v>8434</v>
      </c>
      <c r="V1023" t="s">
        <v>8439</v>
      </c>
      <c r="W1023" t="s">
        <v>163</v>
      </c>
      <c r="X1023" s="198" t="s">
        <v>80</v>
      </c>
    </row>
    <row r="1024" spans="1:24" x14ac:dyDescent="0.35">
      <c r="A1024" t="s">
        <v>9107</v>
      </c>
      <c r="B1024" t="s">
        <v>4283</v>
      </c>
      <c r="C1024" s="9"/>
      <c r="D1024" s="9">
        <v>1057</v>
      </c>
      <c r="E1024" s="12" t="s">
        <v>8536</v>
      </c>
      <c r="F1024" s="12" t="s">
        <v>44</v>
      </c>
      <c r="G1024" s="12" t="s">
        <v>80</v>
      </c>
      <c r="H1024" s="12" t="s">
        <v>88</v>
      </c>
      <c r="I1024" s="12" t="s">
        <v>89</v>
      </c>
      <c r="J1024" t="s">
        <v>4394</v>
      </c>
      <c r="K1024" s="155" t="s">
        <v>7089</v>
      </c>
      <c r="N1024" s="155" t="s">
        <v>5639</v>
      </c>
      <c r="O1024" s="155" t="s">
        <v>5640</v>
      </c>
      <c r="Q1024" s="20" t="s">
        <v>7427</v>
      </c>
      <c r="R1024" s="20"/>
      <c r="S1024" t="s">
        <v>7406</v>
      </c>
      <c r="T1024" s="9">
        <v>0</v>
      </c>
      <c r="U1024" t="s">
        <v>8434</v>
      </c>
      <c r="V1024" t="s">
        <v>8439</v>
      </c>
      <c r="W1024" t="s">
        <v>6331</v>
      </c>
      <c r="X1024" s="198" t="s">
        <v>80</v>
      </c>
    </row>
    <row r="1025" spans="1:26" x14ac:dyDescent="0.35">
      <c r="A1025" t="s">
        <v>9107</v>
      </c>
      <c r="B1025" t="s">
        <v>4283</v>
      </c>
      <c r="C1025" s="9"/>
      <c r="D1025" s="9">
        <v>1058</v>
      </c>
      <c r="E1025" s="12" t="s">
        <v>8536</v>
      </c>
      <c r="F1025" s="12" t="s">
        <v>44</v>
      </c>
      <c r="G1025" s="12" t="s">
        <v>80</v>
      </c>
      <c r="H1025" s="12" t="s">
        <v>88</v>
      </c>
      <c r="I1025" s="12" t="s">
        <v>89</v>
      </c>
      <c r="J1025" t="s">
        <v>4395</v>
      </c>
      <c r="K1025" s="155" t="s">
        <v>7415</v>
      </c>
      <c r="N1025" s="155" t="s">
        <v>5641</v>
      </c>
      <c r="O1025" s="155" t="s">
        <v>5642</v>
      </c>
      <c r="Q1025" s="20" t="s">
        <v>7427</v>
      </c>
      <c r="R1025" s="20"/>
      <c r="S1025" t="s">
        <v>7406</v>
      </c>
      <c r="T1025" s="9">
        <v>0</v>
      </c>
      <c r="U1025" t="s">
        <v>8434</v>
      </c>
      <c r="V1025" t="s">
        <v>8439</v>
      </c>
      <c r="W1025" t="s">
        <v>6331</v>
      </c>
      <c r="X1025" s="198" t="s">
        <v>80</v>
      </c>
    </row>
    <row r="1026" spans="1:26" x14ac:dyDescent="0.35">
      <c r="A1026" t="s">
        <v>9107</v>
      </c>
      <c r="B1026" t="s">
        <v>4283</v>
      </c>
      <c r="C1026" s="9"/>
      <c r="D1026" s="9">
        <v>1059</v>
      </c>
      <c r="E1026" s="12" t="s">
        <v>8536</v>
      </c>
      <c r="F1026" s="12" t="s">
        <v>44</v>
      </c>
      <c r="G1026" s="12" t="s">
        <v>80</v>
      </c>
      <c r="H1026" s="12" t="s">
        <v>88</v>
      </c>
      <c r="I1026" s="12" t="s">
        <v>89</v>
      </c>
      <c r="J1026" t="s">
        <v>4396</v>
      </c>
      <c r="K1026" s="155" t="s">
        <v>7416</v>
      </c>
      <c r="N1026" s="155" t="s">
        <v>5643</v>
      </c>
      <c r="O1026" s="155" t="s">
        <v>5644</v>
      </c>
      <c r="Q1026" s="20" t="s">
        <v>7427</v>
      </c>
      <c r="R1026" s="20"/>
      <c r="S1026" t="s">
        <v>7406</v>
      </c>
      <c r="T1026" s="9">
        <v>0</v>
      </c>
      <c r="U1026" t="s">
        <v>8434</v>
      </c>
      <c r="V1026" t="s">
        <v>8439</v>
      </c>
      <c r="W1026" t="s">
        <v>6331</v>
      </c>
      <c r="X1026" s="198" t="s">
        <v>80</v>
      </c>
    </row>
    <row r="1027" spans="1:26" x14ac:dyDescent="0.35">
      <c r="A1027" t="s">
        <v>9107</v>
      </c>
      <c r="B1027" t="s">
        <v>4283</v>
      </c>
      <c r="C1027" s="9"/>
      <c r="D1027" s="9">
        <v>1060</v>
      </c>
      <c r="E1027" s="12" t="s">
        <v>8536</v>
      </c>
      <c r="F1027" s="12" t="s">
        <v>44</v>
      </c>
      <c r="G1027" s="12" t="s">
        <v>80</v>
      </c>
      <c r="H1027" s="12" t="s">
        <v>88</v>
      </c>
      <c r="I1027" s="12" t="s">
        <v>89</v>
      </c>
      <c r="J1027" t="s">
        <v>4397</v>
      </c>
      <c r="K1027" s="155" t="s">
        <v>7420</v>
      </c>
      <c r="N1027" s="155" t="s">
        <v>5645</v>
      </c>
      <c r="O1027" s="155" t="s">
        <v>5646</v>
      </c>
      <c r="Q1027" s="20" t="s">
        <v>7427</v>
      </c>
      <c r="R1027" s="20"/>
      <c r="S1027" t="s">
        <v>7406</v>
      </c>
      <c r="T1027" s="9">
        <v>0</v>
      </c>
      <c r="U1027" t="s">
        <v>8434</v>
      </c>
      <c r="V1027" t="s">
        <v>8439</v>
      </c>
      <c r="W1027" t="s">
        <v>6331</v>
      </c>
      <c r="X1027" s="198" t="s">
        <v>80</v>
      </c>
    </row>
    <row r="1028" spans="1:26" x14ac:dyDescent="0.35">
      <c r="A1028" t="s">
        <v>9107</v>
      </c>
      <c r="B1028" t="s">
        <v>4283</v>
      </c>
      <c r="C1028" s="9"/>
      <c r="D1028" s="9">
        <v>1061</v>
      </c>
      <c r="E1028" s="12" t="s">
        <v>8536</v>
      </c>
      <c r="F1028" s="12" t="s">
        <v>44</v>
      </c>
      <c r="G1028" s="12" t="s">
        <v>80</v>
      </c>
      <c r="H1028" s="12" t="s">
        <v>88</v>
      </c>
      <c r="I1028" s="12" t="s">
        <v>89</v>
      </c>
      <c r="J1028" t="s">
        <v>4398</v>
      </c>
      <c r="K1028" s="155" t="s">
        <v>7090</v>
      </c>
      <c r="N1028" s="155" t="s">
        <v>5647</v>
      </c>
      <c r="O1028" s="155" t="s">
        <v>5648</v>
      </c>
      <c r="Q1028" s="20" t="s">
        <v>7427</v>
      </c>
      <c r="R1028" s="20"/>
      <c r="S1028" t="s">
        <v>7406</v>
      </c>
      <c r="T1028" s="9">
        <v>0</v>
      </c>
      <c r="U1028" t="s">
        <v>8434</v>
      </c>
      <c r="V1028" t="s">
        <v>8439</v>
      </c>
      <c r="W1028" t="s">
        <v>6332</v>
      </c>
      <c r="X1028" s="198" t="s">
        <v>80</v>
      </c>
    </row>
    <row r="1029" spans="1:26" x14ac:dyDescent="0.35">
      <c r="A1029" t="s">
        <v>9107</v>
      </c>
      <c r="B1029" t="s">
        <v>4283</v>
      </c>
      <c r="C1029" s="9"/>
      <c r="D1029" s="9">
        <v>1062</v>
      </c>
      <c r="E1029" s="12" t="s">
        <v>8536</v>
      </c>
      <c r="F1029" s="12" t="s">
        <v>44</v>
      </c>
      <c r="G1029" s="12" t="s">
        <v>80</v>
      </c>
      <c r="H1029" s="12" t="s">
        <v>88</v>
      </c>
      <c r="I1029" s="12" t="s">
        <v>89</v>
      </c>
      <c r="J1029" t="s">
        <v>4399</v>
      </c>
      <c r="K1029" s="155" t="s">
        <v>7088</v>
      </c>
      <c r="N1029" s="155" t="s">
        <v>5649</v>
      </c>
      <c r="O1029" s="155" t="s">
        <v>5650</v>
      </c>
      <c r="Q1029" s="20" t="s">
        <v>7427</v>
      </c>
      <c r="R1029" s="20"/>
      <c r="S1029" t="s">
        <v>7406</v>
      </c>
      <c r="T1029" s="9">
        <v>0</v>
      </c>
      <c r="U1029" t="s">
        <v>8434</v>
      </c>
      <c r="V1029" t="s">
        <v>8439</v>
      </c>
      <c r="W1029" t="s">
        <v>6333</v>
      </c>
      <c r="X1029" s="198" t="s">
        <v>80</v>
      </c>
    </row>
    <row r="1030" spans="1:26" x14ac:dyDescent="0.35">
      <c r="A1030" t="s">
        <v>9107</v>
      </c>
      <c r="B1030" t="s">
        <v>4283</v>
      </c>
      <c r="C1030" s="9"/>
      <c r="D1030" s="9">
        <v>1063</v>
      </c>
      <c r="E1030" s="12" t="s">
        <v>8536</v>
      </c>
      <c r="F1030" s="12" t="s">
        <v>44</v>
      </c>
      <c r="G1030" s="12" t="s">
        <v>80</v>
      </c>
      <c r="H1030" s="12" t="s">
        <v>88</v>
      </c>
      <c r="I1030" s="12" t="s">
        <v>89</v>
      </c>
      <c r="J1030" t="s">
        <v>4400</v>
      </c>
      <c r="K1030" s="155" t="s">
        <v>7119</v>
      </c>
      <c r="N1030" s="155" t="s">
        <v>5651</v>
      </c>
      <c r="O1030" s="155" t="s">
        <v>5652</v>
      </c>
      <c r="Q1030" s="20" t="s">
        <v>7427</v>
      </c>
      <c r="R1030" s="20"/>
      <c r="S1030" s="155" t="s">
        <v>7406</v>
      </c>
      <c r="T1030" s="170">
        <v>0</v>
      </c>
      <c r="U1030" s="155" t="s">
        <v>8434</v>
      </c>
      <c r="V1030" s="155" t="s">
        <v>8439</v>
      </c>
      <c r="W1030" t="s">
        <v>6334</v>
      </c>
      <c r="X1030" s="198" t="s">
        <v>80</v>
      </c>
    </row>
    <row r="1031" spans="1:26" x14ac:dyDescent="0.35">
      <c r="A1031" t="s">
        <v>9107</v>
      </c>
      <c r="B1031" t="s">
        <v>4283</v>
      </c>
      <c r="C1031" s="9"/>
      <c r="D1031" s="9">
        <v>1064</v>
      </c>
      <c r="E1031" s="12" t="s">
        <v>8536</v>
      </c>
      <c r="F1031" s="12" t="s">
        <v>44</v>
      </c>
      <c r="G1031" s="12" t="s">
        <v>80</v>
      </c>
      <c r="H1031" s="12" t="s">
        <v>88</v>
      </c>
      <c r="I1031" s="12" t="s">
        <v>89</v>
      </c>
      <c r="J1031" t="s">
        <v>1878</v>
      </c>
      <c r="K1031" s="155" t="s">
        <v>7099</v>
      </c>
      <c r="N1031" s="155" t="s">
        <v>5653</v>
      </c>
      <c r="O1031" s="155" t="s">
        <v>5654</v>
      </c>
      <c r="Q1031" s="20" t="s">
        <v>7427</v>
      </c>
      <c r="R1031" s="20"/>
      <c r="S1031" s="155" t="s">
        <v>7406</v>
      </c>
      <c r="T1031" s="170">
        <v>0</v>
      </c>
      <c r="U1031" s="155" t="s">
        <v>8434</v>
      </c>
      <c r="V1031" s="155" t="s">
        <v>8439</v>
      </c>
      <c r="W1031" t="s">
        <v>157</v>
      </c>
      <c r="X1031" s="198" t="s">
        <v>80</v>
      </c>
    </row>
    <row r="1032" spans="1:26" x14ac:dyDescent="0.35">
      <c r="A1032" t="s">
        <v>9107</v>
      </c>
      <c r="B1032" t="s">
        <v>4283</v>
      </c>
      <c r="C1032" s="9"/>
      <c r="D1032" s="9">
        <v>1065</v>
      </c>
      <c r="E1032" s="12" t="s">
        <v>8536</v>
      </c>
      <c r="F1032" s="12" t="s">
        <v>44</v>
      </c>
      <c r="G1032" s="12" t="s">
        <v>80</v>
      </c>
      <c r="H1032" s="12" t="s">
        <v>88</v>
      </c>
      <c r="I1032" s="12" t="s">
        <v>89</v>
      </c>
      <c r="J1032" t="s">
        <v>4401</v>
      </c>
      <c r="K1032" s="155" t="s">
        <v>7123</v>
      </c>
      <c r="N1032" s="155" t="s">
        <v>5655</v>
      </c>
      <c r="O1032" s="155" t="s">
        <v>5656</v>
      </c>
      <c r="Q1032" s="20" t="s">
        <v>7427</v>
      </c>
      <c r="R1032" s="20"/>
      <c r="S1032" s="155" t="s">
        <v>7406</v>
      </c>
      <c r="T1032" s="170">
        <v>0</v>
      </c>
      <c r="U1032" s="155" t="s">
        <v>8434</v>
      </c>
      <c r="V1032" s="155" t="s">
        <v>8439</v>
      </c>
      <c r="W1032" t="s">
        <v>157</v>
      </c>
      <c r="X1032" s="198" t="s">
        <v>80</v>
      </c>
    </row>
    <row r="1033" spans="1:26" x14ac:dyDescent="0.35">
      <c r="A1033" t="s">
        <v>9107</v>
      </c>
      <c r="B1033" t="s">
        <v>4283</v>
      </c>
      <c r="C1033" s="9"/>
      <c r="D1033" s="9">
        <v>1066</v>
      </c>
      <c r="E1033" s="12" t="s">
        <v>8536</v>
      </c>
      <c r="F1033" s="12" t="s">
        <v>44</v>
      </c>
      <c r="G1033" s="12" t="s">
        <v>80</v>
      </c>
      <c r="H1033" s="12" t="s">
        <v>88</v>
      </c>
      <c r="I1033" s="12" t="s">
        <v>89</v>
      </c>
      <c r="J1033" t="s">
        <v>4402</v>
      </c>
      <c r="K1033" s="155" t="s">
        <v>6896</v>
      </c>
      <c r="N1033" s="155" t="s">
        <v>5657</v>
      </c>
      <c r="O1033" s="155" t="s">
        <v>5658</v>
      </c>
      <c r="Q1033" s="20" t="s">
        <v>7427</v>
      </c>
      <c r="R1033" s="20"/>
      <c r="S1033" s="155" t="s">
        <v>7406</v>
      </c>
      <c r="T1033" s="170">
        <v>0</v>
      </c>
      <c r="U1033" s="155" t="s">
        <v>8434</v>
      </c>
      <c r="V1033" s="155" t="s">
        <v>8439</v>
      </c>
      <c r="W1033" t="s">
        <v>157</v>
      </c>
      <c r="X1033" s="198" t="s">
        <v>80</v>
      </c>
    </row>
    <row r="1034" spans="1:26" x14ac:dyDescent="0.35">
      <c r="A1034" s="149" t="s">
        <v>9107</v>
      </c>
      <c r="B1034" s="149" t="s">
        <v>8777</v>
      </c>
      <c r="C1034" s="185"/>
      <c r="D1034" s="150">
        <v>1067</v>
      </c>
      <c r="E1034" s="149" t="str">
        <f t="shared" ref="E1034:E1042" si="2">F1034&amp;"."&amp;G1034&amp;"."&amp;H1034&amp;"."&amp;I1034&amp;"."&amp;J1034</f>
        <v>EXPERIMENT.MEASURED_DATA.TIME_SERIES.PLANT_GROWTH.tot_wt_CH2O_equiv</v>
      </c>
      <c r="F1034" s="149" t="s">
        <v>44</v>
      </c>
      <c r="G1034" s="149" t="s">
        <v>80</v>
      </c>
      <c r="H1034" s="149" t="s">
        <v>88</v>
      </c>
      <c r="I1034" s="149" t="s">
        <v>89</v>
      </c>
      <c r="J1034" s="149" t="s">
        <v>8690</v>
      </c>
      <c r="K1034" s="149"/>
      <c r="L1034" s="149" t="s">
        <v>6</v>
      </c>
      <c r="M1034" s="149" t="s">
        <v>6</v>
      </c>
      <c r="N1034" s="149" t="s">
        <v>8691</v>
      </c>
      <c r="O1034" s="149" t="s">
        <v>8692</v>
      </c>
      <c r="P1034" s="149"/>
      <c r="Q1034" s="149"/>
      <c r="R1034" s="149"/>
      <c r="S1034" s="149" t="s">
        <v>7406</v>
      </c>
      <c r="T1034" s="150"/>
      <c r="U1034" s="149"/>
      <c r="V1034" s="149"/>
      <c r="W1034" s="149" t="s">
        <v>8693</v>
      </c>
      <c r="X1034" s="269"/>
      <c r="Y1034" s="149"/>
      <c r="Z1034" s="149"/>
    </row>
    <row r="1035" spans="1:26" x14ac:dyDescent="0.35">
      <c r="A1035" s="149" t="s">
        <v>9107</v>
      </c>
      <c r="B1035" s="149" t="s">
        <v>8777</v>
      </c>
      <c r="C1035" s="185"/>
      <c r="D1035" s="150">
        <v>1068</v>
      </c>
      <c r="E1035" s="149" t="str">
        <f t="shared" si="2"/>
        <v>EXPERIMENT.MEASURED_DATA.TIME_SERIES.PLANT_GROWTH.can_wt_CH2O_equiv</v>
      </c>
      <c r="F1035" s="149" t="s">
        <v>44</v>
      </c>
      <c r="G1035" s="149" t="s">
        <v>80</v>
      </c>
      <c r="H1035" s="149" t="s">
        <v>88</v>
      </c>
      <c r="I1035" s="149" t="s">
        <v>89</v>
      </c>
      <c r="J1035" s="149" t="s">
        <v>8694</v>
      </c>
      <c r="K1035" s="149"/>
      <c r="L1035" s="149" t="s">
        <v>6</v>
      </c>
      <c r="M1035" s="149" t="s">
        <v>6</v>
      </c>
      <c r="N1035" s="149" t="s">
        <v>8695</v>
      </c>
      <c r="O1035" s="149" t="s">
        <v>8696</v>
      </c>
      <c r="P1035" s="149"/>
      <c r="Q1035" s="149"/>
      <c r="R1035" s="149"/>
      <c r="S1035" s="149" t="s">
        <v>7406</v>
      </c>
      <c r="T1035" s="150" t="s">
        <v>6</v>
      </c>
      <c r="U1035" s="149" t="s">
        <v>6</v>
      </c>
      <c r="V1035" s="149" t="s">
        <v>6</v>
      </c>
      <c r="W1035" s="149" t="s">
        <v>8693</v>
      </c>
      <c r="X1035" s="269"/>
      <c r="Y1035" s="149"/>
      <c r="Z1035" s="149"/>
    </row>
    <row r="1036" spans="1:26" x14ac:dyDescent="0.35">
      <c r="A1036" s="149" t="s">
        <v>9107</v>
      </c>
      <c r="B1036" s="149" t="s">
        <v>8777</v>
      </c>
      <c r="C1036" s="185"/>
      <c r="D1036" s="150">
        <v>1069</v>
      </c>
      <c r="E1036" s="149" t="str">
        <f t="shared" si="2"/>
        <v>EXPERIMENT.MEASURED_DATA.TIME_SERIES.PLANT_GROWTH.tot_cost_glu_eqiv</v>
      </c>
      <c r="F1036" s="149" t="s">
        <v>44</v>
      </c>
      <c r="G1036" s="149" t="s">
        <v>80</v>
      </c>
      <c r="H1036" s="149" t="s">
        <v>88</v>
      </c>
      <c r="I1036" s="149" t="s">
        <v>89</v>
      </c>
      <c r="J1036" s="149" t="s">
        <v>8697</v>
      </c>
      <c r="K1036" s="149"/>
      <c r="L1036" s="149" t="s">
        <v>6</v>
      </c>
      <c r="M1036" s="149" t="s">
        <v>6</v>
      </c>
      <c r="N1036" s="149" t="s">
        <v>8698</v>
      </c>
      <c r="O1036" s="149" t="s">
        <v>8699</v>
      </c>
      <c r="P1036" s="149"/>
      <c r="Q1036" s="149"/>
      <c r="R1036" s="149"/>
      <c r="S1036" s="149" t="s">
        <v>7406</v>
      </c>
      <c r="T1036" s="150" t="s">
        <v>6</v>
      </c>
      <c r="U1036" s="149" t="s">
        <v>6</v>
      </c>
      <c r="V1036" s="149" t="s">
        <v>6</v>
      </c>
      <c r="W1036" s="149" t="s">
        <v>8700</v>
      </c>
      <c r="X1036" s="269"/>
      <c r="Y1036" s="149"/>
      <c r="Z1036" s="149"/>
    </row>
    <row r="1037" spans="1:26" x14ac:dyDescent="0.35">
      <c r="A1037" s="149" t="s">
        <v>9107</v>
      </c>
      <c r="B1037" s="149" t="s">
        <v>8777</v>
      </c>
      <c r="C1037" s="185"/>
      <c r="D1037" s="150">
        <v>1070</v>
      </c>
      <c r="E1037" s="149" t="str">
        <f t="shared" si="2"/>
        <v>EXPERIMENT.MEASURED_DATA.TIME_SERIES.PLANT_GROWTH.can_cost_glu_eqiv</v>
      </c>
      <c r="F1037" s="149" t="s">
        <v>44</v>
      </c>
      <c r="G1037" s="149" t="s">
        <v>80</v>
      </c>
      <c r="H1037" s="149" t="s">
        <v>88</v>
      </c>
      <c r="I1037" s="149" t="s">
        <v>89</v>
      </c>
      <c r="J1037" s="149" t="s">
        <v>8701</v>
      </c>
      <c r="K1037" s="149"/>
      <c r="L1037" s="149" t="s">
        <v>6</v>
      </c>
      <c r="M1037" s="149" t="s">
        <v>6</v>
      </c>
      <c r="N1037" s="149" t="s">
        <v>8702</v>
      </c>
      <c r="O1037" s="149" t="s">
        <v>8703</v>
      </c>
      <c r="P1037" s="149"/>
      <c r="Q1037" s="149"/>
      <c r="R1037" s="149"/>
      <c r="S1037" s="149" t="s">
        <v>7406</v>
      </c>
      <c r="T1037" s="150" t="s">
        <v>6</v>
      </c>
      <c r="U1037" s="149" t="s">
        <v>6</v>
      </c>
      <c r="V1037" s="149" t="s">
        <v>6</v>
      </c>
      <c r="W1037" s="149" t="s">
        <v>8700</v>
      </c>
      <c r="X1037" s="269"/>
      <c r="Y1037" s="149"/>
      <c r="Z1037" s="149"/>
    </row>
    <row r="1038" spans="1:26" x14ac:dyDescent="0.35">
      <c r="A1038" s="149" t="s">
        <v>9107</v>
      </c>
      <c r="B1038" s="149" t="s">
        <v>8777</v>
      </c>
      <c r="C1038" s="185"/>
      <c r="D1038" s="150">
        <v>1071</v>
      </c>
      <c r="E1038" s="149" t="str">
        <f t="shared" si="2"/>
        <v>EXPERIMENT.MEASURED_DATA.TIME_SERIES.PLANT_GROWTH.leaf_cost_glu_eqiv</v>
      </c>
      <c r="F1038" s="149" t="s">
        <v>44</v>
      </c>
      <c r="G1038" s="149" t="s">
        <v>80</v>
      </c>
      <c r="H1038" s="149" t="s">
        <v>88</v>
      </c>
      <c r="I1038" s="149" t="s">
        <v>89</v>
      </c>
      <c r="J1038" s="149" t="s">
        <v>8704</v>
      </c>
      <c r="K1038" s="149"/>
      <c r="L1038" s="149" t="s">
        <v>6</v>
      </c>
      <c r="M1038" s="149" t="s">
        <v>6</v>
      </c>
      <c r="N1038" s="149" t="s">
        <v>8705</v>
      </c>
      <c r="O1038" s="149" t="s">
        <v>8706</v>
      </c>
      <c r="P1038" s="149"/>
      <c r="Q1038" s="149"/>
      <c r="R1038" s="149"/>
      <c r="S1038" s="149" t="s">
        <v>7406</v>
      </c>
      <c r="T1038" s="150" t="s">
        <v>6</v>
      </c>
      <c r="U1038" s="149" t="s">
        <v>6</v>
      </c>
      <c r="V1038" s="149" t="s">
        <v>6</v>
      </c>
      <c r="W1038" s="149" t="s">
        <v>8700</v>
      </c>
      <c r="X1038" s="269"/>
      <c r="Y1038" s="149"/>
      <c r="Z1038" s="149"/>
    </row>
    <row r="1039" spans="1:26" x14ac:dyDescent="0.35">
      <c r="A1039" s="149" t="s">
        <v>9107</v>
      </c>
      <c r="B1039" s="149" t="s">
        <v>8777</v>
      </c>
      <c r="C1039" s="185"/>
      <c r="D1039" s="150">
        <v>1072</v>
      </c>
      <c r="E1039" s="149" t="str">
        <f t="shared" si="2"/>
        <v>EXPERIMENT.MEASURED_DATA.TIME_SERIES.PLANT_GROWTH.stem_cost_glu_eqiv</v>
      </c>
      <c r="F1039" s="149" t="s">
        <v>44</v>
      </c>
      <c r="G1039" s="149" t="s">
        <v>80</v>
      </c>
      <c r="H1039" s="149" t="s">
        <v>88</v>
      </c>
      <c r="I1039" s="149" t="s">
        <v>89</v>
      </c>
      <c r="J1039" s="149" t="s">
        <v>8707</v>
      </c>
      <c r="K1039" s="149"/>
      <c r="L1039" s="149" t="s">
        <v>6</v>
      </c>
      <c r="M1039" s="149" t="s">
        <v>6</v>
      </c>
      <c r="N1039" s="149" t="s">
        <v>8708</v>
      </c>
      <c r="O1039" s="149" t="s">
        <v>8709</v>
      </c>
      <c r="P1039" s="149"/>
      <c r="Q1039" s="149"/>
      <c r="R1039" s="149"/>
      <c r="S1039" s="149" t="s">
        <v>7406</v>
      </c>
      <c r="T1039" s="150" t="s">
        <v>6</v>
      </c>
      <c r="U1039" s="149" t="s">
        <v>6</v>
      </c>
      <c r="V1039" s="149" t="s">
        <v>6</v>
      </c>
      <c r="W1039" s="149" t="s">
        <v>8700</v>
      </c>
      <c r="X1039" s="269"/>
      <c r="Y1039" s="149"/>
      <c r="Z1039" s="149"/>
    </row>
    <row r="1040" spans="1:26" x14ac:dyDescent="0.35">
      <c r="A1040" s="149" t="s">
        <v>9107</v>
      </c>
      <c r="B1040" s="149" t="s">
        <v>8777</v>
      </c>
      <c r="C1040" s="185"/>
      <c r="D1040" s="150">
        <v>1073</v>
      </c>
      <c r="E1040" s="149" t="str">
        <f t="shared" si="2"/>
        <v>EXPERIMENT.MEASURED_DATA.TIME_SERIES.PLANT_GROWTH.root_cost_glu_eqiv</v>
      </c>
      <c r="F1040" s="149" t="s">
        <v>44</v>
      </c>
      <c r="G1040" s="149" t="s">
        <v>80</v>
      </c>
      <c r="H1040" s="149" t="s">
        <v>88</v>
      </c>
      <c r="I1040" s="149" t="s">
        <v>89</v>
      </c>
      <c r="J1040" s="149" t="s">
        <v>8710</v>
      </c>
      <c r="K1040" s="149"/>
      <c r="L1040" s="149" t="s">
        <v>6</v>
      </c>
      <c r="M1040" s="149" t="s">
        <v>6</v>
      </c>
      <c r="N1040" s="149" t="s">
        <v>8711</v>
      </c>
      <c r="O1040" s="149" t="s">
        <v>8712</v>
      </c>
      <c r="P1040" s="149"/>
      <c r="Q1040" s="149"/>
      <c r="R1040" s="149"/>
      <c r="S1040" s="149" t="s">
        <v>7406</v>
      </c>
      <c r="T1040" s="150" t="s">
        <v>6</v>
      </c>
      <c r="U1040" s="149" t="s">
        <v>6</v>
      </c>
      <c r="V1040" s="149" t="s">
        <v>6</v>
      </c>
      <c r="W1040" s="149" t="s">
        <v>8700</v>
      </c>
      <c r="X1040" s="269"/>
      <c r="Y1040" s="149"/>
      <c r="Z1040" s="149"/>
    </row>
    <row r="1041" spans="1:26" x14ac:dyDescent="0.35">
      <c r="A1041" s="149" t="s">
        <v>9107</v>
      </c>
      <c r="B1041" s="149" t="s">
        <v>8777</v>
      </c>
      <c r="C1041" s="185"/>
      <c r="D1041" s="150">
        <v>1074</v>
      </c>
      <c r="E1041" s="149" t="str">
        <f t="shared" si="2"/>
        <v>EXPERIMENT.MEASURED_DATA.TIME_SERIES.PLANT_GROWTH.pod_cost_glu_eqiv</v>
      </c>
      <c r="F1041" s="149" t="s">
        <v>44</v>
      </c>
      <c r="G1041" s="149" t="s">
        <v>80</v>
      </c>
      <c r="H1041" s="149" t="s">
        <v>88</v>
      </c>
      <c r="I1041" s="149" t="s">
        <v>89</v>
      </c>
      <c r="J1041" s="149" t="s">
        <v>8713</v>
      </c>
      <c r="K1041" s="149"/>
      <c r="L1041" s="149" t="s">
        <v>6</v>
      </c>
      <c r="M1041" s="149" t="s">
        <v>6</v>
      </c>
      <c r="N1041" s="149" t="s">
        <v>8714</v>
      </c>
      <c r="O1041" s="149" t="s">
        <v>8715</v>
      </c>
      <c r="P1041" s="149"/>
      <c r="Q1041" s="149"/>
      <c r="R1041" s="149"/>
      <c r="S1041" s="149" t="s">
        <v>7406</v>
      </c>
      <c r="T1041" s="150" t="s">
        <v>6</v>
      </c>
      <c r="U1041" s="149" t="s">
        <v>6</v>
      </c>
      <c r="V1041" s="149" t="s">
        <v>6</v>
      </c>
      <c r="W1041" s="149" t="s">
        <v>8700</v>
      </c>
      <c r="X1041" s="269"/>
      <c r="Y1041" s="149"/>
      <c r="Z1041" s="149"/>
    </row>
    <row r="1042" spans="1:26" x14ac:dyDescent="0.35">
      <c r="A1042" s="149" t="s">
        <v>9107</v>
      </c>
      <c r="B1042" s="149" t="s">
        <v>8777</v>
      </c>
      <c r="C1042" s="185"/>
      <c r="D1042" s="150">
        <v>1075</v>
      </c>
      <c r="E1042" s="149" t="str">
        <f t="shared" si="2"/>
        <v>EXPERIMENT.MEASURED_DATA.TIME_SERIES.PLANT_GROWTH.seed_cost_glu_eqiv</v>
      </c>
      <c r="F1042" s="149" t="s">
        <v>44</v>
      </c>
      <c r="G1042" s="149" t="s">
        <v>80</v>
      </c>
      <c r="H1042" s="149" t="s">
        <v>88</v>
      </c>
      <c r="I1042" s="149" t="s">
        <v>89</v>
      </c>
      <c r="J1042" s="149" t="s">
        <v>8716</v>
      </c>
      <c r="K1042" s="149"/>
      <c r="L1042" s="149" t="s">
        <v>6</v>
      </c>
      <c r="M1042" s="149" t="s">
        <v>6</v>
      </c>
      <c r="N1042" s="149" t="s">
        <v>8708</v>
      </c>
      <c r="O1042" s="149" t="s">
        <v>8717</v>
      </c>
      <c r="P1042" s="149"/>
      <c r="Q1042" s="149"/>
      <c r="R1042" s="149"/>
      <c r="S1042" s="149" t="s">
        <v>7406</v>
      </c>
      <c r="T1042" s="150" t="s">
        <v>6</v>
      </c>
      <c r="U1042" s="149" t="s">
        <v>6</v>
      </c>
      <c r="V1042" s="149" t="s">
        <v>6</v>
      </c>
      <c r="W1042" s="149" t="s">
        <v>8700</v>
      </c>
      <c r="X1042" s="269"/>
      <c r="Y1042" s="149"/>
      <c r="Z1042" s="149"/>
    </row>
    <row r="1043" spans="1:26" x14ac:dyDescent="0.35">
      <c r="B1043" t="s">
        <v>4664</v>
      </c>
      <c r="C1043" s="9">
        <v>-99</v>
      </c>
      <c r="D1043" s="9">
        <v>1335</v>
      </c>
      <c r="E1043" s="12" t="s">
        <v>8527</v>
      </c>
      <c r="F1043" s="12" t="s">
        <v>44</v>
      </c>
      <c r="G1043" s="12" t="s">
        <v>80</v>
      </c>
      <c r="H1043" s="12" t="s">
        <v>88</v>
      </c>
      <c r="I1043" s="12" t="s">
        <v>54</v>
      </c>
      <c r="J1043" t="s">
        <v>4665</v>
      </c>
      <c r="K1043" s="155" t="s">
        <v>7035</v>
      </c>
      <c r="N1043" s="155" t="s">
        <v>6169</v>
      </c>
      <c r="O1043" s="155" t="s">
        <v>6170</v>
      </c>
      <c r="Q1043" s="20" t="s">
        <v>7427</v>
      </c>
      <c r="R1043" s="20"/>
      <c r="S1043" s="155" t="s">
        <v>7406</v>
      </c>
      <c r="T1043" s="170">
        <v>0</v>
      </c>
      <c r="U1043" s="155" t="s">
        <v>8434</v>
      </c>
      <c r="V1043" s="155" t="s">
        <v>8439</v>
      </c>
      <c r="W1043" t="s">
        <v>195</v>
      </c>
      <c r="X1043" s="198" t="s">
        <v>80</v>
      </c>
    </row>
    <row r="1044" spans="1:26" x14ac:dyDescent="0.35">
      <c r="B1044" t="s">
        <v>4664</v>
      </c>
      <c r="C1044" s="9">
        <v>-99</v>
      </c>
      <c r="D1044" s="9">
        <v>1336</v>
      </c>
      <c r="E1044" s="12" t="s">
        <v>8527</v>
      </c>
      <c r="F1044" s="12" t="s">
        <v>44</v>
      </c>
      <c r="G1044" s="12" t="s">
        <v>80</v>
      </c>
      <c r="H1044" s="12" t="s">
        <v>88</v>
      </c>
      <c r="I1044" s="12" t="s">
        <v>54</v>
      </c>
      <c r="J1044" t="s">
        <v>4666</v>
      </c>
      <c r="K1044" s="155" t="s">
        <v>7031</v>
      </c>
      <c r="N1044" s="155" t="s">
        <v>6171</v>
      </c>
      <c r="O1044" s="155" t="s">
        <v>6172</v>
      </c>
      <c r="Q1044" s="20" t="s">
        <v>7427</v>
      </c>
      <c r="R1044" s="20"/>
      <c r="S1044" s="155" t="s">
        <v>7406</v>
      </c>
      <c r="T1044" s="170">
        <v>0</v>
      </c>
      <c r="U1044" s="155" t="s">
        <v>8434</v>
      </c>
      <c r="V1044" s="155" t="s">
        <v>8439</v>
      </c>
      <c r="W1044" t="s">
        <v>262</v>
      </c>
      <c r="X1044" s="198" t="s">
        <v>80</v>
      </c>
    </row>
    <row r="1045" spans="1:26" x14ac:dyDescent="0.35">
      <c r="B1045" t="s">
        <v>4664</v>
      </c>
      <c r="C1045" s="9">
        <v>-99</v>
      </c>
      <c r="D1045" s="9">
        <v>1337</v>
      </c>
      <c r="E1045" s="12" t="s">
        <v>8527</v>
      </c>
      <c r="F1045" s="12" t="s">
        <v>44</v>
      </c>
      <c r="G1045" s="12" t="s">
        <v>80</v>
      </c>
      <c r="H1045" s="12" t="s">
        <v>88</v>
      </c>
      <c r="I1045" s="12" t="s">
        <v>54</v>
      </c>
      <c r="J1045" t="s">
        <v>4667</v>
      </c>
      <c r="K1045" s="155" t="s">
        <v>7034</v>
      </c>
      <c r="N1045" s="155" t="s">
        <v>6173</v>
      </c>
      <c r="O1045" s="155" t="s">
        <v>6174</v>
      </c>
      <c r="Q1045" s="20" t="s">
        <v>7427</v>
      </c>
      <c r="R1045" s="20"/>
      <c r="S1045" s="155" t="s">
        <v>7406</v>
      </c>
      <c r="T1045" s="170">
        <v>0</v>
      </c>
      <c r="U1045" s="155" t="s">
        <v>8434</v>
      </c>
      <c r="V1045" s="155" t="s">
        <v>8439</v>
      </c>
      <c r="W1045" t="s">
        <v>262</v>
      </c>
      <c r="X1045" s="198" t="s">
        <v>80</v>
      </c>
    </row>
    <row r="1046" spans="1:26" x14ac:dyDescent="0.35">
      <c r="B1046" t="s">
        <v>4664</v>
      </c>
      <c r="C1046" s="9">
        <v>-99</v>
      </c>
      <c r="D1046" s="9">
        <v>1338</v>
      </c>
      <c r="E1046" s="12" t="s">
        <v>8527</v>
      </c>
      <c r="F1046" s="12" t="s">
        <v>44</v>
      </c>
      <c r="G1046" s="12" t="s">
        <v>80</v>
      </c>
      <c r="H1046" s="12" t="s">
        <v>88</v>
      </c>
      <c r="I1046" s="12" t="s">
        <v>54</v>
      </c>
      <c r="J1046" t="s">
        <v>4668</v>
      </c>
      <c r="K1046" s="155" t="s">
        <v>7038</v>
      </c>
      <c r="N1046" s="155" t="s">
        <v>6175</v>
      </c>
      <c r="O1046" s="155" t="s">
        <v>6176</v>
      </c>
      <c r="Q1046" s="20" t="s">
        <v>7427</v>
      </c>
      <c r="R1046" s="20"/>
      <c r="S1046" s="155" t="s">
        <v>7406</v>
      </c>
      <c r="T1046" s="170">
        <v>0</v>
      </c>
      <c r="U1046" s="155" t="s">
        <v>8434</v>
      </c>
      <c r="V1046" s="155" t="s">
        <v>8439</v>
      </c>
      <c r="W1046" t="s">
        <v>262</v>
      </c>
      <c r="X1046" s="198" t="s">
        <v>80</v>
      </c>
    </row>
    <row r="1047" spans="1:26" x14ac:dyDescent="0.35">
      <c r="B1047" t="s">
        <v>4664</v>
      </c>
      <c r="C1047" s="9">
        <v>-99</v>
      </c>
      <c r="D1047" s="9">
        <v>1339</v>
      </c>
      <c r="E1047" s="12" t="s">
        <v>8527</v>
      </c>
      <c r="F1047" s="12" t="s">
        <v>44</v>
      </c>
      <c r="G1047" s="12" t="s">
        <v>80</v>
      </c>
      <c r="H1047" s="12" t="s">
        <v>88</v>
      </c>
      <c r="I1047" s="12" t="s">
        <v>54</v>
      </c>
      <c r="J1047" t="s">
        <v>4669</v>
      </c>
      <c r="K1047" s="155" t="s">
        <v>7036</v>
      </c>
      <c r="N1047" s="155" t="s">
        <v>6177</v>
      </c>
      <c r="O1047" s="155" t="s">
        <v>6178</v>
      </c>
      <c r="Q1047" s="20" t="s">
        <v>7427</v>
      </c>
      <c r="R1047" s="20"/>
      <c r="S1047" s="155" t="s">
        <v>7406</v>
      </c>
      <c r="T1047" s="170">
        <v>0</v>
      </c>
      <c r="U1047" s="155" t="s">
        <v>8434</v>
      </c>
      <c r="V1047" s="155" t="s">
        <v>8439</v>
      </c>
      <c r="W1047" t="s">
        <v>262</v>
      </c>
      <c r="X1047" s="198" t="s">
        <v>80</v>
      </c>
    </row>
    <row r="1048" spans="1:26" x14ac:dyDescent="0.35">
      <c r="B1048" t="s">
        <v>4664</v>
      </c>
      <c r="C1048" s="9">
        <v>-99</v>
      </c>
      <c r="D1048" s="9">
        <v>1340</v>
      </c>
      <c r="E1048" s="12" t="s">
        <v>8527</v>
      </c>
      <c r="F1048" s="12" t="s">
        <v>44</v>
      </c>
      <c r="G1048" s="12" t="s">
        <v>80</v>
      </c>
      <c r="H1048" s="12" t="s">
        <v>88</v>
      </c>
      <c r="I1048" s="12" t="s">
        <v>54</v>
      </c>
      <c r="J1048" t="s">
        <v>4670</v>
      </c>
      <c r="K1048" s="155" t="s">
        <v>7037</v>
      </c>
      <c r="N1048" s="155" t="s">
        <v>6179</v>
      </c>
      <c r="O1048" s="155" t="s">
        <v>6180</v>
      </c>
      <c r="Q1048" s="20" t="s">
        <v>7427</v>
      </c>
      <c r="R1048" s="20"/>
      <c r="S1048" s="155" t="s">
        <v>7406</v>
      </c>
      <c r="T1048" s="170">
        <v>0</v>
      </c>
      <c r="U1048" s="155" t="s">
        <v>8434</v>
      </c>
      <c r="V1048" s="155" t="s">
        <v>8439</v>
      </c>
      <c r="W1048" t="s">
        <v>262</v>
      </c>
      <c r="X1048" s="198" t="s">
        <v>80</v>
      </c>
    </row>
    <row r="1049" spans="1:26" x14ac:dyDescent="0.35">
      <c r="B1049" t="s">
        <v>4664</v>
      </c>
      <c r="C1049" s="9">
        <v>-99</v>
      </c>
      <c r="D1049" s="9">
        <v>1341</v>
      </c>
      <c r="E1049" s="12" t="s">
        <v>8527</v>
      </c>
      <c r="F1049" s="12" t="s">
        <v>44</v>
      </c>
      <c r="G1049" s="12" t="s">
        <v>80</v>
      </c>
      <c r="H1049" s="12" t="s">
        <v>88</v>
      </c>
      <c r="I1049" s="12" t="s">
        <v>54</v>
      </c>
      <c r="J1049" t="s">
        <v>4671</v>
      </c>
      <c r="K1049" s="155" t="s">
        <v>7030</v>
      </c>
      <c r="N1049" s="155" t="s">
        <v>6181</v>
      </c>
      <c r="O1049" s="155" t="s">
        <v>6182</v>
      </c>
      <c r="Q1049" s="20" t="s">
        <v>7427</v>
      </c>
      <c r="R1049" s="20"/>
      <c r="S1049" s="155" t="s">
        <v>7406</v>
      </c>
      <c r="T1049" s="170">
        <v>0</v>
      </c>
      <c r="U1049" s="155" t="s">
        <v>8434</v>
      </c>
      <c r="V1049" s="155" t="s">
        <v>8439</v>
      </c>
      <c r="W1049" t="s">
        <v>165</v>
      </c>
      <c r="X1049" s="198" t="s">
        <v>80</v>
      </c>
    </row>
    <row r="1050" spans="1:26" x14ac:dyDescent="0.35">
      <c r="B1050" t="s">
        <v>4664</v>
      </c>
      <c r="C1050" s="9">
        <v>-99</v>
      </c>
      <c r="D1050" s="9">
        <v>1342</v>
      </c>
      <c r="E1050" s="12" t="s">
        <v>8527</v>
      </c>
      <c r="F1050" s="12" t="s">
        <v>44</v>
      </c>
      <c r="G1050" s="12" t="s">
        <v>80</v>
      </c>
      <c r="H1050" s="12" t="s">
        <v>88</v>
      </c>
      <c r="I1050" s="12" t="s">
        <v>54</v>
      </c>
      <c r="J1050" t="s">
        <v>4672</v>
      </c>
      <c r="K1050" s="155" t="s">
        <v>7029</v>
      </c>
      <c r="N1050" s="155" t="s">
        <v>6183</v>
      </c>
      <c r="O1050" s="155" t="s">
        <v>6184</v>
      </c>
      <c r="Q1050" s="20" t="s">
        <v>7427</v>
      </c>
      <c r="R1050" s="20"/>
      <c r="S1050" s="155" t="s">
        <v>7406</v>
      </c>
      <c r="T1050" s="170">
        <v>0</v>
      </c>
      <c r="U1050" s="155" t="s">
        <v>8434</v>
      </c>
      <c r="V1050" s="155" t="s">
        <v>8439</v>
      </c>
      <c r="W1050" t="s">
        <v>6299</v>
      </c>
      <c r="X1050" s="198" t="s">
        <v>80</v>
      </c>
    </row>
    <row r="1051" spans="1:26" x14ac:dyDescent="0.35">
      <c r="B1051" t="s">
        <v>4664</v>
      </c>
      <c r="C1051" s="9">
        <v>-99</v>
      </c>
      <c r="D1051" s="9">
        <v>1343</v>
      </c>
      <c r="E1051" s="12" t="s">
        <v>8527</v>
      </c>
      <c r="F1051" s="12" t="s">
        <v>44</v>
      </c>
      <c r="G1051" s="12" t="s">
        <v>80</v>
      </c>
      <c r="H1051" s="12" t="s">
        <v>88</v>
      </c>
      <c r="I1051" s="12" t="s">
        <v>54</v>
      </c>
      <c r="J1051" t="s">
        <v>4673</v>
      </c>
      <c r="K1051" s="155" t="s">
        <v>7032</v>
      </c>
      <c r="N1051" s="155" t="s">
        <v>6185</v>
      </c>
      <c r="O1051" s="155" t="s">
        <v>6186</v>
      </c>
      <c r="Q1051" s="20" t="s">
        <v>7427</v>
      </c>
      <c r="R1051" s="20"/>
      <c r="S1051" t="s">
        <v>7407</v>
      </c>
      <c r="T1051" s="9">
        <v>0</v>
      </c>
      <c r="U1051" t="s">
        <v>8434</v>
      </c>
      <c r="V1051" t="s">
        <v>8439</v>
      </c>
      <c r="W1051" t="s">
        <v>100</v>
      </c>
      <c r="X1051" s="198" t="s">
        <v>80</v>
      </c>
    </row>
    <row r="1052" spans="1:26" x14ac:dyDescent="0.35">
      <c r="B1052" t="s">
        <v>4664</v>
      </c>
      <c r="C1052" s="9">
        <v>-99</v>
      </c>
      <c r="D1052" s="9">
        <v>1344</v>
      </c>
      <c r="E1052" s="12" t="s">
        <v>8527</v>
      </c>
      <c r="F1052" s="12" t="s">
        <v>44</v>
      </c>
      <c r="G1052" s="12" t="s">
        <v>80</v>
      </c>
      <c r="H1052" s="12" t="s">
        <v>88</v>
      </c>
      <c r="I1052" s="12" t="s">
        <v>54</v>
      </c>
      <c r="J1052" t="s">
        <v>4674</v>
      </c>
      <c r="K1052" s="155" t="s">
        <v>7033</v>
      </c>
      <c r="N1052" s="155" t="s">
        <v>6187</v>
      </c>
      <c r="O1052" s="155" t="s">
        <v>6188</v>
      </c>
      <c r="Q1052" s="20" t="s">
        <v>7427</v>
      </c>
      <c r="R1052" s="20"/>
      <c r="S1052" t="s">
        <v>7407</v>
      </c>
      <c r="T1052" s="9">
        <v>0</v>
      </c>
      <c r="U1052" t="s">
        <v>8434</v>
      </c>
      <c r="V1052" t="s">
        <v>8439</v>
      </c>
      <c r="W1052" t="s">
        <v>100</v>
      </c>
      <c r="X1052" s="198" t="s">
        <v>80</v>
      </c>
    </row>
    <row r="1053" spans="1:26" s="147" customFormat="1" x14ac:dyDescent="0.35">
      <c r="A1053" s="147" t="s">
        <v>9106</v>
      </c>
      <c r="B1053" s="147" t="s">
        <v>4403</v>
      </c>
      <c r="C1053" s="185">
        <v>0</v>
      </c>
      <c r="D1053" s="185">
        <v>0</v>
      </c>
      <c r="E1053" s="161"/>
      <c r="F1053" s="161"/>
      <c r="G1053" s="161"/>
      <c r="H1053" s="161"/>
      <c r="I1053" s="161"/>
      <c r="J1053" s="163" t="s">
        <v>9082</v>
      </c>
      <c r="K1053" s="177" t="s">
        <v>2312</v>
      </c>
      <c r="L1053" s="162" t="s">
        <v>2120</v>
      </c>
      <c r="M1053" s="163" t="s">
        <v>7625</v>
      </c>
      <c r="N1053" s="163" t="s">
        <v>9081</v>
      </c>
      <c r="O1053" s="163" t="s">
        <v>9096</v>
      </c>
      <c r="P1053" s="163" t="s">
        <v>2301</v>
      </c>
      <c r="Q1053" s="177" t="s">
        <v>7427</v>
      </c>
      <c r="R1053" s="177"/>
      <c r="S1053" s="163" t="s">
        <v>7407</v>
      </c>
      <c r="T1053" s="178" t="s">
        <v>8433</v>
      </c>
      <c r="U1053" s="177" t="s">
        <v>8435</v>
      </c>
      <c r="V1053" s="177" t="s">
        <v>8438</v>
      </c>
      <c r="W1053" s="147" t="s">
        <v>100</v>
      </c>
      <c r="X1053" s="206" t="s">
        <v>54</v>
      </c>
    </row>
    <row r="1054" spans="1:26" s="147" customFormat="1" x14ac:dyDescent="0.35">
      <c r="A1054" s="147" t="s">
        <v>9106</v>
      </c>
      <c r="B1054" s="147" t="s">
        <v>4403</v>
      </c>
      <c r="C1054" s="185">
        <v>1</v>
      </c>
      <c r="D1054" s="185">
        <v>0</v>
      </c>
      <c r="E1054" s="161"/>
      <c r="F1054" s="161"/>
      <c r="G1054" s="161"/>
      <c r="H1054" s="161"/>
      <c r="I1054" s="161"/>
      <c r="J1054" s="163" t="s">
        <v>9092</v>
      </c>
      <c r="K1054" s="177" t="s">
        <v>9080</v>
      </c>
      <c r="L1054" s="162" t="s">
        <v>2120</v>
      </c>
      <c r="M1054" s="163" t="s">
        <v>7625</v>
      </c>
      <c r="N1054" s="163" t="s">
        <v>8983</v>
      </c>
      <c r="O1054" s="163" t="s">
        <v>9096</v>
      </c>
      <c r="P1054" s="163" t="s">
        <v>2301</v>
      </c>
      <c r="Q1054" s="177" t="s">
        <v>7427</v>
      </c>
      <c r="R1054" s="177"/>
      <c r="S1054" s="163" t="s">
        <v>7407</v>
      </c>
      <c r="T1054" s="178" t="s">
        <v>8433</v>
      </c>
      <c r="U1054" s="177" t="s">
        <v>8435</v>
      </c>
      <c r="V1054" s="177" t="s">
        <v>8438</v>
      </c>
      <c r="W1054" s="147" t="s">
        <v>100</v>
      </c>
      <c r="X1054" s="206" t="s">
        <v>54</v>
      </c>
    </row>
    <row r="1055" spans="1:26" x14ac:dyDescent="0.35">
      <c r="A1055" t="s">
        <v>9106</v>
      </c>
      <c r="B1055" t="s">
        <v>4403</v>
      </c>
      <c r="C1055" s="9">
        <v>2</v>
      </c>
      <c r="D1055" s="9">
        <v>927</v>
      </c>
      <c r="E1055" s="12" t="s">
        <v>8522</v>
      </c>
      <c r="F1055" s="12" t="s">
        <v>44</v>
      </c>
      <c r="G1055" s="12" t="s">
        <v>80</v>
      </c>
      <c r="H1055" s="12" t="s">
        <v>88</v>
      </c>
      <c r="I1055" s="12"/>
      <c r="J1055" t="s">
        <v>267</v>
      </c>
      <c r="K1055" s="155" t="s">
        <v>9078</v>
      </c>
      <c r="N1055" s="155" t="s">
        <v>480</v>
      </c>
      <c r="O1055" s="155" t="s">
        <v>481</v>
      </c>
      <c r="Q1055" s="20" t="s">
        <v>7427</v>
      </c>
      <c r="R1055" s="20"/>
      <c r="S1055" t="s">
        <v>153</v>
      </c>
      <c r="T1055" s="9" t="s">
        <v>8433</v>
      </c>
      <c r="U1055" t="s">
        <v>8435</v>
      </c>
      <c r="V1055" t="s">
        <v>8438</v>
      </c>
      <c r="W1055" t="s">
        <v>153</v>
      </c>
      <c r="X1055" s="198" t="s">
        <v>80</v>
      </c>
    </row>
    <row r="1056" spans="1:26" x14ac:dyDescent="0.35">
      <c r="A1056" s="149" t="s">
        <v>9106</v>
      </c>
      <c r="B1056" s="149" t="s">
        <v>4282</v>
      </c>
      <c r="C1056" s="185">
        <v>99</v>
      </c>
      <c r="D1056" s="150">
        <v>932</v>
      </c>
      <c r="E1056" s="149" t="str">
        <f>F1056&amp;"."&amp;G1056&amp;"."&amp;H1056&amp;"."&amp;I1056&amp;"."&amp;J1056</f>
        <v>EXPERIMENT.MEASURED_DATA.TIME_SERIES..obs_time_series_comment</v>
      </c>
      <c r="F1056" s="149" t="s">
        <v>44</v>
      </c>
      <c r="G1056" s="149" t="s">
        <v>80</v>
      </c>
      <c r="H1056" s="149" t="s">
        <v>88</v>
      </c>
      <c r="I1056" s="149" t="s">
        <v>6</v>
      </c>
      <c r="J1056" s="149" t="s">
        <v>8687</v>
      </c>
      <c r="K1056" s="149"/>
      <c r="L1056" s="149">
        <v>99</v>
      </c>
      <c r="M1056" s="149" t="s">
        <v>6</v>
      </c>
      <c r="N1056" s="149" t="s">
        <v>8688</v>
      </c>
      <c r="O1056" s="149" t="s">
        <v>8689</v>
      </c>
      <c r="P1056" s="149"/>
      <c r="Q1056" s="149"/>
      <c r="R1056" s="149"/>
      <c r="S1056" s="149" t="s">
        <v>91</v>
      </c>
      <c r="T1056" s="150">
        <v>0</v>
      </c>
      <c r="U1056" s="149" t="s">
        <v>8434</v>
      </c>
      <c r="V1056" s="149" t="s">
        <v>8439</v>
      </c>
      <c r="W1056" s="149" t="s">
        <v>91</v>
      </c>
      <c r="X1056" s="269" t="s">
        <v>80</v>
      </c>
      <c r="Y1056" s="149"/>
      <c r="Z1056" s="149"/>
    </row>
    <row r="1057" spans="1:24" x14ac:dyDescent="0.35">
      <c r="A1057" t="s">
        <v>9106</v>
      </c>
      <c r="B1057" t="s">
        <v>4403</v>
      </c>
      <c r="C1057" s="9"/>
      <c r="D1057" s="9">
        <v>1076</v>
      </c>
      <c r="E1057" s="12" t="s">
        <v>8525</v>
      </c>
      <c r="F1057" s="12" t="s">
        <v>44</v>
      </c>
      <c r="G1057" s="12" t="s">
        <v>80</v>
      </c>
      <c r="H1057" s="12" t="s">
        <v>88</v>
      </c>
      <c r="I1057" s="12" t="s">
        <v>8558</v>
      </c>
      <c r="J1057" t="s">
        <v>4404</v>
      </c>
      <c r="K1057" t="s">
        <v>6902</v>
      </c>
      <c r="N1057" s="155" t="s">
        <v>5659</v>
      </c>
      <c r="O1057" s="155" t="s">
        <v>5660</v>
      </c>
      <c r="Q1057" s="177" t="s">
        <v>7427</v>
      </c>
      <c r="R1057" s="177"/>
      <c r="S1057" s="155" t="s">
        <v>7406</v>
      </c>
      <c r="T1057" s="170">
        <v>0</v>
      </c>
      <c r="U1057" s="155" t="s">
        <v>8434</v>
      </c>
      <c r="V1057" s="155" t="s">
        <v>8439</v>
      </c>
      <c r="W1057" t="s">
        <v>195</v>
      </c>
      <c r="X1057" s="198" t="s">
        <v>80</v>
      </c>
    </row>
    <row r="1058" spans="1:24" x14ac:dyDescent="0.35">
      <c r="A1058" t="s">
        <v>9106</v>
      </c>
      <c r="B1058" t="s">
        <v>4403</v>
      </c>
      <c r="C1058" s="9"/>
      <c r="D1058" s="9">
        <v>1077</v>
      </c>
      <c r="E1058" s="12" t="s">
        <v>8525</v>
      </c>
      <c r="F1058" s="12" t="s">
        <v>44</v>
      </c>
      <c r="G1058" s="12" t="s">
        <v>80</v>
      </c>
      <c r="H1058" s="12" t="s">
        <v>88</v>
      </c>
      <c r="I1058" s="12" t="s">
        <v>8558</v>
      </c>
      <c r="J1058" t="s">
        <v>4405</v>
      </c>
      <c r="K1058" t="s">
        <v>7182</v>
      </c>
      <c r="N1058" s="155" t="s">
        <v>5661</v>
      </c>
      <c r="O1058" s="155" t="s">
        <v>5662</v>
      </c>
      <c r="Q1058" s="177" t="s">
        <v>7427</v>
      </c>
      <c r="R1058" s="177"/>
      <c r="S1058" s="155" t="s">
        <v>7406</v>
      </c>
      <c r="T1058" s="170">
        <v>0</v>
      </c>
      <c r="U1058" s="155" t="s">
        <v>8434</v>
      </c>
      <c r="V1058" s="155" t="s">
        <v>8439</v>
      </c>
      <c r="W1058" t="s">
        <v>195</v>
      </c>
      <c r="X1058" s="198" t="s">
        <v>80</v>
      </c>
    </row>
    <row r="1059" spans="1:24" x14ac:dyDescent="0.35">
      <c r="A1059" t="s">
        <v>9106</v>
      </c>
      <c r="B1059" t="s">
        <v>4403</v>
      </c>
      <c r="C1059" s="9"/>
      <c r="D1059" s="9">
        <v>1078</v>
      </c>
      <c r="E1059" s="12" t="s">
        <v>8525</v>
      </c>
      <c r="F1059" s="12" t="s">
        <v>44</v>
      </c>
      <c r="G1059" s="12" t="s">
        <v>80</v>
      </c>
      <c r="H1059" s="12" t="s">
        <v>88</v>
      </c>
      <c r="I1059" s="12" t="s">
        <v>8558</v>
      </c>
      <c r="J1059" t="s">
        <v>4406</v>
      </c>
      <c r="K1059" t="s">
        <v>7183</v>
      </c>
      <c r="N1059" s="155" t="s">
        <v>5663</v>
      </c>
      <c r="O1059" s="155" t="s">
        <v>5664</v>
      </c>
      <c r="Q1059" s="177" t="s">
        <v>7427</v>
      </c>
      <c r="R1059" s="177"/>
      <c r="S1059" s="155" t="s">
        <v>7406</v>
      </c>
      <c r="T1059" s="170">
        <v>0</v>
      </c>
      <c r="U1059" s="155" t="s">
        <v>8434</v>
      </c>
      <c r="V1059" s="155" t="s">
        <v>8439</v>
      </c>
      <c r="W1059" t="s">
        <v>195</v>
      </c>
      <c r="X1059" s="198" t="s">
        <v>80</v>
      </c>
    </row>
    <row r="1060" spans="1:24" x14ac:dyDescent="0.35">
      <c r="A1060" t="s">
        <v>9106</v>
      </c>
      <c r="B1060" t="s">
        <v>4403</v>
      </c>
      <c r="C1060" s="9"/>
      <c r="D1060" s="9">
        <v>1079</v>
      </c>
      <c r="E1060" s="12" t="s">
        <v>8525</v>
      </c>
      <c r="F1060" s="12" t="s">
        <v>44</v>
      </c>
      <c r="G1060" s="12" t="s">
        <v>80</v>
      </c>
      <c r="H1060" s="12" t="s">
        <v>88</v>
      </c>
      <c r="I1060" s="12" t="s">
        <v>8558</v>
      </c>
      <c r="J1060" t="s">
        <v>4407</v>
      </c>
      <c r="K1060" t="s">
        <v>7135</v>
      </c>
      <c r="N1060" s="155" t="s">
        <v>5665</v>
      </c>
      <c r="O1060" s="155" t="s">
        <v>5666</v>
      </c>
      <c r="Q1060" s="177" t="s">
        <v>7427</v>
      </c>
      <c r="R1060" s="177"/>
      <c r="S1060" s="155" t="s">
        <v>7406</v>
      </c>
      <c r="T1060" s="170">
        <v>0</v>
      </c>
      <c r="U1060" s="155" t="s">
        <v>8434</v>
      </c>
      <c r="V1060" s="155" t="s">
        <v>8439</v>
      </c>
      <c r="W1060" t="s">
        <v>195</v>
      </c>
      <c r="X1060" s="198" t="s">
        <v>80</v>
      </c>
    </row>
    <row r="1061" spans="1:24" x14ac:dyDescent="0.35">
      <c r="A1061" t="s">
        <v>9106</v>
      </c>
      <c r="B1061" t="s">
        <v>4403</v>
      </c>
      <c r="C1061" s="9"/>
      <c r="D1061" s="9">
        <v>1080</v>
      </c>
      <c r="E1061" s="12" t="s">
        <v>8525</v>
      </c>
      <c r="F1061" s="12" t="s">
        <v>44</v>
      </c>
      <c r="G1061" s="12" t="s">
        <v>80</v>
      </c>
      <c r="H1061" s="12" t="s">
        <v>88</v>
      </c>
      <c r="I1061" s="12" t="s">
        <v>8558</v>
      </c>
      <c r="J1061" t="s">
        <v>4408</v>
      </c>
      <c r="K1061" t="s">
        <v>6905</v>
      </c>
      <c r="N1061" s="155" t="s">
        <v>5667</v>
      </c>
      <c r="O1061" s="155" t="s">
        <v>5668</v>
      </c>
      <c r="Q1061" s="177" t="s">
        <v>7427</v>
      </c>
      <c r="R1061" s="177"/>
      <c r="S1061" s="155" t="s">
        <v>7406</v>
      </c>
      <c r="T1061" s="170">
        <v>0</v>
      </c>
      <c r="U1061" s="155" t="s">
        <v>8434</v>
      </c>
      <c r="V1061" s="155" t="s">
        <v>8439</v>
      </c>
      <c r="W1061" t="s">
        <v>195</v>
      </c>
      <c r="X1061" s="198" t="s">
        <v>80</v>
      </c>
    </row>
    <row r="1062" spans="1:24" x14ac:dyDescent="0.35">
      <c r="A1062" t="s">
        <v>9106</v>
      </c>
      <c r="B1062" t="s">
        <v>4403</v>
      </c>
      <c r="C1062" s="9"/>
      <c r="D1062" s="9">
        <v>1081</v>
      </c>
      <c r="E1062" s="12" t="s">
        <v>8525</v>
      </c>
      <c r="F1062" s="12" t="s">
        <v>44</v>
      </c>
      <c r="G1062" s="12" t="s">
        <v>80</v>
      </c>
      <c r="H1062" s="12" t="s">
        <v>88</v>
      </c>
      <c r="I1062" s="12" t="s">
        <v>8558</v>
      </c>
      <c r="J1062" t="s">
        <v>4409</v>
      </c>
      <c r="K1062" t="s">
        <v>6906</v>
      </c>
      <c r="N1062" s="155" t="s">
        <v>5669</v>
      </c>
      <c r="O1062" s="155" t="s">
        <v>5670</v>
      </c>
      <c r="Q1062" s="177" t="s">
        <v>7427</v>
      </c>
      <c r="R1062" s="177"/>
      <c r="S1062" s="155" t="s">
        <v>7406</v>
      </c>
      <c r="T1062" s="170">
        <v>0</v>
      </c>
      <c r="U1062" s="155" t="s">
        <v>8434</v>
      </c>
      <c r="V1062" s="155" t="s">
        <v>8439</v>
      </c>
      <c r="W1062" t="s">
        <v>195</v>
      </c>
      <c r="X1062" s="198" t="s">
        <v>80</v>
      </c>
    </row>
    <row r="1063" spans="1:24" x14ac:dyDescent="0.35">
      <c r="A1063" t="s">
        <v>9106</v>
      </c>
      <c r="B1063" t="s">
        <v>4403</v>
      </c>
      <c r="C1063" s="9"/>
      <c r="D1063" s="9">
        <v>1082</v>
      </c>
      <c r="E1063" s="12" t="s">
        <v>8525</v>
      </c>
      <c r="F1063" s="12" t="s">
        <v>44</v>
      </c>
      <c r="G1063" s="12" t="s">
        <v>80</v>
      </c>
      <c r="H1063" s="12" t="s">
        <v>88</v>
      </c>
      <c r="I1063" s="12" t="s">
        <v>8558</v>
      </c>
      <c r="J1063" t="s">
        <v>4410</v>
      </c>
      <c r="K1063" t="s">
        <v>7166</v>
      </c>
      <c r="N1063" s="155" t="s">
        <v>5671</v>
      </c>
      <c r="O1063" s="155" t="s">
        <v>5672</v>
      </c>
      <c r="Q1063" s="177" t="s">
        <v>7427</v>
      </c>
      <c r="R1063" s="177"/>
      <c r="S1063" s="155" t="s">
        <v>7406</v>
      </c>
      <c r="T1063" s="170">
        <v>0</v>
      </c>
      <c r="U1063" s="155" t="s">
        <v>8434</v>
      </c>
      <c r="V1063" s="155" t="s">
        <v>8439</v>
      </c>
      <c r="W1063" t="s">
        <v>195</v>
      </c>
      <c r="X1063" s="198" t="s">
        <v>80</v>
      </c>
    </row>
    <row r="1064" spans="1:24" x14ac:dyDescent="0.35">
      <c r="A1064" t="s">
        <v>9106</v>
      </c>
      <c r="B1064" t="s">
        <v>4403</v>
      </c>
      <c r="C1064" s="9"/>
      <c r="D1064" s="9">
        <v>1083</v>
      </c>
      <c r="E1064" s="12" t="s">
        <v>8525</v>
      </c>
      <c r="F1064" s="12" t="s">
        <v>44</v>
      </c>
      <c r="G1064" s="12" t="s">
        <v>80</v>
      </c>
      <c r="H1064" s="12" t="s">
        <v>88</v>
      </c>
      <c r="I1064" s="12" t="s">
        <v>8558</v>
      </c>
      <c r="J1064" t="s">
        <v>4411</v>
      </c>
      <c r="K1064" t="s">
        <v>7174</v>
      </c>
      <c r="N1064" s="155" t="s">
        <v>5673</v>
      </c>
      <c r="O1064" s="155" t="s">
        <v>5674</v>
      </c>
      <c r="Q1064" s="177" t="s">
        <v>7427</v>
      </c>
      <c r="R1064" s="177"/>
      <c r="S1064" s="155" t="s">
        <v>7406</v>
      </c>
      <c r="T1064" s="170">
        <v>0</v>
      </c>
      <c r="U1064" s="155" t="s">
        <v>8434</v>
      </c>
      <c r="V1064" s="155" t="s">
        <v>8439</v>
      </c>
      <c r="W1064" t="s">
        <v>195</v>
      </c>
      <c r="X1064" s="198" t="s">
        <v>80</v>
      </c>
    </row>
    <row r="1065" spans="1:24" x14ac:dyDescent="0.35">
      <c r="A1065" t="s">
        <v>9106</v>
      </c>
      <c r="B1065" t="s">
        <v>4403</v>
      </c>
      <c r="C1065" s="9"/>
      <c r="D1065" s="9">
        <v>1084</v>
      </c>
      <c r="E1065" s="12" t="s">
        <v>8525</v>
      </c>
      <c r="F1065" s="12" t="s">
        <v>44</v>
      </c>
      <c r="G1065" s="12" t="s">
        <v>80</v>
      </c>
      <c r="H1065" s="12" t="s">
        <v>88</v>
      </c>
      <c r="I1065" s="12" t="s">
        <v>8558</v>
      </c>
      <c r="J1065" t="s">
        <v>4412</v>
      </c>
      <c r="K1065" t="s">
        <v>7163</v>
      </c>
      <c r="N1065" s="155" t="s">
        <v>5675</v>
      </c>
      <c r="O1065" s="155" t="s">
        <v>5676</v>
      </c>
      <c r="Q1065" s="177" t="s">
        <v>7427</v>
      </c>
      <c r="R1065" s="177"/>
      <c r="S1065" s="155" t="s">
        <v>7406</v>
      </c>
      <c r="T1065" s="170">
        <v>0</v>
      </c>
      <c r="U1065" s="155" t="s">
        <v>8434</v>
      </c>
      <c r="V1065" s="155" t="s">
        <v>8439</v>
      </c>
      <c r="W1065" t="s">
        <v>195</v>
      </c>
      <c r="X1065" s="198" t="s">
        <v>80</v>
      </c>
    </row>
    <row r="1066" spans="1:24" x14ac:dyDescent="0.35">
      <c r="A1066" t="s">
        <v>9106</v>
      </c>
      <c r="B1066" t="s">
        <v>4403</v>
      </c>
      <c r="C1066" s="9"/>
      <c r="D1066" s="9">
        <v>1085</v>
      </c>
      <c r="E1066" s="12" t="s">
        <v>8525</v>
      </c>
      <c r="F1066" s="12" t="s">
        <v>44</v>
      </c>
      <c r="G1066" s="12" t="s">
        <v>80</v>
      </c>
      <c r="H1066" s="12" t="s">
        <v>88</v>
      </c>
      <c r="I1066" s="12" t="s">
        <v>8558</v>
      </c>
      <c r="J1066" t="s">
        <v>4413</v>
      </c>
      <c r="K1066" t="s">
        <v>7126</v>
      </c>
      <c r="N1066" s="155" t="s">
        <v>5677</v>
      </c>
      <c r="O1066" s="155" t="s">
        <v>5678</v>
      </c>
      <c r="Q1066" s="177" t="s">
        <v>7427</v>
      </c>
      <c r="R1066" s="177"/>
      <c r="S1066" s="155" t="s">
        <v>7406</v>
      </c>
      <c r="T1066" s="170">
        <v>0</v>
      </c>
      <c r="U1066" s="155" t="s">
        <v>8434</v>
      </c>
      <c r="V1066" s="155" t="s">
        <v>8439</v>
      </c>
      <c r="W1066" t="s">
        <v>195</v>
      </c>
      <c r="X1066" s="198" t="s">
        <v>80</v>
      </c>
    </row>
    <row r="1067" spans="1:24" x14ac:dyDescent="0.35">
      <c r="A1067" t="s">
        <v>9106</v>
      </c>
      <c r="B1067" t="s">
        <v>4403</v>
      </c>
      <c r="C1067" s="9"/>
      <c r="D1067" s="9">
        <v>1086</v>
      </c>
      <c r="E1067" s="12" t="s">
        <v>8525</v>
      </c>
      <c r="F1067" s="12" t="s">
        <v>44</v>
      </c>
      <c r="G1067" s="12" t="s">
        <v>80</v>
      </c>
      <c r="H1067" s="12" t="s">
        <v>88</v>
      </c>
      <c r="I1067" s="12" t="s">
        <v>8558</v>
      </c>
      <c r="J1067" t="s">
        <v>4414</v>
      </c>
      <c r="K1067" t="s">
        <v>7127</v>
      </c>
      <c r="N1067" s="155" t="s">
        <v>5679</v>
      </c>
      <c r="O1067" s="155" t="s">
        <v>5680</v>
      </c>
      <c r="Q1067" s="177" t="s">
        <v>7427</v>
      </c>
      <c r="R1067" s="177"/>
      <c r="S1067" s="155" t="s">
        <v>7406</v>
      </c>
      <c r="T1067" s="170">
        <v>0</v>
      </c>
      <c r="U1067" s="155" t="s">
        <v>8434</v>
      </c>
      <c r="V1067" s="155" t="s">
        <v>8439</v>
      </c>
      <c r="W1067" t="s">
        <v>195</v>
      </c>
      <c r="X1067" s="198" t="s">
        <v>80</v>
      </c>
    </row>
    <row r="1068" spans="1:24" x14ac:dyDescent="0.35">
      <c r="A1068" t="s">
        <v>9106</v>
      </c>
      <c r="B1068" t="s">
        <v>4403</v>
      </c>
      <c r="C1068" s="9"/>
      <c r="D1068" s="9">
        <v>1087</v>
      </c>
      <c r="E1068" s="12" t="s">
        <v>8525</v>
      </c>
      <c r="F1068" s="12" t="s">
        <v>44</v>
      </c>
      <c r="G1068" s="12" t="s">
        <v>80</v>
      </c>
      <c r="H1068" s="12" t="s">
        <v>88</v>
      </c>
      <c r="I1068" s="12" t="s">
        <v>8558</v>
      </c>
      <c r="J1068" t="s">
        <v>4415</v>
      </c>
      <c r="K1068" t="s">
        <v>6910</v>
      </c>
      <c r="N1068" s="155" t="s">
        <v>5681</v>
      </c>
      <c r="O1068" s="155" t="s">
        <v>5682</v>
      </c>
      <c r="Q1068" s="177" t="s">
        <v>7427</v>
      </c>
      <c r="R1068" s="177"/>
      <c r="S1068" s="155" t="s">
        <v>7406</v>
      </c>
      <c r="T1068" s="170">
        <v>0</v>
      </c>
      <c r="U1068" s="155" t="s">
        <v>8434</v>
      </c>
      <c r="V1068" s="155" t="s">
        <v>8439</v>
      </c>
      <c r="W1068" t="s">
        <v>195</v>
      </c>
      <c r="X1068" s="198" t="s">
        <v>80</v>
      </c>
    </row>
    <row r="1069" spans="1:24" x14ac:dyDescent="0.35">
      <c r="A1069" t="s">
        <v>9106</v>
      </c>
      <c r="B1069" t="s">
        <v>4403</v>
      </c>
      <c r="C1069" s="9"/>
      <c r="D1069" s="9">
        <v>1088</v>
      </c>
      <c r="E1069" s="12" t="s">
        <v>8525</v>
      </c>
      <c r="F1069" s="12" t="s">
        <v>44</v>
      </c>
      <c r="G1069" s="12" t="s">
        <v>80</v>
      </c>
      <c r="H1069" s="12" t="s">
        <v>88</v>
      </c>
      <c r="I1069" s="12" t="s">
        <v>8558</v>
      </c>
      <c r="J1069" t="s">
        <v>4416</v>
      </c>
      <c r="K1069" t="s">
        <v>6911</v>
      </c>
      <c r="N1069" s="155" t="s">
        <v>5683</v>
      </c>
      <c r="O1069" s="155" t="s">
        <v>5684</v>
      </c>
      <c r="Q1069" s="177" t="s">
        <v>7427</v>
      </c>
      <c r="R1069" s="177"/>
      <c r="S1069" s="155" t="s">
        <v>7406</v>
      </c>
      <c r="T1069" s="170">
        <v>0</v>
      </c>
      <c r="U1069" s="155" t="s">
        <v>8434</v>
      </c>
      <c r="V1069" s="155" t="s">
        <v>8439</v>
      </c>
      <c r="W1069" t="s">
        <v>195</v>
      </c>
      <c r="X1069" s="198" t="s">
        <v>80</v>
      </c>
    </row>
    <row r="1070" spans="1:24" x14ac:dyDescent="0.35">
      <c r="A1070" t="s">
        <v>9106</v>
      </c>
      <c r="B1070" t="s">
        <v>4403</v>
      </c>
      <c r="C1070" s="9"/>
      <c r="D1070" s="9">
        <v>1089</v>
      </c>
      <c r="E1070" s="12" t="s">
        <v>8525</v>
      </c>
      <c r="F1070" s="12" t="s">
        <v>44</v>
      </c>
      <c r="G1070" s="12" t="s">
        <v>80</v>
      </c>
      <c r="H1070" s="12" t="s">
        <v>88</v>
      </c>
      <c r="I1070" s="12" t="s">
        <v>8558</v>
      </c>
      <c r="J1070" t="s">
        <v>4417</v>
      </c>
      <c r="K1070" t="s">
        <v>7191</v>
      </c>
      <c r="N1070" s="155" t="s">
        <v>5685</v>
      </c>
      <c r="O1070" s="155" t="s">
        <v>5686</v>
      </c>
      <c r="Q1070" s="177" t="s">
        <v>7427</v>
      </c>
      <c r="R1070" s="177"/>
      <c r="S1070" s="155" t="s">
        <v>7406</v>
      </c>
      <c r="T1070" s="170">
        <v>0</v>
      </c>
      <c r="U1070" s="155" t="s">
        <v>8434</v>
      </c>
      <c r="V1070" s="155" t="s">
        <v>8439</v>
      </c>
      <c r="W1070" t="s">
        <v>195</v>
      </c>
      <c r="X1070" s="198" t="s">
        <v>80</v>
      </c>
    </row>
    <row r="1071" spans="1:24" x14ac:dyDescent="0.35">
      <c r="A1071" t="s">
        <v>9106</v>
      </c>
      <c r="B1071" t="s">
        <v>4403</v>
      </c>
      <c r="C1071" s="9"/>
      <c r="D1071" s="9">
        <v>1090</v>
      </c>
      <c r="E1071" s="12" t="s">
        <v>8525</v>
      </c>
      <c r="F1071" s="12" t="s">
        <v>44</v>
      </c>
      <c r="G1071" s="12" t="s">
        <v>80</v>
      </c>
      <c r="H1071" s="12" t="s">
        <v>88</v>
      </c>
      <c r="I1071" s="12" t="s">
        <v>8558</v>
      </c>
      <c r="J1071" t="s">
        <v>4418</v>
      </c>
      <c r="K1071" t="s">
        <v>6909</v>
      </c>
      <c r="N1071" s="155" t="s">
        <v>5687</v>
      </c>
      <c r="O1071" s="155" t="s">
        <v>5688</v>
      </c>
      <c r="Q1071" s="177" t="s">
        <v>7427</v>
      </c>
      <c r="R1071" s="177"/>
      <c r="S1071" s="155" t="s">
        <v>7406</v>
      </c>
      <c r="T1071" s="170">
        <v>0</v>
      </c>
      <c r="U1071" s="155" t="s">
        <v>8434</v>
      </c>
      <c r="V1071" s="155" t="s">
        <v>8439</v>
      </c>
      <c r="W1071" t="s">
        <v>6335</v>
      </c>
      <c r="X1071" s="198" t="s">
        <v>80</v>
      </c>
    </row>
    <row r="1072" spans="1:24" x14ac:dyDescent="0.35">
      <c r="A1072" t="s">
        <v>9106</v>
      </c>
      <c r="B1072" t="s">
        <v>4403</v>
      </c>
      <c r="C1072" s="9"/>
      <c r="D1072" s="9">
        <v>1091</v>
      </c>
      <c r="E1072" s="12" t="s">
        <v>8525</v>
      </c>
      <c r="F1072" s="12" t="s">
        <v>44</v>
      </c>
      <c r="G1072" s="12" t="s">
        <v>80</v>
      </c>
      <c r="H1072" s="12" t="s">
        <v>88</v>
      </c>
      <c r="I1072" s="12" t="s">
        <v>8558</v>
      </c>
      <c r="J1072" t="s">
        <v>4419</v>
      </c>
      <c r="K1072" t="s">
        <v>7160</v>
      </c>
      <c r="N1072" s="155" t="s">
        <v>5689</v>
      </c>
      <c r="O1072" s="155" t="s">
        <v>5690</v>
      </c>
      <c r="Q1072" s="177" t="s">
        <v>7427</v>
      </c>
      <c r="R1072" s="177"/>
      <c r="S1072" s="155" t="s">
        <v>7406</v>
      </c>
      <c r="T1072" s="170">
        <v>0</v>
      </c>
      <c r="U1072" s="155" t="s">
        <v>8434</v>
      </c>
      <c r="V1072" s="155" t="s">
        <v>8439</v>
      </c>
      <c r="W1072" t="s">
        <v>6306</v>
      </c>
      <c r="X1072" s="198" t="s">
        <v>80</v>
      </c>
    </row>
    <row r="1073" spans="1:24" x14ac:dyDescent="0.35">
      <c r="A1073" t="s">
        <v>9106</v>
      </c>
      <c r="B1073" t="s">
        <v>4403</v>
      </c>
      <c r="C1073" s="9"/>
      <c r="D1073" s="9">
        <v>1092</v>
      </c>
      <c r="E1073" s="12" t="s">
        <v>8525</v>
      </c>
      <c r="F1073" s="12" t="s">
        <v>44</v>
      </c>
      <c r="G1073" s="12" t="s">
        <v>80</v>
      </c>
      <c r="H1073" s="12" t="s">
        <v>88</v>
      </c>
      <c r="I1073" s="12" t="s">
        <v>8558</v>
      </c>
      <c r="J1073" s="27" t="s">
        <v>4420</v>
      </c>
      <c r="K1073" t="s">
        <v>7175</v>
      </c>
      <c r="N1073" s="155" t="s">
        <v>5691</v>
      </c>
      <c r="O1073" s="155" t="s">
        <v>5692</v>
      </c>
      <c r="Q1073" s="177" t="s">
        <v>7427</v>
      </c>
      <c r="R1073" s="177"/>
      <c r="S1073" s="155" t="s">
        <v>7406</v>
      </c>
      <c r="T1073" s="170">
        <v>0</v>
      </c>
      <c r="U1073" s="155" t="s">
        <v>8434</v>
      </c>
      <c r="V1073" s="155" t="s">
        <v>8439</v>
      </c>
      <c r="W1073" t="s">
        <v>158</v>
      </c>
      <c r="X1073" s="198" t="s">
        <v>80</v>
      </c>
    </row>
    <row r="1074" spans="1:24" x14ac:dyDescent="0.35">
      <c r="A1074" t="s">
        <v>9106</v>
      </c>
      <c r="B1074" t="s">
        <v>4403</v>
      </c>
      <c r="C1074" s="9"/>
      <c r="D1074" s="9">
        <v>1093</v>
      </c>
      <c r="E1074" s="12" t="s">
        <v>8525</v>
      </c>
      <c r="F1074" s="12" t="s">
        <v>44</v>
      </c>
      <c r="G1074" s="12" t="s">
        <v>80</v>
      </c>
      <c r="H1074" s="12" t="s">
        <v>88</v>
      </c>
      <c r="I1074" s="12" t="s">
        <v>8558</v>
      </c>
      <c r="J1074" t="s">
        <v>4421</v>
      </c>
      <c r="K1074" t="s">
        <v>7148</v>
      </c>
      <c r="N1074" s="155" t="s">
        <v>5693</v>
      </c>
      <c r="O1074" s="155" t="s">
        <v>5694</v>
      </c>
      <c r="Q1074" s="177" t="s">
        <v>7427</v>
      </c>
      <c r="R1074" s="177"/>
      <c r="S1074" s="155" t="s">
        <v>7406</v>
      </c>
      <c r="T1074" s="170">
        <v>0</v>
      </c>
      <c r="U1074" s="155" t="s">
        <v>8434</v>
      </c>
      <c r="V1074" s="155" t="s">
        <v>8439</v>
      </c>
      <c r="W1074" t="s">
        <v>158</v>
      </c>
      <c r="X1074" s="198" t="s">
        <v>80</v>
      </c>
    </row>
    <row r="1075" spans="1:24" x14ac:dyDescent="0.35">
      <c r="A1075" t="s">
        <v>9106</v>
      </c>
      <c r="B1075" t="s">
        <v>4403</v>
      </c>
      <c r="C1075" s="9"/>
      <c r="D1075" s="9">
        <v>1094</v>
      </c>
      <c r="E1075" s="12" t="s">
        <v>8525</v>
      </c>
      <c r="F1075" s="12" t="s">
        <v>44</v>
      </c>
      <c r="G1075" s="12" t="s">
        <v>80</v>
      </c>
      <c r="H1075" s="12" t="s">
        <v>88</v>
      </c>
      <c r="I1075" s="12" t="s">
        <v>8558</v>
      </c>
      <c r="J1075" t="s">
        <v>4422</v>
      </c>
      <c r="K1075" t="s">
        <v>7150</v>
      </c>
      <c r="N1075" s="155" t="s">
        <v>5695</v>
      </c>
      <c r="O1075" s="155" t="s">
        <v>5696</v>
      </c>
      <c r="Q1075" s="177" t="s">
        <v>7427</v>
      </c>
      <c r="R1075" s="177"/>
      <c r="S1075" s="155" t="s">
        <v>7406</v>
      </c>
      <c r="T1075" s="170">
        <v>0</v>
      </c>
      <c r="U1075" s="155" t="s">
        <v>8434</v>
      </c>
      <c r="V1075" s="155" t="s">
        <v>8439</v>
      </c>
      <c r="W1075" t="s">
        <v>158</v>
      </c>
      <c r="X1075" s="198" t="s">
        <v>80</v>
      </c>
    </row>
    <row r="1076" spans="1:24" x14ac:dyDescent="0.35">
      <c r="A1076" t="s">
        <v>9106</v>
      </c>
      <c r="B1076" t="s">
        <v>4403</v>
      </c>
      <c r="C1076" s="9"/>
      <c r="D1076" s="9">
        <v>1095</v>
      </c>
      <c r="E1076" s="12" t="s">
        <v>8525</v>
      </c>
      <c r="F1076" s="12" t="s">
        <v>44</v>
      </c>
      <c r="G1076" s="12" t="s">
        <v>80</v>
      </c>
      <c r="H1076" s="12" t="s">
        <v>88</v>
      </c>
      <c r="I1076" s="12" t="s">
        <v>8558</v>
      </c>
      <c r="J1076" t="s">
        <v>4423</v>
      </c>
      <c r="K1076" t="s">
        <v>7149</v>
      </c>
      <c r="N1076" s="155" t="s">
        <v>5697</v>
      </c>
      <c r="O1076" s="155" t="s">
        <v>5698</v>
      </c>
      <c r="Q1076" s="177" t="s">
        <v>7427</v>
      </c>
      <c r="R1076" s="177"/>
      <c r="S1076" s="155" t="s">
        <v>7406</v>
      </c>
      <c r="T1076" s="170">
        <v>0</v>
      </c>
      <c r="U1076" s="155" t="s">
        <v>8434</v>
      </c>
      <c r="V1076" s="155" t="s">
        <v>8439</v>
      </c>
      <c r="W1076" t="s">
        <v>158</v>
      </c>
      <c r="X1076" s="198" t="s">
        <v>80</v>
      </c>
    </row>
    <row r="1077" spans="1:24" x14ac:dyDescent="0.35">
      <c r="A1077" t="s">
        <v>9106</v>
      </c>
      <c r="B1077" t="s">
        <v>4403</v>
      </c>
      <c r="C1077" s="9"/>
      <c r="D1077" s="9">
        <v>1096</v>
      </c>
      <c r="E1077" s="12" t="s">
        <v>8525</v>
      </c>
      <c r="F1077" s="12" t="s">
        <v>44</v>
      </c>
      <c r="G1077" s="12" t="s">
        <v>80</v>
      </c>
      <c r="H1077" s="12" t="s">
        <v>88</v>
      </c>
      <c r="I1077" s="12" t="s">
        <v>8558</v>
      </c>
      <c r="J1077" t="s">
        <v>4424</v>
      </c>
      <c r="K1077" t="s">
        <v>7159</v>
      </c>
      <c r="N1077" s="155" t="s">
        <v>5699</v>
      </c>
      <c r="O1077" s="155" t="s">
        <v>5690</v>
      </c>
      <c r="Q1077" s="177" t="s">
        <v>7427</v>
      </c>
      <c r="R1077" s="177"/>
      <c r="S1077" s="155" t="s">
        <v>7406</v>
      </c>
      <c r="T1077" s="170">
        <v>0</v>
      </c>
      <c r="U1077" s="155" t="s">
        <v>8434</v>
      </c>
      <c r="V1077" s="155" t="s">
        <v>8439</v>
      </c>
      <c r="W1077" t="s">
        <v>158</v>
      </c>
      <c r="X1077" s="198" t="s">
        <v>80</v>
      </c>
    </row>
    <row r="1078" spans="1:24" x14ac:dyDescent="0.35">
      <c r="A1078" t="s">
        <v>9106</v>
      </c>
      <c r="B1078" t="s">
        <v>4403</v>
      </c>
      <c r="C1078" s="9"/>
      <c r="D1078" s="9">
        <v>1097</v>
      </c>
      <c r="E1078" s="12" t="s">
        <v>8525</v>
      </c>
      <c r="F1078" s="12" t="s">
        <v>44</v>
      </c>
      <c r="G1078" s="12" t="s">
        <v>80</v>
      </c>
      <c r="H1078" s="12" t="s">
        <v>88</v>
      </c>
      <c r="I1078" s="12" t="s">
        <v>8558</v>
      </c>
      <c r="J1078" s="27" t="s">
        <v>4425</v>
      </c>
      <c r="K1078" s="27" t="s">
        <v>7179</v>
      </c>
      <c r="N1078" s="155" t="s">
        <v>5700</v>
      </c>
      <c r="O1078" s="155" t="s">
        <v>5701</v>
      </c>
      <c r="Q1078" s="177" t="s">
        <v>7427</v>
      </c>
      <c r="R1078" s="177"/>
      <c r="S1078" s="155" t="s">
        <v>7406</v>
      </c>
      <c r="T1078" s="170">
        <v>0</v>
      </c>
      <c r="U1078" s="155" t="s">
        <v>8434</v>
      </c>
      <c r="V1078" s="155" t="s">
        <v>8439</v>
      </c>
      <c r="W1078" t="s">
        <v>158</v>
      </c>
      <c r="X1078" s="198" t="s">
        <v>80</v>
      </c>
    </row>
    <row r="1079" spans="1:24" x14ac:dyDescent="0.35">
      <c r="A1079" t="s">
        <v>9106</v>
      </c>
      <c r="B1079" t="s">
        <v>4403</v>
      </c>
      <c r="C1079" s="9"/>
      <c r="D1079" s="9">
        <v>1098</v>
      </c>
      <c r="E1079" s="12" t="s">
        <v>8525</v>
      </c>
      <c r="F1079" s="12" t="s">
        <v>44</v>
      </c>
      <c r="G1079" s="12" t="s">
        <v>80</v>
      </c>
      <c r="H1079" s="12" t="s">
        <v>88</v>
      </c>
      <c r="I1079" s="12" t="s">
        <v>8558</v>
      </c>
      <c r="J1079" t="s">
        <v>4426</v>
      </c>
      <c r="K1079" t="s">
        <v>7189</v>
      </c>
      <c r="N1079" s="155" t="s">
        <v>5702</v>
      </c>
      <c r="O1079" s="155" t="s">
        <v>5703</v>
      </c>
      <c r="Q1079" s="177" t="s">
        <v>7427</v>
      </c>
      <c r="R1079" s="177"/>
      <c r="S1079" s="155" t="s">
        <v>7406</v>
      </c>
      <c r="T1079" s="170">
        <v>0</v>
      </c>
      <c r="U1079" s="155" t="s">
        <v>8434</v>
      </c>
      <c r="V1079" s="155" t="s">
        <v>8439</v>
      </c>
      <c r="W1079" t="s">
        <v>158</v>
      </c>
      <c r="X1079" s="198" t="s">
        <v>80</v>
      </c>
    </row>
    <row r="1080" spans="1:24" x14ac:dyDescent="0.35">
      <c r="A1080" t="s">
        <v>9106</v>
      </c>
      <c r="B1080" t="s">
        <v>4403</v>
      </c>
      <c r="C1080" s="9"/>
      <c r="D1080" s="9">
        <v>1099</v>
      </c>
      <c r="E1080" s="12" t="s">
        <v>8525</v>
      </c>
      <c r="F1080" s="12" t="s">
        <v>44</v>
      </c>
      <c r="G1080" s="12" t="s">
        <v>80</v>
      </c>
      <c r="H1080" s="12" t="s">
        <v>88</v>
      </c>
      <c r="I1080" s="12" t="s">
        <v>8558</v>
      </c>
      <c r="J1080" t="s">
        <v>4427</v>
      </c>
      <c r="K1080" t="s">
        <v>7186</v>
      </c>
      <c r="N1080" s="155" t="s">
        <v>5704</v>
      </c>
      <c r="O1080" s="155" t="s">
        <v>5705</v>
      </c>
      <c r="Q1080" s="177" t="s">
        <v>7427</v>
      </c>
      <c r="R1080" s="177"/>
      <c r="S1080" s="155" t="s">
        <v>7406</v>
      </c>
      <c r="T1080" s="170">
        <v>0</v>
      </c>
      <c r="U1080" s="155" t="s">
        <v>8434</v>
      </c>
      <c r="V1080" s="155" t="s">
        <v>8439</v>
      </c>
      <c r="W1080" t="s">
        <v>158</v>
      </c>
      <c r="X1080" s="198" t="s">
        <v>80</v>
      </c>
    </row>
    <row r="1081" spans="1:24" x14ac:dyDescent="0.35">
      <c r="A1081" t="s">
        <v>9106</v>
      </c>
      <c r="B1081" t="s">
        <v>4403</v>
      </c>
      <c r="C1081" s="9"/>
      <c r="D1081" s="9">
        <v>1100</v>
      </c>
      <c r="E1081" s="12" t="s">
        <v>8525</v>
      </c>
      <c r="F1081" s="12" t="s">
        <v>44</v>
      </c>
      <c r="G1081" s="12" t="s">
        <v>80</v>
      </c>
      <c r="H1081" s="12" t="s">
        <v>88</v>
      </c>
      <c r="I1081" s="12" t="s">
        <v>8558</v>
      </c>
      <c r="J1081" t="s">
        <v>4428</v>
      </c>
      <c r="K1081" t="s">
        <v>7193</v>
      </c>
      <c r="N1081" s="155" t="s">
        <v>5706</v>
      </c>
      <c r="O1081" s="155" t="s">
        <v>5707</v>
      </c>
      <c r="Q1081" s="177" t="s">
        <v>7427</v>
      </c>
      <c r="R1081" s="177"/>
      <c r="S1081" s="155" t="s">
        <v>7406</v>
      </c>
      <c r="T1081" s="170">
        <v>0</v>
      </c>
      <c r="U1081" s="155" t="s">
        <v>8434</v>
      </c>
      <c r="V1081" s="155" t="s">
        <v>8439</v>
      </c>
      <c r="W1081" t="s">
        <v>158</v>
      </c>
      <c r="X1081" s="198" t="s">
        <v>80</v>
      </c>
    </row>
    <row r="1082" spans="1:24" x14ac:dyDescent="0.35">
      <c r="A1082" t="s">
        <v>9106</v>
      </c>
      <c r="B1082" t="s">
        <v>4403</v>
      </c>
      <c r="C1082" s="9"/>
      <c r="D1082" s="9">
        <v>1101</v>
      </c>
      <c r="E1082" s="12" t="s">
        <v>8525</v>
      </c>
      <c r="F1082" s="12" t="s">
        <v>44</v>
      </c>
      <c r="G1082" s="12" t="s">
        <v>80</v>
      </c>
      <c r="H1082" s="12" t="s">
        <v>88</v>
      </c>
      <c r="I1082" s="12" t="s">
        <v>8558</v>
      </c>
      <c r="J1082" t="s">
        <v>4429</v>
      </c>
      <c r="K1082" t="s">
        <v>7133</v>
      </c>
      <c r="N1082" s="155" t="s">
        <v>5708</v>
      </c>
      <c r="O1082" s="155" t="s">
        <v>5709</v>
      </c>
      <c r="Q1082" s="177" t="s">
        <v>7427</v>
      </c>
      <c r="R1082" s="177"/>
      <c r="S1082" s="155" t="s">
        <v>7406</v>
      </c>
      <c r="T1082" s="170">
        <v>0</v>
      </c>
      <c r="U1082" s="155" t="s">
        <v>8434</v>
      </c>
      <c r="V1082" s="155" t="s">
        <v>8439</v>
      </c>
      <c r="W1082" t="s">
        <v>158</v>
      </c>
      <c r="X1082" s="198" t="s">
        <v>80</v>
      </c>
    </row>
    <row r="1083" spans="1:24" x14ac:dyDescent="0.35">
      <c r="A1083" t="s">
        <v>9106</v>
      </c>
      <c r="B1083" t="s">
        <v>4403</v>
      </c>
      <c r="C1083" s="9"/>
      <c r="D1083" s="9">
        <v>1102</v>
      </c>
      <c r="E1083" s="12" t="s">
        <v>8525</v>
      </c>
      <c r="F1083" s="12" t="s">
        <v>44</v>
      </c>
      <c r="G1083" s="12" t="s">
        <v>80</v>
      </c>
      <c r="H1083" s="12" t="s">
        <v>88</v>
      </c>
      <c r="I1083" s="12" t="s">
        <v>8558</v>
      </c>
      <c r="J1083" t="s">
        <v>4430</v>
      </c>
      <c r="K1083" t="s">
        <v>6903</v>
      </c>
      <c r="N1083" s="155" t="s">
        <v>5710</v>
      </c>
      <c r="O1083" s="155" t="s">
        <v>5711</v>
      </c>
      <c r="Q1083" s="177" t="s">
        <v>7427</v>
      </c>
      <c r="R1083" s="177"/>
      <c r="S1083" s="155" t="s">
        <v>7406</v>
      </c>
      <c r="T1083" s="170">
        <v>0</v>
      </c>
      <c r="U1083" s="155" t="s">
        <v>8434</v>
      </c>
      <c r="V1083" s="155" t="s">
        <v>8439</v>
      </c>
      <c r="W1083" t="s">
        <v>262</v>
      </c>
      <c r="X1083" s="198" t="s">
        <v>80</v>
      </c>
    </row>
    <row r="1084" spans="1:24" x14ac:dyDescent="0.35">
      <c r="A1084" t="s">
        <v>9106</v>
      </c>
      <c r="B1084" t="s">
        <v>4403</v>
      </c>
      <c r="C1084" s="9"/>
      <c r="D1084" s="9">
        <v>1103</v>
      </c>
      <c r="E1084" s="12" t="s">
        <v>8525</v>
      </c>
      <c r="F1084" s="12" t="s">
        <v>44</v>
      </c>
      <c r="G1084" s="12" t="s">
        <v>80</v>
      </c>
      <c r="H1084" s="12" t="s">
        <v>88</v>
      </c>
      <c r="I1084" s="12" t="s">
        <v>8558</v>
      </c>
      <c r="J1084" t="s">
        <v>4431</v>
      </c>
      <c r="K1084" t="s">
        <v>7134</v>
      </c>
      <c r="N1084" s="155" t="s">
        <v>5712</v>
      </c>
      <c r="O1084" s="155" t="s">
        <v>5713</v>
      </c>
      <c r="Q1084" s="177" t="s">
        <v>7427</v>
      </c>
      <c r="R1084" s="177"/>
      <c r="S1084" s="155" t="s">
        <v>7406</v>
      </c>
      <c r="T1084" s="170">
        <v>0</v>
      </c>
      <c r="U1084" s="155" t="s">
        <v>8434</v>
      </c>
      <c r="V1084" s="155" t="s">
        <v>8439</v>
      </c>
      <c r="W1084" t="s">
        <v>262</v>
      </c>
      <c r="X1084" s="198" t="s">
        <v>80</v>
      </c>
    </row>
    <row r="1085" spans="1:24" x14ac:dyDescent="0.35">
      <c r="A1085" t="s">
        <v>9106</v>
      </c>
      <c r="B1085" t="s">
        <v>4403</v>
      </c>
      <c r="C1085" s="9"/>
      <c r="D1085" s="9">
        <v>1104</v>
      </c>
      <c r="E1085" s="12" t="s">
        <v>8525</v>
      </c>
      <c r="F1085" s="12" t="s">
        <v>44</v>
      </c>
      <c r="G1085" s="12" t="s">
        <v>80</v>
      </c>
      <c r="H1085" s="12" t="s">
        <v>88</v>
      </c>
      <c r="I1085" s="12" t="s">
        <v>8558</v>
      </c>
      <c r="J1085" t="s">
        <v>4432</v>
      </c>
      <c r="K1085" t="s">
        <v>7140</v>
      </c>
      <c r="N1085" s="155" t="s">
        <v>5714</v>
      </c>
      <c r="O1085" s="155" t="s">
        <v>5715</v>
      </c>
      <c r="Q1085" s="177" t="s">
        <v>7427</v>
      </c>
      <c r="R1085" s="177"/>
      <c r="S1085" s="155" t="s">
        <v>7406</v>
      </c>
      <c r="T1085" s="170">
        <v>0</v>
      </c>
      <c r="U1085" s="155" t="s">
        <v>8434</v>
      </c>
      <c r="V1085" s="155" t="s">
        <v>8439</v>
      </c>
      <c r="W1085" t="s">
        <v>262</v>
      </c>
      <c r="X1085" s="198" t="s">
        <v>80</v>
      </c>
    </row>
    <row r="1086" spans="1:24" x14ac:dyDescent="0.35">
      <c r="A1086" t="s">
        <v>9106</v>
      </c>
      <c r="B1086" t="s">
        <v>4403</v>
      </c>
      <c r="C1086" s="9"/>
      <c r="D1086" s="9">
        <v>1105</v>
      </c>
      <c r="E1086" s="12" t="s">
        <v>8525</v>
      </c>
      <c r="F1086" s="12" t="s">
        <v>44</v>
      </c>
      <c r="G1086" s="12" t="s">
        <v>80</v>
      </c>
      <c r="H1086" s="12" t="s">
        <v>88</v>
      </c>
      <c r="I1086" s="12" t="s">
        <v>8558</v>
      </c>
      <c r="J1086" t="s">
        <v>4433</v>
      </c>
      <c r="K1086" t="s">
        <v>7139</v>
      </c>
      <c r="N1086" s="155" t="s">
        <v>5716</v>
      </c>
      <c r="O1086" s="155" t="s">
        <v>5717</v>
      </c>
      <c r="Q1086" s="177" t="s">
        <v>7427</v>
      </c>
      <c r="R1086" s="177"/>
      <c r="S1086" s="155" t="s">
        <v>7406</v>
      </c>
      <c r="T1086" s="170">
        <v>0</v>
      </c>
      <c r="U1086" s="155" t="s">
        <v>8434</v>
      </c>
      <c r="V1086" s="155" t="s">
        <v>8439</v>
      </c>
      <c r="W1086" t="s">
        <v>262</v>
      </c>
      <c r="X1086" s="198" t="s">
        <v>80</v>
      </c>
    </row>
    <row r="1087" spans="1:24" x14ac:dyDescent="0.35">
      <c r="A1087" t="s">
        <v>9106</v>
      </c>
      <c r="B1087" t="s">
        <v>4403</v>
      </c>
      <c r="C1087" s="9"/>
      <c r="D1087" s="9">
        <v>1106</v>
      </c>
      <c r="E1087" s="12" t="s">
        <v>8525</v>
      </c>
      <c r="F1087" s="12" t="s">
        <v>44</v>
      </c>
      <c r="G1087" s="12" t="s">
        <v>80</v>
      </c>
      <c r="H1087" s="12" t="s">
        <v>88</v>
      </c>
      <c r="I1087" s="12" t="s">
        <v>8558</v>
      </c>
      <c r="J1087" t="s">
        <v>4434</v>
      </c>
      <c r="K1087" t="s">
        <v>7129</v>
      </c>
      <c r="N1087" s="155" t="s">
        <v>5718</v>
      </c>
      <c r="O1087" s="155" t="s">
        <v>5719</v>
      </c>
      <c r="Q1087" s="177" t="s">
        <v>7427</v>
      </c>
      <c r="R1087" s="177"/>
      <c r="S1087" s="155" t="s">
        <v>7406</v>
      </c>
      <c r="T1087" s="170">
        <v>0</v>
      </c>
      <c r="U1087" s="155" t="s">
        <v>8434</v>
      </c>
      <c r="V1087" s="155" t="s">
        <v>8439</v>
      </c>
      <c r="W1087" t="s">
        <v>262</v>
      </c>
      <c r="X1087" s="198" t="s">
        <v>80</v>
      </c>
    </row>
    <row r="1088" spans="1:24" x14ac:dyDescent="0.35">
      <c r="A1088" t="s">
        <v>9106</v>
      </c>
      <c r="B1088" t="s">
        <v>4403</v>
      </c>
      <c r="C1088" s="9"/>
      <c r="D1088" s="9">
        <v>1107</v>
      </c>
      <c r="E1088" s="12" t="s">
        <v>8525</v>
      </c>
      <c r="F1088" s="12" t="s">
        <v>44</v>
      </c>
      <c r="G1088" s="12" t="s">
        <v>80</v>
      </c>
      <c r="H1088" s="12" t="s">
        <v>88</v>
      </c>
      <c r="I1088" s="12" t="s">
        <v>8558</v>
      </c>
      <c r="J1088" t="s">
        <v>4435</v>
      </c>
      <c r="K1088" t="s">
        <v>7158</v>
      </c>
      <c r="N1088" s="155" t="s">
        <v>5720</v>
      </c>
      <c r="O1088" s="155" t="s">
        <v>5721</v>
      </c>
      <c r="Q1088" s="177" t="s">
        <v>7427</v>
      </c>
      <c r="R1088" s="177"/>
      <c r="S1088" s="155" t="s">
        <v>7406</v>
      </c>
      <c r="T1088" s="170">
        <v>0</v>
      </c>
      <c r="U1088" s="155" t="s">
        <v>8434</v>
      </c>
      <c r="V1088" s="155" t="s">
        <v>8439</v>
      </c>
      <c r="W1088" t="s">
        <v>262</v>
      </c>
      <c r="X1088" s="198" t="s">
        <v>80</v>
      </c>
    </row>
    <row r="1089" spans="1:24" x14ac:dyDescent="0.35">
      <c r="A1089" t="s">
        <v>9106</v>
      </c>
      <c r="B1089" t="s">
        <v>4403</v>
      </c>
      <c r="C1089" s="9"/>
      <c r="D1089" s="9">
        <v>1108</v>
      </c>
      <c r="E1089" s="12" t="s">
        <v>8525</v>
      </c>
      <c r="F1089" s="12" t="s">
        <v>44</v>
      </c>
      <c r="G1089" s="12" t="s">
        <v>80</v>
      </c>
      <c r="H1089" s="12" t="s">
        <v>88</v>
      </c>
      <c r="I1089" s="12" t="s">
        <v>8558</v>
      </c>
      <c r="J1089" t="s">
        <v>4436</v>
      </c>
      <c r="K1089" t="s">
        <v>7171</v>
      </c>
      <c r="N1089" s="155" t="s">
        <v>5722</v>
      </c>
      <c r="O1089" s="155" t="s">
        <v>5723</v>
      </c>
      <c r="Q1089" s="177" t="s">
        <v>7427</v>
      </c>
      <c r="R1089" s="177"/>
      <c r="S1089" s="155" t="s">
        <v>7406</v>
      </c>
      <c r="T1089" s="170">
        <v>0</v>
      </c>
      <c r="U1089" s="155" t="s">
        <v>8434</v>
      </c>
      <c r="V1089" s="155" t="s">
        <v>8439</v>
      </c>
      <c r="W1089" t="s">
        <v>262</v>
      </c>
      <c r="X1089" s="198" t="s">
        <v>80</v>
      </c>
    </row>
    <row r="1090" spans="1:24" s="27" customFormat="1" x14ac:dyDescent="0.35">
      <c r="A1090" s="27" t="s">
        <v>9106</v>
      </c>
      <c r="B1090" s="27" t="s">
        <v>4403</v>
      </c>
      <c r="C1090" s="175"/>
      <c r="D1090" s="175">
        <v>1109</v>
      </c>
      <c r="E1090" s="291" t="s">
        <v>8525</v>
      </c>
      <c r="F1090" s="291" t="s">
        <v>44</v>
      </c>
      <c r="G1090" s="291" t="s">
        <v>80</v>
      </c>
      <c r="H1090" s="291" t="s">
        <v>88</v>
      </c>
      <c r="I1090" s="291" t="s">
        <v>8558</v>
      </c>
      <c r="J1090" s="27" t="s">
        <v>4437</v>
      </c>
      <c r="K1090" s="27" t="s">
        <v>7130</v>
      </c>
      <c r="N1090" s="165" t="s">
        <v>5724</v>
      </c>
      <c r="O1090" s="165" t="s">
        <v>5725</v>
      </c>
      <c r="Q1090" s="27" t="s">
        <v>7427</v>
      </c>
      <c r="S1090" s="165" t="s">
        <v>7406</v>
      </c>
      <c r="T1090" s="311">
        <v>0</v>
      </c>
      <c r="U1090" s="165" t="s">
        <v>8434</v>
      </c>
      <c r="V1090" s="165" t="s">
        <v>8439</v>
      </c>
      <c r="W1090" s="27" t="s">
        <v>6327</v>
      </c>
      <c r="X1090" s="213" t="s">
        <v>80</v>
      </c>
    </row>
    <row r="1091" spans="1:24" x14ac:dyDescent="0.35">
      <c r="A1091" t="s">
        <v>9106</v>
      </c>
      <c r="B1091" t="s">
        <v>4403</v>
      </c>
      <c r="C1091" s="9"/>
      <c r="D1091" s="9">
        <v>1110</v>
      </c>
      <c r="E1091" s="12" t="s">
        <v>8525</v>
      </c>
      <c r="F1091" s="12" t="s">
        <v>44</v>
      </c>
      <c r="G1091" s="12" t="s">
        <v>80</v>
      </c>
      <c r="H1091" s="12" t="s">
        <v>88</v>
      </c>
      <c r="I1091" s="12" t="s">
        <v>8558</v>
      </c>
      <c r="J1091" t="s">
        <v>4438</v>
      </c>
      <c r="K1091" t="s">
        <v>7147</v>
      </c>
      <c r="N1091" s="155" t="s">
        <v>5726</v>
      </c>
      <c r="O1091" s="155" t="s">
        <v>5727</v>
      </c>
      <c r="Q1091" s="177" t="s">
        <v>7427</v>
      </c>
      <c r="R1091" s="177"/>
      <c r="S1091" s="155" t="s">
        <v>7406</v>
      </c>
      <c r="T1091" s="170">
        <v>0</v>
      </c>
      <c r="U1091" s="155" t="s">
        <v>8434</v>
      </c>
      <c r="V1091" s="155" t="s">
        <v>8439</v>
      </c>
      <c r="W1091" t="s">
        <v>6327</v>
      </c>
      <c r="X1091" s="198" t="s">
        <v>80</v>
      </c>
    </row>
    <row r="1092" spans="1:24" x14ac:dyDescent="0.35">
      <c r="A1092" t="s">
        <v>9106</v>
      </c>
      <c r="B1092" t="s">
        <v>4403</v>
      </c>
      <c r="C1092" s="9"/>
      <c r="D1092" s="9">
        <v>1111</v>
      </c>
      <c r="E1092" s="12" t="s">
        <v>8525</v>
      </c>
      <c r="F1092" s="12" t="s">
        <v>44</v>
      </c>
      <c r="G1092" s="12" t="s">
        <v>80</v>
      </c>
      <c r="H1092" s="12" t="s">
        <v>88</v>
      </c>
      <c r="I1092" s="12" t="s">
        <v>8558</v>
      </c>
      <c r="J1092" t="s">
        <v>4439</v>
      </c>
      <c r="K1092" t="s">
        <v>7151</v>
      </c>
      <c r="N1092" s="155" t="s">
        <v>5728</v>
      </c>
      <c r="O1092" s="155" t="s">
        <v>5729</v>
      </c>
      <c r="Q1092" s="177" t="s">
        <v>7427</v>
      </c>
      <c r="R1092" s="177"/>
      <c r="S1092" s="155" t="s">
        <v>7406</v>
      </c>
      <c r="T1092" s="170">
        <v>0</v>
      </c>
      <c r="U1092" s="155" t="s">
        <v>8434</v>
      </c>
      <c r="V1092" s="155" t="s">
        <v>8439</v>
      </c>
      <c r="W1092" t="s">
        <v>6327</v>
      </c>
      <c r="X1092" s="198" t="s">
        <v>80</v>
      </c>
    </row>
    <row r="1093" spans="1:24" x14ac:dyDescent="0.35">
      <c r="A1093" t="s">
        <v>9106</v>
      </c>
      <c r="B1093" t="s">
        <v>4403</v>
      </c>
      <c r="C1093" s="9"/>
      <c r="D1093" s="9">
        <v>1112</v>
      </c>
      <c r="E1093" s="12" t="s">
        <v>8525</v>
      </c>
      <c r="F1093" s="12" t="s">
        <v>44</v>
      </c>
      <c r="G1093" s="12" t="s">
        <v>80</v>
      </c>
      <c r="H1093" s="12" t="s">
        <v>88</v>
      </c>
      <c r="I1093" s="12" t="s">
        <v>8558</v>
      </c>
      <c r="J1093" t="s">
        <v>4440</v>
      </c>
      <c r="K1093" t="s">
        <v>7143</v>
      </c>
      <c r="N1093" s="155" t="s">
        <v>5730</v>
      </c>
      <c r="O1093" s="155" t="s">
        <v>5731</v>
      </c>
      <c r="Q1093" s="177" t="s">
        <v>7427</v>
      </c>
      <c r="R1093" s="177"/>
      <c r="S1093" t="s">
        <v>7406</v>
      </c>
      <c r="T1093" s="9">
        <v>0</v>
      </c>
      <c r="U1093" t="s">
        <v>8434</v>
      </c>
      <c r="V1093" t="s">
        <v>8439</v>
      </c>
      <c r="W1093" t="s">
        <v>100</v>
      </c>
      <c r="X1093" s="198" t="s">
        <v>80</v>
      </c>
    </row>
    <row r="1094" spans="1:24" x14ac:dyDescent="0.35">
      <c r="A1094" t="s">
        <v>9106</v>
      </c>
      <c r="B1094" t="s">
        <v>4403</v>
      </c>
      <c r="C1094" s="9"/>
      <c r="D1094" s="9">
        <v>1113</v>
      </c>
      <c r="E1094" s="12" t="s">
        <v>8525</v>
      </c>
      <c r="F1094" s="12" t="s">
        <v>44</v>
      </c>
      <c r="G1094" s="12" t="s">
        <v>80</v>
      </c>
      <c r="H1094" s="12" t="s">
        <v>88</v>
      </c>
      <c r="I1094" s="12" t="s">
        <v>8558</v>
      </c>
      <c r="J1094" t="s">
        <v>4441</v>
      </c>
      <c r="K1094" t="s">
        <v>7146</v>
      </c>
      <c r="N1094" s="155" t="s">
        <v>5732</v>
      </c>
      <c r="O1094" s="155" t="s">
        <v>5733</v>
      </c>
      <c r="Q1094" s="177" t="s">
        <v>7427</v>
      </c>
      <c r="R1094" s="177"/>
      <c r="S1094" t="s">
        <v>7406</v>
      </c>
      <c r="T1094" s="9">
        <v>0</v>
      </c>
      <c r="U1094" t="s">
        <v>8434</v>
      </c>
      <c r="V1094" t="s">
        <v>8439</v>
      </c>
      <c r="W1094" t="s">
        <v>100</v>
      </c>
      <c r="X1094" s="198" t="s">
        <v>80</v>
      </c>
    </row>
    <row r="1095" spans="1:24" x14ac:dyDescent="0.35">
      <c r="A1095" t="s">
        <v>9106</v>
      </c>
      <c r="B1095" t="s">
        <v>4403</v>
      </c>
      <c r="C1095" s="9"/>
      <c r="D1095" s="9">
        <v>1114</v>
      </c>
      <c r="E1095" s="12" t="s">
        <v>8525</v>
      </c>
      <c r="F1095" s="12" t="s">
        <v>44</v>
      </c>
      <c r="G1095" s="12" t="s">
        <v>80</v>
      </c>
      <c r="H1095" s="12" t="s">
        <v>88</v>
      </c>
      <c r="I1095" s="12" t="s">
        <v>8558</v>
      </c>
      <c r="J1095" t="s">
        <v>4442</v>
      </c>
      <c r="K1095" t="s">
        <v>7144</v>
      </c>
      <c r="N1095" s="155" t="s">
        <v>5734</v>
      </c>
      <c r="O1095" s="155" t="s">
        <v>5735</v>
      </c>
      <c r="Q1095" s="177" t="s">
        <v>7427</v>
      </c>
      <c r="R1095" s="177"/>
      <c r="S1095" t="s">
        <v>7406</v>
      </c>
      <c r="T1095" s="9">
        <v>0</v>
      </c>
      <c r="U1095" t="s">
        <v>8434</v>
      </c>
      <c r="V1095" t="s">
        <v>8439</v>
      </c>
      <c r="W1095" t="s">
        <v>100</v>
      </c>
      <c r="X1095" s="198" t="s">
        <v>80</v>
      </c>
    </row>
    <row r="1096" spans="1:24" x14ac:dyDescent="0.35">
      <c r="A1096" t="s">
        <v>9106</v>
      </c>
      <c r="B1096" t="s">
        <v>4403</v>
      </c>
      <c r="C1096" s="9"/>
      <c r="D1096" s="9">
        <v>1115</v>
      </c>
      <c r="E1096" s="12" t="s">
        <v>8525</v>
      </c>
      <c r="F1096" s="12" t="s">
        <v>44</v>
      </c>
      <c r="G1096" s="12" t="s">
        <v>80</v>
      </c>
      <c r="H1096" s="12" t="s">
        <v>88</v>
      </c>
      <c r="I1096" s="12" t="s">
        <v>8558</v>
      </c>
      <c r="J1096" t="s">
        <v>4443</v>
      </c>
      <c r="K1096" t="s">
        <v>7145</v>
      </c>
      <c r="N1096" s="155" t="s">
        <v>5736</v>
      </c>
      <c r="O1096" s="155" t="s">
        <v>5737</v>
      </c>
      <c r="Q1096" s="177" t="s">
        <v>7427</v>
      </c>
      <c r="R1096" s="177"/>
      <c r="S1096" t="s">
        <v>7406</v>
      </c>
      <c r="T1096" s="9">
        <v>0</v>
      </c>
      <c r="U1096" t="s">
        <v>8434</v>
      </c>
      <c r="V1096" t="s">
        <v>8439</v>
      </c>
      <c r="W1096" t="s">
        <v>100</v>
      </c>
      <c r="X1096" s="198" t="s">
        <v>80</v>
      </c>
    </row>
    <row r="1097" spans="1:24" x14ac:dyDescent="0.35">
      <c r="A1097" t="s">
        <v>9106</v>
      </c>
      <c r="B1097" t="s">
        <v>4403</v>
      </c>
      <c r="C1097" s="9"/>
      <c r="D1097" s="9">
        <v>1116</v>
      </c>
      <c r="E1097" s="12" t="s">
        <v>8525</v>
      </c>
      <c r="F1097" s="12" t="s">
        <v>44</v>
      </c>
      <c r="G1097" s="12" t="s">
        <v>80</v>
      </c>
      <c r="H1097" s="12" t="s">
        <v>88</v>
      </c>
      <c r="I1097" s="12" t="s">
        <v>8558</v>
      </c>
      <c r="J1097" t="s">
        <v>4444</v>
      </c>
      <c r="K1097" t="s">
        <v>7152</v>
      </c>
      <c r="N1097" s="155" t="s">
        <v>5738</v>
      </c>
      <c r="O1097" s="155" t="s">
        <v>5739</v>
      </c>
      <c r="Q1097" s="177" t="s">
        <v>7427</v>
      </c>
      <c r="R1097" s="177"/>
      <c r="S1097" t="s">
        <v>7406</v>
      </c>
      <c r="T1097" s="9">
        <v>0</v>
      </c>
      <c r="U1097" t="s">
        <v>8434</v>
      </c>
      <c r="V1097" t="s">
        <v>8439</v>
      </c>
      <c r="W1097" t="s">
        <v>100</v>
      </c>
      <c r="X1097" s="198" t="s">
        <v>80</v>
      </c>
    </row>
    <row r="1098" spans="1:24" x14ac:dyDescent="0.35">
      <c r="A1098" t="s">
        <v>9106</v>
      </c>
      <c r="B1098" t="s">
        <v>4403</v>
      </c>
      <c r="C1098" s="9"/>
      <c r="D1098" s="9">
        <v>1117</v>
      </c>
      <c r="E1098" s="12" t="s">
        <v>8525</v>
      </c>
      <c r="F1098" s="12" t="s">
        <v>44</v>
      </c>
      <c r="G1098" s="12" t="s">
        <v>80</v>
      </c>
      <c r="H1098" s="12" t="s">
        <v>88</v>
      </c>
      <c r="I1098" s="12" t="s">
        <v>8558</v>
      </c>
      <c r="J1098" t="s">
        <v>4445</v>
      </c>
      <c r="K1098" t="s">
        <v>5741</v>
      </c>
      <c r="N1098" s="155" t="s">
        <v>5740</v>
      </c>
      <c r="O1098" s="155" t="s">
        <v>5741</v>
      </c>
      <c r="Q1098" s="177" t="s">
        <v>7427</v>
      </c>
      <c r="R1098" s="177"/>
      <c r="S1098" s="155" t="s">
        <v>7406</v>
      </c>
      <c r="T1098" s="170">
        <v>0</v>
      </c>
      <c r="U1098" s="155" t="s">
        <v>8434</v>
      </c>
      <c r="V1098" s="155" t="s">
        <v>8439</v>
      </c>
      <c r="W1098" t="s">
        <v>6334</v>
      </c>
      <c r="X1098" s="198" t="s">
        <v>80</v>
      </c>
    </row>
    <row r="1099" spans="1:24" x14ac:dyDescent="0.35">
      <c r="A1099" t="s">
        <v>9106</v>
      </c>
      <c r="B1099" t="s">
        <v>4403</v>
      </c>
      <c r="C1099" s="9"/>
      <c r="D1099" s="9">
        <v>1118</v>
      </c>
      <c r="E1099" s="12" t="s">
        <v>8525</v>
      </c>
      <c r="F1099" s="12" t="s">
        <v>44</v>
      </c>
      <c r="G1099" s="12" t="s">
        <v>80</v>
      </c>
      <c r="H1099" s="12" t="s">
        <v>88</v>
      </c>
      <c r="I1099" s="12" t="s">
        <v>8558</v>
      </c>
      <c r="J1099" t="s">
        <v>4446</v>
      </c>
      <c r="K1099" t="s">
        <v>7165</v>
      </c>
      <c r="N1099" s="155" t="s">
        <v>5742</v>
      </c>
      <c r="O1099" s="155" t="s">
        <v>5743</v>
      </c>
      <c r="Q1099" s="177" t="s">
        <v>7427</v>
      </c>
      <c r="R1099" s="177"/>
      <c r="S1099" s="155" t="s">
        <v>7406</v>
      </c>
      <c r="T1099" s="170">
        <v>0</v>
      </c>
      <c r="U1099" s="155" t="s">
        <v>8434</v>
      </c>
      <c r="V1099" s="155" t="s">
        <v>8439</v>
      </c>
      <c r="W1099" t="s">
        <v>6334</v>
      </c>
      <c r="X1099" s="198" t="s">
        <v>80</v>
      </c>
    </row>
    <row r="1100" spans="1:24" x14ac:dyDescent="0.35">
      <c r="A1100" t="s">
        <v>9106</v>
      </c>
      <c r="B1100" t="s">
        <v>4403</v>
      </c>
      <c r="C1100" s="9"/>
      <c r="D1100" s="9">
        <v>1119</v>
      </c>
      <c r="E1100" s="12" t="s">
        <v>8525</v>
      </c>
      <c r="F1100" s="12" t="s">
        <v>44</v>
      </c>
      <c r="G1100" s="12" t="s">
        <v>80</v>
      </c>
      <c r="H1100" s="12" t="s">
        <v>88</v>
      </c>
      <c r="I1100" s="12" t="s">
        <v>8558</v>
      </c>
      <c r="J1100" t="s">
        <v>4447</v>
      </c>
      <c r="K1100" t="s">
        <v>5745</v>
      </c>
      <c r="N1100" s="155" t="s">
        <v>5744</v>
      </c>
      <c r="O1100" s="155" t="s">
        <v>5745</v>
      </c>
      <c r="Q1100" s="177" t="s">
        <v>7427</v>
      </c>
      <c r="R1100" s="177"/>
      <c r="S1100" s="155" t="s">
        <v>7406</v>
      </c>
      <c r="T1100" s="170">
        <v>0</v>
      </c>
      <c r="U1100" s="155" t="s">
        <v>8434</v>
      </c>
      <c r="V1100" s="155" t="s">
        <v>8439</v>
      </c>
      <c r="W1100" t="s">
        <v>6334</v>
      </c>
      <c r="X1100" s="198" t="s">
        <v>80</v>
      </c>
    </row>
    <row r="1101" spans="1:24" x14ac:dyDescent="0.35">
      <c r="A1101" t="s">
        <v>9106</v>
      </c>
      <c r="B1101" t="s">
        <v>4403</v>
      </c>
      <c r="C1101" s="9"/>
      <c r="D1101" s="9">
        <v>1120</v>
      </c>
      <c r="E1101" s="12" t="s">
        <v>8525</v>
      </c>
      <c r="F1101" s="12" t="s">
        <v>44</v>
      </c>
      <c r="G1101" s="12" t="s">
        <v>80</v>
      </c>
      <c r="H1101" s="12" t="s">
        <v>88</v>
      </c>
      <c r="I1101" s="12" t="s">
        <v>8558</v>
      </c>
      <c r="J1101" t="s">
        <v>4448</v>
      </c>
      <c r="K1101" t="s">
        <v>5747</v>
      </c>
      <c r="N1101" s="155" t="s">
        <v>5746</v>
      </c>
      <c r="O1101" s="155" t="s">
        <v>5747</v>
      </c>
      <c r="Q1101" s="177" t="s">
        <v>7427</v>
      </c>
      <c r="R1101" s="177"/>
      <c r="S1101" s="155" t="s">
        <v>7406</v>
      </c>
      <c r="T1101" s="170">
        <v>0</v>
      </c>
      <c r="U1101" s="155" t="s">
        <v>8434</v>
      </c>
      <c r="V1101" s="155" t="s">
        <v>8439</v>
      </c>
      <c r="W1101" t="s">
        <v>157</v>
      </c>
      <c r="X1101" s="198" t="s">
        <v>80</v>
      </c>
    </row>
    <row r="1102" spans="1:24" x14ac:dyDescent="0.35">
      <c r="A1102" t="s">
        <v>9106</v>
      </c>
      <c r="B1102" t="s">
        <v>4403</v>
      </c>
      <c r="C1102" s="9"/>
      <c r="D1102" s="9">
        <v>1121</v>
      </c>
      <c r="E1102" s="12" t="s">
        <v>8525</v>
      </c>
      <c r="F1102" s="12" t="s">
        <v>44</v>
      </c>
      <c r="G1102" s="12" t="s">
        <v>80</v>
      </c>
      <c r="H1102" s="12" t="s">
        <v>88</v>
      </c>
      <c r="I1102" s="12" t="s">
        <v>8558</v>
      </c>
      <c r="J1102" t="s">
        <v>4449</v>
      </c>
      <c r="K1102" t="s">
        <v>7153</v>
      </c>
      <c r="N1102" s="155" t="s">
        <v>5748</v>
      </c>
      <c r="O1102" s="155" t="s">
        <v>5749</v>
      </c>
      <c r="Q1102" s="177" t="s">
        <v>7427</v>
      </c>
      <c r="R1102" s="177"/>
      <c r="S1102" s="155" t="s">
        <v>7406</v>
      </c>
      <c r="T1102" s="170">
        <v>0</v>
      </c>
      <c r="U1102" s="155" t="s">
        <v>8434</v>
      </c>
      <c r="V1102" s="155" t="s">
        <v>8439</v>
      </c>
      <c r="W1102" t="s">
        <v>157</v>
      </c>
      <c r="X1102" s="198" t="s">
        <v>80</v>
      </c>
    </row>
    <row r="1103" spans="1:24" x14ac:dyDescent="0.35">
      <c r="A1103" t="s">
        <v>9106</v>
      </c>
      <c r="B1103" t="s">
        <v>4403</v>
      </c>
      <c r="C1103" s="9"/>
      <c r="D1103" s="9">
        <v>1122</v>
      </c>
      <c r="E1103" s="12" t="s">
        <v>8526</v>
      </c>
      <c r="F1103" s="12" t="s">
        <v>44</v>
      </c>
      <c r="G1103" s="12" t="s">
        <v>80</v>
      </c>
      <c r="H1103" s="12" t="s">
        <v>88</v>
      </c>
      <c r="I1103" s="12" t="s">
        <v>8559</v>
      </c>
      <c r="J1103" t="s">
        <v>4450</v>
      </c>
      <c r="K1103" t="s">
        <v>6904</v>
      </c>
      <c r="N1103" s="155" t="s">
        <v>5750</v>
      </c>
      <c r="O1103" s="155" t="s">
        <v>5751</v>
      </c>
      <c r="Q1103" s="177" t="s">
        <v>7427</v>
      </c>
      <c r="R1103" s="177"/>
      <c r="S1103" s="155" t="s">
        <v>7406</v>
      </c>
      <c r="T1103" s="170">
        <v>0</v>
      </c>
      <c r="U1103" s="155" t="s">
        <v>8434</v>
      </c>
      <c r="V1103" s="155" t="s">
        <v>8439</v>
      </c>
      <c r="W1103" t="s">
        <v>195</v>
      </c>
      <c r="X1103" s="198" t="s">
        <v>80</v>
      </c>
    </row>
    <row r="1104" spans="1:24" x14ac:dyDescent="0.35">
      <c r="A1104" t="s">
        <v>9106</v>
      </c>
      <c r="B1104" t="s">
        <v>4403</v>
      </c>
      <c r="C1104" s="9"/>
      <c r="D1104" s="9">
        <v>1123</v>
      </c>
      <c r="E1104" s="12" t="s">
        <v>8526</v>
      </c>
      <c r="F1104" s="12" t="s">
        <v>44</v>
      </c>
      <c r="G1104" s="12" t="s">
        <v>80</v>
      </c>
      <c r="H1104" s="12" t="s">
        <v>88</v>
      </c>
      <c r="I1104" s="12" t="s">
        <v>8559</v>
      </c>
      <c r="J1104" t="s">
        <v>4451</v>
      </c>
      <c r="K1104" t="s">
        <v>7181</v>
      </c>
      <c r="N1104" s="155" t="s">
        <v>5752</v>
      </c>
      <c r="O1104" s="155" t="s">
        <v>5753</v>
      </c>
      <c r="Q1104" s="177" t="s">
        <v>7427</v>
      </c>
      <c r="R1104" s="177"/>
      <c r="S1104" s="155" t="s">
        <v>7406</v>
      </c>
      <c r="T1104" s="170">
        <v>0</v>
      </c>
      <c r="U1104" s="155" t="s">
        <v>8434</v>
      </c>
      <c r="V1104" s="155" t="s">
        <v>8439</v>
      </c>
      <c r="W1104" t="s">
        <v>195</v>
      </c>
      <c r="X1104" s="198" t="s">
        <v>80</v>
      </c>
    </row>
    <row r="1105" spans="1:24" x14ac:dyDescent="0.35">
      <c r="A1105" t="s">
        <v>9106</v>
      </c>
      <c r="B1105" t="s">
        <v>4403</v>
      </c>
      <c r="C1105" s="9"/>
      <c r="D1105" s="9">
        <v>1124</v>
      </c>
      <c r="E1105" s="12" t="s">
        <v>8526</v>
      </c>
      <c r="F1105" s="12" t="s">
        <v>44</v>
      </c>
      <c r="G1105" s="12" t="s">
        <v>80</v>
      </c>
      <c r="H1105" s="12" t="s">
        <v>88</v>
      </c>
      <c r="I1105" s="12" t="s">
        <v>8559</v>
      </c>
      <c r="J1105" t="s">
        <v>4452</v>
      </c>
      <c r="K1105" t="s">
        <v>7137</v>
      </c>
      <c r="N1105" s="155" t="s">
        <v>5754</v>
      </c>
      <c r="O1105" s="155" t="s">
        <v>5755</v>
      </c>
      <c r="Q1105" s="177" t="s">
        <v>7427</v>
      </c>
      <c r="R1105" s="177"/>
      <c r="S1105" s="155" t="s">
        <v>7406</v>
      </c>
      <c r="T1105" s="170">
        <v>0</v>
      </c>
      <c r="U1105" s="155" t="s">
        <v>8434</v>
      </c>
      <c r="V1105" s="155" t="s">
        <v>8439</v>
      </c>
      <c r="W1105" t="s">
        <v>195</v>
      </c>
      <c r="X1105" s="198" t="s">
        <v>80</v>
      </c>
    </row>
    <row r="1106" spans="1:24" x14ac:dyDescent="0.35">
      <c r="A1106" t="s">
        <v>9106</v>
      </c>
      <c r="B1106" t="s">
        <v>4403</v>
      </c>
      <c r="C1106" s="9"/>
      <c r="D1106" s="9">
        <v>1125</v>
      </c>
      <c r="E1106" s="12" t="s">
        <v>8526</v>
      </c>
      <c r="F1106" s="12" t="s">
        <v>44</v>
      </c>
      <c r="G1106" s="12" t="s">
        <v>80</v>
      </c>
      <c r="H1106" s="12" t="s">
        <v>88</v>
      </c>
      <c r="I1106" s="12" t="s">
        <v>8559</v>
      </c>
      <c r="J1106" t="s">
        <v>4453</v>
      </c>
      <c r="K1106" t="s">
        <v>7142</v>
      </c>
      <c r="N1106" s="155" t="s">
        <v>5756</v>
      </c>
      <c r="O1106" s="155" t="s">
        <v>5757</v>
      </c>
      <c r="Q1106" s="177" t="s">
        <v>7427</v>
      </c>
      <c r="R1106" s="177"/>
      <c r="S1106" s="155" t="s">
        <v>7406</v>
      </c>
      <c r="T1106" s="170">
        <v>0</v>
      </c>
      <c r="U1106" s="155" t="s">
        <v>8434</v>
      </c>
      <c r="V1106" s="155" t="s">
        <v>8439</v>
      </c>
      <c r="W1106" t="s">
        <v>195</v>
      </c>
      <c r="X1106" s="198" t="s">
        <v>80</v>
      </c>
    </row>
    <row r="1107" spans="1:24" x14ac:dyDescent="0.35">
      <c r="A1107" t="s">
        <v>9106</v>
      </c>
      <c r="B1107" t="s">
        <v>4403</v>
      </c>
      <c r="C1107" s="9"/>
      <c r="D1107" s="9">
        <v>1126</v>
      </c>
      <c r="E1107" s="12" t="s">
        <v>8526</v>
      </c>
      <c r="F1107" s="12" t="s">
        <v>44</v>
      </c>
      <c r="G1107" s="12" t="s">
        <v>80</v>
      </c>
      <c r="H1107" s="12" t="s">
        <v>88</v>
      </c>
      <c r="I1107" s="12" t="s">
        <v>8559</v>
      </c>
      <c r="J1107" t="s">
        <v>4454</v>
      </c>
      <c r="K1107" t="s">
        <v>7157</v>
      </c>
      <c r="N1107" s="155" t="s">
        <v>5758</v>
      </c>
      <c r="O1107" s="155" t="s">
        <v>5759</v>
      </c>
      <c r="Q1107" s="177" t="s">
        <v>7427</v>
      </c>
      <c r="R1107" s="177"/>
      <c r="S1107" s="155" t="s">
        <v>7406</v>
      </c>
      <c r="T1107" s="170">
        <v>0</v>
      </c>
      <c r="U1107" s="155" t="s">
        <v>8434</v>
      </c>
      <c r="V1107" s="155" t="s">
        <v>8439</v>
      </c>
      <c r="W1107" t="s">
        <v>195</v>
      </c>
      <c r="X1107" s="198" t="s">
        <v>80</v>
      </c>
    </row>
    <row r="1108" spans="1:24" x14ac:dyDescent="0.35">
      <c r="A1108" t="s">
        <v>9106</v>
      </c>
      <c r="B1108" t="s">
        <v>4403</v>
      </c>
      <c r="C1108" s="9"/>
      <c r="D1108" s="9">
        <v>1127</v>
      </c>
      <c r="E1108" s="12" t="s">
        <v>8526</v>
      </c>
      <c r="F1108" s="12" t="s">
        <v>44</v>
      </c>
      <c r="G1108" s="12" t="s">
        <v>80</v>
      </c>
      <c r="H1108" s="12" t="s">
        <v>88</v>
      </c>
      <c r="I1108" s="12" t="s">
        <v>8559</v>
      </c>
      <c r="J1108" t="s">
        <v>4455</v>
      </c>
      <c r="K1108" t="s">
        <v>6907</v>
      </c>
      <c r="N1108" s="155" t="s">
        <v>5760</v>
      </c>
      <c r="O1108" s="155" t="s">
        <v>5761</v>
      </c>
      <c r="Q1108" s="177" t="s">
        <v>7427</v>
      </c>
      <c r="R1108" s="177"/>
      <c r="S1108" s="155" t="s">
        <v>7406</v>
      </c>
      <c r="T1108" s="170">
        <v>0</v>
      </c>
      <c r="U1108" s="155" t="s">
        <v>8434</v>
      </c>
      <c r="V1108" s="155" t="s">
        <v>8439</v>
      </c>
      <c r="W1108" t="s">
        <v>195</v>
      </c>
      <c r="X1108" s="198" t="s">
        <v>80</v>
      </c>
    </row>
    <row r="1109" spans="1:24" x14ac:dyDescent="0.35">
      <c r="A1109" t="s">
        <v>9106</v>
      </c>
      <c r="B1109" t="s">
        <v>4403</v>
      </c>
      <c r="C1109" s="9"/>
      <c r="D1109" s="9">
        <v>1128</v>
      </c>
      <c r="E1109" s="12" t="s">
        <v>8526</v>
      </c>
      <c r="F1109" s="12" t="s">
        <v>44</v>
      </c>
      <c r="G1109" s="12" t="s">
        <v>80</v>
      </c>
      <c r="H1109" s="12" t="s">
        <v>88</v>
      </c>
      <c r="I1109" s="12" t="s">
        <v>8559</v>
      </c>
      <c r="J1109" t="s">
        <v>4456</v>
      </c>
      <c r="K1109" t="s">
        <v>7169</v>
      </c>
      <c r="N1109" s="155" t="s">
        <v>5762</v>
      </c>
      <c r="O1109" s="155" t="s">
        <v>5763</v>
      </c>
      <c r="Q1109" s="177" t="s">
        <v>7427</v>
      </c>
      <c r="R1109" s="177"/>
      <c r="S1109" s="155" t="s">
        <v>7406</v>
      </c>
      <c r="T1109" s="170">
        <v>0</v>
      </c>
      <c r="U1109" s="155" t="s">
        <v>8434</v>
      </c>
      <c r="V1109" s="155" t="s">
        <v>8439</v>
      </c>
      <c r="W1109" t="s">
        <v>195</v>
      </c>
      <c r="X1109" s="198" t="s">
        <v>80</v>
      </c>
    </row>
    <row r="1110" spans="1:24" x14ac:dyDescent="0.35">
      <c r="A1110" t="s">
        <v>9106</v>
      </c>
      <c r="B1110" t="s">
        <v>4403</v>
      </c>
      <c r="C1110" s="9"/>
      <c r="D1110" s="9">
        <v>1129</v>
      </c>
      <c r="E1110" s="12" t="s">
        <v>8526</v>
      </c>
      <c r="F1110" s="12" t="s">
        <v>44</v>
      </c>
      <c r="G1110" s="12" t="s">
        <v>80</v>
      </c>
      <c r="H1110" s="12" t="s">
        <v>88</v>
      </c>
      <c r="I1110" s="12" t="s">
        <v>8559</v>
      </c>
      <c r="J1110" t="s">
        <v>4457</v>
      </c>
      <c r="K1110" t="s">
        <v>6908</v>
      </c>
      <c r="N1110" s="155" t="s">
        <v>5764</v>
      </c>
      <c r="O1110" s="155" t="s">
        <v>5765</v>
      </c>
      <c r="Q1110" s="177" t="s">
        <v>7427</v>
      </c>
      <c r="R1110" s="177"/>
      <c r="S1110" s="155" t="s">
        <v>7406</v>
      </c>
      <c r="T1110" s="170">
        <v>0</v>
      </c>
      <c r="U1110" s="155" t="s">
        <v>8434</v>
      </c>
      <c r="V1110" s="155" t="s">
        <v>8439</v>
      </c>
      <c r="W1110" t="s">
        <v>195</v>
      </c>
      <c r="X1110" s="198" t="s">
        <v>80</v>
      </c>
    </row>
    <row r="1111" spans="1:24" x14ac:dyDescent="0.35">
      <c r="A1111" t="s">
        <v>9106</v>
      </c>
      <c r="B1111" t="s">
        <v>4403</v>
      </c>
      <c r="C1111" s="9"/>
      <c r="D1111" s="9">
        <v>1130</v>
      </c>
      <c r="E1111" s="12" t="s">
        <v>8526</v>
      </c>
      <c r="F1111" s="12" t="s">
        <v>44</v>
      </c>
      <c r="G1111" s="12" t="s">
        <v>80</v>
      </c>
      <c r="H1111" s="12" t="s">
        <v>88</v>
      </c>
      <c r="I1111" s="12" t="s">
        <v>8559</v>
      </c>
      <c r="J1111" t="s">
        <v>4458</v>
      </c>
      <c r="K1111" t="s">
        <v>7173</v>
      </c>
      <c r="N1111" s="155" t="s">
        <v>5766</v>
      </c>
      <c r="O1111" s="155" t="s">
        <v>5767</v>
      </c>
      <c r="Q1111" s="177" t="s">
        <v>7427</v>
      </c>
      <c r="R1111" s="177"/>
      <c r="S1111" s="155" t="s">
        <v>7406</v>
      </c>
      <c r="T1111" s="170">
        <v>0</v>
      </c>
      <c r="U1111" s="155" t="s">
        <v>8434</v>
      </c>
      <c r="V1111" s="155" t="s">
        <v>8439</v>
      </c>
      <c r="W1111" t="s">
        <v>195</v>
      </c>
      <c r="X1111" s="198" t="s">
        <v>80</v>
      </c>
    </row>
    <row r="1112" spans="1:24" x14ac:dyDescent="0.35">
      <c r="A1112" t="s">
        <v>9106</v>
      </c>
      <c r="B1112" t="s">
        <v>4403</v>
      </c>
      <c r="C1112" s="9"/>
      <c r="D1112" s="9">
        <v>1131</v>
      </c>
      <c r="E1112" s="12" t="s">
        <v>8526</v>
      </c>
      <c r="F1112" s="12" t="s">
        <v>44</v>
      </c>
      <c r="G1112" s="12" t="s">
        <v>80</v>
      </c>
      <c r="H1112" s="12" t="s">
        <v>88</v>
      </c>
      <c r="I1112" s="12" t="s">
        <v>8559</v>
      </c>
      <c r="J1112" t="s">
        <v>4459</v>
      </c>
      <c r="K1112" t="s">
        <v>7188</v>
      </c>
      <c r="N1112" s="155" t="s">
        <v>5768</v>
      </c>
      <c r="O1112" s="155" t="s">
        <v>5769</v>
      </c>
      <c r="Q1112" s="177" t="s">
        <v>7427</v>
      </c>
      <c r="R1112" s="177"/>
      <c r="S1112" s="155" t="s">
        <v>7406</v>
      </c>
      <c r="T1112" s="170">
        <v>0</v>
      </c>
      <c r="U1112" s="155" t="s">
        <v>8434</v>
      </c>
      <c r="V1112" s="155" t="s">
        <v>8439</v>
      </c>
      <c r="W1112" t="s">
        <v>195</v>
      </c>
      <c r="X1112" s="198" t="s">
        <v>80</v>
      </c>
    </row>
    <row r="1113" spans="1:24" x14ac:dyDescent="0.35">
      <c r="A1113" t="s">
        <v>9106</v>
      </c>
      <c r="B1113" t="s">
        <v>4403</v>
      </c>
      <c r="C1113" s="9"/>
      <c r="D1113" s="9">
        <v>1132</v>
      </c>
      <c r="E1113" s="12" t="s">
        <v>8526</v>
      </c>
      <c r="F1113" s="12" t="s">
        <v>44</v>
      </c>
      <c r="G1113" s="12" t="s">
        <v>80</v>
      </c>
      <c r="H1113" s="12" t="s">
        <v>88</v>
      </c>
      <c r="I1113" s="12" t="s">
        <v>8559</v>
      </c>
      <c r="J1113" t="s">
        <v>4460</v>
      </c>
      <c r="K1113" t="s">
        <v>7192</v>
      </c>
      <c r="N1113" s="155" t="s">
        <v>5770</v>
      </c>
      <c r="O1113" s="155" t="s">
        <v>5771</v>
      </c>
      <c r="Q1113" s="177" t="s">
        <v>7427</v>
      </c>
      <c r="R1113" s="177"/>
      <c r="S1113" s="155" t="s">
        <v>7406</v>
      </c>
      <c r="T1113" s="170">
        <v>0</v>
      </c>
      <c r="U1113" s="155" t="s">
        <v>8434</v>
      </c>
      <c r="V1113" s="155" t="s">
        <v>8439</v>
      </c>
      <c r="W1113" t="s">
        <v>195</v>
      </c>
      <c r="X1113" s="198" t="s">
        <v>80</v>
      </c>
    </row>
    <row r="1114" spans="1:24" x14ac:dyDescent="0.35">
      <c r="A1114" t="s">
        <v>9106</v>
      </c>
      <c r="B1114" t="s">
        <v>4403</v>
      </c>
      <c r="C1114" s="9"/>
      <c r="D1114" s="9">
        <v>1133</v>
      </c>
      <c r="E1114" s="12" t="s">
        <v>8526</v>
      </c>
      <c r="F1114" s="12" t="s">
        <v>44</v>
      </c>
      <c r="G1114" s="12" t="s">
        <v>80</v>
      </c>
      <c r="H1114" s="12" t="s">
        <v>88</v>
      </c>
      <c r="I1114" s="12" t="s">
        <v>8559</v>
      </c>
      <c r="J1114" t="s">
        <v>4461</v>
      </c>
      <c r="K1114" t="s">
        <v>7202</v>
      </c>
      <c r="N1114" s="155" t="s">
        <v>5772</v>
      </c>
      <c r="O1114" s="155" t="s">
        <v>5773</v>
      </c>
      <c r="Q1114" s="177" t="s">
        <v>7427</v>
      </c>
      <c r="R1114" s="177"/>
      <c r="S1114" s="155" t="s">
        <v>7406</v>
      </c>
      <c r="T1114" s="170">
        <v>0</v>
      </c>
      <c r="U1114" s="155" t="s">
        <v>8434</v>
      </c>
      <c r="V1114" s="155" t="s">
        <v>8439</v>
      </c>
      <c r="W1114" t="s">
        <v>235</v>
      </c>
      <c r="X1114" s="198" t="s">
        <v>80</v>
      </c>
    </row>
    <row r="1115" spans="1:24" x14ac:dyDescent="0.35">
      <c r="A1115" t="s">
        <v>9106</v>
      </c>
      <c r="B1115" t="s">
        <v>4403</v>
      </c>
      <c r="C1115" s="9"/>
      <c r="D1115" s="9">
        <v>1134</v>
      </c>
      <c r="E1115" s="12" t="s">
        <v>8526</v>
      </c>
      <c r="F1115" s="12" t="s">
        <v>44</v>
      </c>
      <c r="G1115" s="12" t="s">
        <v>80</v>
      </c>
      <c r="H1115" s="12" t="s">
        <v>88</v>
      </c>
      <c r="I1115" s="12" t="s">
        <v>8559</v>
      </c>
      <c r="J1115" t="s">
        <v>4462</v>
      </c>
      <c r="K1115" t="s">
        <v>7162</v>
      </c>
      <c r="N1115" s="155" t="s">
        <v>5774</v>
      </c>
      <c r="O1115" s="155" t="s">
        <v>5775</v>
      </c>
      <c r="Q1115" s="177" t="s">
        <v>7427</v>
      </c>
      <c r="R1115" s="177"/>
      <c r="S1115" s="155" t="s">
        <v>7406</v>
      </c>
      <c r="T1115" s="170">
        <v>0</v>
      </c>
      <c r="U1115" s="155" t="s">
        <v>8434</v>
      </c>
      <c r="V1115" s="155" t="s">
        <v>8439</v>
      </c>
      <c r="W1115" t="s">
        <v>6306</v>
      </c>
      <c r="X1115" s="198" t="s">
        <v>80</v>
      </c>
    </row>
    <row r="1116" spans="1:24" x14ac:dyDescent="0.35">
      <c r="A1116" t="s">
        <v>9106</v>
      </c>
      <c r="B1116" t="s">
        <v>4403</v>
      </c>
      <c r="C1116" s="9"/>
      <c r="D1116" s="9">
        <v>1135</v>
      </c>
      <c r="E1116" s="12" t="s">
        <v>8526</v>
      </c>
      <c r="F1116" s="12" t="s">
        <v>44</v>
      </c>
      <c r="G1116" s="12" t="s">
        <v>80</v>
      </c>
      <c r="H1116" s="12" t="s">
        <v>88</v>
      </c>
      <c r="I1116" s="12" t="s">
        <v>8559</v>
      </c>
      <c r="J1116" t="s">
        <v>4463</v>
      </c>
      <c r="K1116" t="s">
        <v>7128</v>
      </c>
      <c r="N1116" s="155" t="s">
        <v>5776</v>
      </c>
      <c r="O1116" s="155" t="s">
        <v>5777</v>
      </c>
      <c r="Q1116" s="177" t="s">
        <v>7427</v>
      </c>
      <c r="R1116" s="177"/>
      <c r="S1116" s="155" t="s">
        <v>7406</v>
      </c>
      <c r="T1116" s="170">
        <v>0</v>
      </c>
      <c r="U1116" s="155" t="s">
        <v>8434</v>
      </c>
      <c r="V1116" s="155" t="s">
        <v>8439</v>
      </c>
      <c r="W1116" t="s">
        <v>262</v>
      </c>
      <c r="X1116" s="198" t="s">
        <v>80</v>
      </c>
    </row>
    <row r="1117" spans="1:24" x14ac:dyDescent="0.35">
      <c r="A1117" t="s">
        <v>9106</v>
      </c>
      <c r="B1117" t="s">
        <v>4403</v>
      </c>
      <c r="C1117" s="9"/>
      <c r="D1117" s="9">
        <v>1136</v>
      </c>
      <c r="E1117" s="12" t="s">
        <v>8526</v>
      </c>
      <c r="F1117" s="12" t="s">
        <v>44</v>
      </c>
      <c r="G1117" s="12" t="s">
        <v>80</v>
      </c>
      <c r="H1117" s="12" t="s">
        <v>88</v>
      </c>
      <c r="I1117" s="12" t="s">
        <v>8559</v>
      </c>
      <c r="J1117" s="27" t="s">
        <v>4464</v>
      </c>
      <c r="K1117" t="s">
        <v>7176</v>
      </c>
      <c r="N1117" s="155" t="s">
        <v>5778</v>
      </c>
      <c r="O1117" s="155" t="s">
        <v>5779</v>
      </c>
      <c r="Q1117" s="177" t="s">
        <v>7427</v>
      </c>
      <c r="R1117" s="177"/>
      <c r="S1117" s="155" t="s">
        <v>7406</v>
      </c>
      <c r="T1117" s="170">
        <v>0</v>
      </c>
      <c r="U1117" s="155" t="s">
        <v>8434</v>
      </c>
      <c r="V1117" s="155" t="s">
        <v>8439</v>
      </c>
      <c r="W1117" t="s">
        <v>262</v>
      </c>
      <c r="X1117" s="198" t="s">
        <v>80</v>
      </c>
    </row>
    <row r="1118" spans="1:24" x14ac:dyDescent="0.35">
      <c r="A1118" t="s">
        <v>9106</v>
      </c>
      <c r="B1118" t="s">
        <v>4403</v>
      </c>
      <c r="C1118" s="9"/>
      <c r="D1118" s="9">
        <v>1137</v>
      </c>
      <c r="E1118" s="12" t="s">
        <v>8526</v>
      </c>
      <c r="F1118" s="12" t="s">
        <v>44</v>
      </c>
      <c r="G1118" s="12" t="s">
        <v>80</v>
      </c>
      <c r="H1118" s="12" t="s">
        <v>88</v>
      </c>
      <c r="I1118" s="12" t="s">
        <v>8559</v>
      </c>
      <c r="J1118" t="s">
        <v>4465</v>
      </c>
      <c r="K1118" t="s">
        <v>7136</v>
      </c>
      <c r="N1118" s="155" t="s">
        <v>5780</v>
      </c>
      <c r="O1118" s="155" t="s">
        <v>5781</v>
      </c>
      <c r="Q1118" s="177" t="s">
        <v>7427</v>
      </c>
      <c r="R1118" s="177"/>
      <c r="S1118" s="155" t="s">
        <v>7406</v>
      </c>
      <c r="T1118" s="170">
        <v>0</v>
      </c>
      <c r="U1118" s="155" t="s">
        <v>8434</v>
      </c>
      <c r="V1118" s="155" t="s">
        <v>8439</v>
      </c>
      <c r="W1118" t="s">
        <v>262</v>
      </c>
      <c r="X1118" s="198" t="s">
        <v>80</v>
      </c>
    </row>
    <row r="1119" spans="1:24" x14ac:dyDescent="0.35">
      <c r="A1119" t="s">
        <v>9106</v>
      </c>
      <c r="B1119" t="s">
        <v>4403</v>
      </c>
      <c r="C1119" s="9"/>
      <c r="D1119" s="9">
        <v>1138</v>
      </c>
      <c r="E1119" s="12" t="s">
        <v>8526</v>
      </c>
      <c r="F1119" s="12" t="s">
        <v>44</v>
      </c>
      <c r="G1119" s="12" t="s">
        <v>80</v>
      </c>
      <c r="H1119" s="12" t="s">
        <v>88</v>
      </c>
      <c r="I1119" s="12" t="s">
        <v>8559</v>
      </c>
      <c r="J1119" t="s">
        <v>4466</v>
      </c>
      <c r="K1119" t="s">
        <v>7141</v>
      </c>
      <c r="N1119" s="155" t="s">
        <v>5782</v>
      </c>
      <c r="O1119" s="155" t="s">
        <v>5783</v>
      </c>
      <c r="Q1119" s="177" t="s">
        <v>7427</v>
      </c>
      <c r="R1119" s="177"/>
      <c r="S1119" s="155" t="s">
        <v>7406</v>
      </c>
      <c r="T1119" s="170">
        <v>0</v>
      </c>
      <c r="U1119" s="155" t="s">
        <v>8434</v>
      </c>
      <c r="V1119" s="155" t="s">
        <v>8439</v>
      </c>
      <c r="W1119" t="s">
        <v>262</v>
      </c>
      <c r="X1119" s="198" t="s">
        <v>80</v>
      </c>
    </row>
    <row r="1120" spans="1:24" x14ac:dyDescent="0.35">
      <c r="A1120" t="s">
        <v>9106</v>
      </c>
      <c r="B1120" t="s">
        <v>4403</v>
      </c>
      <c r="C1120" s="9"/>
      <c r="D1120" s="9">
        <v>1139</v>
      </c>
      <c r="E1120" s="12" t="s">
        <v>8526</v>
      </c>
      <c r="F1120" s="12" t="s">
        <v>44</v>
      </c>
      <c r="G1120" s="12" t="s">
        <v>80</v>
      </c>
      <c r="H1120" s="12" t="s">
        <v>88</v>
      </c>
      <c r="I1120" s="12" t="s">
        <v>8559</v>
      </c>
      <c r="J1120" t="s">
        <v>4467</v>
      </c>
      <c r="K1120" t="s">
        <v>7156</v>
      </c>
      <c r="N1120" s="155" t="s">
        <v>5784</v>
      </c>
      <c r="O1120" s="155" t="s">
        <v>5785</v>
      </c>
      <c r="Q1120" s="177" t="s">
        <v>7427</v>
      </c>
      <c r="R1120" s="177"/>
      <c r="S1120" s="155" t="s">
        <v>7406</v>
      </c>
      <c r="T1120" s="170">
        <v>0</v>
      </c>
      <c r="U1120" s="155" t="s">
        <v>8434</v>
      </c>
      <c r="V1120" s="155" t="s">
        <v>8439</v>
      </c>
      <c r="W1120" t="s">
        <v>262</v>
      </c>
      <c r="X1120" s="198" t="s">
        <v>80</v>
      </c>
    </row>
    <row r="1121" spans="1:24" x14ac:dyDescent="0.35">
      <c r="A1121" t="s">
        <v>9106</v>
      </c>
      <c r="B1121" t="s">
        <v>4403</v>
      </c>
      <c r="C1121" s="9"/>
      <c r="D1121" s="9">
        <v>1140</v>
      </c>
      <c r="E1121" s="12" t="s">
        <v>8526</v>
      </c>
      <c r="F1121" s="12" t="s">
        <v>44</v>
      </c>
      <c r="G1121" s="12" t="s">
        <v>80</v>
      </c>
      <c r="H1121" s="12" t="s">
        <v>88</v>
      </c>
      <c r="I1121" s="12" t="s">
        <v>8559</v>
      </c>
      <c r="J1121" s="27" t="s">
        <v>4468</v>
      </c>
      <c r="K1121" t="s">
        <v>7170</v>
      </c>
      <c r="N1121" s="155" t="s">
        <v>5786</v>
      </c>
      <c r="O1121" s="165" t="s">
        <v>5787</v>
      </c>
      <c r="Q1121" s="177" t="s">
        <v>7427</v>
      </c>
      <c r="R1121" s="177"/>
      <c r="S1121" s="155" t="s">
        <v>7406</v>
      </c>
      <c r="T1121" s="170">
        <v>0</v>
      </c>
      <c r="U1121" s="155" t="s">
        <v>8434</v>
      </c>
      <c r="V1121" s="155" t="s">
        <v>8439</v>
      </c>
      <c r="W1121" t="s">
        <v>262</v>
      </c>
      <c r="X1121" s="198" t="s">
        <v>80</v>
      </c>
    </row>
    <row r="1122" spans="1:24" x14ac:dyDescent="0.35">
      <c r="A1122" t="s">
        <v>9106</v>
      </c>
      <c r="B1122" t="s">
        <v>4403</v>
      </c>
      <c r="C1122" s="9"/>
      <c r="D1122" s="9">
        <v>1141</v>
      </c>
      <c r="E1122" s="12" t="s">
        <v>8526</v>
      </c>
      <c r="F1122" s="12" t="s">
        <v>44</v>
      </c>
      <c r="G1122" s="12" t="s">
        <v>80</v>
      </c>
      <c r="H1122" s="12" t="s">
        <v>88</v>
      </c>
      <c r="I1122" s="12" t="s">
        <v>8559</v>
      </c>
      <c r="J1122" t="s">
        <v>4469</v>
      </c>
      <c r="K1122" t="s">
        <v>7155</v>
      </c>
      <c r="N1122" s="155" t="s">
        <v>5788</v>
      </c>
      <c r="O1122" s="155" t="s">
        <v>5789</v>
      </c>
      <c r="Q1122" s="177" t="s">
        <v>7427</v>
      </c>
      <c r="R1122" s="177"/>
      <c r="S1122" s="155" t="s">
        <v>7406</v>
      </c>
      <c r="T1122" s="170">
        <v>0</v>
      </c>
      <c r="U1122" s="155" t="s">
        <v>8434</v>
      </c>
      <c r="V1122" s="155" t="s">
        <v>8439</v>
      </c>
      <c r="W1122" t="s">
        <v>262</v>
      </c>
      <c r="X1122" s="198" t="s">
        <v>80</v>
      </c>
    </row>
    <row r="1123" spans="1:24" x14ac:dyDescent="0.35">
      <c r="A1123" t="s">
        <v>9106</v>
      </c>
      <c r="B1123" t="s">
        <v>4403</v>
      </c>
      <c r="C1123" s="9"/>
      <c r="D1123" s="9">
        <v>1142</v>
      </c>
      <c r="E1123" s="12" t="s">
        <v>8526</v>
      </c>
      <c r="F1123" s="12" t="s">
        <v>44</v>
      </c>
      <c r="G1123" s="12" t="s">
        <v>80</v>
      </c>
      <c r="H1123" s="12" t="s">
        <v>88</v>
      </c>
      <c r="I1123" s="12" t="s">
        <v>8559</v>
      </c>
      <c r="J1123" t="s">
        <v>4470</v>
      </c>
      <c r="K1123" t="s">
        <v>7161</v>
      </c>
      <c r="N1123" s="155" t="s">
        <v>5790</v>
      </c>
      <c r="O1123" s="155" t="s">
        <v>5791</v>
      </c>
      <c r="Q1123" s="177" t="s">
        <v>7427</v>
      </c>
      <c r="R1123" s="177"/>
      <c r="S1123" s="155" t="s">
        <v>7406</v>
      </c>
      <c r="T1123" s="170">
        <v>0</v>
      </c>
      <c r="U1123" s="155" t="s">
        <v>8434</v>
      </c>
      <c r="V1123" s="155" t="s">
        <v>8439</v>
      </c>
      <c r="W1123" t="s">
        <v>262</v>
      </c>
      <c r="X1123" s="198" t="s">
        <v>80</v>
      </c>
    </row>
    <row r="1124" spans="1:24" x14ac:dyDescent="0.35">
      <c r="A1124" t="s">
        <v>9106</v>
      </c>
      <c r="B1124" t="s">
        <v>4403</v>
      </c>
      <c r="C1124" s="9"/>
      <c r="D1124" s="9">
        <v>1143</v>
      </c>
      <c r="E1124" s="12" t="s">
        <v>8526</v>
      </c>
      <c r="F1124" s="12" t="s">
        <v>44</v>
      </c>
      <c r="G1124" s="12" t="s">
        <v>80</v>
      </c>
      <c r="H1124" s="12" t="s">
        <v>88</v>
      </c>
      <c r="I1124" s="12" t="s">
        <v>8559</v>
      </c>
      <c r="J1124" t="s">
        <v>4471</v>
      </c>
      <c r="K1124" t="s">
        <v>7164</v>
      </c>
      <c r="N1124" s="155" t="s">
        <v>5792</v>
      </c>
      <c r="O1124" s="155" t="s">
        <v>5793</v>
      </c>
      <c r="Q1124" s="177" t="s">
        <v>7427</v>
      </c>
      <c r="R1124" s="177"/>
      <c r="S1124" s="155" t="s">
        <v>7406</v>
      </c>
      <c r="T1124" s="170">
        <v>0</v>
      </c>
      <c r="U1124" s="155" t="s">
        <v>8434</v>
      </c>
      <c r="V1124" s="155" t="s">
        <v>8439</v>
      </c>
      <c r="W1124" t="s">
        <v>262</v>
      </c>
      <c r="X1124" s="198" t="s">
        <v>80</v>
      </c>
    </row>
    <row r="1125" spans="1:24" x14ac:dyDescent="0.35">
      <c r="A1125" t="s">
        <v>9106</v>
      </c>
      <c r="B1125" t="s">
        <v>4403</v>
      </c>
      <c r="C1125" s="9"/>
      <c r="D1125" s="9">
        <v>1144</v>
      </c>
      <c r="E1125" s="12" t="s">
        <v>8526</v>
      </c>
      <c r="F1125" s="12" t="s">
        <v>44</v>
      </c>
      <c r="G1125" s="12" t="s">
        <v>80</v>
      </c>
      <c r="H1125" s="12" t="s">
        <v>88</v>
      </c>
      <c r="I1125" s="12" t="s">
        <v>8559</v>
      </c>
      <c r="J1125" t="s">
        <v>4472</v>
      </c>
      <c r="K1125" t="s">
        <v>7167</v>
      </c>
      <c r="N1125" s="155" t="s">
        <v>5794</v>
      </c>
      <c r="O1125" s="165" t="s">
        <v>5795</v>
      </c>
      <c r="Q1125" s="177" t="s">
        <v>7427</v>
      </c>
      <c r="R1125" s="177"/>
      <c r="S1125" s="155" t="s">
        <v>7406</v>
      </c>
      <c r="T1125" s="170">
        <v>0</v>
      </c>
      <c r="U1125" s="155" t="s">
        <v>8434</v>
      </c>
      <c r="V1125" s="155" t="s">
        <v>8439</v>
      </c>
      <c r="W1125" t="s">
        <v>262</v>
      </c>
      <c r="X1125" s="198" t="s">
        <v>80</v>
      </c>
    </row>
    <row r="1126" spans="1:24" x14ac:dyDescent="0.35">
      <c r="A1126" t="s">
        <v>9106</v>
      </c>
      <c r="B1126" t="s">
        <v>4403</v>
      </c>
      <c r="C1126" s="9"/>
      <c r="D1126" s="9">
        <v>1145</v>
      </c>
      <c r="E1126" s="12" t="s">
        <v>8526</v>
      </c>
      <c r="F1126" s="12" t="s">
        <v>44</v>
      </c>
      <c r="G1126" s="12" t="s">
        <v>80</v>
      </c>
      <c r="H1126" s="12" t="s">
        <v>88</v>
      </c>
      <c r="I1126" s="12" t="s">
        <v>8559</v>
      </c>
      <c r="J1126" t="s">
        <v>4473</v>
      </c>
      <c r="K1126" t="s">
        <v>7168</v>
      </c>
      <c r="N1126" s="155" t="s">
        <v>5796</v>
      </c>
      <c r="O1126" s="165" t="s">
        <v>5797</v>
      </c>
      <c r="Q1126" s="177" t="s">
        <v>7427</v>
      </c>
      <c r="R1126" s="177"/>
      <c r="S1126" s="155" t="s">
        <v>7406</v>
      </c>
      <c r="T1126" s="170">
        <v>0</v>
      </c>
      <c r="U1126" s="155" t="s">
        <v>8434</v>
      </c>
      <c r="V1126" s="155" t="s">
        <v>8439</v>
      </c>
      <c r="W1126" t="s">
        <v>262</v>
      </c>
      <c r="X1126" s="198" t="s">
        <v>80</v>
      </c>
    </row>
    <row r="1127" spans="1:24" x14ac:dyDescent="0.35">
      <c r="A1127" t="s">
        <v>9106</v>
      </c>
      <c r="B1127" t="s">
        <v>4403</v>
      </c>
      <c r="C1127" s="9"/>
      <c r="D1127" s="9">
        <v>1146</v>
      </c>
      <c r="E1127" s="12" t="s">
        <v>8526</v>
      </c>
      <c r="F1127" s="12" t="s">
        <v>44</v>
      </c>
      <c r="G1127" s="12" t="s">
        <v>80</v>
      </c>
      <c r="H1127" s="12" t="s">
        <v>88</v>
      </c>
      <c r="I1127" s="12" t="s">
        <v>8559</v>
      </c>
      <c r="J1127" t="s">
        <v>4474</v>
      </c>
      <c r="K1127" t="s">
        <v>7172</v>
      </c>
      <c r="N1127" s="155" t="s">
        <v>5798</v>
      </c>
      <c r="O1127" s="155" t="s">
        <v>5799</v>
      </c>
      <c r="Q1127" s="177" t="s">
        <v>7427</v>
      </c>
      <c r="R1127" s="177"/>
      <c r="S1127" s="155" t="s">
        <v>7406</v>
      </c>
      <c r="T1127" s="170">
        <v>0</v>
      </c>
      <c r="U1127" s="155" t="s">
        <v>8434</v>
      </c>
      <c r="V1127" s="155" t="s">
        <v>8439</v>
      </c>
      <c r="W1127" t="s">
        <v>262</v>
      </c>
      <c r="X1127" s="198" t="s">
        <v>80</v>
      </c>
    </row>
    <row r="1128" spans="1:24" x14ac:dyDescent="0.35">
      <c r="A1128" t="s">
        <v>9106</v>
      </c>
      <c r="B1128" t="s">
        <v>4403</v>
      </c>
      <c r="C1128" s="9"/>
      <c r="D1128" s="9">
        <v>1147</v>
      </c>
      <c r="E1128" s="12" t="s">
        <v>8526</v>
      </c>
      <c r="F1128" s="12" t="s">
        <v>44</v>
      </c>
      <c r="G1128" s="12" t="s">
        <v>80</v>
      </c>
      <c r="H1128" s="12" t="s">
        <v>88</v>
      </c>
      <c r="I1128" s="12" t="s">
        <v>8559</v>
      </c>
      <c r="J1128" s="27" t="s">
        <v>4475</v>
      </c>
      <c r="K1128" s="27" t="s">
        <v>7180</v>
      </c>
      <c r="N1128" s="155" t="s">
        <v>5800</v>
      </c>
      <c r="O1128" s="155" t="s">
        <v>5801</v>
      </c>
      <c r="Q1128" s="177" t="s">
        <v>7427</v>
      </c>
      <c r="R1128" s="177"/>
      <c r="S1128" s="155" t="s">
        <v>7406</v>
      </c>
      <c r="T1128" s="170">
        <v>0</v>
      </c>
      <c r="U1128" s="155" t="s">
        <v>8434</v>
      </c>
      <c r="V1128" s="155" t="s">
        <v>8439</v>
      </c>
      <c r="W1128" t="s">
        <v>262</v>
      </c>
      <c r="X1128" s="198" t="s">
        <v>80</v>
      </c>
    </row>
    <row r="1129" spans="1:24" x14ac:dyDescent="0.35">
      <c r="A1129" t="s">
        <v>9106</v>
      </c>
      <c r="B1129" t="s">
        <v>4403</v>
      </c>
      <c r="C1129" s="9"/>
      <c r="D1129" s="9">
        <v>1148</v>
      </c>
      <c r="E1129" s="12" t="s">
        <v>8526</v>
      </c>
      <c r="F1129" s="12" t="s">
        <v>44</v>
      </c>
      <c r="G1129" s="12" t="s">
        <v>80</v>
      </c>
      <c r="H1129" s="12" t="s">
        <v>88</v>
      </c>
      <c r="I1129" s="12" t="s">
        <v>8559</v>
      </c>
      <c r="J1129" t="s">
        <v>4476</v>
      </c>
      <c r="K1129" t="s">
        <v>7190</v>
      </c>
      <c r="N1129" s="155" t="s">
        <v>5802</v>
      </c>
      <c r="O1129" s="155" t="s">
        <v>5803</v>
      </c>
      <c r="Q1129" s="177" t="s">
        <v>7427</v>
      </c>
      <c r="R1129" s="177"/>
      <c r="S1129" s="155" t="s">
        <v>7406</v>
      </c>
      <c r="T1129" s="170">
        <v>0</v>
      </c>
      <c r="U1129" s="155" t="s">
        <v>8434</v>
      </c>
      <c r="V1129" s="155" t="s">
        <v>8439</v>
      </c>
      <c r="W1129" t="s">
        <v>262</v>
      </c>
      <c r="X1129" s="198" t="s">
        <v>80</v>
      </c>
    </row>
    <row r="1130" spans="1:24" x14ac:dyDescent="0.35">
      <c r="A1130" t="s">
        <v>9106</v>
      </c>
      <c r="B1130" t="s">
        <v>4403</v>
      </c>
      <c r="C1130" s="9"/>
      <c r="D1130" s="9">
        <v>1149</v>
      </c>
      <c r="E1130" s="12" t="s">
        <v>8526</v>
      </c>
      <c r="F1130" s="12" t="s">
        <v>44</v>
      </c>
      <c r="G1130" s="12" t="s">
        <v>80</v>
      </c>
      <c r="H1130" s="12" t="s">
        <v>88</v>
      </c>
      <c r="I1130" s="12" t="s">
        <v>8559</v>
      </c>
      <c r="J1130" t="s">
        <v>4477</v>
      </c>
      <c r="K1130" t="s">
        <v>7187</v>
      </c>
      <c r="N1130" s="155" t="s">
        <v>5804</v>
      </c>
      <c r="O1130" s="155" t="s">
        <v>5805</v>
      </c>
      <c r="Q1130" s="177" t="s">
        <v>7427</v>
      </c>
      <c r="R1130" s="177"/>
      <c r="S1130" s="155" t="s">
        <v>7406</v>
      </c>
      <c r="T1130" s="170">
        <v>0</v>
      </c>
      <c r="U1130" s="155" t="s">
        <v>8434</v>
      </c>
      <c r="V1130" s="155" t="s">
        <v>8439</v>
      </c>
      <c r="W1130" t="s">
        <v>262</v>
      </c>
      <c r="X1130" s="198" t="s">
        <v>80</v>
      </c>
    </row>
    <row r="1131" spans="1:24" x14ac:dyDescent="0.35">
      <c r="A1131" t="s">
        <v>9106</v>
      </c>
      <c r="B1131" t="s">
        <v>4403</v>
      </c>
      <c r="C1131" s="9"/>
      <c r="D1131" s="9">
        <v>1150</v>
      </c>
      <c r="E1131" s="12" t="s">
        <v>8526</v>
      </c>
      <c r="F1131" s="12" t="s">
        <v>44</v>
      </c>
      <c r="G1131" s="12" t="s">
        <v>80</v>
      </c>
      <c r="H1131" s="12" t="s">
        <v>88</v>
      </c>
      <c r="I1131" s="12" t="s">
        <v>8559</v>
      </c>
      <c r="J1131" t="s">
        <v>4478</v>
      </c>
      <c r="K1131" t="s">
        <v>6912</v>
      </c>
      <c r="N1131" s="155" t="s">
        <v>5806</v>
      </c>
      <c r="O1131" s="155" t="s">
        <v>5807</v>
      </c>
      <c r="Q1131" s="177" t="s">
        <v>7427</v>
      </c>
      <c r="R1131" s="177"/>
      <c r="S1131" s="155" t="s">
        <v>7406</v>
      </c>
      <c r="T1131" s="170">
        <v>0</v>
      </c>
      <c r="U1131" s="155" t="s">
        <v>8434</v>
      </c>
      <c r="V1131" s="155" t="s">
        <v>8439</v>
      </c>
      <c r="W1131" t="s">
        <v>262</v>
      </c>
      <c r="X1131" s="198" t="s">
        <v>80</v>
      </c>
    </row>
    <row r="1132" spans="1:24" x14ac:dyDescent="0.35">
      <c r="A1132" t="s">
        <v>9106</v>
      </c>
      <c r="B1132" t="s">
        <v>4403</v>
      </c>
      <c r="C1132" s="9"/>
      <c r="D1132" s="9">
        <v>1151</v>
      </c>
      <c r="E1132" s="12" t="s">
        <v>8526</v>
      </c>
      <c r="F1132" s="12" t="s">
        <v>44</v>
      </c>
      <c r="G1132" s="12" t="s">
        <v>80</v>
      </c>
      <c r="H1132" s="12" t="s">
        <v>88</v>
      </c>
      <c r="I1132" s="12" t="s">
        <v>8559</v>
      </c>
      <c r="J1132" t="s">
        <v>4479</v>
      </c>
      <c r="K1132" t="s">
        <v>7131</v>
      </c>
      <c r="N1132" s="155" t="s">
        <v>5808</v>
      </c>
      <c r="O1132" s="155" t="s">
        <v>5809</v>
      </c>
      <c r="Q1132" s="177" t="s">
        <v>7427</v>
      </c>
      <c r="R1132" s="177"/>
      <c r="S1132" s="155" t="s">
        <v>7406</v>
      </c>
      <c r="T1132" s="170">
        <v>0</v>
      </c>
      <c r="U1132" s="155" t="s">
        <v>8434</v>
      </c>
      <c r="V1132" s="155" t="s">
        <v>8439</v>
      </c>
      <c r="W1132" t="s">
        <v>6327</v>
      </c>
      <c r="X1132" s="198" t="s">
        <v>80</v>
      </c>
    </row>
    <row r="1133" spans="1:24" x14ac:dyDescent="0.35">
      <c r="A1133" t="s">
        <v>9106</v>
      </c>
      <c r="B1133" t="s">
        <v>4403</v>
      </c>
      <c r="C1133" s="9"/>
      <c r="D1133" s="9">
        <v>1152</v>
      </c>
      <c r="E1133" s="12" t="s">
        <v>8526</v>
      </c>
      <c r="F1133" s="12" t="s">
        <v>44</v>
      </c>
      <c r="G1133" s="12" t="s">
        <v>80</v>
      </c>
      <c r="H1133" s="12" t="s">
        <v>88</v>
      </c>
      <c r="I1133" s="12" t="s">
        <v>8559</v>
      </c>
      <c r="J1133" t="s">
        <v>4480</v>
      </c>
      <c r="K1133" t="s">
        <v>7154</v>
      </c>
      <c r="N1133" s="155" t="s">
        <v>5810</v>
      </c>
      <c r="O1133" s="155" t="s">
        <v>5811</v>
      </c>
      <c r="Q1133" s="177" t="s">
        <v>7427</v>
      </c>
      <c r="R1133" s="177"/>
      <c r="S1133" s="155" t="s">
        <v>7406</v>
      </c>
      <c r="T1133" s="170">
        <v>0</v>
      </c>
      <c r="U1133" s="155" t="s">
        <v>8434</v>
      </c>
      <c r="V1133" s="155" t="s">
        <v>8439</v>
      </c>
      <c r="W1133" t="s">
        <v>6327</v>
      </c>
      <c r="X1133" s="198" t="s">
        <v>80</v>
      </c>
    </row>
    <row r="1134" spans="1:24" x14ac:dyDescent="0.35">
      <c r="A1134" t="s">
        <v>9106</v>
      </c>
      <c r="B1134" t="s">
        <v>4403</v>
      </c>
      <c r="C1134" s="9"/>
      <c r="D1134" s="9">
        <v>1153</v>
      </c>
      <c r="E1134" s="12" t="s">
        <v>8526</v>
      </c>
      <c r="F1134" s="12" t="s">
        <v>44</v>
      </c>
      <c r="G1134" s="12" t="s">
        <v>80</v>
      </c>
      <c r="H1134" s="12" t="s">
        <v>88</v>
      </c>
      <c r="I1134" s="12" t="s">
        <v>8559</v>
      </c>
      <c r="J1134" t="s">
        <v>4481</v>
      </c>
      <c r="K1134" t="s">
        <v>7153</v>
      </c>
      <c r="N1134" s="155" t="s">
        <v>5812</v>
      </c>
      <c r="O1134" s="155" t="s">
        <v>5813</v>
      </c>
      <c r="Q1134" s="177" t="s">
        <v>7427</v>
      </c>
      <c r="R1134" s="177"/>
      <c r="S1134" s="155" t="s">
        <v>7406</v>
      </c>
      <c r="T1134" s="170">
        <v>0</v>
      </c>
      <c r="U1134" s="155" t="s">
        <v>8434</v>
      </c>
      <c r="V1134" s="155" t="s">
        <v>8439</v>
      </c>
      <c r="W1134" t="s">
        <v>157</v>
      </c>
      <c r="X1134" s="198" t="s">
        <v>80</v>
      </c>
    </row>
    <row r="1135" spans="1:24" x14ac:dyDescent="0.35">
      <c r="A1135" t="s">
        <v>9106</v>
      </c>
      <c r="B1135" t="s">
        <v>4403</v>
      </c>
      <c r="C1135" s="9"/>
      <c r="D1135" s="9">
        <v>1154</v>
      </c>
      <c r="E1135" s="12" t="s">
        <v>8537</v>
      </c>
      <c r="F1135" s="12" t="s">
        <v>44</v>
      </c>
      <c r="G1135" s="12" t="s">
        <v>80</v>
      </c>
      <c r="H1135" s="12" t="s">
        <v>88</v>
      </c>
      <c r="I1135" s="12" t="s">
        <v>8560</v>
      </c>
      <c r="J1135" t="s">
        <v>4482</v>
      </c>
      <c r="K1135" t="s">
        <v>7178</v>
      </c>
      <c r="N1135" s="155" t="s">
        <v>5814</v>
      </c>
      <c r="O1135" s="155" t="s">
        <v>5815</v>
      </c>
      <c r="Q1135" s="177" t="s">
        <v>7427</v>
      </c>
      <c r="R1135" s="177"/>
      <c r="S1135" s="155" t="s">
        <v>7406</v>
      </c>
      <c r="T1135" s="170">
        <v>0</v>
      </c>
      <c r="U1135" s="155" t="s">
        <v>8434</v>
      </c>
      <c r="V1135" s="155" t="s">
        <v>8439</v>
      </c>
      <c r="W1135" t="s">
        <v>262</v>
      </c>
      <c r="X1135" s="198" t="s">
        <v>80</v>
      </c>
    </row>
    <row r="1136" spans="1:24" x14ac:dyDescent="0.35">
      <c r="A1136" t="s">
        <v>9106</v>
      </c>
      <c r="B1136" t="s">
        <v>4403</v>
      </c>
      <c r="C1136" s="9"/>
      <c r="D1136" s="9">
        <v>1155</v>
      </c>
      <c r="E1136" s="12" t="s">
        <v>8537</v>
      </c>
      <c r="F1136" s="12" t="s">
        <v>44</v>
      </c>
      <c r="G1136" s="12" t="s">
        <v>80</v>
      </c>
      <c r="H1136" s="12" t="s">
        <v>88</v>
      </c>
      <c r="I1136" s="12" t="s">
        <v>8560</v>
      </c>
      <c r="J1136" t="s">
        <v>4483</v>
      </c>
      <c r="K1136" t="s">
        <v>7184</v>
      </c>
      <c r="N1136" s="155" t="s">
        <v>5816</v>
      </c>
      <c r="O1136" s="155" t="s">
        <v>5817</v>
      </c>
      <c r="Q1136" s="177" t="s">
        <v>7427</v>
      </c>
      <c r="R1136" s="177"/>
      <c r="S1136" s="155" t="s">
        <v>7406</v>
      </c>
      <c r="T1136" s="170">
        <v>0</v>
      </c>
      <c r="U1136" s="155" t="s">
        <v>8434</v>
      </c>
      <c r="V1136" s="155" t="s">
        <v>8439</v>
      </c>
      <c r="W1136" t="s">
        <v>262</v>
      </c>
      <c r="X1136" s="198" t="s">
        <v>80</v>
      </c>
    </row>
    <row r="1137" spans="1:26" x14ac:dyDescent="0.35">
      <c r="A1137" t="s">
        <v>9106</v>
      </c>
      <c r="B1137" t="s">
        <v>4403</v>
      </c>
      <c r="C1137" s="9"/>
      <c r="D1137" s="9">
        <v>1156</v>
      </c>
      <c r="E1137" s="12" t="s">
        <v>8537</v>
      </c>
      <c r="F1137" s="12" t="s">
        <v>44</v>
      </c>
      <c r="G1137" s="12" t="s">
        <v>80</v>
      </c>
      <c r="H1137" s="12" t="s">
        <v>88</v>
      </c>
      <c r="I1137" s="12" t="s">
        <v>8560</v>
      </c>
      <c r="J1137" t="s">
        <v>4484</v>
      </c>
      <c r="K1137" t="s">
        <v>7177</v>
      </c>
      <c r="N1137" s="155" t="s">
        <v>5818</v>
      </c>
      <c r="O1137" s="155" t="s">
        <v>5819</v>
      </c>
      <c r="Q1137" s="177" t="s">
        <v>7427</v>
      </c>
      <c r="R1137" s="177"/>
      <c r="S1137" s="155" t="s">
        <v>7406</v>
      </c>
      <c r="T1137" s="170">
        <v>0</v>
      </c>
      <c r="U1137" s="155" t="s">
        <v>8434</v>
      </c>
      <c r="V1137" s="155" t="s">
        <v>8439</v>
      </c>
      <c r="W1137" t="s">
        <v>262</v>
      </c>
      <c r="X1137" s="198" t="s">
        <v>80</v>
      </c>
    </row>
    <row r="1138" spans="1:26" x14ac:dyDescent="0.35">
      <c r="A1138" t="s">
        <v>9106</v>
      </c>
      <c r="B1138" t="s">
        <v>4403</v>
      </c>
      <c r="C1138" s="9"/>
      <c r="D1138" s="9">
        <v>1157</v>
      </c>
      <c r="E1138" s="12" t="s">
        <v>8537</v>
      </c>
      <c r="F1138" s="12" t="s">
        <v>44</v>
      </c>
      <c r="G1138" s="12" t="s">
        <v>80</v>
      </c>
      <c r="H1138" s="12" t="s">
        <v>88</v>
      </c>
      <c r="I1138" s="12" t="s">
        <v>8560</v>
      </c>
      <c r="J1138" t="s">
        <v>4485</v>
      </c>
      <c r="K1138" t="s">
        <v>7185</v>
      </c>
      <c r="N1138" s="155" t="s">
        <v>5820</v>
      </c>
      <c r="O1138" s="155" t="s">
        <v>5821</v>
      </c>
      <c r="Q1138" s="177" t="s">
        <v>7427</v>
      </c>
      <c r="R1138" s="177"/>
      <c r="S1138" s="155" t="s">
        <v>7406</v>
      </c>
      <c r="T1138" s="170">
        <v>0</v>
      </c>
      <c r="U1138" s="155" t="s">
        <v>8434</v>
      </c>
      <c r="V1138" s="155" t="s">
        <v>8439</v>
      </c>
      <c r="W1138" t="s">
        <v>262</v>
      </c>
      <c r="X1138" s="198" t="s">
        <v>80</v>
      </c>
    </row>
    <row r="1139" spans="1:26" x14ac:dyDescent="0.35">
      <c r="A1139" t="s">
        <v>9106</v>
      </c>
      <c r="B1139" t="s">
        <v>4403</v>
      </c>
      <c r="C1139" s="9"/>
      <c r="D1139" s="9">
        <v>1158</v>
      </c>
      <c r="E1139" s="12" t="s">
        <v>8537</v>
      </c>
      <c r="F1139" s="12" t="s">
        <v>44</v>
      </c>
      <c r="G1139" s="12" t="s">
        <v>80</v>
      </c>
      <c r="H1139" s="12" t="s">
        <v>88</v>
      </c>
      <c r="I1139" s="12" t="s">
        <v>8560</v>
      </c>
      <c r="J1139" t="s">
        <v>4486</v>
      </c>
      <c r="K1139" t="s">
        <v>7132</v>
      </c>
      <c r="N1139" s="155" t="s">
        <v>5822</v>
      </c>
      <c r="O1139" s="155" t="s">
        <v>5823</v>
      </c>
      <c r="Q1139" s="177" t="s">
        <v>7427</v>
      </c>
      <c r="R1139" s="177"/>
      <c r="S1139" s="155" t="s">
        <v>7406</v>
      </c>
      <c r="T1139" s="170">
        <v>0</v>
      </c>
      <c r="U1139" s="155" t="s">
        <v>8434</v>
      </c>
      <c r="V1139" s="155" t="s">
        <v>8439</v>
      </c>
      <c r="W1139" t="s">
        <v>262</v>
      </c>
      <c r="X1139" s="198" t="s">
        <v>80</v>
      </c>
    </row>
    <row r="1140" spans="1:26" x14ac:dyDescent="0.35">
      <c r="A1140" t="s">
        <v>9106</v>
      </c>
      <c r="B1140" t="s">
        <v>4403</v>
      </c>
      <c r="C1140" s="9"/>
      <c r="D1140" s="9">
        <v>1159</v>
      </c>
      <c r="E1140" s="12" t="s">
        <v>8537</v>
      </c>
      <c r="F1140" s="12" t="s">
        <v>44</v>
      </c>
      <c r="G1140" s="12" t="s">
        <v>80</v>
      </c>
      <c r="H1140" s="12" t="s">
        <v>88</v>
      </c>
      <c r="I1140" s="12" t="s">
        <v>8560</v>
      </c>
      <c r="J1140" t="s">
        <v>4487</v>
      </c>
      <c r="K1140" t="s">
        <v>7138</v>
      </c>
      <c r="N1140" s="155" t="s">
        <v>5824</v>
      </c>
      <c r="O1140" s="155" t="s">
        <v>5825</v>
      </c>
      <c r="Q1140" s="177" t="s">
        <v>7427</v>
      </c>
      <c r="R1140" s="177"/>
      <c r="S1140" s="155" t="s">
        <v>7406</v>
      </c>
      <c r="T1140" s="170">
        <v>0</v>
      </c>
      <c r="U1140" s="155" t="s">
        <v>8434</v>
      </c>
      <c r="V1140" s="155" t="s">
        <v>8439</v>
      </c>
      <c r="W1140" t="s">
        <v>262</v>
      </c>
      <c r="X1140" s="198" t="s">
        <v>80</v>
      </c>
    </row>
    <row r="1141" spans="1:26" s="147" customFormat="1" x14ac:dyDescent="0.35">
      <c r="A1141" s="147" t="s">
        <v>9105</v>
      </c>
      <c r="B1141" s="147" t="s">
        <v>4692</v>
      </c>
      <c r="C1141" s="185">
        <v>0</v>
      </c>
      <c r="D1141" s="185">
        <v>0</v>
      </c>
      <c r="E1141" s="161"/>
      <c r="F1141" s="161"/>
      <c r="G1141" s="161"/>
      <c r="H1141" s="161"/>
      <c r="I1141" s="161"/>
      <c r="J1141" s="163" t="s">
        <v>9083</v>
      </c>
      <c r="K1141" s="177" t="s">
        <v>2312</v>
      </c>
      <c r="L1141" s="162" t="s">
        <v>2120</v>
      </c>
      <c r="M1141" s="163" t="s">
        <v>7625</v>
      </c>
      <c r="N1141" s="163" t="s">
        <v>9081</v>
      </c>
      <c r="O1141" s="163" t="s">
        <v>9096</v>
      </c>
      <c r="P1141" s="163" t="s">
        <v>2301</v>
      </c>
      <c r="Q1141" s="177" t="s">
        <v>7427</v>
      </c>
      <c r="R1141" s="177"/>
      <c r="S1141" s="163" t="s">
        <v>7407</v>
      </c>
      <c r="T1141" s="178" t="s">
        <v>8433</v>
      </c>
      <c r="U1141" s="177" t="s">
        <v>8435</v>
      </c>
      <c r="V1141" s="177" t="s">
        <v>8438</v>
      </c>
      <c r="W1141" s="147" t="s">
        <v>100</v>
      </c>
      <c r="X1141" s="206" t="s">
        <v>54</v>
      </c>
    </row>
    <row r="1142" spans="1:26" s="147" customFormat="1" x14ac:dyDescent="0.35">
      <c r="A1142" s="147" t="s">
        <v>9105</v>
      </c>
      <c r="B1142" s="147" t="s">
        <v>4692</v>
      </c>
      <c r="C1142" s="185">
        <v>1</v>
      </c>
      <c r="D1142" s="185">
        <v>0</v>
      </c>
      <c r="E1142" s="161"/>
      <c r="F1142" s="161"/>
      <c r="G1142" s="161"/>
      <c r="H1142" s="161"/>
      <c r="I1142" s="161"/>
      <c r="J1142" s="163" t="s">
        <v>9092</v>
      </c>
      <c r="K1142" s="177" t="s">
        <v>9080</v>
      </c>
      <c r="L1142" s="162" t="s">
        <v>2120</v>
      </c>
      <c r="M1142" s="163" t="s">
        <v>7625</v>
      </c>
      <c r="N1142" s="163" t="s">
        <v>8983</v>
      </c>
      <c r="O1142" s="163" t="s">
        <v>9096</v>
      </c>
      <c r="P1142" s="163" t="s">
        <v>2301</v>
      </c>
      <c r="Q1142" s="177" t="s">
        <v>7427</v>
      </c>
      <c r="R1142" s="177"/>
      <c r="S1142" s="163" t="s">
        <v>7407</v>
      </c>
      <c r="T1142" s="178" t="s">
        <v>8433</v>
      </c>
      <c r="U1142" s="177" t="s">
        <v>8435</v>
      </c>
      <c r="V1142" s="177" t="s">
        <v>8438</v>
      </c>
      <c r="W1142" s="147" t="s">
        <v>100</v>
      </c>
      <c r="X1142" s="206" t="s">
        <v>54</v>
      </c>
    </row>
    <row r="1143" spans="1:26" x14ac:dyDescent="0.35">
      <c r="A1143" t="s">
        <v>9105</v>
      </c>
      <c r="B1143" t="s">
        <v>4692</v>
      </c>
      <c r="C1143" s="9">
        <v>2</v>
      </c>
      <c r="D1143" s="9">
        <v>927</v>
      </c>
      <c r="E1143" s="12" t="s">
        <v>8522</v>
      </c>
      <c r="F1143" s="12" t="s">
        <v>44</v>
      </c>
      <c r="G1143" s="12" t="s">
        <v>80</v>
      </c>
      <c r="H1143" s="12" t="s">
        <v>88</v>
      </c>
      <c r="I1143" s="12"/>
      <c r="J1143" t="s">
        <v>267</v>
      </c>
      <c r="K1143" s="155" t="s">
        <v>9078</v>
      </c>
      <c r="N1143" s="155" t="s">
        <v>480</v>
      </c>
      <c r="O1143" s="155" t="s">
        <v>481</v>
      </c>
      <c r="Q1143" s="20" t="s">
        <v>7427</v>
      </c>
      <c r="R1143" s="20"/>
      <c r="S1143" t="s">
        <v>153</v>
      </c>
      <c r="T1143" s="9" t="s">
        <v>8433</v>
      </c>
      <c r="U1143" t="s">
        <v>8435</v>
      </c>
      <c r="V1143" t="s">
        <v>8438</v>
      </c>
      <c r="W1143" t="s">
        <v>153</v>
      </c>
      <c r="X1143" s="198" t="s">
        <v>80</v>
      </c>
    </row>
    <row r="1144" spans="1:26" x14ac:dyDescent="0.35">
      <c r="A1144" s="149" t="s">
        <v>9105</v>
      </c>
      <c r="B1144" s="149" t="s">
        <v>4282</v>
      </c>
      <c r="C1144" s="185">
        <v>99</v>
      </c>
      <c r="D1144" s="150">
        <v>932</v>
      </c>
      <c r="E1144" s="149" t="str">
        <f>F1144&amp;"."&amp;G1144&amp;"."&amp;H1144&amp;"."&amp;I1144&amp;"."&amp;J1144</f>
        <v>EXPERIMENT.MEASURED_DATA.TIME_SERIES..obs_time_series_comment</v>
      </c>
      <c r="F1144" s="149" t="s">
        <v>44</v>
      </c>
      <c r="G1144" s="149" t="s">
        <v>80</v>
      </c>
      <c r="H1144" s="149" t="s">
        <v>88</v>
      </c>
      <c r="I1144" s="149" t="s">
        <v>6</v>
      </c>
      <c r="J1144" s="149" t="s">
        <v>8687</v>
      </c>
      <c r="K1144" s="149"/>
      <c r="L1144" s="149">
        <v>99</v>
      </c>
      <c r="M1144" s="149" t="s">
        <v>6</v>
      </c>
      <c r="N1144" s="149" t="s">
        <v>8688</v>
      </c>
      <c r="O1144" s="149" t="s">
        <v>8689</v>
      </c>
      <c r="P1144" s="149"/>
      <c r="Q1144" s="149"/>
      <c r="R1144" s="149"/>
      <c r="S1144" s="149" t="s">
        <v>91</v>
      </c>
      <c r="T1144" s="150">
        <v>0</v>
      </c>
      <c r="U1144" s="149" t="s">
        <v>8434</v>
      </c>
      <c r="V1144" s="149" t="s">
        <v>8439</v>
      </c>
      <c r="W1144" s="149" t="s">
        <v>91</v>
      </c>
      <c r="X1144" s="269" t="s">
        <v>80</v>
      </c>
      <c r="Y1144" s="149"/>
      <c r="Z1144" s="149"/>
    </row>
    <row r="1145" spans="1:26" x14ac:dyDescent="0.35">
      <c r="A1145" t="s">
        <v>9105</v>
      </c>
      <c r="B1145" t="s">
        <v>4692</v>
      </c>
      <c r="C1145" s="9"/>
      <c r="D1145" s="9">
        <v>1361</v>
      </c>
      <c r="E1145" s="12" t="s">
        <v>8528</v>
      </c>
      <c r="F1145" s="12" t="s">
        <v>44</v>
      </c>
      <c r="G1145" s="12" t="s">
        <v>80</v>
      </c>
      <c r="H1145" s="12" t="s">
        <v>88</v>
      </c>
      <c r="I1145" s="12" t="s">
        <v>8561</v>
      </c>
      <c r="J1145" t="s">
        <v>4693</v>
      </c>
      <c r="K1145" s="155" t="s">
        <v>7194</v>
      </c>
      <c r="N1145" s="155" t="s">
        <v>6219</v>
      </c>
      <c r="O1145" s="155" t="s">
        <v>6220</v>
      </c>
      <c r="Q1145" s="20" t="s">
        <v>7427</v>
      </c>
      <c r="R1145" s="20"/>
      <c r="S1145" s="155" t="s">
        <v>7406</v>
      </c>
      <c r="T1145" s="170">
        <v>0</v>
      </c>
      <c r="U1145" s="155" t="s">
        <v>8434</v>
      </c>
      <c r="V1145" s="155" t="s">
        <v>8439</v>
      </c>
      <c r="W1145" t="s">
        <v>195</v>
      </c>
      <c r="X1145" s="198" t="s">
        <v>80</v>
      </c>
    </row>
    <row r="1146" spans="1:26" x14ac:dyDescent="0.35">
      <c r="A1146" t="s">
        <v>9105</v>
      </c>
      <c r="B1146" t="s">
        <v>4692</v>
      </c>
      <c r="C1146" s="9"/>
      <c r="D1146" s="9">
        <v>1362</v>
      </c>
      <c r="E1146" s="12" t="s">
        <v>8528</v>
      </c>
      <c r="F1146" s="12" t="s">
        <v>44</v>
      </c>
      <c r="G1146" s="12" t="s">
        <v>80</v>
      </c>
      <c r="H1146" s="12" t="s">
        <v>88</v>
      </c>
      <c r="I1146" s="12" t="s">
        <v>8561</v>
      </c>
      <c r="J1146" t="s">
        <v>4694</v>
      </c>
      <c r="K1146" s="155" t="s">
        <v>7197</v>
      </c>
      <c r="N1146" s="155" t="s">
        <v>6221</v>
      </c>
      <c r="O1146" s="155" t="s">
        <v>6222</v>
      </c>
      <c r="Q1146" s="20" t="s">
        <v>7427</v>
      </c>
      <c r="R1146" s="20"/>
      <c r="S1146" s="155" t="s">
        <v>7406</v>
      </c>
      <c r="T1146" s="170">
        <v>0</v>
      </c>
      <c r="U1146" s="155" t="s">
        <v>8434</v>
      </c>
      <c r="V1146" s="155" t="s">
        <v>8439</v>
      </c>
      <c r="W1146" t="s">
        <v>6314</v>
      </c>
      <c r="X1146" s="198" t="s">
        <v>80</v>
      </c>
    </row>
    <row r="1147" spans="1:26" x14ac:dyDescent="0.35">
      <c r="A1147" t="s">
        <v>9105</v>
      </c>
      <c r="B1147" t="s">
        <v>4692</v>
      </c>
      <c r="C1147" s="9"/>
      <c r="D1147" s="9">
        <v>1363</v>
      </c>
      <c r="E1147" s="12" t="s">
        <v>8528</v>
      </c>
      <c r="F1147" s="12" t="s">
        <v>44</v>
      </c>
      <c r="G1147" s="12" t="s">
        <v>80</v>
      </c>
      <c r="H1147" s="12" t="s">
        <v>88</v>
      </c>
      <c r="I1147" s="12" t="s">
        <v>8561</v>
      </c>
      <c r="J1147" t="s">
        <v>4695</v>
      </c>
      <c r="K1147" s="155" t="s">
        <v>7195</v>
      </c>
      <c r="N1147" s="155" t="s">
        <v>6223</v>
      </c>
      <c r="O1147" s="155" t="s">
        <v>6224</v>
      </c>
      <c r="Q1147" s="20" t="s">
        <v>7427</v>
      </c>
      <c r="R1147" s="20"/>
      <c r="S1147" s="155" t="s">
        <v>7406</v>
      </c>
      <c r="T1147" s="170">
        <v>0</v>
      </c>
      <c r="U1147" s="155" t="s">
        <v>8434</v>
      </c>
      <c r="V1147" s="155" t="s">
        <v>8439</v>
      </c>
      <c r="W1147" t="s">
        <v>6314</v>
      </c>
      <c r="X1147" s="198" t="s">
        <v>80</v>
      </c>
    </row>
    <row r="1148" spans="1:26" x14ac:dyDescent="0.35">
      <c r="A1148" t="s">
        <v>9105</v>
      </c>
      <c r="B1148" t="s">
        <v>4692</v>
      </c>
      <c r="C1148" s="9"/>
      <c r="D1148" s="9">
        <v>1364</v>
      </c>
      <c r="E1148" s="12" t="s">
        <v>8528</v>
      </c>
      <c r="F1148" s="12" t="s">
        <v>44</v>
      </c>
      <c r="G1148" s="12" t="s">
        <v>80</v>
      </c>
      <c r="H1148" s="12" t="s">
        <v>88</v>
      </c>
      <c r="I1148" s="12" t="s">
        <v>8561</v>
      </c>
      <c r="J1148" t="s">
        <v>4696</v>
      </c>
      <c r="K1148" s="155" t="s">
        <v>7209</v>
      </c>
      <c r="N1148" s="155" t="s">
        <v>6225</v>
      </c>
      <c r="O1148" s="155" t="s">
        <v>6226</v>
      </c>
      <c r="Q1148" s="20" t="s">
        <v>7427</v>
      </c>
      <c r="R1148" s="20"/>
      <c r="S1148" s="155" t="s">
        <v>7406</v>
      </c>
      <c r="T1148" s="170">
        <v>0</v>
      </c>
      <c r="U1148" s="155" t="s">
        <v>8434</v>
      </c>
      <c r="V1148" s="155" t="s">
        <v>8439</v>
      </c>
      <c r="W1148" t="s">
        <v>6315</v>
      </c>
      <c r="X1148" s="198" t="s">
        <v>80</v>
      </c>
    </row>
    <row r="1149" spans="1:26" x14ac:dyDescent="0.35">
      <c r="A1149" t="s">
        <v>9105</v>
      </c>
      <c r="B1149" t="s">
        <v>4692</v>
      </c>
      <c r="C1149" s="9"/>
      <c r="D1149" s="9">
        <v>1365</v>
      </c>
      <c r="E1149" s="12" t="s">
        <v>8528</v>
      </c>
      <c r="F1149" s="12" t="s">
        <v>44</v>
      </c>
      <c r="G1149" s="12" t="s">
        <v>80</v>
      </c>
      <c r="H1149" s="12" t="s">
        <v>88</v>
      </c>
      <c r="I1149" s="12" t="s">
        <v>8561</v>
      </c>
      <c r="J1149" t="s">
        <v>4697</v>
      </c>
      <c r="K1149" s="155" t="s">
        <v>7210</v>
      </c>
      <c r="N1149" s="155" t="s">
        <v>6227</v>
      </c>
      <c r="O1149" s="155" t="s">
        <v>6228</v>
      </c>
      <c r="Q1149" s="20" t="s">
        <v>7427</v>
      </c>
      <c r="R1149" s="20"/>
      <c r="S1149" s="155" t="s">
        <v>7406</v>
      </c>
      <c r="T1149" s="170">
        <v>0</v>
      </c>
      <c r="U1149" s="155" t="s">
        <v>8434</v>
      </c>
      <c r="V1149" s="155" t="s">
        <v>8439</v>
      </c>
      <c r="W1149" t="s">
        <v>6342</v>
      </c>
      <c r="X1149" s="198" t="s">
        <v>80</v>
      </c>
    </row>
    <row r="1150" spans="1:26" x14ac:dyDescent="0.35">
      <c r="A1150" t="s">
        <v>9105</v>
      </c>
      <c r="B1150" t="s">
        <v>4692</v>
      </c>
      <c r="C1150" s="9"/>
      <c r="D1150" s="9">
        <v>1366</v>
      </c>
      <c r="E1150" s="12" t="s">
        <v>8528</v>
      </c>
      <c r="F1150" s="12" t="s">
        <v>44</v>
      </c>
      <c r="G1150" s="12" t="s">
        <v>80</v>
      </c>
      <c r="H1150" s="12" t="s">
        <v>88</v>
      </c>
      <c r="I1150" s="12" t="s">
        <v>8561</v>
      </c>
      <c r="J1150" t="s">
        <v>4698</v>
      </c>
      <c r="K1150" s="155" t="s">
        <v>7212</v>
      </c>
      <c r="N1150" s="155" t="s">
        <v>6229</v>
      </c>
      <c r="O1150" s="155" t="s">
        <v>6230</v>
      </c>
      <c r="Q1150" s="20" t="s">
        <v>7427</v>
      </c>
      <c r="R1150" s="20"/>
      <c r="S1150" s="155" t="s">
        <v>7406</v>
      </c>
      <c r="T1150" s="170">
        <v>0</v>
      </c>
      <c r="U1150" s="155" t="s">
        <v>8434</v>
      </c>
      <c r="V1150" s="155" t="s">
        <v>8439</v>
      </c>
      <c r="W1150" t="s">
        <v>6336</v>
      </c>
      <c r="X1150" s="198" t="s">
        <v>80</v>
      </c>
    </row>
    <row r="1151" spans="1:26" x14ac:dyDescent="0.35">
      <c r="A1151" t="s">
        <v>9105</v>
      </c>
      <c r="B1151" t="s">
        <v>4692</v>
      </c>
      <c r="C1151" s="9"/>
      <c r="D1151" s="9">
        <v>1367</v>
      </c>
      <c r="E1151" s="12" t="s">
        <v>8528</v>
      </c>
      <c r="F1151" s="12" t="s">
        <v>44</v>
      </c>
      <c r="G1151" s="12" t="s">
        <v>80</v>
      </c>
      <c r="H1151" s="12" t="s">
        <v>88</v>
      </c>
      <c r="I1151" s="12" t="s">
        <v>8561</v>
      </c>
      <c r="J1151" t="s">
        <v>4699</v>
      </c>
      <c r="K1151" s="155" t="s">
        <v>7211</v>
      </c>
      <c r="N1151" s="155" t="s">
        <v>6231</v>
      </c>
      <c r="O1151" s="155" t="s">
        <v>6232</v>
      </c>
      <c r="Q1151" s="20" t="s">
        <v>7427</v>
      </c>
      <c r="R1151" s="20"/>
      <c r="S1151" s="155" t="s">
        <v>7406</v>
      </c>
      <c r="T1151" s="170">
        <v>0</v>
      </c>
      <c r="U1151" s="155" t="s">
        <v>8434</v>
      </c>
      <c r="V1151" s="155" t="s">
        <v>8439</v>
      </c>
      <c r="W1151" t="s">
        <v>6343</v>
      </c>
      <c r="X1151" s="198" t="s">
        <v>80</v>
      </c>
    </row>
    <row r="1152" spans="1:26" x14ac:dyDescent="0.35">
      <c r="A1152" t="s">
        <v>9105</v>
      </c>
      <c r="B1152" t="s">
        <v>4692</v>
      </c>
      <c r="C1152" s="9"/>
      <c r="D1152" s="9">
        <v>1368</v>
      </c>
      <c r="E1152" s="12" t="s">
        <v>8528</v>
      </c>
      <c r="F1152" s="12" t="s">
        <v>44</v>
      </c>
      <c r="G1152" s="12" t="s">
        <v>80</v>
      </c>
      <c r="H1152" s="12" t="s">
        <v>88</v>
      </c>
      <c r="I1152" s="12" t="s">
        <v>8561</v>
      </c>
      <c r="J1152" t="s">
        <v>4700</v>
      </c>
      <c r="K1152" s="155" t="s">
        <v>7198</v>
      </c>
      <c r="N1152" s="155" t="s">
        <v>6233</v>
      </c>
      <c r="O1152" s="155" t="s">
        <v>6234</v>
      </c>
      <c r="Q1152" s="20" t="s">
        <v>7427</v>
      </c>
      <c r="R1152" s="20"/>
      <c r="S1152" s="155" t="s">
        <v>7406</v>
      </c>
      <c r="T1152" s="170">
        <v>0</v>
      </c>
      <c r="U1152" s="155" t="s">
        <v>8434</v>
      </c>
      <c r="V1152" s="155" t="s">
        <v>8439</v>
      </c>
      <c r="W1152" t="s">
        <v>6344</v>
      </c>
      <c r="X1152" s="198" t="s">
        <v>80</v>
      </c>
    </row>
    <row r="1153" spans="1:24" x14ac:dyDescent="0.35">
      <c r="A1153" t="s">
        <v>9105</v>
      </c>
      <c r="B1153" t="s">
        <v>4692</v>
      </c>
      <c r="C1153" s="9"/>
      <c r="D1153" s="9">
        <v>1369</v>
      </c>
      <c r="E1153" s="12" t="s">
        <v>8528</v>
      </c>
      <c r="F1153" s="12" t="s">
        <v>44</v>
      </c>
      <c r="G1153" s="12" t="s">
        <v>80</v>
      </c>
      <c r="H1153" s="12" t="s">
        <v>88</v>
      </c>
      <c r="I1153" s="12" t="s">
        <v>8561</v>
      </c>
      <c r="J1153" t="s">
        <v>4701</v>
      </c>
      <c r="K1153" s="155" t="s">
        <v>7204</v>
      </c>
      <c r="N1153" s="155" t="s">
        <v>6235</v>
      </c>
      <c r="O1153" s="155" t="s">
        <v>6236</v>
      </c>
      <c r="Q1153" s="20" t="s">
        <v>7427</v>
      </c>
      <c r="R1153" s="20"/>
      <c r="S1153" s="155" t="s">
        <v>7406</v>
      </c>
      <c r="T1153" s="170">
        <v>0</v>
      </c>
      <c r="U1153" s="155" t="s">
        <v>8434</v>
      </c>
      <c r="V1153" s="155" t="s">
        <v>8439</v>
      </c>
      <c r="W1153" t="s">
        <v>262</v>
      </c>
      <c r="X1153" s="198" t="s">
        <v>80</v>
      </c>
    </row>
    <row r="1154" spans="1:24" x14ac:dyDescent="0.35">
      <c r="A1154" t="s">
        <v>9105</v>
      </c>
      <c r="B1154" t="s">
        <v>4692</v>
      </c>
      <c r="C1154" s="9"/>
      <c r="D1154" s="9">
        <v>1370</v>
      </c>
      <c r="E1154" s="12" t="s">
        <v>8528</v>
      </c>
      <c r="F1154" s="12" t="s">
        <v>44</v>
      </c>
      <c r="G1154" s="12" t="s">
        <v>80</v>
      </c>
      <c r="H1154" s="12" t="s">
        <v>88</v>
      </c>
      <c r="I1154" s="12" t="s">
        <v>8561</v>
      </c>
      <c r="J1154" t="s">
        <v>4702</v>
      </c>
      <c r="K1154" s="155" t="s">
        <v>7213</v>
      </c>
      <c r="N1154" s="155" t="s">
        <v>6237</v>
      </c>
      <c r="O1154" s="155" t="s">
        <v>6238</v>
      </c>
      <c r="Q1154" s="20" t="s">
        <v>7427</v>
      </c>
      <c r="R1154" s="20"/>
      <c r="S1154" s="155" t="s">
        <v>7406</v>
      </c>
      <c r="T1154" s="170">
        <v>0</v>
      </c>
      <c r="U1154" s="155" t="s">
        <v>8434</v>
      </c>
      <c r="V1154" s="155" t="s">
        <v>8439</v>
      </c>
      <c r="W1154" t="s">
        <v>262</v>
      </c>
      <c r="X1154" s="198" t="s">
        <v>80</v>
      </c>
    </row>
    <row r="1155" spans="1:24" x14ac:dyDescent="0.35">
      <c r="A1155" t="s">
        <v>9105</v>
      </c>
      <c r="B1155" t="s">
        <v>4692</v>
      </c>
      <c r="C1155" s="9"/>
      <c r="D1155" s="9">
        <v>1371</v>
      </c>
      <c r="E1155" s="12" t="s">
        <v>8528</v>
      </c>
      <c r="F1155" s="12" t="s">
        <v>44</v>
      </c>
      <c r="G1155" s="12" t="s">
        <v>80</v>
      </c>
      <c r="H1155" s="12" t="s">
        <v>88</v>
      </c>
      <c r="I1155" s="12" t="s">
        <v>8561</v>
      </c>
      <c r="J1155" t="s">
        <v>4703</v>
      </c>
      <c r="K1155" s="155" t="s">
        <v>7207</v>
      </c>
      <c r="N1155" s="155" t="s">
        <v>6239</v>
      </c>
      <c r="O1155" s="155" t="s">
        <v>6240</v>
      </c>
      <c r="Q1155" s="20" t="s">
        <v>7427</v>
      </c>
      <c r="R1155" s="20"/>
      <c r="S1155" s="155" t="s">
        <v>7406</v>
      </c>
      <c r="T1155" s="170">
        <v>0</v>
      </c>
      <c r="U1155" s="155" t="s">
        <v>8434</v>
      </c>
      <c r="V1155" s="155" t="s">
        <v>8439</v>
      </c>
      <c r="W1155" t="s">
        <v>262</v>
      </c>
      <c r="X1155" s="198" t="s">
        <v>80</v>
      </c>
    </row>
    <row r="1156" spans="1:24" x14ac:dyDescent="0.35">
      <c r="A1156" t="s">
        <v>9105</v>
      </c>
      <c r="B1156" t="s">
        <v>4692</v>
      </c>
      <c r="C1156" s="9"/>
      <c r="D1156" s="9">
        <v>1372</v>
      </c>
      <c r="E1156" s="12" t="s">
        <v>8528</v>
      </c>
      <c r="F1156" s="12" t="s">
        <v>44</v>
      </c>
      <c r="G1156" s="12" t="s">
        <v>80</v>
      </c>
      <c r="H1156" s="12" t="s">
        <v>88</v>
      </c>
      <c r="I1156" s="12" t="s">
        <v>8561</v>
      </c>
      <c r="J1156" t="s">
        <v>4704</v>
      </c>
      <c r="K1156" s="155" t="s">
        <v>7216</v>
      </c>
      <c r="N1156" s="155" t="s">
        <v>6241</v>
      </c>
      <c r="O1156" s="155" t="s">
        <v>6242</v>
      </c>
      <c r="Q1156" s="20" t="s">
        <v>7427</v>
      </c>
      <c r="R1156" s="20"/>
      <c r="S1156" s="155" t="s">
        <v>7406</v>
      </c>
      <c r="T1156" s="170">
        <v>0</v>
      </c>
      <c r="U1156" s="155" t="s">
        <v>8434</v>
      </c>
      <c r="V1156" s="155" t="s">
        <v>8439</v>
      </c>
      <c r="W1156" t="s">
        <v>262</v>
      </c>
      <c r="X1156" s="198" t="s">
        <v>80</v>
      </c>
    </row>
    <row r="1157" spans="1:24" x14ac:dyDescent="0.35">
      <c r="A1157" t="s">
        <v>9105</v>
      </c>
      <c r="B1157" t="s">
        <v>4692</v>
      </c>
      <c r="C1157" s="9"/>
      <c r="D1157" s="9">
        <v>1373</v>
      </c>
      <c r="E1157" s="12" t="s">
        <v>8528</v>
      </c>
      <c r="F1157" s="12" t="s">
        <v>44</v>
      </c>
      <c r="G1157" s="12" t="s">
        <v>80</v>
      </c>
      <c r="H1157" s="12" t="s">
        <v>88</v>
      </c>
      <c r="I1157" s="12" t="s">
        <v>8561</v>
      </c>
      <c r="J1157" t="s">
        <v>4705</v>
      </c>
      <c r="K1157" s="155" t="s">
        <v>7222</v>
      </c>
      <c r="N1157" s="155" t="s">
        <v>6243</v>
      </c>
      <c r="O1157" s="155" t="s">
        <v>6244</v>
      </c>
      <c r="Q1157" s="20" t="s">
        <v>7427</v>
      </c>
      <c r="R1157" s="20"/>
      <c r="S1157" s="155" t="s">
        <v>7406</v>
      </c>
      <c r="T1157" s="170">
        <v>0</v>
      </c>
      <c r="U1157" s="155" t="s">
        <v>8434</v>
      </c>
      <c r="V1157" s="155" t="s">
        <v>8439</v>
      </c>
      <c r="W1157" t="s">
        <v>262</v>
      </c>
      <c r="X1157" s="198" t="s">
        <v>80</v>
      </c>
    </row>
    <row r="1158" spans="1:24" x14ac:dyDescent="0.35">
      <c r="A1158" t="s">
        <v>9105</v>
      </c>
      <c r="B1158" t="s">
        <v>4692</v>
      </c>
      <c r="C1158" s="9"/>
      <c r="D1158" s="9">
        <v>1374</v>
      </c>
      <c r="E1158" s="12" t="s">
        <v>8528</v>
      </c>
      <c r="F1158" s="12" t="s">
        <v>44</v>
      </c>
      <c r="G1158" s="12" t="s">
        <v>80</v>
      </c>
      <c r="H1158" s="12" t="s">
        <v>88</v>
      </c>
      <c r="I1158" s="12" t="s">
        <v>8561</v>
      </c>
      <c r="J1158" t="s">
        <v>4706</v>
      </c>
      <c r="K1158" s="155" t="s">
        <v>7206</v>
      </c>
      <c r="N1158" s="155" t="s">
        <v>6245</v>
      </c>
      <c r="O1158" s="155" t="s">
        <v>6246</v>
      </c>
      <c r="Q1158" s="20" t="s">
        <v>7427</v>
      </c>
      <c r="R1158" s="20"/>
      <c r="S1158" s="155" t="s">
        <v>7406</v>
      </c>
      <c r="T1158" s="170">
        <v>0</v>
      </c>
      <c r="U1158" s="155" t="s">
        <v>8434</v>
      </c>
      <c r="V1158" s="155" t="s">
        <v>8439</v>
      </c>
      <c r="W1158" t="s">
        <v>262</v>
      </c>
      <c r="X1158" s="198" t="s">
        <v>80</v>
      </c>
    </row>
    <row r="1159" spans="1:24" x14ac:dyDescent="0.35">
      <c r="A1159" t="s">
        <v>9105</v>
      </c>
      <c r="B1159" t="s">
        <v>4692</v>
      </c>
      <c r="C1159" s="9"/>
      <c r="D1159" s="9">
        <v>1375</v>
      </c>
      <c r="E1159" s="12" t="s">
        <v>8528</v>
      </c>
      <c r="F1159" s="12" t="s">
        <v>44</v>
      </c>
      <c r="G1159" s="12" t="s">
        <v>80</v>
      </c>
      <c r="H1159" s="12" t="s">
        <v>88</v>
      </c>
      <c r="I1159" s="12" t="s">
        <v>8561</v>
      </c>
      <c r="J1159" t="s">
        <v>4707</v>
      </c>
      <c r="K1159" s="155" t="s">
        <v>7223</v>
      </c>
      <c r="N1159" s="155" t="s">
        <v>6247</v>
      </c>
      <c r="O1159" s="155" t="s">
        <v>6248</v>
      </c>
      <c r="Q1159" s="20" t="s">
        <v>7427</v>
      </c>
      <c r="R1159" s="20"/>
      <c r="S1159" s="155" t="s">
        <v>7406</v>
      </c>
      <c r="T1159" s="170">
        <v>0</v>
      </c>
      <c r="U1159" s="155" t="s">
        <v>8434</v>
      </c>
      <c r="V1159" s="155" t="s">
        <v>8439</v>
      </c>
      <c r="W1159" t="s">
        <v>262</v>
      </c>
      <c r="X1159" s="198" t="s">
        <v>80</v>
      </c>
    </row>
    <row r="1160" spans="1:24" x14ac:dyDescent="0.35">
      <c r="A1160" t="s">
        <v>9105</v>
      </c>
      <c r="B1160" t="s">
        <v>4692</v>
      </c>
      <c r="C1160" s="9"/>
      <c r="D1160" s="9">
        <v>1376</v>
      </c>
      <c r="E1160" s="12" t="s">
        <v>8528</v>
      </c>
      <c r="F1160" s="12" t="s">
        <v>44</v>
      </c>
      <c r="G1160" s="12" t="s">
        <v>80</v>
      </c>
      <c r="H1160" s="12" t="s">
        <v>88</v>
      </c>
      <c r="I1160" s="12" t="s">
        <v>8561</v>
      </c>
      <c r="J1160" t="s">
        <v>4708</v>
      </c>
      <c r="K1160" s="155" t="s">
        <v>7203</v>
      </c>
      <c r="N1160" s="155" t="s">
        <v>6249</v>
      </c>
      <c r="O1160" s="155" t="s">
        <v>6250</v>
      </c>
      <c r="Q1160" s="20" t="s">
        <v>7427</v>
      </c>
      <c r="R1160" s="20"/>
      <c r="S1160" s="155" t="s">
        <v>7406</v>
      </c>
      <c r="T1160" s="170">
        <v>0</v>
      </c>
      <c r="U1160" s="155" t="s">
        <v>8434</v>
      </c>
      <c r="V1160" s="155" t="s">
        <v>8439</v>
      </c>
      <c r="W1160" t="s">
        <v>6327</v>
      </c>
      <c r="X1160" s="198" t="s">
        <v>80</v>
      </c>
    </row>
    <row r="1161" spans="1:24" x14ac:dyDescent="0.35">
      <c r="A1161" t="s">
        <v>9105</v>
      </c>
      <c r="B1161" t="s">
        <v>4692</v>
      </c>
      <c r="C1161" s="9"/>
      <c r="D1161" s="9">
        <v>1377</v>
      </c>
      <c r="E1161" s="12" t="s">
        <v>8528</v>
      </c>
      <c r="F1161" s="12" t="s">
        <v>44</v>
      </c>
      <c r="G1161" s="12" t="s">
        <v>80</v>
      </c>
      <c r="H1161" s="12" t="s">
        <v>88</v>
      </c>
      <c r="I1161" s="12" t="s">
        <v>8561</v>
      </c>
      <c r="J1161" t="s">
        <v>4709</v>
      </c>
      <c r="K1161" s="155" t="s">
        <v>7214</v>
      </c>
      <c r="N1161" s="155" t="s">
        <v>6251</v>
      </c>
      <c r="O1161" s="155" t="s">
        <v>6252</v>
      </c>
      <c r="Q1161" s="20" t="s">
        <v>7427</v>
      </c>
      <c r="R1161" s="20"/>
      <c r="S1161" s="155" t="s">
        <v>7406</v>
      </c>
      <c r="T1161" s="170">
        <v>0</v>
      </c>
      <c r="U1161" s="155" t="s">
        <v>8434</v>
      </c>
      <c r="V1161" s="155" t="s">
        <v>8439</v>
      </c>
      <c r="W1161" t="s">
        <v>6327</v>
      </c>
      <c r="X1161" s="198" t="s">
        <v>80</v>
      </c>
    </row>
    <row r="1162" spans="1:24" x14ac:dyDescent="0.35">
      <c r="A1162" t="s">
        <v>9105</v>
      </c>
      <c r="B1162" t="s">
        <v>4692</v>
      </c>
      <c r="C1162" s="9"/>
      <c r="D1162" s="9">
        <v>1378</v>
      </c>
      <c r="E1162" s="12" t="s">
        <v>8528</v>
      </c>
      <c r="F1162" s="12" t="s">
        <v>44</v>
      </c>
      <c r="G1162" s="12" t="s">
        <v>80</v>
      </c>
      <c r="H1162" s="12" t="s">
        <v>88</v>
      </c>
      <c r="I1162" s="12" t="s">
        <v>8561</v>
      </c>
      <c r="J1162" t="s">
        <v>4710</v>
      </c>
      <c r="K1162" s="155" t="s">
        <v>7217</v>
      </c>
      <c r="N1162" s="155" t="s">
        <v>6253</v>
      </c>
      <c r="O1162" s="155" t="s">
        <v>6254</v>
      </c>
      <c r="Q1162" s="20" t="s">
        <v>7427</v>
      </c>
      <c r="R1162" s="20"/>
      <c r="S1162" s="155" t="s">
        <v>7406</v>
      </c>
      <c r="T1162" s="170">
        <v>0</v>
      </c>
      <c r="U1162" s="155" t="s">
        <v>8434</v>
      </c>
      <c r="V1162" s="155" t="s">
        <v>8439</v>
      </c>
      <c r="W1162" t="s">
        <v>6327</v>
      </c>
      <c r="X1162" s="198" t="s">
        <v>80</v>
      </c>
    </row>
    <row r="1163" spans="1:24" x14ac:dyDescent="0.35">
      <c r="A1163" t="s">
        <v>9105</v>
      </c>
      <c r="B1163" t="s">
        <v>4692</v>
      </c>
      <c r="C1163" s="9"/>
      <c r="D1163" s="9">
        <v>1379</v>
      </c>
      <c r="E1163" s="12" t="s">
        <v>8528</v>
      </c>
      <c r="F1163" s="12" t="s">
        <v>44</v>
      </c>
      <c r="G1163" s="12" t="s">
        <v>80</v>
      </c>
      <c r="H1163" s="12" t="s">
        <v>88</v>
      </c>
      <c r="I1163" s="12" t="s">
        <v>8561</v>
      </c>
      <c r="J1163" t="s">
        <v>4711</v>
      </c>
      <c r="K1163" s="155" t="s">
        <v>7199</v>
      </c>
      <c r="N1163" s="155" t="s">
        <v>6255</v>
      </c>
      <c r="O1163" s="155" t="s">
        <v>6256</v>
      </c>
      <c r="Q1163" s="20" t="s">
        <v>7427</v>
      </c>
      <c r="R1163" s="20"/>
      <c r="S1163" s="155" t="s">
        <v>7406</v>
      </c>
      <c r="T1163" s="170">
        <v>0</v>
      </c>
      <c r="U1163" s="155" t="s">
        <v>8434</v>
      </c>
      <c r="V1163" s="155" t="s">
        <v>8439</v>
      </c>
      <c r="W1163" t="s">
        <v>266</v>
      </c>
      <c r="X1163" s="198" t="s">
        <v>80</v>
      </c>
    </row>
    <row r="1164" spans="1:24" x14ac:dyDescent="0.35">
      <c r="A1164" t="s">
        <v>9105</v>
      </c>
      <c r="B1164" t="s">
        <v>4692</v>
      </c>
      <c r="C1164" s="9"/>
      <c r="D1164" s="9">
        <v>1380</v>
      </c>
      <c r="E1164" s="12" t="s">
        <v>8528</v>
      </c>
      <c r="F1164" s="12" t="s">
        <v>44</v>
      </c>
      <c r="G1164" s="12" t="s">
        <v>80</v>
      </c>
      <c r="H1164" s="12" t="s">
        <v>88</v>
      </c>
      <c r="I1164" s="12" t="s">
        <v>8561</v>
      </c>
      <c r="J1164" t="s">
        <v>4712</v>
      </c>
      <c r="K1164" s="155" t="s">
        <v>7201</v>
      </c>
      <c r="N1164" s="155" t="s">
        <v>6257</v>
      </c>
      <c r="O1164" s="155" t="s">
        <v>6258</v>
      </c>
      <c r="Q1164" s="20" t="s">
        <v>7427</v>
      </c>
      <c r="R1164" s="20"/>
      <c r="S1164" s="155" t="s">
        <v>7406</v>
      </c>
      <c r="T1164" s="170">
        <v>0</v>
      </c>
      <c r="U1164" s="155" t="s">
        <v>8434</v>
      </c>
      <c r="V1164" s="155" t="s">
        <v>8439</v>
      </c>
      <c r="W1164" t="s">
        <v>6345</v>
      </c>
      <c r="X1164" s="198" t="s">
        <v>80</v>
      </c>
    </row>
    <row r="1165" spans="1:24" x14ac:dyDescent="0.35">
      <c r="A1165" t="s">
        <v>9105</v>
      </c>
      <c r="B1165" t="s">
        <v>4692</v>
      </c>
      <c r="C1165" s="9"/>
      <c r="D1165" s="9">
        <v>1381</v>
      </c>
      <c r="E1165" s="12" t="s">
        <v>8528</v>
      </c>
      <c r="F1165" s="12" t="s">
        <v>44</v>
      </c>
      <c r="G1165" s="12" t="s">
        <v>80</v>
      </c>
      <c r="H1165" s="12" t="s">
        <v>88</v>
      </c>
      <c r="I1165" s="12" t="s">
        <v>8561</v>
      </c>
      <c r="J1165" t="s">
        <v>4713</v>
      </c>
      <c r="K1165" s="155" t="s">
        <v>7226</v>
      </c>
      <c r="N1165" s="155" t="s">
        <v>6259</v>
      </c>
      <c r="O1165" s="155" t="s">
        <v>6260</v>
      </c>
      <c r="Q1165" s="20" t="s">
        <v>7427</v>
      </c>
      <c r="R1165" s="20"/>
      <c r="S1165" t="s">
        <v>7406</v>
      </c>
      <c r="T1165" s="9">
        <v>0</v>
      </c>
      <c r="U1165" t="s">
        <v>8434</v>
      </c>
      <c r="V1165" t="s">
        <v>8439</v>
      </c>
      <c r="W1165" t="s">
        <v>6346</v>
      </c>
      <c r="X1165" s="198" t="s">
        <v>80</v>
      </c>
    </row>
    <row r="1166" spans="1:24" x14ac:dyDescent="0.35">
      <c r="A1166" t="s">
        <v>9105</v>
      </c>
      <c r="B1166" t="s">
        <v>4692</v>
      </c>
      <c r="C1166" s="9"/>
      <c r="D1166" s="9">
        <v>1382</v>
      </c>
      <c r="E1166" s="12" t="s">
        <v>8528</v>
      </c>
      <c r="F1166" s="12" t="s">
        <v>44</v>
      </c>
      <c r="G1166" s="12" t="s">
        <v>80</v>
      </c>
      <c r="H1166" s="12" t="s">
        <v>88</v>
      </c>
      <c r="I1166" s="12" t="s">
        <v>8561</v>
      </c>
      <c r="J1166" t="s">
        <v>4714</v>
      </c>
      <c r="K1166" s="155" t="s">
        <v>7225</v>
      </c>
      <c r="N1166" s="155" t="s">
        <v>6261</v>
      </c>
      <c r="O1166" s="155" t="s">
        <v>6262</v>
      </c>
      <c r="Q1166" s="20" t="s">
        <v>7427</v>
      </c>
      <c r="R1166" s="20"/>
      <c r="S1166" t="s">
        <v>7406</v>
      </c>
      <c r="T1166" s="9">
        <v>0</v>
      </c>
      <c r="U1166" t="s">
        <v>8434</v>
      </c>
      <c r="V1166" t="s">
        <v>8439</v>
      </c>
      <c r="W1166" t="s">
        <v>6346</v>
      </c>
      <c r="X1166" s="198" t="s">
        <v>80</v>
      </c>
    </row>
    <row r="1167" spans="1:24" x14ac:dyDescent="0.35">
      <c r="A1167" t="s">
        <v>9105</v>
      </c>
      <c r="B1167" t="s">
        <v>4692</v>
      </c>
      <c r="C1167" s="9"/>
      <c r="D1167" s="9">
        <v>1383</v>
      </c>
      <c r="E1167" s="12" t="s">
        <v>8528</v>
      </c>
      <c r="F1167" s="12" t="s">
        <v>44</v>
      </c>
      <c r="G1167" s="12" t="s">
        <v>80</v>
      </c>
      <c r="H1167" s="12" t="s">
        <v>88</v>
      </c>
      <c r="I1167" s="12" t="s">
        <v>8561</v>
      </c>
      <c r="J1167" t="s">
        <v>4715</v>
      </c>
      <c r="K1167" s="155" t="s">
        <v>7224</v>
      </c>
      <c r="N1167" s="155" t="s">
        <v>6263</v>
      </c>
      <c r="O1167" s="155" t="s">
        <v>6264</v>
      </c>
      <c r="Q1167" s="20" t="s">
        <v>7427</v>
      </c>
      <c r="R1167" s="20"/>
      <c r="S1167" t="s">
        <v>7406</v>
      </c>
      <c r="T1167" s="9">
        <v>0</v>
      </c>
      <c r="U1167" t="s">
        <v>8434</v>
      </c>
      <c r="V1167" t="s">
        <v>8439</v>
      </c>
      <c r="W1167" t="s">
        <v>6346</v>
      </c>
      <c r="X1167" s="198" t="s">
        <v>80</v>
      </c>
    </row>
    <row r="1168" spans="1:24" x14ac:dyDescent="0.35">
      <c r="A1168" t="s">
        <v>9105</v>
      </c>
      <c r="B1168" t="s">
        <v>4692</v>
      </c>
      <c r="C1168" s="9"/>
      <c r="D1168" s="9">
        <v>1384</v>
      </c>
      <c r="E1168" s="12" t="s">
        <v>8528</v>
      </c>
      <c r="F1168" s="12" t="s">
        <v>44</v>
      </c>
      <c r="G1168" s="12" t="s">
        <v>80</v>
      </c>
      <c r="H1168" s="12" t="s">
        <v>88</v>
      </c>
      <c r="I1168" s="12" t="s">
        <v>8561</v>
      </c>
      <c r="J1168" t="s">
        <v>4716</v>
      </c>
      <c r="K1168" s="155" t="s">
        <v>7205</v>
      </c>
      <c r="N1168" s="155" t="s">
        <v>6265</v>
      </c>
      <c r="O1168" s="155" t="s">
        <v>6266</v>
      </c>
      <c r="Q1168" s="20" t="s">
        <v>7427</v>
      </c>
      <c r="R1168" s="20"/>
      <c r="S1168" t="s">
        <v>7406</v>
      </c>
      <c r="T1168" s="9">
        <v>0</v>
      </c>
      <c r="U1168" t="s">
        <v>8434</v>
      </c>
      <c r="V1168" t="s">
        <v>8439</v>
      </c>
      <c r="W1168" t="s">
        <v>163</v>
      </c>
      <c r="X1168" s="198" t="s">
        <v>80</v>
      </c>
    </row>
    <row r="1169" spans="1:25" x14ac:dyDescent="0.35">
      <c r="A1169" t="s">
        <v>9105</v>
      </c>
      <c r="B1169" t="s">
        <v>4692</v>
      </c>
      <c r="C1169" s="9"/>
      <c r="D1169" s="9">
        <v>1385</v>
      </c>
      <c r="E1169" s="12" t="s">
        <v>8528</v>
      </c>
      <c r="F1169" s="12" t="s">
        <v>44</v>
      </c>
      <c r="G1169" s="12" t="s">
        <v>80</v>
      </c>
      <c r="H1169" s="12" t="s">
        <v>88</v>
      </c>
      <c r="I1169" s="12" t="s">
        <v>8561</v>
      </c>
      <c r="J1169" t="s">
        <v>4717</v>
      </c>
      <c r="K1169" s="155" t="s">
        <v>7218</v>
      </c>
      <c r="N1169" s="155" t="s">
        <v>6267</v>
      </c>
      <c r="O1169" s="155" t="s">
        <v>6268</v>
      </c>
      <c r="Q1169" s="20" t="s">
        <v>7427</v>
      </c>
      <c r="R1169" s="20"/>
      <c r="S1169" t="s">
        <v>7406</v>
      </c>
      <c r="T1169" s="9">
        <v>0</v>
      </c>
      <c r="U1169" t="s">
        <v>8434</v>
      </c>
      <c r="V1169" t="s">
        <v>8439</v>
      </c>
      <c r="W1169" t="s">
        <v>163</v>
      </c>
      <c r="X1169" s="198" t="s">
        <v>80</v>
      </c>
    </row>
    <row r="1170" spans="1:25" x14ac:dyDescent="0.35">
      <c r="A1170" t="s">
        <v>9105</v>
      </c>
      <c r="B1170" t="s">
        <v>4692</v>
      </c>
      <c r="C1170" s="9"/>
      <c r="D1170" s="9">
        <v>1386</v>
      </c>
      <c r="E1170" s="12" t="s">
        <v>8528</v>
      </c>
      <c r="F1170" s="12" t="s">
        <v>44</v>
      </c>
      <c r="G1170" s="12" t="s">
        <v>80</v>
      </c>
      <c r="H1170" s="12" t="s">
        <v>88</v>
      </c>
      <c r="I1170" s="12" t="s">
        <v>8561</v>
      </c>
      <c r="J1170" t="s">
        <v>4718</v>
      </c>
      <c r="K1170" s="155" t="s">
        <v>7196</v>
      </c>
      <c r="N1170" s="155" t="s">
        <v>6269</v>
      </c>
      <c r="O1170" s="155" t="s">
        <v>6270</v>
      </c>
      <c r="Q1170" s="20" t="s">
        <v>7427</v>
      </c>
      <c r="R1170" s="20"/>
      <c r="S1170" t="s">
        <v>7406</v>
      </c>
      <c r="T1170" s="9">
        <v>0</v>
      </c>
      <c r="U1170" t="s">
        <v>8434</v>
      </c>
      <c r="V1170" t="s">
        <v>8439</v>
      </c>
      <c r="W1170" t="s">
        <v>163</v>
      </c>
      <c r="X1170" s="198" t="s">
        <v>80</v>
      </c>
    </row>
    <row r="1171" spans="1:25" x14ac:dyDescent="0.35">
      <c r="A1171" t="s">
        <v>9105</v>
      </c>
      <c r="B1171" t="s">
        <v>4692</v>
      </c>
      <c r="C1171" s="9"/>
      <c r="D1171" s="9">
        <v>1387</v>
      </c>
      <c r="E1171" s="12" t="s">
        <v>8528</v>
      </c>
      <c r="F1171" s="12" t="s">
        <v>44</v>
      </c>
      <c r="G1171" s="12" t="s">
        <v>80</v>
      </c>
      <c r="H1171" s="12" t="s">
        <v>88</v>
      </c>
      <c r="I1171" s="12" t="s">
        <v>8561</v>
      </c>
      <c r="J1171" t="s">
        <v>4719</v>
      </c>
      <c r="K1171" s="155" t="s">
        <v>7215</v>
      </c>
      <c r="N1171" s="155" t="s">
        <v>6271</v>
      </c>
      <c r="O1171" s="155" t="s">
        <v>6272</v>
      </c>
      <c r="Q1171" s="20" t="s">
        <v>7427</v>
      </c>
      <c r="R1171" s="20"/>
      <c r="S1171" t="s">
        <v>7406</v>
      </c>
      <c r="T1171" s="9">
        <v>0</v>
      </c>
      <c r="U1171" t="s">
        <v>8434</v>
      </c>
      <c r="V1171" t="s">
        <v>8439</v>
      </c>
      <c r="W1171" t="s">
        <v>163</v>
      </c>
      <c r="X1171" s="198" t="s">
        <v>80</v>
      </c>
    </row>
    <row r="1172" spans="1:25" x14ac:dyDescent="0.35">
      <c r="A1172" t="s">
        <v>9105</v>
      </c>
      <c r="B1172" t="s">
        <v>4692</v>
      </c>
      <c r="C1172" s="9"/>
      <c r="D1172" s="9">
        <v>1388</v>
      </c>
      <c r="E1172" s="12" t="s">
        <v>8528</v>
      </c>
      <c r="F1172" s="12" t="s">
        <v>44</v>
      </c>
      <c r="G1172" s="12" t="s">
        <v>80</v>
      </c>
      <c r="H1172" s="12" t="s">
        <v>88</v>
      </c>
      <c r="I1172" s="12" t="s">
        <v>8561</v>
      </c>
      <c r="J1172" t="s">
        <v>4720</v>
      </c>
      <c r="K1172" s="155" t="s">
        <v>7220</v>
      </c>
      <c r="N1172" s="155" t="s">
        <v>6273</v>
      </c>
      <c r="O1172" s="155" t="s">
        <v>6274</v>
      </c>
      <c r="Q1172" s="20" t="s">
        <v>7427</v>
      </c>
      <c r="R1172" s="20"/>
      <c r="S1172" t="s">
        <v>7406</v>
      </c>
      <c r="T1172" s="9">
        <v>0</v>
      </c>
      <c r="U1172" t="s">
        <v>8434</v>
      </c>
      <c r="V1172" t="s">
        <v>8439</v>
      </c>
      <c r="W1172" t="s">
        <v>163</v>
      </c>
      <c r="X1172" s="198" t="s">
        <v>80</v>
      </c>
    </row>
    <row r="1173" spans="1:25" x14ac:dyDescent="0.35">
      <c r="A1173" t="s">
        <v>9105</v>
      </c>
      <c r="B1173" t="s">
        <v>4692</v>
      </c>
      <c r="C1173" s="9"/>
      <c r="D1173" s="9">
        <v>1389</v>
      </c>
      <c r="E1173" s="12" t="s">
        <v>8528</v>
      </c>
      <c r="F1173" s="12" t="s">
        <v>44</v>
      </c>
      <c r="G1173" s="12" t="s">
        <v>80</v>
      </c>
      <c r="H1173" s="12" t="s">
        <v>88</v>
      </c>
      <c r="I1173" s="12" t="s">
        <v>8561</v>
      </c>
      <c r="J1173" t="s">
        <v>4721</v>
      </c>
      <c r="K1173" s="155" t="s">
        <v>7221</v>
      </c>
      <c r="N1173" s="155" t="s">
        <v>6275</v>
      </c>
      <c r="O1173" s="155" t="s">
        <v>6276</v>
      </c>
      <c r="Q1173" s="20" t="s">
        <v>7427</v>
      </c>
      <c r="R1173" s="20"/>
      <c r="S1173" t="s">
        <v>7406</v>
      </c>
      <c r="T1173" s="9">
        <v>0</v>
      </c>
      <c r="U1173" t="s">
        <v>8434</v>
      </c>
      <c r="V1173" t="s">
        <v>8439</v>
      </c>
      <c r="W1173" t="s">
        <v>163</v>
      </c>
      <c r="X1173" s="198" t="s">
        <v>80</v>
      </c>
    </row>
    <row r="1174" spans="1:25" x14ac:dyDescent="0.35">
      <c r="A1174" t="s">
        <v>9105</v>
      </c>
      <c r="B1174" t="s">
        <v>4692</v>
      </c>
      <c r="C1174" s="9"/>
      <c r="D1174" s="9">
        <v>1390</v>
      </c>
      <c r="E1174" s="12" t="s">
        <v>8528</v>
      </c>
      <c r="F1174" s="12" t="s">
        <v>44</v>
      </c>
      <c r="G1174" s="12" t="s">
        <v>80</v>
      </c>
      <c r="H1174" s="12" t="s">
        <v>88</v>
      </c>
      <c r="I1174" s="12" t="s">
        <v>8561</v>
      </c>
      <c r="J1174" t="s">
        <v>4722</v>
      </c>
      <c r="K1174" s="155" t="s">
        <v>7200</v>
      </c>
      <c r="N1174" s="155" t="s">
        <v>6277</v>
      </c>
      <c r="O1174" s="155" t="s">
        <v>6278</v>
      </c>
      <c r="Q1174" s="20" t="s">
        <v>7427</v>
      </c>
      <c r="R1174" s="20"/>
      <c r="S1174" t="s">
        <v>7406</v>
      </c>
      <c r="T1174" s="9">
        <v>0</v>
      </c>
      <c r="U1174" t="s">
        <v>8434</v>
      </c>
      <c r="V1174" t="s">
        <v>8439</v>
      </c>
      <c r="W1174" t="s">
        <v>6347</v>
      </c>
      <c r="X1174" s="198" t="s">
        <v>80</v>
      </c>
    </row>
    <row r="1175" spans="1:25" x14ac:dyDescent="0.35">
      <c r="A1175" t="s">
        <v>9105</v>
      </c>
      <c r="B1175" t="s">
        <v>4692</v>
      </c>
      <c r="C1175" s="9"/>
      <c r="D1175" s="9">
        <v>1391</v>
      </c>
      <c r="E1175" s="12" t="s">
        <v>8528</v>
      </c>
      <c r="F1175" s="12" t="s">
        <v>44</v>
      </c>
      <c r="G1175" s="12" t="s">
        <v>80</v>
      </c>
      <c r="H1175" s="12" t="s">
        <v>88</v>
      </c>
      <c r="I1175" s="12" t="s">
        <v>8561</v>
      </c>
      <c r="J1175" t="s">
        <v>4723</v>
      </c>
      <c r="K1175" s="155" t="s">
        <v>7219</v>
      </c>
      <c r="N1175" s="155" t="s">
        <v>6279</v>
      </c>
      <c r="O1175" s="155" t="s">
        <v>6280</v>
      </c>
      <c r="Q1175" s="20" t="s">
        <v>7427</v>
      </c>
      <c r="R1175" s="20"/>
      <c r="S1175" t="s">
        <v>7406</v>
      </c>
      <c r="T1175" s="9">
        <v>0</v>
      </c>
      <c r="U1175" t="s">
        <v>8434</v>
      </c>
      <c r="V1175" t="s">
        <v>8439</v>
      </c>
      <c r="W1175" t="s">
        <v>6347</v>
      </c>
      <c r="X1175" s="198" t="s">
        <v>80</v>
      </c>
    </row>
    <row r="1176" spans="1:25" x14ac:dyDescent="0.35">
      <c r="A1176" t="s">
        <v>9105</v>
      </c>
      <c r="B1176" t="s">
        <v>4692</v>
      </c>
      <c r="C1176" s="9"/>
      <c r="D1176" s="9">
        <v>1392</v>
      </c>
      <c r="E1176" s="12" t="s">
        <v>8528</v>
      </c>
      <c r="F1176" s="12" t="s">
        <v>44</v>
      </c>
      <c r="G1176" s="12" t="s">
        <v>80</v>
      </c>
      <c r="H1176" s="12" t="s">
        <v>88</v>
      </c>
      <c r="I1176" s="12" t="s">
        <v>8561</v>
      </c>
      <c r="J1176" t="s">
        <v>4724</v>
      </c>
      <c r="K1176" s="155" t="s">
        <v>6913</v>
      </c>
      <c r="N1176" s="155" t="s">
        <v>6281</v>
      </c>
      <c r="O1176" s="155" t="s">
        <v>6282</v>
      </c>
      <c r="Q1176" s="20" t="s">
        <v>7427</v>
      </c>
      <c r="R1176" s="20"/>
      <c r="S1176" s="155" t="s">
        <v>7406</v>
      </c>
      <c r="T1176" s="170">
        <v>0</v>
      </c>
      <c r="U1176" s="155" t="s">
        <v>8434</v>
      </c>
      <c r="V1176" s="155" t="s">
        <v>8439</v>
      </c>
      <c r="W1176" t="s">
        <v>195</v>
      </c>
      <c r="X1176" s="198" t="s">
        <v>80</v>
      </c>
    </row>
    <row r="1177" spans="1:25" x14ac:dyDescent="0.35">
      <c r="A1177" t="s">
        <v>9105</v>
      </c>
      <c r="B1177" t="s">
        <v>4692</v>
      </c>
      <c r="C1177" s="9"/>
      <c r="D1177" s="9">
        <v>1393</v>
      </c>
      <c r="E1177" s="12" t="s">
        <v>8528</v>
      </c>
      <c r="F1177" s="12" t="s">
        <v>44</v>
      </c>
      <c r="G1177" s="12" t="s">
        <v>80</v>
      </c>
      <c r="H1177" s="12" t="s">
        <v>88</v>
      </c>
      <c r="I1177" s="12" t="s">
        <v>8561</v>
      </c>
      <c r="J1177" t="s">
        <v>4725</v>
      </c>
      <c r="K1177" s="155" t="s">
        <v>7208</v>
      </c>
      <c r="N1177" s="155" t="s">
        <v>6283</v>
      </c>
      <c r="O1177" s="155" t="s">
        <v>6284</v>
      </c>
      <c r="Q1177" s="20" t="s">
        <v>7427</v>
      </c>
      <c r="R1177" s="20"/>
      <c r="S1177" t="s">
        <v>7406</v>
      </c>
      <c r="T1177" s="9">
        <v>0</v>
      </c>
      <c r="U1177" t="s">
        <v>8434</v>
      </c>
      <c r="V1177" t="s">
        <v>8439</v>
      </c>
      <c r="W1177" t="s">
        <v>6347</v>
      </c>
      <c r="X1177" s="198" t="s">
        <v>80</v>
      </c>
    </row>
    <row r="1178" spans="1:25" x14ac:dyDescent="0.35">
      <c r="B1178" t="s">
        <v>8817</v>
      </c>
      <c r="C1178" s="9">
        <v>-99</v>
      </c>
      <c r="D1178" s="9">
        <v>200</v>
      </c>
      <c r="E1178" s="171" t="s">
        <v>8498</v>
      </c>
      <c r="F1178" s="171" t="s">
        <v>44</v>
      </c>
      <c r="G1178" s="171" t="s">
        <v>54</v>
      </c>
      <c r="H1178" s="171" t="s">
        <v>2776</v>
      </c>
      <c r="I1178" s="171" t="s">
        <v>2780</v>
      </c>
      <c r="J1178" s="176" t="s">
        <v>120</v>
      </c>
      <c r="K1178" s="153" t="s">
        <v>1948</v>
      </c>
      <c r="L1178" s="153" t="s">
        <v>8182</v>
      </c>
      <c r="M1178" s="156" t="s">
        <v>7583</v>
      </c>
      <c r="N1178" s="21"/>
      <c r="O1178" s="21"/>
      <c r="P1178" s="20"/>
      <c r="Q1178" s="20" t="s">
        <v>7427</v>
      </c>
      <c r="R1178" s="20"/>
      <c r="S1178" s="153" t="s">
        <v>7407</v>
      </c>
      <c r="T1178" s="154" t="s">
        <v>8433</v>
      </c>
      <c r="U1178" s="20" t="s">
        <v>8435</v>
      </c>
      <c r="V1178" s="20" t="s">
        <v>8438</v>
      </c>
      <c r="W1178" t="s">
        <v>100</v>
      </c>
      <c r="X1178" s="198" t="s">
        <v>54</v>
      </c>
    </row>
    <row r="1179" spans="1:25" x14ac:dyDescent="0.35">
      <c r="B1179" t="s">
        <v>8817</v>
      </c>
      <c r="C1179" s="9">
        <v>-99</v>
      </c>
      <c r="D1179" s="9">
        <v>201</v>
      </c>
      <c r="E1179" s="171" t="s">
        <v>8498</v>
      </c>
      <c r="F1179" s="171" t="s">
        <v>44</v>
      </c>
      <c r="G1179" s="171" t="s">
        <v>54</v>
      </c>
      <c r="H1179" s="171" t="s">
        <v>2776</v>
      </c>
      <c r="I1179" s="171" t="s">
        <v>2780</v>
      </c>
      <c r="J1179" s="20" t="s">
        <v>2629</v>
      </c>
      <c r="K1179" s="153" t="s">
        <v>1901</v>
      </c>
      <c r="L1179" s="20" t="s">
        <v>8194</v>
      </c>
      <c r="M1179" s="172" t="s">
        <v>2185</v>
      </c>
      <c r="N1179" s="20" t="s">
        <v>3054</v>
      </c>
      <c r="O1179" s="155" t="s">
        <v>2832</v>
      </c>
      <c r="P1179" s="20"/>
      <c r="Q1179" s="20" t="s">
        <v>7427</v>
      </c>
      <c r="R1179" s="20"/>
      <c r="S1179" s="155" t="s">
        <v>7406</v>
      </c>
      <c r="T1179" s="170" t="s">
        <v>8433</v>
      </c>
      <c r="U1179" s="155" t="s">
        <v>8434</v>
      </c>
      <c r="V1179" s="155" t="s">
        <v>8438</v>
      </c>
      <c r="W1179" t="s">
        <v>156</v>
      </c>
      <c r="X1179" s="198" t="s">
        <v>54</v>
      </c>
    </row>
    <row r="1180" spans="1:25" x14ac:dyDescent="0.35">
      <c r="B1180" t="s">
        <v>8817</v>
      </c>
      <c r="C1180" s="9">
        <v>-99</v>
      </c>
      <c r="D1180" s="9">
        <v>202</v>
      </c>
      <c r="E1180" s="171" t="s">
        <v>8498</v>
      </c>
      <c r="F1180" s="171" t="s">
        <v>44</v>
      </c>
      <c r="G1180" s="171" t="s">
        <v>54</v>
      </c>
      <c r="H1180" s="171" t="s">
        <v>2776</v>
      </c>
      <c r="I1180" s="171" t="s">
        <v>2780</v>
      </c>
      <c r="J1180" s="20" t="s">
        <v>2630</v>
      </c>
      <c r="K1180" s="153" t="s">
        <v>1902</v>
      </c>
      <c r="L1180" s="20" t="s">
        <v>8195</v>
      </c>
      <c r="M1180" s="172" t="s">
        <v>2186</v>
      </c>
      <c r="N1180" s="20" t="s">
        <v>3055</v>
      </c>
      <c r="O1180" s="155" t="s">
        <v>2833</v>
      </c>
      <c r="P1180" s="20"/>
      <c r="Q1180" s="20" t="s">
        <v>7427</v>
      </c>
      <c r="R1180" s="20"/>
      <c r="S1180" s="155" t="s">
        <v>7406</v>
      </c>
      <c r="T1180" s="170" t="s">
        <v>8433</v>
      </c>
      <c r="U1180" s="155" t="s">
        <v>8434</v>
      </c>
      <c r="V1180" s="155" t="s">
        <v>8438</v>
      </c>
      <c r="W1180" t="s">
        <v>156</v>
      </c>
      <c r="X1180" s="198" t="s">
        <v>54</v>
      </c>
    </row>
    <row r="1181" spans="1:25" x14ac:dyDescent="0.35">
      <c r="B1181" t="s">
        <v>8817</v>
      </c>
      <c r="C1181" s="9">
        <v>-99</v>
      </c>
      <c r="D1181" s="9">
        <v>217</v>
      </c>
      <c r="E1181" s="171"/>
      <c r="F1181" s="171"/>
      <c r="G1181" s="171"/>
      <c r="H1181" s="171"/>
      <c r="I1181" s="171"/>
      <c r="J1181" s="153" t="s">
        <v>8592</v>
      </c>
      <c r="K1181" s="153" t="s">
        <v>1893</v>
      </c>
      <c r="L1181" s="155" t="s">
        <v>8212</v>
      </c>
      <c r="M1181" s="153" t="s">
        <v>2162</v>
      </c>
      <c r="N1181" s="153" t="s">
        <v>8593</v>
      </c>
      <c r="O1181" s="153"/>
      <c r="P1181" s="153"/>
      <c r="Q1181" s="20" t="s">
        <v>7427</v>
      </c>
      <c r="R1181" s="20"/>
      <c r="S1181" s="153" t="s">
        <v>91</v>
      </c>
      <c r="T1181" s="154">
        <v>0</v>
      </c>
      <c r="U1181" s="20" t="s">
        <v>8434</v>
      </c>
      <c r="V1181" s="20" t="s">
        <v>8439</v>
      </c>
      <c r="W1181" t="s">
        <v>91</v>
      </c>
      <c r="X1181" s="198" t="s">
        <v>54</v>
      </c>
    </row>
    <row r="1182" spans="1:25" x14ac:dyDescent="0.35">
      <c r="A1182" s="173"/>
      <c r="B1182" s="173" t="s">
        <v>8817</v>
      </c>
      <c r="C1182" s="9">
        <v>-99</v>
      </c>
      <c r="D1182" s="9">
        <v>219</v>
      </c>
      <c r="E1182" s="12" t="s">
        <v>8487</v>
      </c>
      <c r="F1182" s="12" t="s">
        <v>44</v>
      </c>
      <c r="G1182" s="12" t="s">
        <v>54</v>
      </c>
      <c r="H1182" s="12" t="s">
        <v>57</v>
      </c>
      <c r="I1182" s="12"/>
      <c r="J1182" s="20" t="s">
        <v>2645</v>
      </c>
      <c r="K1182" s="21" t="s">
        <v>3278</v>
      </c>
      <c r="L1182" s="20" t="s">
        <v>8076</v>
      </c>
      <c r="M1182" s="156" t="s">
        <v>7702</v>
      </c>
      <c r="N1182" s="20" t="s">
        <v>3070</v>
      </c>
      <c r="O1182" s="155" t="s">
        <v>2848</v>
      </c>
      <c r="P1182" s="20"/>
      <c r="Q1182" s="20" t="s">
        <v>7427</v>
      </c>
      <c r="R1182" s="20"/>
      <c r="S1182" s="155" t="s">
        <v>153</v>
      </c>
      <c r="T1182" s="170" t="s">
        <v>8433</v>
      </c>
      <c r="U1182" s="155" t="s">
        <v>8434</v>
      </c>
      <c r="V1182" s="155" t="s">
        <v>8438</v>
      </c>
      <c r="W1182" t="s">
        <v>153</v>
      </c>
      <c r="X1182" s="198" t="s">
        <v>54</v>
      </c>
    </row>
    <row r="1183" spans="1:25" x14ac:dyDescent="0.35">
      <c r="A1183" s="173"/>
      <c r="B1183" s="173" t="s">
        <v>8817</v>
      </c>
      <c r="C1183" s="9">
        <v>-99</v>
      </c>
      <c r="D1183" s="9">
        <v>235</v>
      </c>
      <c r="E1183" s="12" t="s">
        <v>8487</v>
      </c>
      <c r="F1183" s="12" t="s">
        <v>44</v>
      </c>
      <c r="G1183" s="12" t="s">
        <v>54</v>
      </c>
      <c r="H1183" s="12" t="s">
        <v>57</v>
      </c>
      <c r="I1183" s="12"/>
      <c r="J1183" s="155" t="s">
        <v>6606</v>
      </c>
      <c r="L1183" s="155"/>
      <c r="N1183" s="155" t="s">
        <v>6678</v>
      </c>
      <c r="O1183" s="155" t="s">
        <v>6679</v>
      </c>
      <c r="Q1183" s="155" t="s">
        <v>7427</v>
      </c>
      <c r="R1183" s="155"/>
      <c r="S1183" s="155" t="s">
        <v>7408</v>
      </c>
      <c r="T1183" s="170"/>
      <c r="U1183" s="155"/>
      <c r="V1183" s="155"/>
      <c r="W1183" s="183" t="s">
        <v>3936</v>
      </c>
      <c r="X1183" s="198" t="s">
        <v>54</v>
      </c>
      <c r="Y1183" s="173"/>
    </row>
    <row r="1184" spans="1:25" x14ac:dyDescent="0.35">
      <c r="A1184" s="173"/>
      <c r="B1184" s="173" t="s">
        <v>8817</v>
      </c>
      <c r="C1184" s="9">
        <v>-99</v>
      </c>
      <c r="D1184" s="9">
        <v>236</v>
      </c>
      <c r="E1184" s="12" t="s">
        <v>8487</v>
      </c>
      <c r="F1184" s="12" t="s">
        <v>44</v>
      </c>
      <c r="G1184" s="12" t="s">
        <v>54</v>
      </c>
      <c r="H1184" s="12" t="s">
        <v>57</v>
      </c>
      <c r="I1184" s="12"/>
      <c r="J1184" s="155" t="s">
        <v>6607</v>
      </c>
      <c r="L1184" s="155"/>
      <c r="N1184" s="155" t="s">
        <v>6680</v>
      </c>
      <c r="O1184" s="155" t="s">
        <v>6681</v>
      </c>
      <c r="Q1184" s="155" t="s">
        <v>7427</v>
      </c>
      <c r="R1184" s="155"/>
      <c r="S1184" s="155" t="s">
        <v>7407</v>
      </c>
      <c r="T1184" s="170"/>
      <c r="U1184" s="155"/>
      <c r="V1184" s="155"/>
      <c r="W1184" s="183" t="s">
        <v>2986</v>
      </c>
      <c r="X1184" s="198" t="s">
        <v>54</v>
      </c>
      <c r="Y1184" s="173"/>
    </row>
    <row r="1185" spans="1:26" x14ac:dyDescent="0.35">
      <c r="A1185" s="173"/>
      <c r="B1185" s="173" t="s">
        <v>8817</v>
      </c>
      <c r="C1185" s="9">
        <v>-99</v>
      </c>
      <c r="D1185" s="9">
        <v>247</v>
      </c>
      <c r="E1185" s="12" t="s">
        <v>8486</v>
      </c>
      <c r="F1185" s="12" t="s">
        <v>44</v>
      </c>
      <c r="G1185" s="12" t="s">
        <v>54</v>
      </c>
      <c r="H1185" s="12" t="s">
        <v>57</v>
      </c>
      <c r="I1185" s="12" t="s">
        <v>59</v>
      </c>
      <c r="J1185" s="153" t="s">
        <v>121</v>
      </c>
      <c r="K1185" s="20" t="s">
        <v>1948</v>
      </c>
      <c r="L1185" s="20" t="s">
        <v>8035</v>
      </c>
      <c r="M1185" s="153" t="s">
        <v>7583</v>
      </c>
      <c r="N1185" s="153" t="s">
        <v>328</v>
      </c>
      <c r="O1185" s="153" t="s">
        <v>390</v>
      </c>
      <c r="P1185" s="153" t="s">
        <v>2344</v>
      </c>
      <c r="Q1185" s="20" t="s">
        <v>7427</v>
      </c>
      <c r="R1185" s="20"/>
      <c r="S1185" t="s">
        <v>7407</v>
      </c>
      <c r="T1185" s="9" t="s">
        <v>8433</v>
      </c>
      <c r="U1185" t="s">
        <v>8435</v>
      </c>
      <c r="V1185" t="s">
        <v>8438</v>
      </c>
      <c r="W1185" t="s">
        <v>100</v>
      </c>
      <c r="X1185" s="198" t="s">
        <v>54</v>
      </c>
    </row>
    <row r="1186" spans="1:26" x14ac:dyDescent="0.35">
      <c r="A1186" s="173"/>
      <c r="B1186" s="173" t="s">
        <v>8817</v>
      </c>
      <c r="C1186" s="9">
        <v>-99</v>
      </c>
      <c r="D1186" s="9">
        <v>248</v>
      </c>
      <c r="E1186" s="12" t="s">
        <v>8486</v>
      </c>
      <c r="F1186" s="12" t="s">
        <v>44</v>
      </c>
      <c r="G1186" s="12" t="s">
        <v>54</v>
      </c>
      <c r="H1186" s="12" t="s">
        <v>57</v>
      </c>
      <c r="I1186" s="12" t="s">
        <v>59</v>
      </c>
      <c r="J1186" s="153" t="s">
        <v>159</v>
      </c>
      <c r="K1186" s="20" t="s">
        <v>1887</v>
      </c>
      <c r="L1186" s="20" t="s">
        <v>8083</v>
      </c>
      <c r="M1186" s="156" t="s">
        <v>2185</v>
      </c>
      <c r="N1186" s="153" t="s">
        <v>391</v>
      </c>
      <c r="O1186" s="153" t="s">
        <v>392</v>
      </c>
      <c r="P1186" s="156" t="s">
        <v>2345</v>
      </c>
      <c r="Q1186" s="20" t="s">
        <v>7427</v>
      </c>
      <c r="R1186" s="20"/>
      <c r="S1186" s="155" t="s">
        <v>7406</v>
      </c>
      <c r="T1186" s="170" t="s">
        <v>8433</v>
      </c>
      <c r="U1186" s="155" t="s">
        <v>8434</v>
      </c>
      <c r="V1186" s="155" t="s">
        <v>8438</v>
      </c>
      <c r="W1186" t="s">
        <v>156</v>
      </c>
      <c r="X1186" s="198" t="s">
        <v>54</v>
      </c>
    </row>
    <row r="1187" spans="1:26" x14ac:dyDescent="0.35">
      <c r="A1187" s="173"/>
      <c r="B1187" s="173" t="s">
        <v>8817</v>
      </c>
      <c r="C1187" s="9">
        <v>-99</v>
      </c>
      <c r="D1187" s="9">
        <v>249</v>
      </c>
      <c r="E1187" s="12" t="s">
        <v>8486</v>
      </c>
      <c r="F1187" s="12" t="s">
        <v>44</v>
      </c>
      <c r="G1187" s="12" t="s">
        <v>54</v>
      </c>
      <c r="H1187" s="12" t="s">
        <v>57</v>
      </c>
      <c r="I1187" s="12" t="s">
        <v>59</v>
      </c>
      <c r="J1187" s="153" t="s">
        <v>160</v>
      </c>
      <c r="K1187" s="20" t="s">
        <v>1888</v>
      </c>
      <c r="L1187" s="20" t="s">
        <v>8084</v>
      </c>
      <c r="M1187" s="156" t="s">
        <v>2186</v>
      </c>
      <c r="N1187" s="153" t="s">
        <v>393</v>
      </c>
      <c r="O1187" s="153" t="s">
        <v>394</v>
      </c>
      <c r="P1187" s="156" t="s">
        <v>2346</v>
      </c>
      <c r="Q1187" s="20" t="s">
        <v>7427</v>
      </c>
      <c r="R1187" s="20"/>
      <c r="S1187" s="155" t="s">
        <v>7406</v>
      </c>
      <c r="T1187" s="170" t="s">
        <v>8433</v>
      </c>
      <c r="U1187" s="155" t="s">
        <v>8434</v>
      </c>
      <c r="V1187" s="155" t="s">
        <v>8438</v>
      </c>
      <c r="W1187" t="s">
        <v>156</v>
      </c>
      <c r="X1187" s="198" t="s">
        <v>54</v>
      </c>
    </row>
    <row r="1188" spans="1:26" x14ac:dyDescent="0.35">
      <c r="A1188" s="173"/>
      <c r="B1188" s="173" t="s">
        <v>8817</v>
      </c>
      <c r="C1188" s="9">
        <v>-99</v>
      </c>
      <c r="D1188" s="9">
        <v>258</v>
      </c>
      <c r="E1188" s="12" t="s">
        <v>8486</v>
      </c>
      <c r="F1188" s="12" t="s">
        <v>44</v>
      </c>
      <c r="G1188" s="12" t="s">
        <v>54</v>
      </c>
      <c r="H1188" s="12" t="s">
        <v>57</v>
      </c>
      <c r="I1188" s="12" t="s">
        <v>59</v>
      </c>
      <c r="J1188" s="153" t="s">
        <v>8588</v>
      </c>
      <c r="K1188" s="153" t="s">
        <v>1893</v>
      </c>
      <c r="L1188" s="155" t="s">
        <v>8082</v>
      </c>
      <c r="M1188" s="153" t="s">
        <v>2162</v>
      </c>
      <c r="N1188" s="153" t="s">
        <v>8589</v>
      </c>
      <c r="O1188" s="153" t="s">
        <v>8801</v>
      </c>
      <c r="P1188" s="153"/>
      <c r="Q1188" s="20" t="s">
        <v>7427</v>
      </c>
      <c r="R1188" s="20"/>
      <c r="S1188" s="153" t="s">
        <v>91</v>
      </c>
      <c r="T1188" s="154">
        <v>0</v>
      </c>
      <c r="U1188" s="20" t="s">
        <v>8434</v>
      </c>
      <c r="V1188" s="20" t="s">
        <v>8439</v>
      </c>
      <c r="W1188" t="s">
        <v>91</v>
      </c>
      <c r="X1188" s="198" t="s">
        <v>54</v>
      </c>
    </row>
    <row r="1189" spans="1:26" x14ac:dyDescent="0.35">
      <c r="B1189" t="s">
        <v>8817</v>
      </c>
      <c r="C1189" s="9">
        <v>-99</v>
      </c>
      <c r="D1189" s="9">
        <v>527</v>
      </c>
      <c r="E1189" s="171" t="s">
        <v>8507</v>
      </c>
      <c r="F1189" s="171" t="s">
        <v>68</v>
      </c>
      <c r="G1189" s="171" t="s">
        <v>69</v>
      </c>
      <c r="H1189" s="171" t="s">
        <v>71</v>
      </c>
      <c r="I1189" s="171"/>
      <c r="J1189" s="153" t="s">
        <v>8610</v>
      </c>
      <c r="K1189" s="153" t="s">
        <v>1946</v>
      </c>
      <c r="L1189" t="s">
        <v>8226</v>
      </c>
      <c r="M1189" s="156" t="s">
        <v>7628</v>
      </c>
      <c r="N1189" s="153" t="s">
        <v>492</v>
      </c>
      <c r="O1189" s="153" t="s">
        <v>493</v>
      </c>
      <c r="P1189" s="156" t="s">
        <v>2388</v>
      </c>
      <c r="Q1189" s="20" t="s">
        <v>7427</v>
      </c>
      <c r="R1189" s="20"/>
      <c r="S1189" s="153" t="s">
        <v>91</v>
      </c>
      <c r="T1189" s="154" t="s">
        <v>8433</v>
      </c>
      <c r="U1189" s="20" t="s">
        <v>8435</v>
      </c>
      <c r="V1189" s="20" t="s">
        <v>8438</v>
      </c>
      <c r="W1189" t="s">
        <v>91</v>
      </c>
      <c r="X1189" s="198" t="s">
        <v>68</v>
      </c>
    </row>
    <row r="1190" spans="1:26" x14ac:dyDescent="0.35">
      <c r="B1190" t="s">
        <v>8817</v>
      </c>
      <c r="C1190" s="9">
        <v>-99</v>
      </c>
      <c r="D1190" s="9">
        <v>551</v>
      </c>
      <c r="E1190" s="171" t="s">
        <v>8506</v>
      </c>
      <c r="F1190" s="171" t="s">
        <v>68</v>
      </c>
      <c r="G1190" s="171" t="s">
        <v>69</v>
      </c>
      <c r="H1190" s="171" t="s">
        <v>71</v>
      </c>
      <c r="I1190" s="171" t="s">
        <v>72</v>
      </c>
      <c r="J1190" t="s">
        <v>2593</v>
      </c>
      <c r="K1190" s="27" t="s">
        <v>6400</v>
      </c>
      <c r="L1190" t="s">
        <v>8228</v>
      </c>
      <c r="M1190" s="156" t="s">
        <v>7815</v>
      </c>
      <c r="N1190" s="155" t="s">
        <v>3016</v>
      </c>
      <c r="O1190" s="155" t="s">
        <v>4791</v>
      </c>
      <c r="Q1190" s="20" t="s">
        <v>7427</v>
      </c>
      <c r="R1190" s="20"/>
      <c r="S1190" s="157" t="s">
        <v>7407</v>
      </c>
      <c r="T1190" s="159" t="s">
        <v>8433</v>
      </c>
      <c r="U1190" s="157" t="s">
        <v>8435</v>
      </c>
      <c r="V1190" s="157" t="s">
        <v>8438</v>
      </c>
      <c r="W1190" t="s">
        <v>100</v>
      </c>
      <c r="X1190" s="198" t="s">
        <v>68</v>
      </c>
    </row>
    <row r="1191" spans="1:26" x14ac:dyDescent="0.35">
      <c r="B1191" t="s">
        <v>8817</v>
      </c>
      <c r="C1191" s="9">
        <v>-99</v>
      </c>
      <c r="D1191" s="9">
        <v>552</v>
      </c>
      <c r="E1191" s="171" t="s">
        <v>8506</v>
      </c>
      <c r="F1191" s="171" t="s">
        <v>68</v>
      </c>
      <c r="G1191" s="171" t="s">
        <v>69</v>
      </c>
      <c r="H1191" s="171" t="s">
        <v>71</v>
      </c>
      <c r="I1191" s="171" t="s">
        <v>72</v>
      </c>
      <c r="J1191" s="153" t="s">
        <v>8610</v>
      </c>
      <c r="K1191" s="153" t="s">
        <v>1946</v>
      </c>
      <c r="L1191" t="s">
        <v>8226</v>
      </c>
      <c r="M1191" s="156" t="s">
        <v>7628</v>
      </c>
      <c r="N1191" s="153" t="s">
        <v>492</v>
      </c>
      <c r="O1191" s="153" t="s">
        <v>493</v>
      </c>
      <c r="P1191" s="156" t="s">
        <v>2388</v>
      </c>
      <c r="Q1191" s="20" t="s">
        <v>7427</v>
      </c>
      <c r="R1191" s="20"/>
      <c r="S1191" s="153" t="s">
        <v>91</v>
      </c>
      <c r="T1191" s="154" t="s">
        <v>8433</v>
      </c>
      <c r="U1191" s="20" t="s">
        <v>8435</v>
      </c>
      <c r="V1191" s="20" t="s">
        <v>8438</v>
      </c>
      <c r="W1191" t="s">
        <v>91</v>
      </c>
      <c r="X1191" s="198" t="s">
        <v>68</v>
      </c>
    </row>
    <row r="1192" spans="1:26" x14ac:dyDescent="0.35">
      <c r="B1192" t="s">
        <v>8817</v>
      </c>
      <c r="C1192" s="9">
        <v>-99</v>
      </c>
      <c r="D1192" s="9">
        <v>553</v>
      </c>
      <c r="E1192" s="171" t="s">
        <v>8506</v>
      </c>
      <c r="F1192" s="171" t="s">
        <v>68</v>
      </c>
      <c r="G1192" s="171" t="s">
        <v>69</v>
      </c>
      <c r="H1192" s="171" t="s">
        <v>71</v>
      </c>
      <c r="I1192" s="171" t="s">
        <v>72</v>
      </c>
      <c r="J1192" t="s">
        <v>3951</v>
      </c>
      <c r="K1192" s="27" t="s">
        <v>6399</v>
      </c>
      <c r="L1192" t="s">
        <v>8227</v>
      </c>
      <c r="M1192" s="156" t="s">
        <v>7793</v>
      </c>
      <c r="N1192" s="155" t="s">
        <v>4751</v>
      </c>
      <c r="O1192" s="155" t="s">
        <v>4752</v>
      </c>
      <c r="Q1192" s="20" t="s">
        <v>7427</v>
      </c>
      <c r="R1192" s="20"/>
      <c r="S1192" t="s">
        <v>91</v>
      </c>
      <c r="T1192" s="9" t="s">
        <v>8433</v>
      </c>
      <c r="U1192" t="s">
        <v>8435</v>
      </c>
      <c r="V1192" t="s">
        <v>8438</v>
      </c>
      <c r="W1192" t="s">
        <v>91</v>
      </c>
      <c r="X1192" s="198" t="s">
        <v>68</v>
      </c>
    </row>
    <row r="1193" spans="1:26" x14ac:dyDescent="0.35">
      <c r="B1193" t="s">
        <v>8817</v>
      </c>
      <c r="C1193" s="9">
        <v>-99</v>
      </c>
      <c r="D1193" s="9">
        <v>554</v>
      </c>
      <c r="E1193" s="171" t="s">
        <v>8506</v>
      </c>
      <c r="F1193" s="171" t="s">
        <v>68</v>
      </c>
      <c r="G1193" s="171" t="s">
        <v>69</v>
      </c>
      <c r="H1193" s="171" t="s">
        <v>71</v>
      </c>
      <c r="I1193" s="171" t="s">
        <v>72</v>
      </c>
      <c r="J1193" s="153" t="s">
        <v>223</v>
      </c>
      <c r="K1193" s="153" t="s">
        <v>6413</v>
      </c>
      <c r="L1193" s="20" t="s">
        <v>8234</v>
      </c>
      <c r="M1193" s="156" t="s">
        <v>2185</v>
      </c>
      <c r="N1193" s="153" t="s">
        <v>528</v>
      </c>
      <c r="O1193" s="153" t="s">
        <v>392</v>
      </c>
      <c r="P1193" s="156" t="s">
        <v>2345</v>
      </c>
      <c r="Q1193" s="20" t="s">
        <v>7427</v>
      </c>
      <c r="R1193" s="20"/>
      <c r="S1193" s="155" t="s">
        <v>7406</v>
      </c>
      <c r="T1193" s="170" t="s">
        <v>8433</v>
      </c>
      <c r="U1193" s="155" t="s">
        <v>8434</v>
      </c>
      <c r="V1193" s="155" t="s">
        <v>8438</v>
      </c>
      <c r="W1193" t="s">
        <v>156</v>
      </c>
      <c r="X1193" s="198" t="s">
        <v>68</v>
      </c>
    </row>
    <row r="1194" spans="1:26" x14ac:dyDescent="0.35">
      <c r="B1194" t="s">
        <v>8817</v>
      </c>
      <c r="C1194" s="9">
        <v>-99</v>
      </c>
      <c r="D1194" s="9">
        <v>555</v>
      </c>
      <c r="E1194" s="171" t="s">
        <v>8506</v>
      </c>
      <c r="F1194" s="171" t="s">
        <v>68</v>
      </c>
      <c r="G1194" s="171" t="s">
        <v>69</v>
      </c>
      <c r="H1194" s="171" t="s">
        <v>71</v>
      </c>
      <c r="I1194" s="171" t="s">
        <v>72</v>
      </c>
      <c r="J1194" s="153" t="s">
        <v>224</v>
      </c>
      <c r="K1194" s="153" t="s">
        <v>6414</v>
      </c>
      <c r="L1194" s="20" t="s">
        <v>8235</v>
      </c>
      <c r="M1194" s="156" t="s">
        <v>2186</v>
      </c>
      <c r="N1194" s="153" t="s">
        <v>529</v>
      </c>
      <c r="O1194" s="153" t="s">
        <v>394</v>
      </c>
      <c r="P1194" s="156" t="s">
        <v>2346</v>
      </c>
      <c r="Q1194" s="20" t="s">
        <v>7427</v>
      </c>
      <c r="R1194" s="20"/>
      <c r="S1194" s="155" t="s">
        <v>7406</v>
      </c>
      <c r="T1194" s="170" t="s">
        <v>8433</v>
      </c>
      <c r="U1194" s="155" t="s">
        <v>8434</v>
      </c>
      <c r="V1194" s="155" t="s">
        <v>8438</v>
      </c>
      <c r="W1194" t="s">
        <v>156</v>
      </c>
      <c r="X1194" s="198" t="s">
        <v>68</v>
      </c>
    </row>
    <row r="1195" spans="1:26" x14ac:dyDescent="0.35">
      <c r="B1195" t="s">
        <v>8817</v>
      </c>
      <c r="C1195" s="9">
        <v>-99</v>
      </c>
      <c r="D1195" s="9">
        <v>556</v>
      </c>
      <c r="E1195" s="171" t="s">
        <v>8506</v>
      </c>
      <c r="F1195" s="171" t="s">
        <v>68</v>
      </c>
      <c r="G1195" s="171" t="s">
        <v>69</v>
      </c>
      <c r="H1195" s="171" t="s">
        <v>71</v>
      </c>
      <c r="I1195" s="171" t="s">
        <v>72</v>
      </c>
      <c r="J1195" s="153" t="s">
        <v>225</v>
      </c>
      <c r="K1195" s="153" t="s">
        <v>1968</v>
      </c>
      <c r="L1195" s="155" t="s">
        <v>8236</v>
      </c>
      <c r="M1195" s="156" t="s">
        <v>7816</v>
      </c>
      <c r="N1195" s="153" t="s">
        <v>530</v>
      </c>
      <c r="O1195" s="153" t="s">
        <v>531</v>
      </c>
      <c r="P1195" s="156" t="s">
        <v>2404</v>
      </c>
      <c r="Q1195" s="20" t="s">
        <v>3748</v>
      </c>
      <c r="R1195" s="20" t="s">
        <v>7426</v>
      </c>
      <c r="S1195" s="153" t="s">
        <v>91</v>
      </c>
      <c r="T1195" s="154">
        <v>1</v>
      </c>
      <c r="U1195" s="20" t="s">
        <v>8434</v>
      </c>
      <c r="V1195" s="20" t="s">
        <v>8439</v>
      </c>
      <c r="W1195" t="s">
        <v>92</v>
      </c>
      <c r="X1195" s="198" t="s">
        <v>68</v>
      </c>
    </row>
    <row r="1196" spans="1:26" s="283" customFormat="1" x14ac:dyDescent="0.35">
      <c r="B1196" s="283" t="s">
        <v>8817</v>
      </c>
      <c r="C1196" s="284">
        <v>-99</v>
      </c>
      <c r="D1196" s="284">
        <v>613</v>
      </c>
      <c r="E1196" s="283" t="str">
        <f>F1196&amp;"."&amp;G1196&amp;"."&amp;H1196&amp;"."&amp;I1196&amp;"."&amp;J1196</f>
        <v>SOIL.SOIL_PROFILES.SOIL_PROFILE.SOIL_PROFILE_LAYERS.soil_layer_comment</v>
      </c>
      <c r="F1196" s="283" t="s">
        <v>68</v>
      </c>
      <c r="G1196" s="283" t="s">
        <v>69</v>
      </c>
      <c r="H1196" s="283" t="s">
        <v>71</v>
      </c>
      <c r="I1196" s="283" t="s">
        <v>72</v>
      </c>
      <c r="J1196" s="283" t="s">
        <v>8660</v>
      </c>
      <c r="L1196" s="283">
        <v>99</v>
      </c>
      <c r="M1196" s="283" t="s">
        <v>6</v>
      </c>
      <c r="N1196" s="283" t="s">
        <v>8661</v>
      </c>
      <c r="O1196" s="283" t="s">
        <v>8662</v>
      </c>
      <c r="S1196" s="283" t="s">
        <v>91</v>
      </c>
      <c r="T1196" s="284" t="s">
        <v>6</v>
      </c>
      <c r="U1196" s="283" t="s">
        <v>6</v>
      </c>
      <c r="V1196" s="283" t="s">
        <v>6</v>
      </c>
      <c r="W1196" s="283" t="s">
        <v>91</v>
      </c>
      <c r="X1196" s="286"/>
    </row>
    <row r="1197" spans="1:26" x14ac:dyDescent="0.35">
      <c r="B1197" t="s">
        <v>8817</v>
      </c>
      <c r="C1197" s="9">
        <v>-99</v>
      </c>
      <c r="D1197" s="9">
        <v>1191</v>
      </c>
      <c r="E1197" s="12" t="s">
        <v>8530</v>
      </c>
      <c r="F1197" s="12" t="s">
        <v>44</v>
      </c>
      <c r="G1197" s="12" t="s">
        <v>80</v>
      </c>
      <c r="H1197" s="12" t="s">
        <v>88</v>
      </c>
      <c r="I1197" s="12" t="s">
        <v>8562</v>
      </c>
      <c r="J1197" t="s">
        <v>4521</v>
      </c>
      <c r="K1197" s="20" t="s">
        <v>1887</v>
      </c>
      <c r="N1197" s="155" t="s">
        <v>5887</v>
      </c>
      <c r="O1197" s="155" t="s">
        <v>2832</v>
      </c>
      <c r="Q1197" s="20" t="s">
        <v>7427</v>
      </c>
      <c r="R1197" s="20"/>
      <c r="S1197" s="155" t="s">
        <v>7406</v>
      </c>
      <c r="T1197" s="170" t="s">
        <v>8433</v>
      </c>
      <c r="U1197" s="155" t="s">
        <v>8434</v>
      </c>
      <c r="V1197" s="155" t="s">
        <v>8438</v>
      </c>
      <c r="W1197" t="s">
        <v>156</v>
      </c>
      <c r="X1197" s="198" t="s">
        <v>80</v>
      </c>
    </row>
    <row r="1198" spans="1:26" x14ac:dyDescent="0.35">
      <c r="B1198" t="s">
        <v>8817</v>
      </c>
      <c r="C1198" s="9">
        <v>-99</v>
      </c>
      <c r="D1198" s="9">
        <v>1192</v>
      </c>
      <c r="E1198" s="12" t="s">
        <v>8530</v>
      </c>
      <c r="F1198" s="12" t="s">
        <v>44</v>
      </c>
      <c r="G1198" s="12" t="s">
        <v>80</v>
      </c>
      <c r="H1198" s="12" t="s">
        <v>88</v>
      </c>
      <c r="I1198" s="12" t="s">
        <v>8562</v>
      </c>
      <c r="J1198" t="s">
        <v>4522</v>
      </c>
      <c r="K1198" s="20" t="s">
        <v>1888</v>
      </c>
      <c r="N1198" s="155" t="s">
        <v>5888</v>
      </c>
      <c r="O1198" s="155" t="s">
        <v>2833</v>
      </c>
      <c r="Q1198" s="20" t="s">
        <v>7427</v>
      </c>
      <c r="R1198" s="20"/>
      <c r="S1198" s="155" t="s">
        <v>7406</v>
      </c>
      <c r="T1198" s="170" t="s">
        <v>8433</v>
      </c>
      <c r="U1198" s="155" t="s">
        <v>8434</v>
      </c>
      <c r="V1198" s="155" t="s">
        <v>8438</v>
      </c>
      <c r="W1198" t="s">
        <v>156</v>
      </c>
      <c r="X1198" s="198" t="s">
        <v>80</v>
      </c>
    </row>
    <row r="1199" spans="1:26" s="147" customFormat="1" x14ac:dyDescent="0.35">
      <c r="A1199" s="147" t="s">
        <v>9090</v>
      </c>
      <c r="B1199" s="147" t="s">
        <v>8982</v>
      </c>
      <c r="C1199" s="185">
        <v>0</v>
      </c>
      <c r="D1199" s="185">
        <v>0</v>
      </c>
      <c r="E1199" s="161"/>
      <c r="F1199" s="161"/>
      <c r="G1199" s="161"/>
      <c r="H1199" s="161"/>
      <c r="I1199" s="161"/>
      <c r="J1199" s="163" t="s">
        <v>9091</v>
      </c>
      <c r="K1199" s="177" t="s">
        <v>2312</v>
      </c>
      <c r="L1199" s="162" t="s">
        <v>2120</v>
      </c>
      <c r="M1199" s="163" t="s">
        <v>7625</v>
      </c>
      <c r="N1199" s="163" t="s">
        <v>8983</v>
      </c>
      <c r="O1199" s="163" t="s">
        <v>9096</v>
      </c>
      <c r="P1199" s="163" t="s">
        <v>2301</v>
      </c>
      <c r="Q1199" s="177" t="s">
        <v>7427</v>
      </c>
      <c r="R1199" s="177"/>
      <c r="S1199" s="163" t="s">
        <v>7407</v>
      </c>
      <c r="T1199" s="178" t="s">
        <v>8433</v>
      </c>
      <c r="U1199" s="177" t="s">
        <v>8435</v>
      </c>
      <c r="V1199" s="177" t="s">
        <v>8438</v>
      </c>
      <c r="W1199" s="147" t="s">
        <v>100</v>
      </c>
      <c r="X1199" s="206" t="s">
        <v>54</v>
      </c>
    </row>
    <row r="1200" spans="1:26" x14ac:dyDescent="0.35">
      <c r="A1200" s="147" t="s">
        <v>9090</v>
      </c>
      <c r="B1200" s="147" t="s">
        <v>8982</v>
      </c>
      <c r="C1200" s="185">
        <v>1</v>
      </c>
      <c r="D1200" s="185">
        <v>0</v>
      </c>
      <c r="E1200" s="161"/>
      <c r="F1200" s="161"/>
      <c r="G1200" s="161"/>
      <c r="H1200" s="161"/>
      <c r="I1200" s="161"/>
      <c r="J1200" s="158" t="s">
        <v>8613</v>
      </c>
      <c r="K1200" s="177" t="s">
        <v>1921</v>
      </c>
      <c r="L1200" s="162" t="s">
        <v>2120</v>
      </c>
      <c r="M1200" s="163" t="s">
        <v>7625</v>
      </c>
      <c r="N1200" s="163" t="s">
        <v>6641</v>
      </c>
      <c r="O1200" s="163" t="s">
        <v>278</v>
      </c>
      <c r="P1200" s="163" t="s">
        <v>2301</v>
      </c>
      <c r="Q1200" s="177" t="s">
        <v>7427</v>
      </c>
      <c r="R1200" s="177"/>
      <c r="S1200" s="163" t="s">
        <v>91</v>
      </c>
      <c r="T1200" s="178" t="s">
        <v>8433</v>
      </c>
      <c r="U1200" s="177" t="s">
        <v>8435</v>
      </c>
      <c r="V1200" s="177" t="s">
        <v>8438</v>
      </c>
      <c r="W1200" s="147" t="s">
        <v>91</v>
      </c>
      <c r="X1200" s="206" t="s">
        <v>54</v>
      </c>
      <c r="Y1200" s="147"/>
      <c r="Z1200" s="147"/>
    </row>
    <row r="1201" spans="1:26" x14ac:dyDescent="0.35">
      <c r="A1201" s="147" t="s">
        <v>9090</v>
      </c>
      <c r="B1201" s="147" t="s">
        <v>8982</v>
      </c>
      <c r="C1201" s="185">
        <v>2</v>
      </c>
      <c r="D1201" s="185">
        <v>0</v>
      </c>
      <c r="E1201" s="161"/>
      <c r="F1201" s="161"/>
      <c r="G1201" s="161"/>
      <c r="H1201" s="161"/>
      <c r="I1201" s="161"/>
      <c r="J1201" s="163" t="s">
        <v>119</v>
      </c>
      <c r="K1201" s="177" t="s">
        <v>1954</v>
      </c>
      <c r="L1201" s="177" t="s">
        <v>8336</v>
      </c>
      <c r="M1201" s="163" t="s">
        <v>2136</v>
      </c>
      <c r="N1201" s="163" t="s">
        <v>324</v>
      </c>
      <c r="O1201" s="163" t="s">
        <v>325</v>
      </c>
      <c r="P1201" s="163" t="s">
        <v>2320</v>
      </c>
      <c r="Q1201" s="177" t="s">
        <v>7427</v>
      </c>
      <c r="R1201" s="177"/>
      <c r="S1201" s="163" t="s">
        <v>91</v>
      </c>
      <c r="T1201" s="178" t="s">
        <v>8433</v>
      </c>
      <c r="U1201" s="177" t="s">
        <v>8435</v>
      </c>
      <c r="V1201" s="177" t="s">
        <v>8438</v>
      </c>
      <c r="W1201" s="147" t="s">
        <v>100</v>
      </c>
      <c r="X1201" s="147" t="s">
        <v>54</v>
      </c>
    </row>
    <row r="1202" spans="1:26" x14ac:dyDescent="0.35">
      <c r="A1202" s="147" t="s">
        <v>9090</v>
      </c>
      <c r="B1202" s="147" t="s">
        <v>70</v>
      </c>
      <c r="C1202" s="185">
        <v>3</v>
      </c>
      <c r="D1202" s="185">
        <v>0</v>
      </c>
      <c r="E1202" s="161"/>
      <c r="F1202" s="161"/>
      <c r="G1202" s="161"/>
      <c r="H1202" s="161"/>
      <c r="I1202" s="161"/>
      <c r="J1202" s="163" t="s">
        <v>8610</v>
      </c>
      <c r="K1202" s="177" t="s">
        <v>8842</v>
      </c>
      <c r="L1202" s="177" t="s">
        <v>8226</v>
      </c>
      <c r="M1202" s="163" t="s">
        <v>7630</v>
      </c>
      <c r="N1202" s="163" t="s">
        <v>492</v>
      </c>
      <c r="O1202" s="163" t="s">
        <v>8623</v>
      </c>
      <c r="P1202" s="163" t="s">
        <v>2388</v>
      </c>
      <c r="Q1202" s="177" t="s">
        <v>7427</v>
      </c>
      <c r="R1202" s="177"/>
      <c r="S1202" s="163" t="s">
        <v>91</v>
      </c>
      <c r="T1202" s="178" t="s">
        <v>8433</v>
      </c>
      <c r="U1202" s="177" t="s">
        <v>8435</v>
      </c>
      <c r="V1202" s="177" t="s">
        <v>8438</v>
      </c>
      <c r="W1202" s="147" t="s">
        <v>91</v>
      </c>
      <c r="X1202" s="147" t="s">
        <v>68</v>
      </c>
    </row>
    <row r="1203" spans="1:26" x14ac:dyDescent="0.35">
      <c r="A1203" s="147" t="s">
        <v>9090</v>
      </c>
      <c r="B1203" s="147" t="s">
        <v>8982</v>
      </c>
      <c r="C1203" s="185">
        <v>4</v>
      </c>
      <c r="D1203" s="185">
        <v>0</v>
      </c>
      <c r="E1203" s="161"/>
      <c r="F1203" s="161"/>
      <c r="G1203" s="161"/>
      <c r="H1203" s="161"/>
      <c r="I1203" s="161"/>
      <c r="J1203" s="158" t="s">
        <v>8964</v>
      </c>
      <c r="K1203" s="177" t="s">
        <v>8851</v>
      </c>
      <c r="L1203" s="162"/>
      <c r="M1203" s="163"/>
      <c r="N1203" s="163" t="s">
        <v>8845</v>
      </c>
      <c r="O1203" s="163" t="s">
        <v>8846</v>
      </c>
      <c r="P1203" s="163"/>
      <c r="Q1203" s="177" t="s">
        <v>7427</v>
      </c>
      <c r="R1203" s="177"/>
      <c r="S1203" s="163" t="s">
        <v>7407</v>
      </c>
      <c r="T1203" s="178" t="s">
        <v>8433</v>
      </c>
      <c r="U1203" s="177" t="s">
        <v>8435</v>
      </c>
      <c r="V1203" s="177" t="s">
        <v>8438</v>
      </c>
      <c r="W1203" s="147" t="s">
        <v>91</v>
      </c>
      <c r="X1203" s="206" t="s">
        <v>54</v>
      </c>
      <c r="Y1203" s="147"/>
      <c r="Z1203" s="147"/>
    </row>
    <row r="1204" spans="1:26" s="147" customFormat="1" x14ac:dyDescent="0.35">
      <c r="A1204" s="147" t="s">
        <v>9090</v>
      </c>
      <c r="B1204" s="147" t="s">
        <v>8982</v>
      </c>
      <c r="C1204" s="185">
        <v>5</v>
      </c>
      <c r="D1204" s="185">
        <v>0</v>
      </c>
      <c r="E1204" s="161"/>
      <c r="F1204" s="161"/>
      <c r="G1204" s="161"/>
      <c r="H1204" s="161"/>
      <c r="I1204" s="161"/>
      <c r="J1204" s="158" t="s">
        <v>8809</v>
      </c>
      <c r="K1204" s="177" t="s">
        <v>7466</v>
      </c>
      <c r="L1204" s="163" t="s">
        <v>8334</v>
      </c>
      <c r="M1204" s="163" t="s">
        <v>2136</v>
      </c>
      <c r="N1204" s="163" t="s">
        <v>318</v>
      </c>
      <c r="O1204" s="163" t="s">
        <v>319</v>
      </c>
      <c r="P1204" s="163" t="s">
        <v>2204</v>
      </c>
      <c r="Q1204" s="177" t="s">
        <v>7427</v>
      </c>
      <c r="R1204" s="177"/>
      <c r="S1204" s="147" t="s">
        <v>7407</v>
      </c>
      <c r="T1204" s="178" t="s">
        <v>8433</v>
      </c>
      <c r="U1204" s="177" t="s">
        <v>8435</v>
      </c>
      <c r="V1204" s="177" t="s">
        <v>8438</v>
      </c>
      <c r="W1204" s="147" t="s">
        <v>91</v>
      </c>
      <c r="X1204" s="206" t="s">
        <v>54</v>
      </c>
    </row>
    <row r="1205" spans="1:26" s="147" customFormat="1" x14ac:dyDescent="0.35">
      <c r="A1205" s="147" t="s">
        <v>9090</v>
      </c>
      <c r="B1205" s="147" t="s">
        <v>8982</v>
      </c>
      <c r="C1205" s="185">
        <v>6</v>
      </c>
      <c r="D1205" s="185">
        <v>0</v>
      </c>
      <c r="E1205" s="161"/>
      <c r="F1205" s="161"/>
      <c r="G1205" s="161"/>
      <c r="H1205" s="161"/>
      <c r="I1205" s="161"/>
      <c r="J1205" s="158" t="s">
        <v>8810</v>
      </c>
      <c r="K1205" s="177" t="s">
        <v>7477</v>
      </c>
      <c r="L1205" s="162" t="s">
        <v>8009</v>
      </c>
      <c r="M1205" s="163" t="s">
        <v>2136</v>
      </c>
      <c r="N1205" s="163" t="s">
        <v>322</v>
      </c>
      <c r="O1205" s="163" t="s">
        <v>8854</v>
      </c>
      <c r="P1205" s="163" t="s">
        <v>2473</v>
      </c>
      <c r="Q1205" s="177" t="s">
        <v>7427</v>
      </c>
      <c r="R1205" s="177"/>
      <c r="S1205" s="147" t="s">
        <v>7407</v>
      </c>
      <c r="T1205" s="185" t="s">
        <v>8433</v>
      </c>
      <c r="U1205" s="147" t="s">
        <v>8435</v>
      </c>
      <c r="V1205" s="147" t="s">
        <v>8438</v>
      </c>
      <c r="W1205" s="147" t="s">
        <v>100</v>
      </c>
      <c r="X1205" s="206" t="s">
        <v>54</v>
      </c>
    </row>
    <row r="1206" spans="1:26" s="147" customFormat="1" x14ac:dyDescent="0.35">
      <c r="A1206" s="147" t="s">
        <v>9090</v>
      </c>
      <c r="B1206" s="147" t="s">
        <v>8982</v>
      </c>
      <c r="C1206" s="185">
        <v>7</v>
      </c>
      <c r="D1206" s="185">
        <v>0</v>
      </c>
      <c r="E1206" s="161"/>
      <c r="F1206" s="161"/>
      <c r="G1206" s="161"/>
      <c r="H1206" s="161"/>
      <c r="I1206" s="161"/>
      <c r="J1206" s="163" t="s">
        <v>8956</v>
      </c>
      <c r="K1206" s="177" t="s">
        <v>9132</v>
      </c>
      <c r="L1206" s="162"/>
      <c r="M1206" s="163"/>
      <c r="N1206" s="163" t="s">
        <v>3001</v>
      </c>
      <c r="O1206" s="163" t="s">
        <v>2782</v>
      </c>
      <c r="P1206" s="163"/>
      <c r="Q1206" s="177" t="s">
        <v>7427</v>
      </c>
      <c r="R1206" s="177"/>
      <c r="S1206" s="163" t="s">
        <v>7407</v>
      </c>
      <c r="T1206" s="178" t="s">
        <v>8433</v>
      </c>
      <c r="U1206" s="147" t="s">
        <v>8434</v>
      </c>
      <c r="V1206" s="177" t="s">
        <v>8438</v>
      </c>
      <c r="W1206" s="147" t="s">
        <v>100</v>
      </c>
      <c r="X1206" s="206" t="s">
        <v>80</v>
      </c>
      <c r="Y1206" s="147" t="s">
        <v>7411</v>
      </c>
    </row>
    <row r="1207" spans="1:26" s="147" customFormat="1" x14ac:dyDescent="0.35">
      <c r="A1207" s="147" t="s">
        <v>9090</v>
      </c>
      <c r="B1207" s="147" t="s">
        <v>8982</v>
      </c>
      <c r="C1207" s="185">
        <v>8</v>
      </c>
      <c r="D1207" s="185">
        <v>0</v>
      </c>
      <c r="E1207" s="161"/>
      <c r="F1207" s="161"/>
      <c r="G1207" s="161"/>
      <c r="H1207" s="161"/>
      <c r="I1207" s="161"/>
      <c r="J1207" s="163" t="s">
        <v>9100</v>
      </c>
      <c r="K1207" s="177" t="s">
        <v>9095</v>
      </c>
      <c r="L1207" s="162"/>
      <c r="M1207" s="163"/>
      <c r="N1207" s="163" t="s">
        <v>3001</v>
      </c>
      <c r="O1207" s="163" t="s">
        <v>8984</v>
      </c>
      <c r="P1207" s="163"/>
      <c r="Q1207" s="177" t="s">
        <v>7427</v>
      </c>
      <c r="R1207" s="177"/>
      <c r="S1207" s="163" t="s">
        <v>7407</v>
      </c>
      <c r="T1207" s="178" t="s">
        <v>8433</v>
      </c>
      <c r="U1207" s="147" t="s">
        <v>8434</v>
      </c>
      <c r="V1207" s="177" t="s">
        <v>8438</v>
      </c>
      <c r="W1207" s="147" t="s">
        <v>92</v>
      </c>
      <c r="X1207" s="206" t="s">
        <v>80</v>
      </c>
      <c r="Y1207" s="147" t="s">
        <v>7411</v>
      </c>
    </row>
    <row r="1208" spans="1:26" ht="14.25" customHeight="1" x14ac:dyDescent="0.35">
      <c r="A1208" t="s">
        <v>8982</v>
      </c>
      <c r="B1208" t="s">
        <v>8982</v>
      </c>
      <c r="C1208" s="9">
        <v>-99</v>
      </c>
      <c r="D1208" s="9">
        <v>522</v>
      </c>
      <c r="E1208" s="171" t="s">
        <v>8505</v>
      </c>
      <c r="F1208" s="171" t="s">
        <v>68</v>
      </c>
      <c r="G1208" s="171" t="s">
        <v>69</v>
      </c>
      <c r="H1208" s="171" t="s">
        <v>70</v>
      </c>
      <c r="I1208" s="171"/>
      <c r="J1208" t="s">
        <v>3953</v>
      </c>
      <c r="K1208" s="20" t="s">
        <v>9077</v>
      </c>
      <c r="L1208" t="s">
        <v>8223</v>
      </c>
      <c r="M1208" t="s">
        <v>7794</v>
      </c>
      <c r="N1208" s="155" t="s">
        <v>4755</v>
      </c>
      <c r="O1208" s="155" t="s">
        <v>4756</v>
      </c>
      <c r="Q1208" s="20" t="s">
        <v>7427</v>
      </c>
      <c r="R1208" s="20"/>
      <c r="S1208" t="s">
        <v>153</v>
      </c>
      <c r="T1208" s="9">
        <v>0</v>
      </c>
      <c r="U1208" t="s">
        <v>8434</v>
      </c>
      <c r="V1208" t="s">
        <v>8438</v>
      </c>
      <c r="W1208" t="s">
        <v>153</v>
      </c>
      <c r="X1208" s="198" t="s">
        <v>68</v>
      </c>
    </row>
    <row r="1209" spans="1:26" x14ac:dyDescent="0.35">
      <c r="A1209" t="s">
        <v>8982</v>
      </c>
      <c r="B1209" t="s">
        <v>8982</v>
      </c>
      <c r="C1209" s="9">
        <v>-99</v>
      </c>
      <c r="D1209" s="9">
        <v>187</v>
      </c>
      <c r="E1209" s="171" t="s">
        <v>8497</v>
      </c>
      <c r="F1209" s="171" t="s">
        <v>44</v>
      </c>
      <c r="G1209" s="171" t="s">
        <v>54</v>
      </c>
      <c r="H1209" s="171" t="s">
        <v>2776</v>
      </c>
      <c r="I1209" s="171"/>
      <c r="J1209" s="155" t="s">
        <v>6602</v>
      </c>
      <c r="L1209" s="155"/>
      <c r="N1209" s="155" t="s">
        <v>6670</v>
      </c>
      <c r="O1209" s="155" t="s">
        <v>6671</v>
      </c>
      <c r="Q1209" s="155" t="s">
        <v>7427</v>
      </c>
      <c r="R1209" s="155"/>
      <c r="S1209" s="155" t="s">
        <v>7408</v>
      </c>
      <c r="T1209" s="170"/>
      <c r="U1209" s="155"/>
      <c r="V1209" s="155"/>
      <c r="W1209" s="183" t="s">
        <v>3936</v>
      </c>
      <c r="X1209" s="198" t="s">
        <v>54</v>
      </c>
      <c r="Y1209" s="173"/>
    </row>
    <row r="1210" spans="1:26" x14ac:dyDescent="0.35">
      <c r="A1210" t="s">
        <v>8982</v>
      </c>
      <c r="B1210" t="s">
        <v>8982</v>
      </c>
      <c r="C1210" s="9">
        <v>-99</v>
      </c>
      <c r="D1210" s="9">
        <v>188</v>
      </c>
      <c r="E1210" s="171" t="s">
        <v>8497</v>
      </c>
      <c r="F1210" s="171" t="s">
        <v>44</v>
      </c>
      <c r="G1210" s="171" t="s">
        <v>54</v>
      </c>
      <c r="H1210" s="171" t="s">
        <v>2776</v>
      </c>
      <c r="I1210" s="171"/>
      <c r="J1210" s="155" t="s">
        <v>6603</v>
      </c>
      <c r="L1210" s="155"/>
      <c r="N1210" s="155" t="s">
        <v>6672</v>
      </c>
      <c r="O1210" s="155" t="s">
        <v>6673</v>
      </c>
      <c r="Q1210" s="155" t="s">
        <v>7427</v>
      </c>
      <c r="R1210" s="155"/>
      <c r="S1210" s="155" t="s">
        <v>7407</v>
      </c>
      <c r="T1210" s="170"/>
      <c r="U1210" s="155"/>
      <c r="V1210" s="155"/>
      <c r="W1210" s="183" t="s">
        <v>2982</v>
      </c>
      <c r="X1210" s="198" t="s">
        <v>54</v>
      </c>
      <c r="Y1210" s="173"/>
    </row>
    <row r="1211" spans="1:26" x14ac:dyDescent="0.35">
      <c r="A1211" t="s">
        <v>8982</v>
      </c>
      <c r="B1211" t="s">
        <v>8982</v>
      </c>
      <c r="C1211" s="9">
        <v>10</v>
      </c>
      <c r="D1211" s="9">
        <v>487</v>
      </c>
      <c r="E1211" s="171" t="s">
        <v>8502</v>
      </c>
      <c r="F1211" s="171" t="s">
        <v>8552</v>
      </c>
      <c r="G1211" s="171" t="s">
        <v>67</v>
      </c>
      <c r="H1211" s="171" t="s">
        <v>46</v>
      </c>
      <c r="I1211" s="171"/>
      <c r="J1211" t="s">
        <v>3938</v>
      </c>
      <c r="K1211" s="155" t="s">
        <v>8957</v>
      </c>
      <c r="N1211" s="155" t="s">
        <v>3555</v>
      </c>
      <c r="O1211" s="155" t="s">
        <v>4726</v>
      </c>
      <c r="Q1211" s="20" t="s">
        <v>7427</v>
      </c>
      <c r="R1211" s="20"/>
      <c r="S1211" t="s">
        <v>91</v>
      </c>
      <c r="T1211" s="9">
        <v>0</v>
      </c>
      <c r="U1211" t="s">
        <v>8434</v>
      </c>
      <c r="W1211" t="s">
        <v>91</v>
      </c>
      <c r="X1211" s="198" t="s">
        <v>68</v>
      </c>
    </row>
    <row r="1212" spans="1:26" x14ac:dyDescent="0.35">
      <c r="A1212" t="s">
        <v>8982</v>
      </c>
      <c r="B1212" t="s">
        <v>8982</v>
      </c>
      <c r="C1212" s="9">
        <v>11</v>
      </c>
      <c r="D1212" s="9">
        <v>189</v>
      </c>
      <c r="E1212" s="171" t="s">
        <v>8497</v>
      </c>
      <c r="F1212" s="171" t="s">
        <v>44</v>
      </c>
      <c r="G1212" s="171" t="s">
        <v>54</v>
      </c>
      <c r="H1212" s="171" t="s">
        <v>2776</v>
      </c>
      <c r="I1212" s="171"/>
      <c r="J1212" s="20" t="s">
        <v>2621</v>
      </c>
      <c r="K1212" s="155" t="s">
        <v>6441</v>
      </c>
      <c r="L1212" s="20" t="s">
        <v>8185</v>
      </c>
      <c r="M1212" s="20" t="s">
        <v>7774</v>
      </c>
      <c r="N1212" s="20" t="s">
        <v>3044</v>
      </c>
      <c r="O1212" s="155" t="s">
        <v>3411</v>
      </c>
      <c r="P1212" s="20"/>
      <c r="Q1212" s="20" t="s">
        <v>3412</v>
      </c>
      <c r="R1212" s="20" t="s">
        <v>7426</v>
      </c>
      <c r="S1212" s="155" t="s">
        <v>91</v>
      </c>
      <c r="T1212" s="170">
        <v>0</v>
      </c>
      <c r="U1212" s="155" t="s">
        <v>8434</v>
      </c>
      <c r="V1212" s="155" t="s">
        <v>8439</v>
      </c>
      <c r="W1212" t="s">
        <v>92</v>
      </c>
      <c r="X1212" s="198" t="s">
        <v>54</v>
      </c>
    </row>
    <row r="1213" spans="1:26" x14ac:dyDescent="0.35">
      <c r="A1213" t="s">
        <v>8982</v>
      </c>
      <c r="B1213" t="s">
        <v>8982</v>
      </c>
      <c r="C1213" s="9">
        <v>12</v>
      </c>
      <c r="D1213" s="9">
        <v>190</v>
      </c>
      <c r="E1213" s="171" t="s">
        <v>8497</v>
      </c>
      <c r="F1213" s="171" t="s">
        <v>44</v>
      </c>
      <c r="G1213" s="171" t="s">
        <v>54</v>
      </c>
      <c r="H1213" s="171" t="s">
        <v>2776</v>
      </c>
      <c r="I1213" s="171"/>
      <c r="J1213" s="20" t="s">
        <v>2622</v>
      </c>
      <c r="K1213" s="155" t="s">
        <v>6440</v>
      </c>
      <c r="L1213" s="20" t="s">
        <v>8186</v>
      </c>
      <c r="M1213" s="20" t="s">
        <v>7775</v>
      </c>
      <c r="N1213" s="20" t="s">
        <v>3045</v>
      </c>
      <c r="O1213" s="155" t="s">
        <v>2825</v>
      </c>
      <c r="P1213" s="20"/>
      <c r="Q1213" s="20" t="s">
        <v>3413</v>
      </c>
      <c r="R1213" s="20" t="s">
        <v>7426</v>
      </c>
      <c r="S1213" s="155" t="s">
        <v>91</v>
      </c>
      <c r="T1213" s="170">
        <v>0</v>
      </c>
      <c r="U1213" s="155" t="s">
        <v>8434</v>
      </c>
      <c r="V1213" s="155" t="s">
        <v>8439</v>
      </c>
      <c r="W1213" t="s">
        <v>92</v>
      </c>
      <c r="X1213" s="198" t="s">
        <v>54</v>
      </c>
    </row>
    <row r="1214" spans="1:26" x14ac:dyDescent="0.35">
      <c r="A1214" t="s">
        <v>8982</v>
      </c>
      <c r="B1214" t="s">
        <v>8982</v>
      </c>
      <c r="C1214" s="9">
        <v>13</v>
      </c>
      <c r="D1214" s="9">
        <v>191</v>
      </c>
      <c r="E1214" s="171" t="s">
        <v>8497</v>
      </c>
      <c r="F1214" s="171" t="s">
        <v>44</v>
      </c>
      <c r="G1214" s="171" t="s">
        <v>54</v>
      </c>
      <c r="H1214" s="171" t="s">
        <v>2776</v>
      </c>
      <c r="I1214" s="171"/>
      <c r="J1214" s="20" t="s">
        <v>2623</v>
      </c>
      <c r="K1214" s="155" t="s">
        <v>6439</v>
      </c>
      <c r="L1214" s="20" t="s">
        <v>8187</v>
      </c>
      <c r="M1214" s="20" t="s">
        <v>7776</v>
      </c>
      <c r="N1214" s="20" t="s">
        <v>3046</v>
      </c>
      <c r="O1214" s="155" t="s">
        <v>2826</v>
      </c>
      <c r="P1214" s="20"/>
      <c r="Q1214" s="20" t="s">
        <v>3414</v>
      </c>
      <c r="R1214" s="20" t="s">
        <v>7426</v>
      </c>
      <c r="S1214" s="155" t="s">
        <v>91</v>
      </c>
      <c r="T1214" s="170">
        <v>0</v>
      </c>
      <c r="U1214" s="155" t="s">
        <v>8434</v>
      </c>
      <c r="V1214" s="155" t="s">
        <v>8439</v>
      </c>
      <c r="W1214" t="s">
        <v>92</v>
      </c>
      <c r="X1214" s="198" t="s">
        <v>54</v>
      </c>
    </row>
    <row r="1215" spans="1:26" x14ac:dyDescent="0.35">
      <c r="A1215" t="s">
        <v>8982</v>
      </c>
      <c r="B1215" t="s">
        <v>8982</v>
      </c>
      <c r="C1215" s="9">
        <v>14</v>
      </c>
      <c r="D1215" s="9">
        <v>192</v>
      </c>
      <c r="E1215" s="171" t="s">
        <v>8497</v>
      </c>
      <c r="F1215" s="171" t="s">
        <v>44</v>
      </c>
      <c r="G1215" s="171" t="s">
        <v>54</v>
      </c>
      <c r="H1215" s="171" t="s">
        <v>2776</v>
      </c>
      <c r="I1215" s="171"/>
      <c r="J1215" s="20" t="s">
        <v>2624</v>
      </c>
      <c r="K1215" s="155" t="s">
        <v>6429</v>
      </c>
      <c r="L1215" s="20" t="s">
        <v>8188</v>
      </c>
      <c r="M1215" s="20" t="s">
        <v>7777</v>
      </c>
      <c r="N1215" s="20" t="s">
        <v>3047</v>
      </c>
      <c r="O1215" s="155" t="s">
        <v>2827</v>
      </c>
      <c r="P1215" s="20"/>
      <c r="Q1215" s="20" t="s">
        <v>3415</v>
      </c>
      <c r="R1215" s="20" t="s">
        <v>7426</v>
      </c>
      <c r="S1215" s="155" t="s">
        <v>91</v>
      </c>
      <c r="T1215" s="170">
        <v>0</v>
      </c>
      <c r="U1215" s="155" t="s">
        <v>8434</v>
      </c>
      <c r="V1215" s="155" t="s">
        <v>8439</v>
      </c>
      <c r="W1215" t="s">
        <v>92</v>
      </c>
      <c r="X1215" s="198" t="s">
        <v>54</v>
      </c>
    </row>
    <row r="1216" spans="1:26" x14ac:dyDescent="0.35">
      <c r="A1216" t="s">
        <v>8982</v>
      </c>
      <c r="B1216" t="s">
        <v>8982</v>
      </c>
      <c r="C1216" s="9">
        <v>15</v>
      </c>
      <c r="D1216" s="9">
        <v>193</v>
      </c>
      <c r="E1216" s="171" t="s">
        <v>8497</v>
      </c>
      <c r="F1216" s="171" t="s">
        <v>44</v>
      </c>
      <c r="G1216" s="171" t="s">
        <v>54</v>
      </c>
      <c r="H1216" s="171" t="s">
        <v>2776</v>
      </c>
      <c r="I1216" s="171"/>
      <c r="J1216" s="20" t="s">
        <v>2625</v>
      </c>
      <c r="K1216" s="155" t="s">
        <v>6430</v>
      </c>
      <c r="L1216" s="20" t="s">
        <v>8189</v>
      </c>
      <c r="M1216" s="20" t="s">
        <v>7778</v>
      </c>
      <c r="N1216" s="20" t="s">
        <v>3048</v>
      </c>
      <c r="O1216" s="155" t="s">
        <v>2828</v>
      </c>
      <c r="P1216" s="20"/>
      <c r="Q1216" s="20" t="s">
        <v>3416</v>
      </c>
      <c r="R1216" s="20" t="s">
        <v>7426</v>
      </c>
      <c r="S1216" s="155" t="s">
        <v>91</v>
      </c>
      <c r="T1216" s="170">
        <v>0</v>
      </c>
      <c r="U1216" s="155" t="s">
        <v>8434</v>
      </c>
      <c r="V1216" s="155" t="s">
        <v>8439</v>
      </c>
      <c r="W1216" t="s">
        <v>92</v>
      </c>
      <c r="X1216" s="198" t="s">
        <v>54</v>
      </c>
    </row>
    <row r="1217" spans="1:26" x14ac:dyDescent="0.35">
      <c r="A1217" t="s">
        <v>8982</v>
      </c>
      <c r="B1217" t="s">
        <v>8982</v>
      </c>
      <c r="C1217" s="9">
        <v>16</v>
      </c>
      <c r="D1217" s="9">
        <v>194</v>
      </c>
      <c r="E1217" s="171" t="s">
        <v>8497</v>
      </c>
      <c r="F1217" s="171" t="s">
        <v>44</v>
      </c>
      <c r="G1217" s="171" t="s">
        <v>54</v>
      </c>
      <c r="H1217" s="171" t="s">
        <v>2776</v>
      </c>
      <c r="I1217" s="171"/>
      <c r="J1217" s="20" t="s">
        <v>2626</v>
      </c>
      <c r="K1217" s="155" t="s">
        <v>6432</v>
      </c>
      <c r="L1217" s="20" t="s">
        <v>8191</v>
      </c>
      <c r="M1217" s="20" t="s">
        <v>7780</v>
      </c>
      <c r="N1217" s="20" t="s">
        <v>3049</v>
      </c>
      <c r="O1217" s="155" t="s">
        <v>2829</v>
      </c>
      <c r="P1217" s="20"/>
      <c r="Q1217" s="20" t="s">
        <v>3418</v>
      </c>
      <c r="R1217" s="20" t="s">
        <v>7426</v>
      </c>
      <c r="S1217" s="155" t="s">
        <v>91</v>
      </c>
      <c r="T1217" s="170">
        <v>0</v>
      </c>
      <c r="U1217" s="155" t="s">
        <v>8434</v>
      </c>
      <c r="V1217" s="155" t="s">
        <v>8439</v>
      </c>
      <c r="W1217" t="s">
        <v>92</v>
      </c>
      <c r="X1217" s="198" t="s">
        <v>54</v>
      </c>
    </row>
    <row r="1218" spans="1:26" x14ac:dyDescent="0.35">
      <c r="A1218" t="s">
        <v>8982</v>
      </c>
      <c r="B1218" t="s">
        <v>8982</v>
      </c>
      <c r="C1218" s="9">
        <v>17</v>
      </c>
      <c r="D1218" s="9">
        <v>195</v>
      </c>
      <c r="E1218" s="171" t="s">
        <v>8497</v>
      </c>
      <c r="F1218" s="171" t="s">
        <v>44</v>
      </c>
      <c r="G1218" s="171" t="s">
        <v>54</v>
      </c>
      <c r="H1218" s="171" t="s">
        <v>2776</v>
      </c>
      <c r="I1218" s="171"/>
      <c r="J1218" s="20" t="s">
        <v>2627</v>
      </c>
      <c r="K1218" s="155" t="s">
        <v>6433</v>
      </c>
      <c r="L1218" s="20" t="s">
        <v>8192</v>
      </c>
      <c r="M1218" s="20" t="s">
        <v>7781</v>
      </c>
      <c r="N1218" s="20" t="s">
        <v>3050</v>
      </c>
      <c r="O1218" s="155" t="s">
        <v>2830</v>
      </c>
      <c r="P1218" s="20"/>
      <c r="Q1218" s="20" t="s">
        <v>3419</v>
      </c>
      <c r="R1218" s="20" t="s">
        <v>7426</v>
      </c>
      <c r="S1218" s="155" t="s">
        <v>91</v>
      </c>
      <c r="T1218" s="170">
        <v>0</v>
      </c>
      <c r="U1218" s="155" t="s">
        <v>8434</v>
      </c>
      <c r="V1218" s="155" t="s">
        <v>8439</v>
      </c>
      <c r="W1218" t="s">
        <v>92</v>
      </c>
      <c r="X1218" s="198" t="s">
        <v>54</v>
      </c>
    </row>
    <row r="1219" spans="1:26" x14ac:dyDescent="0.35">
      <c r="A1219" t="s">
        <v>8982</v>
      </c>
      <c r="B1219" t="s">
        <v>8982</v>
      </c>
      <c r="C1219" s="9">
        <v>18</v>
      </c>
      <c r="D1219" s="9">
        <v>196</v>
      </c>
      <c r="E1219" s="171" t="s">
        <v>8497</v>
      </c>
      <c r="F1219" s="171" t="s">
        <v>44</v>
      </c>
      <c r="G1219" s="171" t="s">
        <v>54</v>
      </c>
      <c r="H1219" s="171" t="s">
        <v>2776</v>
      </c>
      <c r="I1219" s="171"/>
      <c r="J1219" s="20" t="s">
        <v>2628</v>
      </c>
      <c r="K1219" s="155" t="s">
        <v>6431</v>
      </c>
      <c r="L1219" s="20" t="s">
        <v>8190</v>
      </c>
      <c r="M1219" s="20" t="s">
        <v>7779</v>
      </c>
      <c r="N1219" s="20" t="s">
        <v>3051</v>
      </c>
      <c r="O1219" s="155" t="s">
        <v>2831</v>
      </c>
      <c r="P1219" s="20"/>
      <c r="Q1219" s="20" t="s">
        <v>3417</v>
      </c>
      <c r="R1219" s="20" t="s">
        <v>7426</v>
      </c>
      <c r="S1219" s="155" t="s">
        <v>91</v>
      </c>
      <c r="T1219" s="170">
        <v>0</v>
      </c>
      <c r="U1219" s="155" t="s">
        <v>8434</v>
      </c>
      <c r="V1219" s="155" t="s">
        <v>8439</v>
      </c>
      <c r="W1219" t="s">
        <v>92</v>
      </c>
      <c r="X1219" s="198" t="s">
        <v>54</v>
      </c>
    </row>
    <row r="1220" spans="1:26" x14ac:dyDescent="0.35">
      <c r="A1220" s="195" t="s">
        <v>8982</v>
      </c>
      <c r="B1220" s="195" t="s">
        <v>8982</v>
      </c>
      <c r="C1220" s="185">
        <v>-99</v>
      </c>
      <c r="D1220" s="9">
        <v>542</v>
      </c>
      <c r="E1220" s="171" t="s">
        <v>8507</v>
      </c>
      <c r="F1220" s="171" t="s">
        <v>68</v>
      </c>
      <c r="G1220" s="171" t="s">
        <v>69</v>
      </c>
      <c r="H1220" s="171" t="s">
        <v>71</v>
      </c>
      <c r="I1220" s="171"/>
      <c r="J1220" s="27" t="s">
        <v>3963</v>
      </c>
      <c r="K1220" s="155" t="s">
        <v>6441</v>
      </c>
      <c r="L1220" s="155" t="s">
        <v>8306</v>
      </c>
      <c r="M1220" s="96" t="s">
        <v>7774</v>
      </c>
      <c r="N1220" s="155" t="s">
        <v>4775</v>
      </c>
      <c r="O1220" s="155" t="s">
        <v>4776</v>
      </c>
      <c r="Q1220" s="20" t="s">
        <v>3412</v>
      </c>
      <c r="R1220" s="20" t="s">
        <v>7426</v>
      </c>
      <c r="S1220" t="s">
        <v>91</v>
      </c>
      <c r="T1220" s="9">
        <v>0</v>
      </c>
      <c r="U1220" t="s">
        <v>8434</v>
      </c>
      <c r="V1220" t="s">
        <v>8439</v>
      </c>
      <c r="W1220" t="s">
        <v>92</v>
      </c>
      <c r="X1220" s="198" t="s">
        <v>68</v>
      </c>
    </row>
    <row r="1221" spans="1:26" x14ac:dyDescent="0.35">
      <c r="A1221" s="195" t="s">
        <v>8982</v>
      </c>
      <c r="B1221" s="195" t="s">
        <v>8982</v>
      </c>
      <c r="C1221" s="185">
        <v>-99</v>
      </c>
      <c r="D1221" s="9">
        <v>543</v>
      </c>
      <c r="E1221" s="171" t="s">
        <v>8507</v>
      </c>
      <c r="F1221" s="171" t="s">
        <v>68</v>
      </c>
      <c r="G1221" s="171" t="s">
        <v>69</v>
      </c>
      <c r="H1221" s="171" t="s">
        <v>71</v>
      </c>
      <c r="I1221" s="171"/>
      <c r="J1221" s="27" t="s">
        <v>3964</v>
      </c>
      <c r="K1221" s="155" t="s">
        <v>6438</v>
      </c>
      <c r="L1221" s="155" t="s">
        <v>8307</v>
      </c>
      <c r="M1221" s="96" t="s">
        <v>7874</v>
      </c>
      <c r="N1221" s="155" t="s">
        <v>4777</v>
      </c>
      <c r="O1221" s="155" t="s">
        <v>4778</v>
      </c>
      <c r="Q1221" s="20" t="s">
        <v>3413</v>
      </c>
      <c r="R1221" s="20" t="s">
        <v>7426</v>
      </c>
      <c r="S1221" t="s">
        <v>91</v>
      </c>
      <c r="T1221" s="9">
        <v>0</v>
      </c>
      <c r="U1221" t="s">
        <v>8434</v>
      </c>
      <c r="V1221" t="s">
        <v>8439</v>
      </c>
      <c r="W1221" t="s">
        <v>92</v>
      </c>
      <c r="X1221" s="198" t="s">
        <v>68</v>
      </c>
    </row>
    <row r="1222" spans="1:26" x14ac:dyDescent="0.35">
      <c r="A1222" s="195" t="s">
        <v>8982</v>
      </c>
      <c r="B1222" s="195" t="s">
        <v>8982</v>
      </c>
      <c r="C1222" s="185">
        <v>-99</v>
      </c>
      <c r="D1222" s="9">
        <v>544</v>
      </c>
      <c r="E1222" s="171" t="s">
        <v>8507</v>
      </c>
      <c r="F1222" s="171" t="s">
        <v>68</v>
      </c>
      <c r="G1222" s="171" t="s">
        <v>69</v>
      </c>
      <c r="H1222" s="171" t="s">
        <v>71</v>
      </c>
      <c r="I1222" s="171"/>
      <c r="J1222" s="27" t="s">
        <v>3965</v>
      </c>
      <c r="K1222" s="155" t="s">
        <v>6437</v>
      </c>
      <c r="L1222" s="155" t="s">
        <v>8308</v>
      </c>
      <c r="M1222" s="96" t="s">
        <v>7875</v>
      </c>
      <c r="N1222" s="155" t="s">
        <v>4779</v>
      </c>
      <c r="O1222" s="155" t="s">
        <v>4780</v>
      </c>
      <c r="Q1222" s="20" t="s">
        <v>3414</v>
      </c>
      <c r="R1222" s="20" t="s">
        <v>7426</v>
      </c>
      <c r="S1222" t="s">
        <v>91</v>
      </c>
      <c r="T1222" s="9">
        <v>0</v>
      </c>
      <c r="U1222" t="s">
        <v>8434</v>
      </c>
      <c r="V1222" t="s">
        <v>8439</v>
      </c>
      <c r="W1222" t="s">
        <v>92</v>
      </c>
      <c r="X1222" s="198" t="s">
        <v>68</v>
      </c>
    </row>
    <row r="1223" spans="1:26" s="147" customFormat="1" x14ac:dyDescent="0.35">
      <c r="A1223" s="147" t="s">
        <v>8989</v>
      </c>
      <c r="B1223" s="147" t="s">
        <v>8819</v>
      </c>
      <c r="C1223" s="185">
        <v>0</v>
      </c>
      <c r="D1223" s="185">
        <v>0</v>
      </c>
      <c r="E1223" s="161"/>
      <c r="F1223" s="161"/>
      <c r="G1223" s="161"/>
      <c r="H1223" s="161"/>
      <c r="I1223" s="161"/>
      <c r="J1223" s="163" t="s">
        <v>8992</v>
      </c>
      <c r="K1223" s="177" t="s">
        <v>2312</v>
      </c>
      <c r="L1223" s="162" t="s">
        <v>2120</v>
      </c>
      <c r="M1223" s="163" t="s">
        <v>7625</v>
      </c>
      <c r="N1223" s="163" t="s">
        <v>9008</v>
      </c>
      <c r="O1223" s="163" t="s">
        <v>9097</v>
      </c>
      <c r="P1223" s="163" t="s">
        <v>2301</v>
      </c>
      <c r="Q1223" s="177" t="s">
        <v>7427</v>
      </c>
      <c r="R1223" s="177"/>
      <c r="S1223" s="163" t="s">
        <v>7407</v>
      </c>
      <c r="T1223" s="178" t="s">
        <v>8433</v>
      </c>
      <c r="U1223" s="177" t="s">
        <v>8435</v>
      </c>
      <c r="V1223" s="177" t="s">
        <v>8438</v>
      </c>
      <c r="W1223" s="147" t="s">
        <v>100</v>
      </c>
      <c r="X1223" s="206" t="s">
        <v>54</v>
      </c>
    </row>
    <row r="1224" spans="1:26" s="147" customFormat="1" x14ac:dyDescent="0.35">
      <c r="A1224" s="196" t="s">
        <v>8989</v>
      </c>
      <c r="B1224" s="147" t="s">
        <v>8819</v>
      </c>
      <c r="C1224" s="185">
        <v>-99</v>
      </c>
      <c r="D1224" s="185">
        <v>183</v>
      </c>
      <c r="E1224" s="187" t="s">
        <v>8497</v>
      </c>
      <c r="F1224" s="187" t="s">
        <v>44</v>
      </c>
      <c r="G1224" s="187" t="s">
        <v>54</v>
      </c>
      <c r="H1224" s="187" t="s">
        <v>2776</v>
      </c>
      <c r="I1224" s="187"/>
      <c r="J1224" s="177" t="s">
        <v>2618</v>
      </c>
      <c r="K1224" s="162" t="s">
        <v>2053</v>
      </c>
      <c r="L1224" s="177" t="s">
        <v>8180</v>
      </c>
      <c r="M1224" s="177" t="s">
        <v>2163</v>
      </c>
      <c r="N1224" s="177" t="s">
        <v>3041</v>
      </c>
      <c r="O1224" s="162" t="s">
        <v>2821</v>
      </c>
      <c r="P1224" s="177"/>
      <c r="Q1224" s="177" t="s">
        <v>7427</v>
      </c>
      <c r="R1224" s="177"/>
      <c r="S1224" s="162" t="s">
        <v>153</v>
      </c>
      <c r="T1224" s="188" t="s">
        <v>8433</v>
      </c>
      <c r="U1224" s="162" t="s">
        <v>8434</v>
      </c>
      <c r="V1224" s="162" t="s">
        <v>8438</v>
      </c>
      <c r="W1224" s="147" t="s">
        <v>153</v>
      </c>
      <c r="X1224" s="206" t="s">
        <v>54</v>
      </c>
    </row>
    <row r="1225" spans="1:26" s="147" customFormat="1" x14ac:dyDescent="0.35">
      <c r="A1225" s="147" t="s">
        <v>8989</v>
      </c>
      <c r="B1225" s="147" t="s">
        <v>8819</v>
      </c>
      <c r="C1225" s="185">
        <v>1</v>
      </c>
      <c r="D1225" s="185">
        <v>0</v>
      </c>
      <c r="E1225" s="161"/>
      <c r="F1225" s="161"/>
      <c r="G1225" s="161"/>
      <c r="H1225" s="161"/>
      <c r="I1225" s="161"/>
      <c r="J1225" s="163" t="s">
        <v>9091</v>
      </c>
      <c r="K1225" s="177" t="s">
        <v>9098</v>
      </c>
      <c r="L1225" s="162" t="s">
        <v>2120</v>
      </c>
      <c r="M1225" s="163" t="s">
        <v>7625</v>
      </c>
      <c r="N1225" s="163" t="s">
        <v>8983</v>
      </c>
      <c r="O1225" s="163" t="s">
        <v>9096</v>
      </c>
      <c r="P1225" s="163" t="s">
        <v>2301</v>
      </c>
      <c r="Q1225" s="177" t="s">
        <v>7427</v>
      </c>
      <c r="R1225" s="177"/>
      <c r="S1225" s="163" t="s">
        <v>7407</v>
      </c>
      <c r="T1225" s="178" t="s">
        <v>8433</v>
      </c>
      <c r="U1225" s="177" t="s">
        <v>8435</v>
      </c>
      <c r="V1225" s="177" t="s">
        <v>8438</v>
      </c>
      <c r="W1225" s="147" t="s">
        <v>100</v>
      </c>
      <c r="X1225" s="206" t="s">
        <v>54</v>
      </c>
    </row>
    <row r="1226" spans="1:26" x14ac:dyDescent="0.35">
      <c r="A1226" s="147" t="s">
        <v>8989</v>
      </c>
      <c r="B1226" s="147" t="s">
        <v>8819</v>
      </c>
      <c r="C1226" s="185">
        <v>2</v>
      </c>
      <c r="D1226" s="185">
        <v>1191</v>
      </c>
      <c r="E1226" s="161" t="s">
        <v>8530</v>
      </c>
      <c r="F1226" s="161" t="s">
        <v>44</v>
      </c>
      <c r="G1226" s="161" t="s">
        <v>80</v>
      </c>
      <c r="H1226" s="161" t="s">
        <v>88</v>
      </c>
      <c r="I1226" s="161" t="s">
        <v>8562</v>
      </c>
      <c r="J1226" s="158" t="s">
        <v>4521</v>
      </c>
      <c r="K1226" s="177" t="s">
        <v>1887</v>
      </c>
      <c r="L1226" s="147"/>
      <c r="M1226" s="147"/>
      <c r="N1226" s="162" t="s">
        <v>5887</v>
      </c>
      <c r="O1226" s="162" t="s">
        <v>2832</v>
      </c>
      <c r="P1226" s="147"/>
      <c r="Q1226" s="177" t="s">
        <v>7427</v>
      </c>
      <c r="R1226" s="177"/>
      <c r="S1226" s="147" t="s">
        <v>7406</v>
      </c>
      <c r="T1226" s="185" t="s">
        <v>8433</v>
      </c>
      <c r="U1226" s="147" t="s">
        <v>8434</v>
      </c>
      <c r="V1226" s="147" t="s">
        <v>8438</v>
      </c>
      <c r="W1226" s="147" t="s">
        <v>156</v>
      </c>
      <c r="X1226" s="206" t="s">
        <v>80</v>
      </c>
      <c r="Y1226" s="147"/>
      <c r="Z1226" s="147"/>
    </row>
    <row r="1227" spans="1:26" x14ac:dyDescent="0.35">
      <c r="A1227" s="147" t="s">
        <v>8989</v>
      </c>
      <c r="B1227" s="147" t="s">
        <v>8819</v>
      </c>
      <c r="C1227" s="185">
        <v>3</v>
      </c>
      <c r="D1227" s="185">
        <v>1192</v>
      </c>
      <c r="E1227" s="161" t="s">
        <v>8530</v>
      </c>
      <c r="F1227" s="161" t="s">
        <v>44</v>
      </c>
      <c r="G1227" s="161" t="s">
        <v>80</v>
      </c>
      <c r="H1227" s="161" t="s">
        <v>88</v>
      </c>
      <c r="I1227" s="161" t="s">
        <v>8562</v>
      </c>
      <c r="J1227" s="158" t="s">
        <v>4522</v>
      </c>
      <c r="K1227" s="177" t="s">
        <v>1888</v>
      </c>
      <c r="L1227" s="147"/>
      <c r="M1227" s="147"/>
      <c r="N1227" s="162" t="s">
        <v>5888</v>
      </c>
      <c r="O1227" s="162" t="s">
        <v>2833</v>
      </c>
      <c r="P1227" s="147"/>
      <c r="Q1227" s="177" t="s">
        <v>7427</v>
      </c>
      <c r="R1227" s="177"/>
      <c r="S1227" s="147" t="s">
        <v>7406</v>
      </c>
      <c r="T1227" s="185" t="s">
        <v>8433</v>
      </c>
      <c r="U1227" s="147" t="s">
        <v>8434</v>
      </c>
      <c r="V1227" s="147" t="s">
        <v>8438</v>
      </c>
      <c r="W1227" s="147" t="s">
        <v>156</v>
      </c>
      <c r="X1227" s="206" t="s">
        <v>80</v>
      </c>
      <c r="Y1227" s="147"/>
      <c r="Z1227" s="147"/>
    </row>
    <row r="1228" spans="1:26" x14ac:dyDescent="0.35">
      <c r="A1228" t="s">
        <v>8989</v>
      </c>
      <c r="B1228" t="s">
        <v>8819</v>
      </c>
      <c r="C1228" s="9">
        <v>4</v>
      </c>
      <c r="D1228" s="9">
        <v>927</v>
      </c>
      <c r="E1228" s="12" t="s">
        <v>8522</v>
      </c>
      <c r="F1228" s="12" t="s">
        <v>44</v>
      </c>
      <c r="G1228" s="12" t="s">
        <v>80</v>
      </c>
      <c r="H1228" s="12" t="s">
        <v>88</v>
      </c>
      <c r="I1228" s="12"/>
      <c r="J1228" t="s">
        <v>267</v>
      </c>
      <c r="K1228" s="155" t="s">
        <v>9078</v>
      </c>
      <c r="N1228" s="155" t="s">
        <v>480</v>
      </c>
      <c r="O1228" s="155" t="s">
        <v>481</v>
      </c>
      <c r="Q1228" s="20" t="s">
        <v>7427</v>
      </c>
      <c r="R1228" s="20"/>
      <c r="S1228" t="s">
        <v>153</v>
      </c>
      <c r="T1228" s="9" t="s">
        <v>8433</v>
      </c>
      <c r="U1228" t="s">
        <v>8435</v>
      </c>
      <c r="V1228" t="s">
        <v>8438</v>
      </c>
      <c r="W1228" t="s">
        <v>153</v>
      </c>
      <c r="X1228" s="198" t="s">
        <v>80</v>
      </c>
    </row>
    <row r="1229" spans="1:26" s="147" customFormat="1" x14ac:dyDescent="0.35">
      <c r="A1229" s="147" t="s">
        <v>8989</v>
      </c>
      <c r="B1229" s="147" t="s">
        <v>8819</v>
      </c>
      <c r="C1229" s="185">
        <v>23</v>
      </c>
      <c r="D1229" s="185">
        <v>613</v>
      </c>
      <c r="E1229" s="147" t="str">
        <f>F1229&amp;"."&amp;G1229&amp;"."&amp;H1229&amp;"."&amp;I1229&amp;"."&amp;J1229</f>
        <v>SOIL.SOIL_PROFILES.SOIL_PROFILE.SOIL_PROFILE_LAYERS.soil_layer_comment</v>
      </c>
      <c r="F1229" s="147" t="s">
        <v>68</v>
      </c>
      <c r="G1229" s="147" t="s">
        <v>69</v>
      </c>
      <c r="H1229" s="147" t="s">
        <v>71</v>
      </c>
      <c r="I1229" s="147" t="s">
        <v>72</v>
      </c>
      <c r="J1229" s="147" t="s">
        <v>8660</v>
      </c>
      <c r="K1229" s="147" t="s">
        <v>1893</v>
      </c>
      <c r="L1229" s="147">
        <v>99</v>
      </c>
      <c r="M1229" s="147" t="s">
        <v>6</v>
      </c>
      <c r="N1229" s="147" t="s">
        <v>8661</v>
      </c>
      <c r="O1229" s="147" t="s">
        <v>8662</v>
      </c>
      <c r="S1229" s="147" t="s">
        <v>91</v>
      </c>
      <c r="T1229" s="185" t="s">
        <v>6</v>
      </c>
      <c r="U1229" s="147" t="s">
        <v>6</v>
      </c>
      <c r="V1229" s="147" t="s">
        <v>6</v>
      </c>
      <c r="W1229" s="147" t="s">
        <v>91</v>
      </c>
      <c r="X1229" s="206"/>
    </row>
    <row r="1230" spans="1:26" x14ac:dyDescent="0.35">
      <c r="A1230" s="195" t="s">
        <v>8989</v>
      </c>
      <c r="B1230" s="195" t="s">
        <v>8819</v>
      </c>
      <c r="C1230" s="9">
        <v>5</v>
      </c>
      <c r="D1230" s="9">
        <v>571</v>
      </c>
      <c r="E1230" s="171" t="s">
        <v>8506</v>
      </c>
      <c r="F1230" s="171" t="s">
        <v>68</v>
      </c>
      <c r="G1230" s="171" t="s">
        <v>69</v>
      </c>
      <c r="H1230" s="171" t="s">
        <v>71</v>
      </c>
      <c r="I1230" s="171" t="s">
        <v>72</v>
      </c>
      <c r="J1230" t="s">
        <v>3979</v>
      </c>
      <c r="K1230" s="155" t="s">
        <v>8996</v>
      </c>
      <c r="L1230" t="s">
        <v>8292</v>
      </c>
      <c r="M1230" t="s">
        <v>8293</v>
      </c>
      <c r="N1230" s="155" t="s">
        <v>4809</v>
      </c>
      <c r="O1230" s="155" t="s">
        <v>4810</v>
      </c>
      <c r="Q1230" s="20" t="s">
        <v>7427</v>
      </c>
      <c r="R1230" s="20"/>
      <c r="S1230" s="155" t="s">
        <v>7406</v>
      </c>
      <c r="T1230" s="170">
        <v>0</v>
      </c>
      <c r="U1230" s="155" t="s">
        <v>8434</v>
      </c>
      <c r="V1230" s="155" t="s">
        <v>8439</v>
      </c>
      <c r="W1230" t="s">
        <v>6285</v>
      </c>
      <c r="X1230" s="198" t="s">
        <v>68</v>
      </c>
    </row>
    <row r="1231" spans="1:26" x14ac:dyDescent="0.35">
      <c r="A1231" s="195" t="s">
        <v>8989</v>
      </c>
      <c r="B1231" s="195" t="s">
        <v>8819</v>
      </c>
      <c r="C1231" s="9">
        <v>6</v>
      </c>
      <c r="D1231" s="9">
        <v>1205</v>
      </c>
      <c r="E1231" s="12" t="s">
        <v>8530</v>
      </c>
      <c r="F1231" s="12" t="s">
        <v>44</v>
      </c>
      <c r="G1231" s="12" t="s">
        <v>80</v>
      </c>
      <c r="H1231" s="12" t="s">
        <v>88</v>
      </c>
      <c r="I1231" s="12" t="s">
        <v>8562</v>
      </c>
      <c r="J1231" t="s">
        <v>4533</v>
      </c>
      <c r="K1231" s="155" t="s">
        <v>8995</v>
      </c>
      <c r="N1231" s="155" t="s">
        <v>5909</v>
      </c>
      <c r="O1231" s="155" t="s">
        <v>5910</v>
      </c>
      <c r="Q1231" s="20" t="s">
        <v>7427</v>
      </c>
      <c r="R1231" s="20"/>
      <c r="S1231" s="155" t="s">
        <v>7406</v>
      </c>
      <c r="T1231" s="170">
        <v>0</v>
      </c>
      <c r="U1231" s="155" t="s">
        <v>8434</v>
      </c>
      <c r="V1231" s="155" t="s">
        <v>8439</v>
      </c>
      <c r="W1231" t="s">
        <v>6288</v>
      </c>
      <c r="X1231" s="198" t="s">
        <v>80</v>
      </c>
    </row>
    <row r="1232" spans="1:26" x14ac:dyDescent="0.35">
      <c r="A1232" s="195" t="s">
        <v>8989</v>
      </c>
      <c r="B1232" s="195" t="s">
        <v>8819</v>
      </c>
      <c r="C1232" s="9">
        <v>-99</v>
      </c>
      <c r="D1232" s="9">
        <v>204</v>
      </c>
      <c r="E1232" s="171" t="s">
        <v>8498</v>
      </c>
      <c r="F1232" s="171" t="s">
        <v>44</v>
      </c>
      <c r="G1232" s="171" t="s">
        <v>54</v>
      </c>
      <c r="H1232" s="171" t="s">
        <v>2776</v>
      </c>
      <c r="I1232" s="171" t="s">
        <v>2780</v>
      </c>
      <c r="J1232" s="20" t="s">
        <v>2632</v>
      </c>
      <c r="K1232" s="20" t="s">
        <v>9003</v>
      </c>
      <c r="L1232" s="20" t="s">
        <v>8207</v>
      </c>
      <c r="M1232" s="20" t="s">
        <v>2274</v>
      </c>
      <c r="N1232" s="20" t="s">
        <v>3057</v>
      </c>
      <c r="O1232" s="155" t="s">
        <v>2835</v>
      </c>
      <c r="P1232" s="20"/>
      <c r="Q1232" s="20" t="s">
        <v>7427</v>
      </c>
      <c r="R1232" s="20"/>
      <c r="S1232" s="155" t="s">
        <v>7406</v>
      </c>
      <c r="T1232" s="170">
        <v>0</v>
      </c>
      <c r="U1232" s="155" t="s">
        <v>8434</v>
      </c>
      <c r="V1232" s="155" t="s">
        <v>8439</v>
      </c>
      <c r="W1232" t="s">
        <v>195</v>
      </c>
      <c r="X1232" s="198" t="s">
        <v>54</v>
      </c>
    </row>
    <row r="1233" spans="1:24" x14ac:dyDescent="0.35">
      <c r="A1233" s="195" t="s">
        <v>8989</v>
      </c>
      <c r="B1233" s="195" t="s">
        <v>8819</v>
      </c>
      <c r="C1233" s="9">
        <v>7</v>
      </c>
      <c r="D1233" s="9">
        <v>570</v>
      </c>
      <c r="E1233" s="171" t="s">
        <v>8506</v>
      </c>
      <c r="F1233" s="171" t="s">
        <v>68</v>
      </c>
      <c r="G1233" s="171" t="s">
        <v>69</v>
      </c>
      <c r="H1233" s="171" t="s">
        <v>71</v>
      </c>
      <c r="I1233" s="171" t="s">
        <v>72</v>
      </c>
      <c r="J1233" s="153" t="s">
        <v>230</v>
      </c>
      <c r="K1233" s="153" t="s">
        <v>6404</v>
      </c>
      <c r="L1233" s="155" t="s">
        <v>8250</v>
      </c>
      <c r="M1233" s="153" t="s">
        <v>8229</v>
      </c>
      <c r="N1233" s="153" t="s">
        <v>540</v>
      </c>
      <c r="O1233" s="153" t="s">
        <v>541</v>
      </c>
      <c r="P1233" s="153" t="s">
        <v>2409</v>
      </c>
      <c r="Q1233" s="20" t="s">
        <v>7427</v>
      </c>
      <c r="R1233" s="20"/>
      <c r="S1233" s="155" t="s">
        <v>7406</v>
      </c>
      <c r="T1233" s="170">
        <v>2</v>
      </c>
      <c r="U1233" s="155" t="s">
        <v>8434</v>
      </c>
      <c r="V1233" s="155" t="s">
        <v>8439</v>
      </c>
      <c r="W1233" t="s">
        <v>195</v>
      </c>
      <c r="X1233" s="198" t="s">
        <v>68</v>
      </c>
    </row>
    <row r="1234" spans="1:24" x14ac:dyDescent="0.35">
      <c r="A1234" s="195" t="s">
        <v>8989</v>
      </c>
      <c r="B1234" s="195" t="s">
        <v>8819</v>
      </c>
      <c r="C1234" s="9">
        <v>8</v>
      </c>
      <c r="D1234" s="9">
        <v>1206</v>
      </c>
      <c r="E1234" s="12" t="s">
        <v>8530</v>
      </c>
      <c r="F1234" s="12" t="s">
        <v>44</v>
      </c>
      <c r="G1234" s="12" t="s">
        <v>80</v>
      </c>
      <c r="H1234" s="12" t="s">
        <v>88</v>
      </c>
      <c r="I1234" s="12" t="s">
        <v>8562</v>
      </c>
      <c r="J1234" t="s">
        <v>4534</v>
      </c>
      <c r="K1234" s="155" t="s">
        <v>8994</v>
      </c>
      <c r="N1234" s="155" t="s">
        <v>5911</v>
      </c>
      <c r="O1234" s="155" t="s">
        <v>5912</v>
      </c>
      <c r="Q1234" s="20" t="s">
        <v>7427</v>
      </c>
      <c r="R1234" s="20"/>
      <c r="S1234" s="155" t="s">
        <v>7406</v>
      </c>
      <c r="T1234" s="170">
        <v>0</v>
      </c>
      <c r="U1234" s="155" t="s">
        <v>8434</v>
      </c>
      <c r="V1234" s="155" t="s">
        <v>8439</v>
      </c>
      <c r="W1234" t="s">
        <v>6288</v>
      </c>
      <c r="X1234" s="198" t="s">
        <v>80</v>
      </c>
    </row>
    <row r="1235" spans="1:24" x14ac:dyDescent="0.35">
      <c r="A1235" s="195" t="s">
        <v>8989</v>
      </c>
      <c r="B1235" s="195" t="s">
        <v>8819</v>
      </c>
      <c r="C1235" s="9">
        <v>-99</v>
      </c>
      <c r="D1235" s="9">
        <v>256</v>
      </c>
      <c r="E1235" s="12" t="s">
        <v>8486</v>
      </c>
      <c r="F1235" s="12" t="s">
        <v>44</v>
      </c>
      <c r="G1235" s="12" t="s">
        <v>54</v>
      </c>
      <c r="H1235" s="12" t="s">
        <v>57</v>
      </c>
      <c r="I1235" s="12" t="s">
        <v>59</v>
      </c>
      <c r="J1235" s="20" t="s">
        <v>2669</v>
      </c>
      <c r="K1235" s="155" t="s">
        <v>3264</v>
      </c>
      <c r="L1235" s="20" t="s">
        <v>8043</v>
      </c>
      <c r="M1235" s="20" t="s">
        <v>7691</v>
      </c>
      <c r="N1235" s="20" t="s">
        <v>3095</v>
      </c>
      <c r="O1235" s="155" t="s">
        <v>2873</v>
      </c>
      <c r="P1235" s="20"/>
      <c r="Q1235" s="20" t="s">
        <v>7427</v>
      </c>
      <c r="R1235" s="20"/>
      <c r="S1235" s="155" t="s">
        <v>7406</v>
      </c>
      <c r="T1235" s="170">
        <v>1</v>
      </c>
      <c r="U1235" s="155" t="s">
        <v>8434</v>
      </c>
      <c r="V1235" s="155" t="s">
        <v>8439</v>
      </c>
      <c r="W1235" t="s">
        <v>195</v>
      </c>
      <c r="X1235" s="198" t="s">
        <v>54</v>
      </c>
    </row>
    <row r="1236" spans="1:24" x14ac:dyDescent="0.35">
      <c r="A1236" s="195" t="s">
        <v>8989</v>
      </c>
      <c r="B1236" s="195" t="s">
        <v>8819</v>
      </c>
      <c r="C1236" s="9">
        <v>-99</v>
      </c>
      <c r="D1236" s="9">
        <v>205</v>
      </c>
      <c r="E1236" s="171" t="s">
        <v>8498</v>
      </c>
      <c r="F1236" s="171" t="s">
        <v>44</v>
      </c>
      <c r="G1236" s="171" t="s">
        <v>54</v>
      </c>
      <c r="H1236" s="171" t="s">
        <v>2776</v>
      </c>
      <c r="I1236" s="171" t="s">
        <v>2780</v>
      </c>
      <c r="J1236" s="20" t="s">
        <v>2633</v>
      </c>
      <c r="K1236" s="20" t="s">
        <v>9002</v>
      </c>
      <c r="L1236" s="20" t="s">
        <v>8205</v>
      </c>
      <c r="M1236" s="20" t="s">
        <v>8204</v>
      </c>
      <c r="N1236" s="20" t="s">
        <v>3058</v>
      </c>
      <c r="O1236" s="155" t="s">
        <v>2836</v>
      </c>
      <c r="P1236" s="20"/>
      <c r="Q1236" s="20" t="s">
        <v>7427</v>
      </c>
      <c r="R1236" s="20"/>
      <c r="S1236" s="155" t="s">
        <v>7406</v>
      </c>
      <c r="T1236" s="170">
        <v>1</v>
      </c>
      <c r="U1236" s="155" t="s">
        <v>8434</v>
      </c>
      <c r="V1236" s="155" t="s">
        <v>8439</v>
      </c>
      <c r="W1236" t="s">
        <v>195</v>
      </c>
      <c r="X1236" s="198" t="s">
        <v>54</v>
      </c>
    </row>
    <row r="1237" spans="1:24" x14ac:dyDescent="0.35">
      <c r="A1237" s="195" t="s">
        <v>8989</v>
      </c>
      <c r="B1237" s="195" t="s">
        <v>8819</v>
      </c>
      <c r="C1237" s="9">
        <v>9</v>
      </c>
      <c r="D1237" s="9">
        <v>565</v>
      </c>
      <c r="E1237" s="171" t="s">
        <v>8506</v>
      </c>
      <c r="F1237" s="171" t="s">
        <v>68</v>
      </c>
      <c r="G1237" s="171" t="s">
        <v>69</v>
      </c>
      <c r="H1237" s="171" t="s">
        <v>71</v>
      </c>
      <c r="I1237" s="171" t="s">
        <v>72</v>
      </c>
      <c r="J1237" t="s">
        <v>3977</v>
      </c>
      <c r="K1237" s="153" t="s">
        <v>9004</v>
      </c>
      <c r="L1237" t="s">
        <v>8246</v>
      </c>
      <c r="M1237" t="s">
        <v>7826</v>
      </c>
      <c r="N1237" s="155" t="s">
        <v>4805</v>
      </c>
      <c r="O1237" s="155" t="s">
        <v>4806</v>
      </c>
      <c r="Q1237" s="20" t="s">
        <v>7427</v>
      </c>
      <c r="R1237" s="20"/>
      <c r="S1237" s="155" t="s">
        <v>7406</v>
      </c>
      <c r="T1237" s="170">
        <v>1</v>
      </c>
      <c r="U1237" s="155" t="s">
        <v>8434</v>
      </c>
      <c r="V1237" s="155" t="s">
        <v>8439</v>
      </c>
      <c r="W1237" t="s">
        <v>2998</v>
      </c>
      <c r="X1237" s="198" t="s">
        <v>68</v>
      </c>
    </row>
    <row r="1238" spans="1:24" x14ac:dyDescent="0.35">
      <c r="A1238" s="195" t="s">
        <v>8989</v>
      </c>
      <c r="B1238" s="195" t="s">
        <v>8819</v>
      </c>
      <c r="C1238" s="9">
        <v>10</v>
      </c>
      <c r="D1238" s="9">
        <v>561</v>
      </c>
      <c r="E1238" s="171" t="s">
        <v>8506</v>
      </c>
      <c r="F1238" s="171" t="s">
        <v>68</v>
      </c>
      <c r="G1238" s="171" t="s">
        <v>69</v>
      </c>
      <c r="H1238" s="171" t="s">
        <v>71</v>
      </c>
      <c r="I1238" s="171" t="s">
        <v>72</v>
      </c>
      <c r="J1238" t="s">
        <v>2633</v>
      </c>
      <c r="K1238" s="153" t="s">
        <v>9005</v>
      </c>
      <c r="L1238" t="s">
        <v>8245</v>
      </c>
      <c r="M1238" t="s">
        <v>7825</v>
      </c>
      <c r="N1238" s="155" t="s">
        <v>4798</v>
      </c>
      <c r="O1238" s="155" t="s">
        <v>2873</v>
      </c>
      <c r="Q1238" s="20" t="s">
        <v>7427</v>
      </c>
      <c r="R1238" s="20"/>
      <c r="S1238" s="155" t="s">
        <v>7406</v>
      </c>
      <c r="T1238" s="170">
        <v>1</v>
      </c>
      <c r="U1238" s="155" t="s">
        <v>8434</v>
      </c>
      <c r="V1238" s="155" t="s">
        <v>8439</v>
      </c>
      <c r="W1238" t="s">
        <v>195</v>
      </c>
      <c r="X1238" s="198" t="s">
        <v>68</v>
      </c>
    </row>
    <row r="1239" spans="1:24" x14ac:dyDescent="0.35">
      <c r="A1239" s="195" t="s">
        <v>8989</v>
      </c>
      <c r="B1239" s="195" t="s">
        <v>8819</v>
      </c>
      <c r="C1239" s="9">
        <v>11</v>
      </c>
      <c r="D1239" s="9">
        <v>559</v>
      </c>
      <c r="E1239" s="171" t="s">
        <v>8506</v>
      </c>
      <c r="F1239" s="171" t="s">
        <v>68</v>
      </c>
      <c r="G1239" s="171" t="s">
        <v>69</v>
      </c>
      <c r="H1239" s="171" t="s">
        <v>71</v>
      </c>
      <c r="I1239" s="171" t="s">
        <v>72</v>
      </c>
      <c r="J1239" t="s">
        <v>3972</v>
      </c>
      <c r="K1239" s="153" t="s">
        <v>6408</v>
      </c>
      <c r="L1239" t="s">
        <v>8238</v>
      </c>
      <c r="M1239" s="153" t="s">
        <v>7818</v>
      </c>
      <c r="N1239" s="155" t="s">
        <v>4794</v>
      </c>
      <c r="O1239" s="155" t="s">
        <v>4795</v>
      </c>
      <c r="Q1239" s="20" t="s">
        <v>7427</v>
      </c>
      <c r="R1239" s="20"/>
      <c r="S1239" s="155" t="s">
        <v>7406</v>
      </c>
      <c r="T1239" s="170">
        <v>0</v>
      </c>
      <c r="U1239" s="155" t="s">
        <v>8434</v>
      </c>
      <c r="V1239" s="155" t="s">
        <v>8439</v>
      </c>
      <c r="W1239" t="s">
        <v>195</v>
      </c>
      <c r="X1239" s="198" t="s">
        <v>68</v>
      </c>
    </row>
    <row r="1240" spans="1:24" x14ac:dyDescent="0.35">
      <c r="A1240" s="195" t="s">
        <v>8989</v>
      </c>
      <c r="B1240" s="195" t="s">
        <v>8819</v>
      </c>
      <c r="C1240" s="9">
        <v>12</v>
      </c>
      <c r="D1240" s="9">
        <v>1207</v>
      </c>
      <c r="E1240" s="12" t="s">
        <v>8530</v>
      </c>
      <c r="F1240" s="12" t="s">
        <v>44</v>
      </c>
      <c r="G1240" s="12" t="s">
        <v>80</v>
      </c>
      <c r="H1240" s="12" t="s">
        <v>88</v>
      </c>
      <c r="I1240" s="12" t="s">
        <v>8562</v>
      </c>
      <c r="J1240" t="s">
        <v>4535</v>
      </c>
      <c r="K1240" s="155" t="s">
        <v>8997</v>
      </c>
      <c r="N1240" s="155" t="s">
        <v>5913</v>
      </c>
      <c r="O1240" s="155" t="s">
        <v>5914</v>
      </c>
      <c r="Q1240" s="20" t="s">
        <v>7427</v>
      </c>
      <c r="R1240" s="20"/>
      <c r="S1240" s="155" t="s">
        <v>7406</v>
      </c>
      <c r="T1240" s="170">
        <v>0</v>
      </c>
      <c r="U1240" s="155" t="s">
        <v>8434</v>
      </c>
      <c r="V1240" s="155" t="s">
        <v>8439</v>
      </c>
      <c r="W1240" t="s">
        <v>6288</v>
      </c>
      <c r="X1240" s="198" t="s">
        <v>80</v>
      </c>
    </row>
    <row r="1241" spans="1:24" x14ac:dyDescent="0.35">
      <c r="A1241" s="195" t="s">
        <v>8989</v>
      </c>
      <c r="B1241" s="195" t="s">
        <v>8819</v>
      </c>
      <c r="C1241" s="9">
        <v>13</v>
      </c>
      <c r="D1241" s="9">
        <v>563</v>
      </c>
      <c r="E1241" s="171" t="s">
        <v>8506</v>
      </c>
      <c r="F1241" s="171" t="s">
        <v>68</v>
      </c>
      <c r="G1241" s="171" t="s">
        <v>69</v>
      </c>
      <c r="H1241" s="171" t="s">
        <v>71</v>
      </c>
      <c r="I1241" s="171" t="s">
        <v>72</v>
      </c>
      <c r="J1241" t="s">
        <v>3975</v>
      </c>
      <c r="K1241" s="153" t="s">
        <v>6409</v>
      </c>
      <c r="L1241" t="s">
        <v>8239</v>
      </c>
      <c r="M1241" s="153" t="s">
        <v>7819</v>
      </c>
      <c r="N1241" s="155" t="s">
        <v>4801</v>
      </c>
      <c r="O1241" s="155" t="s">
        <v>4802</v>
      </c>
      <c r="Q1241" s="20" t="s">
        <v>7427</v>
      </c>
      <c r="R1241" s="20"/>
      <c r="S1241" s="155" t="s">
        <v>7406</v>
      </c>
      <c r="T1241" s="170">
        <v>0</v>
      </c>
      <c r="U1241" s="155" t="s">
        <v>8434</v>
      </c>
      <c r="V1241" s="155" t="s">
        <v>8439</v>
      </c>
      <c r="W1241" t="s">
        <v>2998</v>
      </c>
      <c r="X1241" s="198" t="s">
        <v>68</v>
      </c>
    </row>
    <row r="1242" spans="1:24" x14ac:dyDescent="0.35">
      <c r="A1242" s="195" t="s">
        <v>8989</v>
      </c>
      <c r="B1242" s="195" t="s">
        <v>8819</v>
      </c>
      <c r="C1242" s="9">
        <v>14</v>
      </c>
      <c r="D1242" s="9">
        <v>560</v>
      </c>
      <c r="E1242" s="171" t="s">
        <v>8506</v>
      </c>
      <c r="F1242" s="171" t="s">
        <v>68</v>
      </c>
      <c r="G1242" s="171" t="s">
        <v>69</v>
      </c>
      <c r="H1242" s="171" t="s">
        <v>71</v>
      </c>
      <c r="I1242" s="171" t="s">
        <v>72</v>
      </c>
      <c r="J1242" t="s">
        <v>3973</v>
      </c>
      <c r="K1242" s="153" t="s">
        <v>6406</v>
      </c>
      <c r="L1242" t="s">
        <v>8243</v>
      </c>
      <c r="M1242" t="s">
        <v>7823</v>
      </c>
      <c r="N1242" s="155" t="s">
        <v>4796</v>
      </c>
      <c r="O1242" s="155" t="s">
        <v>4797</v>
      </c>
      <c r="Q1242" s="20" t="s">
        <v>7427</v>
      </c>
      <c r="R1242" s="20"/>
      <c r="S1242" s="155" t="s">
        <v>7406</v>
      </c>
      <c r="T1242" s="170">
        <v>0</v>
      </c>
      <c r="U1242" s="155" t="s">
        <v>8434</v>
      </c>
      <c r="V1242" s="155" t="s">
        <v>8439</v>
      </c>
      <c r="W1242" t="s">
        <v>195</v>
      </c>
      <c r="X1242" s="198" t="s">
        <v>68</v>
      </c>
    </row>
    <row r="1243" spans="1:24" x14ac:dyDescent="0.35">
      <c r="A1243" s="195" t="s">
        <v>8989</v>
      </c>
      <c r="B1243" s="195" t="s">
        <v>8819</v>
      </c>
      <c r="C1243" s="9">
        <v>15</v>
      </c>
      <c r="D1243" s="9">
        <v>1208</v>
      </c>
      <c r="E1243" s="12" t="s">
        <v>8530</v>
      </c>
      <c r="F1243" s="12" t="s">
        <v>44</v>
      </c>
      <c r="G1243" s="12" t="s">
        <v>80</v>
      </c>
      <c r="H1243" s="12" t="s">
        <v>88</v>
      </c>
      <c r="I1243" s="12" t="s">
        <v>8562</v>
      </c>
      <c r="J1243" t="s">
        <v>4536</v>
      </c>
      <c r="K1243" s="155" t="s">
        <v>8998</v>
      </c>
      <c r="N1243" s="155" t="s">
        <v>5915</v>
      </c>
      <c r="O1243" s="155" t="s">
        <v>5916</v>
      </c>
      <c r="Q1243" s="20" t="s">
        <v>7427</v>
      </c>
      <c r="R1243" s="20"/>
      <c r="S1243" s="155" t="s">
        <v>7406</v>
      </c>
      <c r="T1243" s="170">
        <v>0</v>
      </c>
      <c r="U1243" s="155" t="s">
        <v>8434</v>
      </c>
      <c r="V1243" s="155" t="s">
        <v>8439</v>
      </c>
      <c r="W1243" t="s">
        <v>6288</v>
      </c>
      <c r="X1243" s="198" t="s">
        <v>80</v>
      </c>
    </row>
    <row r="1244" spans="1:24" x14ac:dyDescent="0.35">
      <c r="A1244" s="195" t="s">
        <v>8989</v>
      </c>
      <c r="B1244" s="195" t="s">
        <v>8819</v>
      </c>
      <c r="C1244" s="9">
        <v>16</v>
      </c>
      <c r="D1244" s="9">
        <v>564</v>
      </c>
      <c r="E1244" s="171" t="s">
        <v>8506</v>
      </c>
      <c r="F1244" s="171" t="s">
        <v>68</v>
      </c>
      <c r="G1244" s="171" t="s">
        <v>69</v>
      </c>
      <c r="H1244" s="171" t="s">
        <v>71</v>
      </c>
      <c r="I1244" s="171" t="s">
        <v>72</v>
      </c>
      <c r="J1244" t="s">
        <v>3976</v>
      </c>
      <c r="K1244" s="153" t="s">
        <v>6407</v>
      </c>
      <c r="L1244" t="s">
        <v>8244</v>
      </c>
      <c r="M1244" t="s">
        <v>7824</v>
      </c>
      <c r="N1244" s="155" t="s">
        <v>4803</v>
      </c>
      <c r="O1244" s="155" t="s">
        <v>4804</v>
      </c>
      <c r="Q1244" s="20" t="s">
        <v>7427</v>
      </c>
      <c r="R1244" s="20"/>
      <c r="S1244" s="155" t="s">
        <v>7406</v>
      </c>
      <c r="T1244" s="170">
        <v>0</v>
      </c>
      <c r="U1244" s="155" t="s">
        <v>8434</v>
      </c>
      <c r="V1244" s="155" t="s">
        <v>8439</v>
      </c>
      <c r="W1244" t="s">
        <v>2998</v>
      </c>
      <c r="X1244" s="198" t="s">
        <v>68</v>
      </c>
    </row>
    <row r="1245" spans="1:24" x14ac:dyDescent="0.35">
      <c r="A1245" s="195" t="s">
        <v>8989</v>
      </c>
      <c r="B1245" s="195" t="s">
        <v>8819</v>
      </c>
      <c r="C1245" s="9">
        <v>17</v>
      </c>
      <c r="D1245" s="9">
        <v>562</v>
      </c>
      <c r="E1245" s="171" t="s">
        <v>8506</v>
      </c>
      <c r="F1245" s="171" t="s">
        <v>68</v>
      </c>
      <c r="G1245" s="171" t="s">
        <v>69</v>
      </c>
      <c r="H1245" s="171" t="s">
        <v>71</v>
      </c>
      <c r="I1245" s="171" t="s">
        <v>72</v>
      </c>
      <c r="J1245" t="s">
        <v>3974</v>
      </c>
      <c r="K1245" s="153" t="s">
        <v>6398</v>
      </c>
      <c r="L1245" t="s">
        <v>8241</v>
      </c>
      <c r="M1245" t="s">
        <v>7821</v>
      </c>
      <c r="N1245" s="155" t="s">
        <v>4799</v>
      </c>
      <c r="O1245" s="155" t="s">
        <v>4800</v>
      </c>
      <c r="Q1245" s="20" t="s">
        <v>7427</v>
      </c>
      <c r="R1245" s="20"/>
      <c r="S1245" s="155" t="s">
        <v>7406</v>
      </c>
      <c r="T1245" s="170">
        <v>1</v>
      </c>
      <c r="U1245" s="155" t="s">
        <v>8434</v>
      </c>
      <c r="V1245" s="155" t="s">
        <v>8439</v>
      </c>
      <c r="W1245" t="s">
        <v>195</v>
      </c>
      <c r="X1245" s="198" t="s">
        <v>68</v>
      </c>
    </row>
    <row r="1246" spans="1:24" x14ac:dyDescent="0.35">
      <c r="A1246" s="195" t="s">
        <v>8989</v>
      </c>
      <c r="B1246" s="195" t="s">
        <v>8819</v>
      </c>
      <c r="C1246" s="9">
        <v>18</v>
      </c>
      <c r="D1246" s="9">
        <v>1209</v>
      </c>
      <c r="E1246" s="12" t="s">
        <v>8530</v>
      </c>
      <c r="F1246" s="12" t="s">
        <v>44</v>
      </c>
      <c r="G1246" s="12" t="s">
        <v>80</v>
      </c>
      <c r="H1246" s="12" t="s">
        <v>88</v>
      </c>
      <c r="I1246" s="12" t="s">
        <v>8562</v>
      </c>
      <c r="J1246" t="s">
        <v>4537</v>
      </c>
      <c r="K1246" s="165" t="s">
        <v>9006</v>
      </c>
      <c r="N1246" s="155" t="s">
        <v>5917</v>
      </c>
      <c r="O1246" s="155" t="s">
        <v>5918</v>
      </c>
      <c r="Q1246" s="20" t="s">
        <v>7427</v>
      </c>
      <c r="R1246" s="20"/>
      <c r="S1246" s="155" t="s">
        <v>7406</v>
      </c>
      <c r="T1246" s="170">
        <v>0</v>
      </c>
      <c r="U1246" s="155" t="s">
        <v>8434</v>
      </c>
      <c r="V1246" s="155" t="s">
        <v>8439</v>
      </c>
      <c r="W1246" t="s">
        <v>6288</v>
      </c>
      <c r="X1246" s="198" t="s">
        <v>80</v>
      </c>
    </row>
    <row r="1247" spans="1:24" x14ac:dyDescent="0.35">
      <c r="A1247" s="195" t="s">
        <v>8989</v>
      </c>
      <c r="B1247" s="195" t="s">
        <v>8819</v>
      </c>
      <c r="C1247" s="9">
        <v>19</v>
      </c>
      <c r="D1247" s="9">
        <v>566</v>
      </c>
      <c r="E1247" s="171" t="s">
        <v>8506</v>
      </c>
      <c r="F1247" s="171" t="s">
        <v>68</v>
      </c>
      <c r="G1247" s="171" t="s">
        <v>69</v>
      </c>
      <c r="H1247" s="171" t="s">
        <v>71</v>
      </c>
      <c r="I1247" s="171" t="s">
        <v>72</v>
      </c>
      <c r="J1247" t="s">
        <v>3978</v>
      </c>
      <c r="K1247" s="153" t="s">
        <v>6405</v>
      </c>
      <c r="L1247" t="s">
        <v>8242</v>
      </c>
      <c r="M1247" t="s">
        <v>7822</v>
      </c>
      <c r="N1247" s="155" t="s">
        <v>4807</v>
      </c>
      <c r="O1247" s="155" t="s">
        <v>4808</v>
      </c>
      <c r="Q1247" s="20" t="s">
        <v>7427</v>
      </c>
      <c r="R1247" s="20"/>
      <c r="S1247" s="155" t="s">
        <v>7406</v>
      </c>
      <c r="T1247" s="170">
        <v>1</v>
      </c>
      <c r="U1247" s="155" t="s">
        <v>8434</v>
      </c>
      <c r="V1247" s="155" t="s">
        <v>8439</v>
      </c>
      <c r="W1247" t="s">
        <v>2998</v>
      </c>
      <c r="X1247" s="198" t="s">
        <v>68</v>
      </c>
    </row>
    <row r="1248" spans="1:24" x14ac:dyDescent="0.35">
      <c r="A1248" s="195" t="s">
        <v>8989</v>
      </c>
      <c r="B1248" s="195" t="s">
        <v>8819</v>
      </c>
      <c r="C1248" s="9">
        <v>20</v>
      </c>
      <c r="D1248" s="9">
        <v>1215</v>
      </c>
      <c r="E1248" s="12" t="s">
        <v>8530</v>
      </c>
      <c r="F1248" s="12" t="s">
        <v>44</v>
      </c>
      <c r="G1248" s="12" t="s">
        <v>80</v>
      </c>
      <c r="H1248" s="12" t="s">
        <v>88</v>
      </c>
      <c r="I1248" s="12" t="s">
        <v>8562</v>
      </c>
      <c r="J1248" t="s">
        <v>4543</v>
      </c>
      <c r="K1248" s="155" t="s">
        <v>8999</v>
      </c>
      <c r="N1248" s="155" t="s">
        <v>5929</v>
      </c>
      <c r="O1248" s="155" t="s">
        <v>5930</v>
      </c>
      <c r="Q1248" s="20" t="s">
        <v>7427</v>
      </c>
      <c r="R1248" s="20"/>
      <c r="S1248" s="155" t="s">
        <v>7406</v>
      </c>
      <c r="T1248" s="170">
        <v>0</v>
      </c>
      <c r="U1248" s="155" t="s">
        <v>8434</v>
      </c>
      <c r="V1248" s="155" t="s">
        <v>8439</v>
      </c>
      <c r="W1248" t="s">
        <v>6288</v>
      </c>
      <c r="X1248" s="198" t="s">
        <v>80</v>
      </c>
    </row>
    <row r="1249" spans="1:26" x14ac:dyDescent="0.35">
      <c r="A1249" s="195" t="s">
        <v>8989</v>
      </c>
      <c r="B1249" s="195" t="s">
        <v>8819</v>
      </c>
      <c r="C1249" s="9">
        <v>21</v>
      </c>
      <c r="D1249" s="9">
        <v>1216</v>
      </c>
      <c r="E1249" s="12" t="s">
        <v>8530</v>
      </c>
      <c r="F1249" s="12" t="s">
        <v>44</v>
      </c>
      <c r="G1249" s="12" t="s">
        <v>80</v>
      </c>
      <c r="H1249" s="12" t="s">
        <v>88</v>
      </c>
      <c r="I1249" s="12" t="s">
        <v>8562</v>
      </c>
      <c r="J1249" t="s">
        <v>4544</v>
      </c>
      <c r="K1249" s="155" t="s">
        <v>9000</v>
      </c>
      <c r="N1249" s="155" t="s">
        <v>5931</v>
      </c>
      <c r="O1249" s="155" t="s">
        <v>5932</v>
      </c>
      <c r="Q1249" s="20" t="s">
        <v>7427</v>
      </c>
      <c r="R1249" s="20"/>
      <c r="S1249" s="155" t="s">
        <v>7406</v>
      </c>
      <c r="T1249" s="170">
        <v>0</v>
      </c>
      <c r="U1249" s="155" t="s">
        <v>8434</v>
      </c>
      <c r="V1249" s="155" t="s">
        <v>8439</v>
      </c>
      <c r="W1249" t="s">
        <v>6288</v>
      </c>
      <c r="X1249" s="198" t="s">
        <v>80</v>
      </c>
    </row>
    <row r="1250" spans="1:26" x14ac:dyDescent="0.35">
      <c r="A1250" s="195" t="s">
        <v>8989</v>
      </c>
      <c r="B1250" s="195" t="s">
        <v>8819</v>
      </c>
      <c r="C1250" s="9">
        <v>22</v>
      </c>
      <c r="D1250" s="9">
        <v>1217</v>
      </c>
      <c r="E1250" s="12" t="s">
        <v>8530</v>
      </c>
      <c r="F1250" s="12" t="s">
        <v>44</v>
      </c>
      <c r="G1250" s="12" t="s">
        <v>80</v>
      </c>
      <c r="H1250" s="12" t="s">
        <v>88</v>
      </c>
      <c r="I1250" s="12" t="s">
        <v>8562</v>
      </c>
      <c r="J1250" t="s">
        <v>4545</v>
      </c>
      <c r="K1250" s="155" t="s">
        <v>9001</v>
      </c>
      <c r="N1250" s="155" t="s">
        <v>5933</v>
      </c>
      <c r="O1250" s="155" t="s">
        <v>5934</v>
      </c>
      <c r="Q1250" s="20" t="s">
        <v>7427</v>
      </c>
      <c r="R1250" s="20"/>
      <c r="S1250" s="155" t="s">
        <v>7406</v>
      </c>
      <c r="T1250" s="170">
        <v>0</v>
      </c>
      <c r="U1250" s="155" t="s">
        <v>8434</v>
      </c>
      <c r="V1250" s="155" t="s">
        <v>8439</v>
      </c>
      <c r="W1250" t="s">
        <v>6288</v>
      </c>
      <c r="X1250" s="198" t="s">
        <v>80</v>
      </c>
    </row>
    <row r="1251" spans="1:26" s="147" customFormat="1" x14ac:dyDescent="0.35">
      <c r="A1251" s="147" t="s">
        <v>8990</v>
      </c>
      <c r="B1251" s="147" t="s">
        <v>8822</v>
      </c>
      <c r="C1251" s="185">
        <v>0</v>
      </c>
      <c r="D1251" s="185">
        <v>0</v>
      </c>
      <c r="E1251" s="161"/>
      <c r="F1251" s="161"/>
      <c r="G1251" s="161"/>
      <c r="H1251" s="161"/>
      <c r="I1251" s="161"/>
      <c r="J1251" s="163" t="s">
        <v>9014</v>
      </c>
      <c r="K1251" s="177" t="s">
        <v>2312</v>
      </c>
      <c r="L1251" s="162" t="s">
        <v>2120</v>
      </c>
      <c r="M1251" s="163" t="s">
        <v>7625</v>
      </c>
      <c r="N1251" s="163" t="s">
        <v>9008</v>
      </c>
      <c r="O1251" s="163" t="s">
        <v>9097</v>
      </c>
      <c r="P1251" s="163" t="s">
        <v>2301</v>
      </c>
      <c r="Q1251" s="177" t="s">
        <v>7427</v>
      </c>
      <c r="R1251" s="177"/>
      <c r="S1251" s="163" t="s">
        <v>7407</v>
      </c>
      <c r="T1251" s="178" t="s">
        <v>8433</v>
      </c>
      <c r="U1251" s="177" t="s">
        <v>8435</v>
      </c>
      <c r="V1251" s="177" t="s">
        <v>8438</v>
      </c>
      <c r="W1251" s="147" t="s">
        <v>100</v>
      </c>
      <c r="X1251" s="206" t="s">
        <v>54</v>
      </c>
    </row>
    <row r="1252" spans="1:26" s="147" customFormat="1" x14ac:dyDescent="0.35">
      <c r="A1252" s="196" t="s">
        <v>8990</v>
      </c>
      <c r="B1252" s="147" t="s">
        <v>8822</v>
      </c>
      <c r="C1252" s="185">
        <v>-99</v>
      </c>
      <c r="D1252" s="185">
        <v>183</v>
      </c>
      <c r="E1252" s="187" t="s">
        <v>8497</v>
      </c>
      <c r="F1252" s="187" t="s">
        <v>44</v>
      </c>
      <c r="G1252" s="187" t="s">
        <v>54</v>
      </c>
      <c r="H1252" s="187" t="s">
        <v>2776</v>
      </c>
      <c r="I1252" s="187"/>
      <c r="J1252" s="177" t="s">
        <v>2618</v>
      </c>
      <c r="K1252" s="162" t="s">
        <v>2053</v>
      </c>
      <c r="L1252" s="177" t="s">
        <v>8180</v>
      </c>
      <c r="M1252" s="177" t="s">
        <v>2163</v>
      </c>
      <c r="N1252" s="177" t="s">
        <v>3041</v>
      </c>
      <c r="O1252" s="162" t="s">
        <v>2821</v>
      </c>
      <c r="P1252" s="177"/>
      <c r="Q1252" s="177" t="s">
        <v>7427</v>
      </c>
      <c r="R1252" s="177"/>
      <c r="S1252" s="162" t="s">
        <v>153</v>
      </c>
      <c r="T1252" s="188" t="s">
        <v>8433</v>
      </c>
      <c r="U1252" s="162" t="s">
        <v>8434</v>
      </c>
      <c r="V1252" s="162" t="s">
        <v>8438</v>
      </c>
      <c r="W1252" s="147" t="s">
        <v>153</v>
      </c>
      <c r="X1252" s="206" t="s">
        <v>54</v>
      </c>
    </row>
    <row r="1253" spans="1:26" s="147" customFormat="1" x14ac:dyDescent="0.35">
      <c r="A1253" s="147" t="s">
        <v>8990</v>
      </c>
      <c r="B1253" s="147" t="s">
        <v>8822</v>
      </c>
      <c r="C1253" s="185">
        <v>1</v>
      </c>
      <c r="D1253" s="185">
        <v>0</v>
      </c>
      <c r="E1253" s="161"/>
      <c r="F1253" s="161"/>
      <c r="G1253" s="161"/>
      <c r="H1253" s="161"/>
      <c r="I1253" s="161"/>
      <c r="J1253" s="163" t="s">
        <v>9091</v>
      </c>
      <c r="K1253" s="177" t="s">
        <v>9098</v>
      </c>
      <c r="L1253" s="162" t="s">
        <v>2120</v>
      </c>
      <c r="M1253" s="163" t="s">
        <v>7625</v>
      </c>
      <c r="N1253" s="163" t="s">
        <v>8983</v>
      </c>
      <c r="O1253" s="163" t="s">
        <v>9096</v>
      </c>
      <c r="P1253" s="163" t="s">
        <v>2301</v>
      </c>
      <c r="Q1253" s="177" t="s">
        <v>7427</v>
      </c>
      <c r="R1253" s="177"/>
      <c r="S1253" s="163" t="s">
        <v>7407</v>
      </c>
      <c r="T1253" s="178" t="s">
        <v>8433</v>
      </c>
      <c r="U1253" s="177" t="s">
        <v>8435</v>
      </c>
      <c r="V1253" s="177" t="s">
        <v>8438</v>
      </c>
      <c r="W1253" s="147" t="s">
        <v>100</v>
      </c>
      <c r="X1253" s="206" t="s">
        <v>54</v>
      </c>
    </row>
    <row r="1254" spans="1:26" x14ac:dyDescent="0.35">
      <c r="A1254" s="147" t="s">
        <v>8990</v>
      </c>
      <c r="B1254" s="147" t="s">
        <v>8822</v>
      </c>
      <c r="C1254" s="185">
        <v>2</v>
      </c>
      <c r="D1254" s="185">
        <v>1191</v>
      </c>
      <c r="E1254" s="161" t="s">
        <v>8530</v>
      </c>
      <c r="F1254" s="161" t="s">
        <v>44</v>
      </c>
      <c r="G1254" s="161" t="s">
        <v>80</v>
      </c>
      <c r="H1254" s="161" t="s">
        <v>88</v>
      </c>
      <c r="I1254" s="161" t="s">
        <v>8562</v>
      </c>
      <c r="J1254" s="158" t="s">
        <v>4521</v>
      </c>
      <c r="K1254" s="177" t="s">
        <v>1887</v>
      </c>
      <c r="L1254" s="147"/>
      <c r="M1254" s="147"/>
      <c r="N1254" s="162" t="s">
        <v>5887</v>
      </c>
      <c r="O1254" s="162" t="s">
        <v>2832</v>
      </c>
      <c r="P1254" s="147"/>
      <c r="Q1254" s="177" t="s">
        <v>7427</v>
      </c>
      <c r="R1254" s="177"/>
      <c r="S1254" s="147" t="s">
        <v>7406</v>
      </c>
      <c r="T1254" s="185" t="s">
        <v>8433</v>
      </c>
      <c r="U1254" s="147" t="s">
        <v>8434</v>
      </c>
      <c r="V1254" s="147" t="s">
        <v>8438</v>
      </c>
      <c r="W1254" s="147" t="s">
        <v>156</v>
      </c>
      <c r="X1254" s="206" t="s">
        <v>80</v>
      </c>
      <c r="Y1254" s="147"/>
      <c r="Z1254" s="147"/>
    </row>
    <row r="1255" spans="1:26" x14ac:dyDescent="0.35">
      <c r="A1255" s="147" t="s">
        <v>8990</v>
      </c>
      <c r="B1255" s="147" t="s">
        <v>8822</v>
      </c>
      <c r="C1255" s="185">
        <v>3</v>
      </c>
      <c r="D1255" s="185">
        <v>1192</v>
      </c>
      <c r="E1255" s="161" t="s">
        <v>8530</v>
      </c>
      <c r="F1255" s="161" t="s">
        <v>44</v>
      </c>
      <c r="G1255" s="161" t="s">
        <v>80</v>
      </c>
      <c r="H1255" s="161" t="s">
        <v>88</v>
      </c>
      <c r="I1255" s="161" t="s">
        <v>8562</v>
      </c>
      <c r="J1255" s="158" t="s">
        <v>4522</v>
      </c>
      <c r="K1255" s="177" t="s">
        <v>1888</v>
      </c>
      <c r="L1255" s="147"/>
      <c r="M1255" s="147"/>
      <c r="N1255" s="162" t="s">
        <v>5888</v>
      </c>
      <c r="O1255" s="162" t="s">
        <v>2833</v>
      </c>
      <c r="P1255" s="147"/>
      <c r="Q1255" s="177" t="s">
        <v>7427</v>
      </c>
      <c r="R1255" s="177"/>
      <c r="S1255" s="147" t="s">
        <v>7406</v>
      </c>
      <c r="T1255" s="185" t="s">
        <v>8433</v>
      </c>
      <c r="U1255" s="147" t="s">
        <v>8434</v>
      </c>
      <c r="V1255" s="147" t="s">
        <v>8438</v>
      </c>
      <c r="W1255" s="147" t="s">
        <v>156</v>
      </c>
      <c r="X1255" s="206" t="s">
        <v>80</v>
      </c>
      <c r="Y1255" s="147"/>
      <c r="Z1255" s="147"/>
    </row>
    <row r="1256" spans="1:26" x14ac:dyDescent="0.35">
      <c r="A1256" t="s">
        <v>8990</v>
      </c>
      <c r="B1256" t="s">
        <v>8822</v>
      </c>
      <c r="C1256" s="9">
        <v>4</v>
      </c>
      <c r="D1256" s="9">
        <v>927</v>
      </c>
      <c r="E1256" s="12" t="s">
        <v>8522</v>
      </c>
      <c r="F1256" s="12" t="s">
        <v>44</v>
      </c>
      <c r="G1256" s="12" t="s">
        <v>80</v>
      </c>
      <c r="H1256" s="12" t="s">
        <v>88</v>
      </c>
      <c r="I1256" s="12"/>
      <c r="J1256" t="s">
        <v>267</v>
      </c>
      <c r="K1256" s="155" t="s">
        <v>9078</v>
      </c>
      <c r="N1256" s="155" t="s">
        <v>480</v>
      </c>
      <c r="O1256" s="155" t="s">
        <v>481</v>
      </c>
      <c r="Q1256" s="20" t="s">
        <v>7427</v>
      </c>
      <c r="R1256" s="20"/>
      <c r="S1256" t="s">
        <v>153</v>
      </c>
      <c r="T1256" s="9" t="s">
        <v>8433</v>
      </c>
      <c r="U1256" t="s">
        <v>8435</v>
      </c>
      <c r="V1256" t="s">
        <v>8438</v>
      </c>
      <c r="W1256" t="s">
        <v>153</v>
      </c>
      <c r="X1256" s="198" t="s">
        <v>80</v>
      </c>
    </row>
    <row r="1257" spans="1:26" s="147" customFormat="1" x14ac:dyDescent="0.35">
      <c r="A1257" s="147" t="s">
        <v>8990</v>
      </c>
      <c r="B1257" s="147" t="s">
        <v>8822</v>
      </c>
      <c r="C1257" s="185">
        <v>8</v>
      </c>
      <c r="D1257" s="185">
        <v>613</v>
      </c>
      <c r="E1257" s="147" t="str">
        <f>F1257&amp;"."&amp;G1257&amp;"."&amp;H1257&amp;"."&amp;I1257&amp;"."&amp;J1257</f>
        <v>SOIL.SOIL_PROFILES.SOIL_PROFILE.SOIL_PROFILE_LAYERS.soil_layer_comment</v>
      </c>
      <c r="F1257" s="147" t="s">
        <v>68</v>
      </c>
      <c r="G1257" s="147" t="s">
        <v>69</v>
      </c>
      <c r="H1257" s="147" t="s">
        <v>71</v>
      </c>
      <c r="I1257" s="147" t="s">
        <v>72</v>
      </c>
      <c r="J1257" s="147" t="s">
        <v>8660</v>
      </c>
      <c r="K1257" s="147" t="s">
        <v>1893</v>
      </c>
      <c r="L1257" s="147">
        <v>99</v>
      </c>
      <c r="M1257" s="147" t="s">
        <v>6</v>
      </c>
      <c r="N1257" s="147" t="s">
        <v>8661</v>
      </c>
      <c r="O1257" s="147" t="s">
        <v>8662</v>
      </c>
      <c r="S1257" s="147" t="s">
        <v>91</v>
      </c>
      <c r="T1257" s="185" t="s">
        <v>6</v>
      </c>
      <c r="U1257" s="147" t="s">
        <v>6</v>
      </c>
      <c r="V1257" s="147" t="s">
        <v>6</v>
      </c>
      <c r="W1257" s="147" t="s">
        <v>91</v>
      </c>
      <c r="X1257" s="206"/>
    </row>
    <row r="1258" spans="1:26" x14ac:dyDescent="0.35">
      <c r="A1258" s="195" t="s">
        <v>8990</v>
      </c>
      <c r="B1258" s="195" t="s">
        <v>8822</v>
      </c>
      <c r="C1258" s="9">
        <v>-99</v>
      </c>
      <c r="D1258" s="9">
        <v>207</v>
      </c>
      <c r="E1258" s="171" t="s">
        <v>8498</v>
      </c>
      <c r="F1258" s="171" t="s">
        <v>44</v>
      </c>
      <c r="G1258" s="171" t="s">
        <v>54</v>
      </c>
      <c r="H1258" s="171" t="s">
        <v>2776</v>
      </c>
      <c r="I1258" s="171" t="s">
        <v>2780</v>
      </c>
      <c r="J1258" s="20" t="s">
        <v>2635</v>
      </c>
      <c r="K1258" s="20" t="s">
        <v>3327</v>
      </c>
      <c r="L1258" s="20" t="s">
        <v>8209</v>
      </c>
      <c r="M1258" s="20" t="s">
        <v>7783</v>
      </c>
      <c r="N1258" s="20" t="s">
        <v>3060</v>
      </c>
      <c r="O1258" s="155" t="s">
        <v>2838</v>
      </c>
      <c r="P1258" s="20"/>
      <c r="Q1258" s="20" t="s">
        <v>7427</v>
      </c>
      <c r="R1258" s="20"/>
      <c r="S1258" s="155" t="s">
        <v>7406</v>
      </c>
      <c r="T1258" s="170">
        <v>0</v>
      </c>
      <c r="U1258" s="155" t="s">
        <v>8434</v>
      </c>
      <c r="V1258" s="155" t="s">
        <v>8439</v>
      </c>
      <c r="W1258" t="s">
        <v>100</v>
      </c>
      <c r="X1258" s="198" t="s">
        <v>54</v>
      </c>
    </row>
    <row r="1259" spans="1:26" x14ac:dyDescent="0.35">
      <c r="A1259" s="195" t="s">
        <v>8990</v>
      </c>
      <c r="B1259" s="195" t="s">
        <v>8822</v>
      </c>
      <c r="C1259" s="9">
        <v>-99</v>
      </c>
      <c r="D1259" s="9">
        <v>208</v>
      </c>
      <c r="E1259" s="171" t="s">
        <v>8498</v>
      </c>
      <c r="F1259" s="171" t="s">
        <v>44</v>
      </c>
      <c r="G1259" s="171" t="s">
        <v>54</v>
      </c>
      <c r="H1259" s="171" t="s">
        <v>2776</v>
      </c>
      <c r="I1259" s="171" t="s">
        <v>2780</v>
      </c>
      <c r="J1259" s="20" t="s">
        <v>2636</v>
      </c>
      <c r="K1259" s="20" t="s">
        <v>3328</v>
      </c>
      <c r="L1259" s="20" t="s">
        <v>8208</v>
      </c>
      <c r="M1259" s="20" t="s">
        <v>7784</v>
      </c>
      <c r="N1259" s="20" t="s">
        <v>3061</v>
      </c>
      <c r="O1259" s="155" t="s">
        <v>2839</v>
      </c>
      <c r="P1259" s="20"/>
      <c r="Q1259" s="20" t="s">
        <v>7427</v>
      </c>
      <c r="R1259" s="20"/>
      <c r="S1259" s="155" t="s">
        <v>7406</v>
      </c>
      <c r="T1259" s="170">
        <v>0</v>
      </c>
      <c r="U1259" s="155" t="s">
        <v>8434</v>
      </c>
      <c r="V1259" s="155" t="s">
        <v>8439</v>
      </c>
      <c r="W1259" t="s">
        <v>100</v>
      </c>
      <c r="X1259" s="198" t="s">
        <v>54</v>
      </c>
    </row>
    <row r="1260" spans="1:26" x14ac:dyDescent="0.35">
      <c r="A1260" s="195" t="s">
        <v>8990</v>
      </c>
      <c r="B1260" s="195" t="s">
        <v>8822</v>
      </c>
      <c r="C1260" s="9">
        <v>5</v>
      </c>
      <c r="D1260" s="9">
        <v>572</v>
      </c>
      <c r="E1260" s="171" t="s">
        <v>8506</v>
      </c>
      <c r="F1260" s="171" t="s">
        <v>68</v>
      </c>
      <c r="G1260" s="171" t="s">
        <v>69</v>
      </c>
      <c r="H1260" s="171" t="s">
        <v>71</v>
      </c>
      <c r="I1260" s="171" t="s">
        <v>72</v>
      </c>
      <c r="J1260" t="s">
        <v>3980</v>
      </c>
      <c r="K1260" s="153" t="s">
        <v>6442</v>
      </c>
      <c r="L1260" t="s">
        <v>8251</v>
      </c>
      <c r="M1260" t="s">
        <v>7830</v>
      </c>
      <c r="N1260" s="155" t="s">
        <v>4811</v>
      </c>
      <c r="O1260" s="155" t="s">
        <v>4812</v>
      </c>
      <c r="Q1260" s="20" t="s">
        <v>7427</v>
      </c>
      <c r="R1260" s="20"/>
      <c r="S1260" s="155" t="s">
        <v>7406</v>
      </c>
      <c r="T1260" s="170">
        <v>0</v>
      </c>
      <c r="U1260" s="155" t="s">
        <v>8434</v>
      </c>
      <c r="V1260" s="155" t="s">
        <v>8439</v>
      </c>
      <c r="W1260" t="s">
        <v>100</v>
      </c>
      <c r="X1260" s="198" t="s">
        <v>68</v>
      </c>
    </row>
    <row r="1261" spans="1:26" x14ac:dyDescent="0.35">
      <c r="A1261" s="195" t="s">
        <v>8990</v>
      </c>
      <c r="B1261" s="195" t="s">
        <v>8822</v>
      </c>
      <c r="C1261" s="9">
        <v>6</v>
      </c>
      <c r="D1261" s="9">
        <v>573</v>
      </c>
      <c r="E1261" s="171" t="s">
        <v>8506</v>
      </c>
      <c r="F1261" s="171" t="s">
        <v>68</v>
      </c>
      <c r="G1261" s="171" t="s">
        <v>69</v>
      </c>
      <c r="H1261" s="171" t="s">
        <v>71</v>
      </c>
      <c r="I1261" s="171" t="s">
        <v>72</v>
      </c>
      <c r="J1261" t="s">
        <v>3981</v>
      </c>
      <c r="K1261" s="153" t="s">
        <v>6443</v>
      </c>
      <c r="L1261" t="s">
        <v>8252</v>
      </c>
      <c r="M1261" t="s">
        <v>7831</v>
      </c>
      <c r="N1261" s="155" t="s">
        <v>4813</v>
      </c>
      <c r="O1261" s="155" t="s">
        <v>4814</v>
      </c>
      <c r="Q1261" s="20" t="s">
        <v>7427</v>
      </c>
      <c r="R1261" s="20"/>
      <c r="S1261" s="155" t="s">
        <v>7406</v>
      </c>
      <c r="T1261" s="170">
        <v>2</v>
      </c>
      <c r="U1261" s="155" t="s">
        <v>8434</v>
      </c>
      <c r="V1261" s="155" t="s">
        <v>8439</v>
      </c>
      <c r="W1261" t="s">
        <v>100</v>
      </c>
      <c r="X1261" s="198" t="s">
        <v>68</v>
      </c>
    </row>
    <row r="1262" spans="1:26" x14ac:dyDescent="0.35">
      <c r="A1262" s="195" t="s">
        <v>8990</v>
      </c>
      <c r="B1262" s="195" t="s">
        <v>8822</v>
      </c>
      <c r="C1262" s="9">
        <v>7</v>
      </c>
      <c r="D1262" s="9">
        <v>611</v>
      </c>
      <c r="E1262" s="171" t="s">
        <v>8506</v>
      </c>
      <c r="F1262" s="171" t="s">
        <v>68</v>
      </c>
      <c r="G1262" s="171" t="s">
        <v>69</v>
      </c>
      <c r="H1262" s="171" t="s">
        <v>71</v>
      </c>
      <c r="I1262" s="171" t="s">
        <v>72</v>
      </c>
      <c r="J1262" t="s">
        <v>4012</v>
      </c>
      <c r="K1262" s="155" t="s">
        <v>6424</v>
      </c>
      <c r="L1262" t="s">
        <v>8288</v>
      </c>
      <c r="M1262" t="s">
        <v>7865</v>
      </c>
      <c r="N1262" s="155" t="s">
        <v>4875</v>
      </c>
      <c r="O1262" s="155" t="s">
        <v>4876</v>
      </c>
      <c r="Q1262" s="20" t="s">
        <v>7427</v>
      </c>
      <c r="R1262" s="20"/>
      <c r="S1262" s="155" t="s">
        <v>7406</v>
      </c>
      <c r="T1262" s="170">
        <v>0</v>
      </c>
      <c r="U1262" s="155" t="s">
        <v>8434</v>
      </c>
      <c r="V1262" s="155" t="s">
        <v>8439</v>
      </c>
      <c r="W1262" t="s">
        <v>6293</v>
      </c>
      <c r="X1262" s="198" t="s">
        <v>68</v>
      </c>
    </row>
    <row r="1263" spans="1:26" s="147" customFormat="1" x14ac:dyDescent="0.35">
      <c r="A1263" s="147" t="s">
        <v>8991</v>
      </c>
      <c r="B1263" s="147" t="s">
        <v>8824</v>
      </c>
      <c r="C1263" s="185">
        <v>0</v>
      </c>
      <c r="D1263" s="185">
        <v>0</v>
      </c>
      <c r="E1263" s="161"/>
      <c r="F1263" s="161"/>
      <c r="G1263" s="161"/>
      <c r="H1263" s="161"/>
      <c r="I1263" s="161"/>
      <c r="J1263" s="163" t="s">
        <v>9015</v>
      </c>
      <c r="K1263" s="177" t="s">
        <v>2312</v>
      </c>
      <c r="L1263" s="162" t="s">
        <v>2120</v>
      </c>
      <c r="M1263" s="163" t="s">
        <v>7625</v>
      </c>
      <c r="N1263" s="163" t="s">
        <v>9008</v>
      </c>
      <c r="O1263" s="163" t="s">
        <v>9097</v>
      </c>
      <c r="P1263" s="163" t="s">
        <v>2301</v>
      </c>
      <c r="Q1263" s="177" t="s">
        <v>7427</v>
      </c>
      <c r="R1263" s="177"/>
      <c r="S1263" s="163" t="s">
        <v>7407</v>
      </c>
      <c r="T1263" s="178" t="s">
        <v>8433</v>
      </c>
      <c r="U1263" s="177" t="s">
        <v>8435</v>
      </c>
      <c r="V1263" s="177" t="s">
        <v>8438</v>
      </c>
      <c r="W1263" s="147" t="s">
        <v>100</v>
      </c>
      <c r="X1263" s="206" t="s">
        <v>54</v>
      </c>
    </row>
    <row r="1264" spans="1:26" s="147" customFormat="1" x14ac:dyDescent="0.35">
      <c r="A1264" s="196" t="s">
        <v>8991</v>
      </c>
      <c r="B1264" s="147" t="s">
        <v>8824</v>
      </c>
      <c r="C1264" s="185">
        <v>-99</v>
      </c>
      <c r="D1264" s="185">
        <v>183</v>
      </c>
      <c r="E1264" s="187" t="s">
        <v>8497</v>
      </c>
      <c r="F1264" s="187" t="s">
        <v>44</v>
      </c>
      <c r="G1264" s="187" t="s">
        <v>54</v>
      </c>
      <c r="H1264" s="187" t="s">
        <v>2776</v>
      </c>
      <c r="I1264" s="187"/>
      <c r="J1264" s="177" t="s">
        <v>2618</v>
      </c>
      <c r="K1264" s="162" t="s">
        <v>2053</v>
      </c>
      <c r="L1264" s="177" t="s">
        <v>8180</v>
      </c>
      <c r="M1264" s="177" t="s">
        <v>2163</v>
      </c>
      <c r="N1264" s="177" t="s">
        <v>3041</v>
      </c>
      <c r="O1264" s="162" t="s">
        <v>2821</v>
      </c>
      <c r="P1264" s="177"/>
      <c r="Q1264" s="177" t="s">
        <v>7427</v>
      </c>
      <c r="R1264" s="177"/>
      <c r="S1264" s="162" t="s">
        <v>153</v>
      </c>
      <c r="T1264" s="188" t="s">
        <v>8433</v>
      </c>
      <c r="U1264" s="162" t="s">
        <v>8434</v>
      </c>
      <c r="V1264" s="162" t="s">
        <v>8438</v>
      </c>
      <c r="W1264" s="147" t="s">
        <v>153</v>
      </c>
      <c r="X1264" s="206" t="s">
        <v>54</v>
      </c>
    </row>
    <row r="1265" spans="1:26" s="147" customFormat="1" x14ac:dyDescent="0.35">
      <c r="A1265" s="147" t="s">
        <v>8991</v>
      </c>
      <c r="B1265" s="147" t="s">
        <v>8824</v>
      </c>
      <c r="C1265" s="185">
        <v>1</v>
      </c>
      <c r="D1265" s="185">
        <v>0</v>
      </c>
      <c r="E1265" s="161"/>
      <c r="F1265" s="161"/>
      <c r="G1265" s="161"/>
      <c r="H1265" s="161"/>
      <c r="I1265" s="161"/>
      <c r="J1265" s="163" t="s">
        <v>9091</v>
      </c>
      <c r="K1265" s="177" t="s">
        <v>9098</v>
      </c>
      <c r="L1265" s="162" t="s">
        <v>2120</v>
      </c>
      <c r="M1265" s="163" t="s">
        <v>7625</v>
      </c>
      <c r="N1265" s="163" t="s">
        <v>8983</v>
      </c>
      <c r="O1265" s="163" t="s">
        <v>9096</v>
      </c>
      <c r="P1265" s="163" t="s">
        <v>2301</v>
      </c>
      <c r="Q1265" s="177" t="s">
        <v>7427</v>
      </c>
      <c r="R1265" s="177"/>
      <c r="S1265" s="163" t="s">
        <v>7407</v>
      </c>
      <c r="T1265" s="178" t="s">
        <v>8433</v>
      </c>
      <c r="U1265" s="177" t="s">
        <v>8435</v>
      </c>
      <c r="V1265" s="177" t="s">
        <v>8438</v>
      </c>
      <c r="W1265" s="147" t="s">
        <v>100</v>
      </c>
      <c r="X1265" s="206" t="s">
        <v>54</v>
      </c>
    </row>
    <row r="1266" spans="1:26" x14ac:dyDescent="0.35">
      <c r="A1266" s="147" t="s">
        <v>8991</v>
      </c>
      <c r="B1266" s="147" t="s">
        <v>8824</v>
      </c>
      <c r="C1266" s="185">
        <v>2</v>
      </c>
      <c r="D1266" s="185">
        <v>1191</v>
      </c>
      <c r="E1266" s="161" t="s">
        <v>8530</v>
      </c>
      <c r="F1266" s="161" t="s">
        <v>44</v>
      </c>
      <c r="G1266" s="161" t="s">
        <v>80</v>
      </c>
      <c r="H1266" s="161" t="s">
        <v>88</v>
      </c>
      <c r="I1266" s="161" t="s">
        <v>8562</v>
      </c>
      <c r="J1266" s="158" t="s">
        <v>4521</v>
      </c>
      <c r="K1266" s="177" t="s">
        <v>1887</v>
      </c>
      <c r="L1266" s="147"/>
      <c r="M1266" s="147"/>
      <c r="N1266" s="162" t="s">
        <v>5887</v>
      </c>
      <c r="O1266" s="162" t="s">
        <v>2832</v>
      </c>
      <c r="P1266" s="147"/>
      <c r="Q1266" s="177" t="s">
        <v>7427</v>
      </c>
      <c r="R1266" s="177"/>
      <c r="S1266" s="147" t="s">
        <v>7406</v>
      </c>
      <c r="T1266" s="185" t="s">
        <v>8433</v>
      </c>
      <c r="U1266" s="147" t="s">
        <v>8434</v>
      </c>
      <c r="V1266" s="147" t="s">
        <v>8438</v>
      </c>
      <c r="W1266" s="147" t="s">
        <v>156</v>
      </c>
      <c r="X1266" s="206" t="s">
        <v>80</v>
      </c>
      <c r="Y1266" s="147"/>
      <c r="Z1266" s="147"/>
    </row>
    <row r="1267" spans="1:26" x14ac:dyDescent="0.35">
      <c r="A1267" s="147" t="s">
        <v>8991</v>
      </c>
      <c r="B1267" s="147" t="s">
        <v>8824</v>
      </c>
      <c r="C1267" s="185">
        <v>3</v>
      </c>
      <c r="D1267" s="185">
        <v>1192</v>
      </c>
      <c r="E1267" s="161" t="s">
        <v>8530</v>
      </c>
      <c r="F1267" s="161" t="s">
        <v>44</v>
      </c>
      <c r="G1267" s="161" t="s">
        <v>80</v>
      </c>
      <c r="H1267" s="161" t="s">
        <v>88</v>
      </c>
      <c r="I1267" s="161" t="s">
        <v>8562</v>
      </c>
      <c r="J1267" s="158" t="s">
        <v>4522</v>
      </c>
      <c r="K1267" s="177" t="s">
        <v>1888</v>
      </c>
      <c r="L1267" s="147"/>
      <c r="M1267" s="147"/>
      <c r="N1267" s="162" t="s">
        <v>5888</v>
      </c>
      <c r="O1267" s="162" t="s">
        <v>2833</v>
      </c>
      <c r="P1267" s="147"/>
      <c r="Q1267" s="177" t="s">
        <v>7427</v>
      </c>
      <c r="R1267" s="177"/>
      <c r="S1267" s="147" t="s">
        <v>7406</v>
      </c>
      <c r="T1267" s="185" t="s">
        <v>8433</v>
      </c>
      <c r="U1267" s="147" t="s">
        <v>8434</v>
      </c>
      <c r="V1267" s="147" t="s">
        <v>8438</v>
      </c>
      <c r="W1267" s="147" t="s">
        <v>156</v>
      </c>
      <c r="X1267" s="206" t="s">
        <v>80</v>
      </c>
      <c r="Y1267" s="147"/>
      <c r="Z1267" s="147"/>
    </row>
    <row r="1268" spans="1:26" x14ac:dyDescent="0.35">
      <c r="A1268" t="s">
        <v>8991</v>
      </c>
      <c r="B1268" t="s">
        <v>8824</v>
      </c>
      <c r="C1268" s="9">
        <v>4</v>
      </c>
      <c r="D1268" s="9">
        <v>927</v>
      </c>
      <c r="E1268" s="12" t="s">
        <v>8522</v>
      </c>
      <c r="F1268" s="12" t="s">
        <v>44</v>
      </c>
      <c r="G1268" s="12" t="s">
        <v>80</v>
      </c>
      <c r="H1268" s="12" t="s">
        <v>88</v>
      </c>
      <c r="I1268" s="12"/>
      <c r="J1268" t="s">
        <v>267</v>
      </c>
      <c r="K1268" s="155" t="s">
        <v>9078</v>
      </c>
      <c r="N1268" s="155" t="s">
        <v>480</v>
      </c>
      <c r="O1268" s="155" t="s">
        <v>481</v>
      </c>
      <c r="Q1268" s="20" t="s">
        <v>7427</v>
      </c>
      <c r="R1268" s="20"/>
      <c r="S1268" t="s">
        <v>153</v>
      </c>
      <c r="T1268" s="9" t="s">
        <v>8433</v>
      </c>
      <c r="U1268" t="s">
        <v>8435</v>
      </c>
      <c r="V1268" t="s">
        <v>8438</v>
      </c>
      <c r="W1268" t="s">
        <v>153</v>
      </c>
      <c r="X1268" s="198" t="s">
        <v>80</v>
      </c>
    </row>
    <row r="1269" spans="1:26" s="147" customFormat="1" x14ac:dyDescent="0.35">
      <c r="A1269" s="147" t="s">
        <v>8991</v>
      </c>
      <c r="B1269" s="147" t="s">
        <v>8824</v>
      </c>
      <c r="C1269" s="185">
        <v>6</v>
      </c>
      <c r="D1269" s="185">
        <v>613</v>
      </c>
      <c r="E1269" s="147" t="str">
        <f>F1269&amp;"."&amp;G1269&amp;"."&amp;H1269&amp;"."&amp;I1269&amp;"."&amp;J1269</f>
        <v>SOIL.SOIL_PROFILES.SOIL_PROFILE.SOIL_PROFILE_LAYERS.soil_layer_comment</v>
      </c>
      <c r="F1269" s="147" t="s">
        <v>68</v>
      </c>
      <c r="G1269" s="147" t="s">
        <v>69</v>
      </c>
      <c r="H1269" s="147" t="s">
        <v>71</v>
      </c>
      <c r="I1269" s="147" t="s">
        <v>72</v>
      </c>
      <c r="J1269" s="147" t="s">
        <v>8660</v>
      </c>
      <c r="K1269" s="147" t="s">
        <v>1893</v>
      </c>
      <c r="L1269" s="147">
        <v>99</v>
      </c>
      <c r="M1269" s="147" t="s">
        <v>6</v>
      </c>
      <c r="N1269" s="147" t="s">
        <v>8661</v>
      </c>
      <c r="O1269" s="147" t="s">
        <v>8662</v>
      </c>
      <c r="S1269" s="147" t="s">
        <v>91</v>
      </c>
      <c r="T1269" s="185" t="s">
        <v>6</v>
      </c>
      <c r="U1269" s="147" t="s">
        <v>6</v>
      </c>
      <c r="V1269" s="147" t="s">
        <v>6</v>
      </c>
      <c r="W1269" s="147" t="s">
        <v>91</v>
      </c>
      <c r="X1269" s="206"/>
    </row>
    <row r="1270" spans="1:26" x14ac:dyDescent="0.35">
      <c r="A1270" s="189" t="s">
        <v>8991</v>
      </c>
      <c r="B1270" s="189" t="s">
        <v>8824</v>
      </c>
      <c r="C1270" s="185">
        <v>11</v>
      </c>
      <c r="D1270" s="9">
        <v>206</v>
      </c>
      <c r="E1270" s="171" t="s">
        <v>8498</v>
      </c>
      <c r="F1270" s="171" t="s">
        <v>44</v>
      </c>
      <c r="G1270" s="171" t="s">
        <v>54</v>
      </c>
      <c r="H1270" s="171" t="s">
        <v>2776</v>
      </c>
      <c r="I1270" s="171" t="s">
        <v>2780</v>
      </c>
      <c r="J1270" s="20" t="s">
        <v>2634</v>
      </c>
      <c r="K1270" s="20" t="s">
        <v>3326</v>
      </c>
      <c r="L1270" s="20" t="s">
        <v>8206</v>
      </c>
      <c r="M1270" s="172" t="s">
        <v>7785</v>
      </c>
      <c r="N1270" s="20" t="s">
        <v>3059</v>
      </c>
      <c r="O1270" s="155" t="s">
        <v>2837</v>
      </c>
      <c r="P1270" s="20"/>
      <c r="Q1270" s="20" t="s">
        <v>7427</v>
      </c>
      <c r="R1270" s="20"/>
      <c r="S1270" s="155" t="s">
        <v>7406</v>
      </c>
      <c r="T1270" s="170">
        <v>0</v>
      </c>
      <c r="U1270" s="155" t="s">
        <v>8434</v>
      </c>
      <c r="V1270" s="155" t="s">
        <v>8439</v>
      </c>
      <c r="W1270" t="s">
        <v>195</v>
      </c>
      <c r="X1270" s="198" t="s">
        <v>54</v>
      </c>
    </row>
    <row r="1271" spans="1:26" x14ac:dyDescent="0.35">
      <c r="A1271" s="189" t="s">
        <v>8991</v>
      </c>
      <c r="B1271" s="189" t="s">
        <v>8824</v>
      </c>
      <c r="C1271" s="185">
        <v>12</v>
      </c>
      <c r="D1271" s="9">
        <v>209</v>
      </c>
      <c r="E1271" s="171" t="s">
        <v>8498</v>
      </c>
      <c r="F1271" s="171" t="s">
        <v>44</v>
      </c>
      <c r="G1271" s="171" t="s">
        <v>54</v>
      </c>
      <c r="H1271" s="171" t="s">
        <v>2776</v>
      </c>
      <c r="I1271" s="171" t="s">
        <v>2780</v>
      </c>
      <c r="J1271" s="20" t="s">
        <v>2637</v>
      </c>
      <c r="K1271" s="20" t="s">
        <v>3346</v>
      </c>
      <c r="L1271" s="20" t="s">
        <v>8196</v>
      </c>
      <c r="M1271" s="172" t="s">
        <v>7786</v>
      </c>
      <c r="N1271" s="20" t="s">
        <v>3062</v>
      </c>
      <c r="O1271" s="155" t="s">
        <v>2840</v>
      </c>
      <c r="P1271" s="20"/>
      <c r="Q1271" s="20" t="s">
        <v>7427</v>
      </c>
      <c r="R1271" s="20"/>
      <c r="S1271" s="155" t="s">
        <v>7406</v>
      </c>
      <c r="T1271" s="170">
        <v>0</v>
      </c>
      <c r="U1271" s="155" t="s">
        <v>8434</v>
      </c>
      <c r="V1271" s="155" t="s">
        <v>8439</v>
      </c>
      <c r="W1271" t="s">
        <v>2984</v>
      </c>
      <c r="X1271" s="198" t="s">
        <v>54</v>
      </c>
    </row>
    <row r="1272" spans="1:26" x14ac:dyDescent="0.35">
      <c r="A1272" s="189" t="s">
        <v>8991</v>
      </c>
      <c r="B1272" s="189" t="s">
        <v>8824</v>
      </c>
      <c r="C1272" s="185">
        <v>13</v>
      </c>
      <c r="D1272" s="9">
        <v>210</v>
      </c>
      <c r="E1272" s="171" t="s">
        <v>8498</v>
      </c>
      <c r="F1272" s="171" t="s">
        <v>44</v>
      </c>
      <c r="G1272" s="171" t="s">
        <v>54</v>
      </c>
      <c r="H1272" s="171" t="s">
        <v>2776</v>
      </c>
      <c r="I1272" s="171" t="s">
        <v>2780</v>
      </c>
      <c r="J1272" s="20" t="s">
        <v>2638</v>
      </c>
      <c r="K1272" s="20" t="s">
        <v>3351</v>
      </c>
      <c r="L1272" s="20" t="s">
        <v>8200</v>
      </c>
      <c r="M1272" s="172" t="s">
        <v>7787</v>
      </c>
      <c r="N1272" s="20" t="s">
        <v>3063</v>
      </c>
      <c r="O1272" s="155" t="s">
        <v>2841</v>
      </c>
      <c r="P1272" s="20"/>
      <c r="Q1272" s="20" t="s">
        <v>7427</v>
      </c>
      <c r="R1272" s="20"/>
      <c r="S1272" s="155" t="s">
        <v>7406</v>
      </c>
      <c r="T1272" s="170">
        <v>0</v>
      </c>
      <c r="U1272" s="155" t="s">
        <v>8434</v>
      </c>
      <c r="V1272" s="155" t="s">
        <v>8439</v>
      </c>
      <c r="W1272" t="s">
        <v>2985</v>
      </c>
      <c r="X1272" s="198" t="s">
        <v>54</v>
      </c>
    </row>
    <row r="1273" spans="1:26" x14ac:dyDescent="0.35">
      <c r="A1273" s="190" t="s">
        <v>8991</v>
      </c>
      <c r="B1273" s="190" t="s">
        <v>8824</v>
      </c>
      <c r="C1273" s="185">
        <v>8</v>
      </c>
      <c r="D1273" s="9">
        <v>251</v>
      </c>
      <c r="E1273" s="12" t="s">
        <v>8486</v>
      </c>
      <c r="F1273" s="12" t="s">
        <v>44</v>
      </c>
      <c r="G1273" s="12" t="s">
        <v>54</v>
      </c>
      <c r="H1273" s="12" t="s">
        <v>57</v>
      </c>
      <c r="I1273" s="12" t="s">
        <v>59</v>
      </c>
      <c r="J1273" s="20" t="s">
        <v>2665</v>
      </c>
      <c r="K1273" s="155" t="s">
        <v>7693</v>
      </c>
      <c r="L1273" s="20" t="s">
        <v>8430</v>
      </c>
      <c r="M1273" s="172" t="s">
        <v>7694</v>
      </c>
      <c r="N1273" s="20" t="s">
        <v>3091</v>
      </c>
      <c r="O1273" s="155" t="s">
        <v>2869</v>
      </c>
      <c r="P1273" s="20"/>
      <c r="Q1273" s="20" t="s">
        <v>7427</v>
      </c>
      <c r="R1273" s="20"/>
      <c r="S1273" s="155" t="s">
        <v>7406</v>
      </c>
      <c r="T1273" s="170">
        <v>0</v>
      </c>
      <c r="U1273" s="155" t="s">
        <v>8434</v>
      </c>
      <c r="V1273" s="155" t="s">
        <v>8439</v>
      </c>
      <c r="W1273" t="s">
        <v>2988</v>
      </c>
      <c r="X1273" s="198" t="s">
        <v>54</v>
      </c>
    </row>
    <row r="1274" spans="1:26" x14ac:dyDescent="0.35">
      <c r="A1274" s="190" t="s">
        <v>8991</v>
      </c>
      <c r="B1274" s="190" t="s">
        <v>8824</v>
      </c>
      <c r="C1274" s="185">
        <v>10</v>
      </c>
      <c r="D1274" s="9">
        <v>252</v>
      </c>
      <c r="E1274" s="12" t="s">
        <v>8486</v>
      </c>
      <c r="F1274" s="12" t="s">
        <v>44</v>
      </c>
      <c r="G1274" s="12" t="s">
        <v>54</v>
      </c>
      <c r="H1274" s="12" t="s">
        <v>57</v>
      </c>
      <c r="I1274" s="12" t="s">
        <v>59</v>
      </c>
      <c r="J1274" s="20" t="s">
        <v>2666</v>
      </c>
      <c r="K1274" s="155" t="s">
        <v>7696</v>
      </c>
      <c r="L1274" s="20" t="s">
        <v>8429</v>
      </c>
      <c r="M1274" s="172" t="s">
        <v>7698</v>
      </c>
      <c r="N1274" s="20" t="s">
        <v>3092</v>
      </c>
      <c r="O1274" s="155" t="s">
        <v>2870</v>
      </c>
      <c r="P1274" s="20"/>
      <c r="Q1274" s="20" t="s">
        <v>7427</v>
      </c>
      <c r="R1274" s="20"/>
      <c r="S1274" s="155" t="s">
        <v>7406</v>
      </c>
      <c r="T1274" s="170">
        <v>0</v>
      </c>
      <c r="U1274" s="155" t="s">
        <v>8434</v>
      </c>
      <c r="V1274" s="155" t="s">
        <v>8439</v>
      </c>
      <c r="W1274" t="s">
        <v>2988</v>
      </c>
      <c r="X1274" s="198" t="s">
        <v>54</v>
      </c>
    </row>
    <row r="1275" spans="1:26" x14ac:dyDescent="0.35">
      <c r="A1275" s="190" t="s">
        <v>8991</v>
      </c>
      <c r="B1275" s="190" t="s">
        <v>8824</v>
      </c>
      <c r="C1275" s="185">
        <v>9</v>
      </c>
      <c r="D1275" s="9">
        <v>253</v>
      </c>
      <c r="E1275" s="12" t="s">
        <v>8486</v>
      </c>
      <c r="F1275" s="12" t="s">
        <v>44</v>
      </c>
      <c r="G1275" s="12" t="s">
        <v>54</v>
      </c>
      <c r="H1275" s="12" t="s">
        <v>57</v>
      </c>
      <c r="I1275" s="12" t="s">
        <v>59</v>
      </c>
      <c r="J1275" s="20" t="s">
        <v>2667</v>
      </c>
      <c r="K1275" s="155" t="s">
        <v>7692</v>
      </c>
      <c r="L1275" s="20" t="s">
        <v>8041</v>
      </c>
      <c r="M1275" s="172" t="s">
        <v>7695</v>
      </c>
      <c r="N1275" s="20" t="s">
        <v>3093</v>
      </c>
      <c r="O1275" s="155" t="s">
        <v>2871</v>
      </c>
      <c r="P1275" s="20"/>
      <c r="Q1275" s="20" t="s">
        <v>7427</v>
      </c>
      <c r="R1275" s="20"/>
      <c r="S1275" s="155" t="s">
        <v>7406</v>
      </c>
      <c r="T1275" s="170">
        <v>0</v>
      </c>
      <c r="U1275" s="155" t="s">
        <v>8434</v>
      </c>
      <c r="V1275" s="155" t="s">
        <v>8439</v>
      </c>
      <c r="W1275" t="s">
        <v>158</v>
      </c>
      <c r="X1275" s="198" t="s">
        <v>54</v>
      </c>
    </row>
    <row r="1276" spans="1:26" x14ac:dyDescent="0.35">
      <c r="A1276" s="190" t="s">
        <v>8991</v>
      </c>
      <c r="B1276" s="190" t="s">
        <v>8824</v>
      </c>
      <c r="C1276" s="185">
        <v>11</v>
      </c>
      <c r="D1276" s="9">
        <v>254</v>
      </c>
      <c r="E1276" s="12" t="s">
        <v>8486</v>
      </c>
      <c r="F1276" s="12" t="s">
        <v>44</v>
      </c>
      <c r="G1276" s="12" t="s">
        <v>54</v>
      </c>
      <c r="H1276" s="12" t="s">
        <v>57</v>
      </c>
      <c r="I1276" s="12" t="s">
        <v>59</v>
      </c>
      <c r="J1276" s="20" t="s">
        <v>2668</v>
      </c>
      <c r="K1276" s="155" t="s">
        <v>7697</v>
      </c>
      <c r="L1276" s="20" t="s">
        <v>8040</v>
      </c>
      <c r="M1276" s="172" t="s">
        <v>7699</v>
      </c>
      <c r="N1276" s="20" t="s">
        <v>3094</v>
      </c>
      <c r="O1276" s="155" t="s">
        <v>2872</v>
      </c>
      <c r="P1276" s="20"/>
      <c r="Q1276" s="20" t="s">
        <v>7427</v>
      </c>
      <c r="R1276" s="20"/>
      <c r="S1276" s="155" t="s">
        <v>7406</v>
      </c>
      <c r="T1276" s="170">
        <v>0</v>
      </c>
      <c r="U1276" s="155" t="s">
        <v>8434</v>
      </c>
      <c r="V1276" s="155" t="s">
        <v>8439</v>
      </c>
      <c r="W1276" t="s">
        <v>158</v>
      </c>
      <c r="X1276" s="198" t="s">
        <v>54</v>
      </c>
    </row>
    <row r="1277" spans="1:26" x14ac:dyDescent="0.35">
      <c r="A1277" s="190" t="s">
        <v>8991</v>
      </c>
      <c r="B1277" s="190" t="s">
        <v>8824</v>
      </c>
      <c r="C1277" s="185">
        <v>7</v>
      </c>
      <c r="D1277" s="9">
        <v>255</v>
      </c>
      <c r="E1277" s="12" t="s">
        <v>8486</v>
      </c>
      <c r="F1277" s="12" t="s">
        <v>44</v>
      </c>
      <c r="G1277" s="12" t="s">
        <v>54</v>
      </c>
      <c r="H1277" s="12" t="s">
        <v>57</v>
      </c>
      <c r="I1277" s="12" t="s">
        <v>59</v>
      </c>
      <c r="J1277" s="153" t="s">
        <v>162</v>
      </c>
      <c r="K1277" s="20" t="s">
        <v>3263</v>
      </c>
      <c r="L1277" s="20" t="s">
        <v>8038</v>
      </c>
      <c r="M1277" s="156" t="s">
        <v>2188</v>
      </c>
      <c r="N1277" s="153" t="s">
        <v>397</v>
      </c>
      <c r="O1277" s="153" t="s">
        <v>398</v>
      </c>
      <c r="P1277" s="156" t="s">
        <v>2348</v>
      </c>
      <c r="Q1277" s="20" t="s">
        <v>7427</v>
      </c>
      <c r="R1277" s="20"/>
      <c r="S1277" s="155" t="s">
        <v>7406</v>
      </c>
      <c r="T1277" s="170">
        <v>0</v>
      </c>
      <c r="U1277" s="155" t="s">
        <v>8434</v>
      </c>
      <c r="V1277" s="155" t="s">
        <v>8439</v>
      </c>
      <c r="W1277" t="s">
        <v>158</v>
      </c>
      <c r="X1277" s="198" t="s">
        <v>54</v>
      </c>
    </row>
    <row r="1278" spans="1:26" x14ac:dyDescent="0.35">
      <c r="A1278" s="190" t="s">
        <v>8991</v>
      </c>
      <c r="B1278" s="190" t="s">
        <v>8824</v>
      </c>
      <c r="C1278" s="185">
        <v>65</v>
      </c>
      <c r="D1278" s="9">
        <v>587</v>
      </c>
      <c r="E1278" s="171" t="s">
        <v>8506</v>
      </c>
      <c r="F1278" s="171" t="s">
        <v>68</v>
      </c>
      <c r="G1278" s="171" t="s">
        <v>69</v>
      </c>
      <c r="H1278" s="171" t="s">
        <v>71</v>
      </c>
      <c r="I1278" s="171" t="s">
        <v>72</v>
      </c>
      <c r="J1278" s="27" t="s">
        <v>3991</v>
      </c>
      <c r="K1278" s="155" t="s">
        <v>7814</v>
      </c>
      <c r="L1278" t="s">
        <v>8291</v>
      </c>
      <c r="M1278" s="96" t="s">
        <v>7867</v>
      </c>
      <c r="N1278" s="155" t="s">
        <v>4833</v>
      </c>
      <c r="O1278" s="155"/>
      <c r="Q1278" s="20" t="s">
        <v>7427</v>
      </c>
      <c r="R1278" s="20"/>
      <c r="S1278" t="s">
        <v>7406</v>
      </c>
      <c r="T1278" s="9">
        <v>0</v>
      </c>
      <c r="U1278" t="s">
        <v>8434</v>
      </c>
      <c r="V1278" t="s">
        <v>8439</v>
      </c>
      <c r="X1278" s="198" t="s">
        <v>68</v>
      </c>
    </row>
    <row r="1279" spans="1:26" x14ac:dyDescent="0.35">
      <c r="A1279" s="190" t="s">
        <v>8991</v>
      </c>
      <c r="B1279" s="190" t="s">
        <v>8824</v>
      </c>
      <c r="C1279" s="185">
        <v>33</v>
      </c>
      <c r="D1279" s="9">
        <v>588</v>
      </c>
      <c r="E1279" s="171" t="s">
        <v>8506</v>
      </c>
      <c r="F1279" s="171" t="s">
        <v>68</v>
      </c>
      <c r="G1279" s="171" t="s">
        <v>69</v>
      </c>
      <c r="H1279" s="171" t="s">
        <v>71</v>
      </c>
      <c r="I1279" s="171" t="s">
        <v>72</v>
      </c>
      <c r="J1279" t="s">
        <v>3992</v>
      </c>
      <c r="K1279" s="155" t="s">
        <v>7797</v>
      </c>
      <c r="L1279" s="155" t="s">
        <v>8267</v>
      </c>
      <c r="M1279" s="96" t="s">
        <v>7844</v>
      </c>
      <c r="N1279" s="155" t="s">
        <v>4834</v>
      </c>
      <c r="O1279" s="155" t="s">
        <v>4835</v>
      </c>
      <c r="Q1279" s="20" t="s">
        <v>7427</v>
      </c>
      <c r="R1279" s="20"/>
      <c r="S1279" s="155" t="s">
        <v>7406</v>
      </c>
      <c r="T1279" s="170">
        <v>1</v>
      </c>
      <c r="U1279" s="155" t="s">
        <v>8434</v>
      </c>
      <c r="V1279" s="155" t="s">
        <v>8439</v>
      </c>
      <c r="W1279" t="s">
        <v>195</v>
      </c>
      <c r="X1279" s="198" t="s">
        <v>68</v>
      </c>
    </row>
    <row r="1280" spans="1:26" x14ac:dyDescent="0.35">
      <c r="A1280" s="190" t="s">
        <v>8991</v>
      </c>
      <c r="B1280" s="190" t="s">
        <v>8824</v>
      </c>
      <c r="C1280" s="185">
        <v>42</v>
      </c>
      <c r="D1280" s="9">
        <v>594</v>
      </c>
      <c r="E1280" s="171" t="s">
        <v>8506</v>
      </c>
      <c r="F1280" s="171" t="s">
        <v>68</v>
      </c>
      <c r="G1280" s="171" t="s">
        <v>69</v>
      </c>
      <c r="H1280" s="171" t="s">
        <v>71</v>
      </c>
      <c r="I1280" s="171" t="s">
        <v>72</v>
      </c>
      <c r="J1280" t="s">
        <v>3997</v>
      </c>
      <c r="K1280" s="155" t="s">
        <v>7798</v>
      </c>
      <c r="L1280" t="s">
        <v>8272</v>
      </c>
      <c r="M1280" s="96" t="s">
        <v>7849</v>
      </c>
      <c r="N1280" s="155" t="s">
        <v>4845</v>
      </c>
      <c r="O1280" s="155" t="s">
        <v>4846</v>
      </c>
      <c r="Q1280" s="20" t="s">
        <v>7427</v>
      </c>
      <c r="R1280" s="20"/>
      <c r="S1280" s="155" t="s">
        <v>7406</v>
      </c>
      <c r="T1280" s="170">
        <v>0</v>
      </c>
      <c r="U1280" s="155" t="s">
        <v>8434</v>
      </c>
      <c r="V1280" s="155" t="s">
        <v>8439</v>
      </c>
      <c r="W1280" t="s">
        <v>6288</v>
      </c>
      <c r="X1280" s="198" t="s">
        <v>68</v>
      </c>
    </row>
    <row r="1281" spans="1:24" x14ac:dyDescent="0.35">
      <c r="A1281" s="190" t="s">
        <v>8991</v>
      </c>
      <c r="B1281" s="190" t="s">
        <v>8824</v>
      </c>
      <c r="C1281" s="185">
        <v>43</v>
      </c>
      <c r="D1281" s="9">
        <v>595</v>
      </c>
      <c r="E1281" s="171" t="s">
        <v>8506</v>
      </c>
      <c r="F1281" s="171" t="s">
        <v>68</v>
      </c>
      <c r="G1281" s="171" t="s">
        <v>69</v>
      </c>
      <c r="H1281" s="171" t="s">
        <v>71</v>
      </c>
      <c r="I1281" s="171" t="s">
        <v>72</v>
      </c>
      <c r="J1281" t="s">
        <v>3998</v>
      </c>
      <c r="K1281" s="155" t="s">
        <v>7799</v>
      </c>
      <c r="L1281" t="s">
        <v>8273</v>
      </c>
      <c r="M1281" s="96" t="s">
        <v>7850</v>
      </c>
      <c r="N1281" s="155" t="s">
        <v>4847</v>
      </c>
      <c r="O1281" s="155" t="s">
        <v>4848</v>
      </c>
      <c r="Q1281" s="20" t="s">
        <v>7427</v>
      </c>
      <c r="R1281" s="20"/>
      <c r="S1281" s="155" t="s">
        <v>7406</v>
      </c>
      <c r="T1281" s="170">
        <v>0</v>
      </c>
      <c r="U1281" s="155" t="s">
        <v>8434</v>
      </c>
      <c r="V1281" s="155" t="s">
        <v>8439</v>
      </c>
      <c r="W1281" t="s">
        <v>6288</v>
      </c>
      <c r="X1281" s="198" t="s">
        <v>68</v>
      </c>
    </row>
    <row r="1282" spans="1:24" x14ac:dyDescent="0.35">
      <c r="A1282" s="190" t="s">
        <v>8991</v>
      </c>
      <c r="B1282" s="190" t="s">
        <v>8824</v>
      </c>
      <c r="C1282" s="185">
        <v>44</v>
      </c>
      <c r="D1282" s="9">
        <v>596</v>
      </c>
      <c r="E1282" s="171" t="s">
        <v>8506</v>
      </c>
      <c r="F1282" s="171" t="s">
        <v>68</v>
      </c>
      <c r="G1282" s="171" t="s">
        <v>69</v>
      </c>
      <c r="H1282" s="171" t="s">
        <v>71</v>
      </c>
      <c r="I1282" s="171" t="s">
        <v>72</v>
      </c>
      <c r="J1282" t="s">
        <v>2637</v>
      </c>
      <c r="K1282" s="155" t="s">
        <v>7800</v>
      </c>
      <c r="L1282" t="s">
        <v>8274</v>
      </c>
      <c r="M1282" s="96" t="s">
        <v>7851</v>
      </c>
      <c r="N1282" s="155" t="s">
        <v>4849</v>
      </c>
      <c r="O1282" s="155" t="s">
        <v>2840</v>
      </c>
      <c r="Q1282" s="20" t="s">
        <v>7427</v>
      </c>
      <c r="R1282" s="20"/>
      <c r="S1282" s="155" t="s">
        <v>7406</v>
      </c>
      <c r="T1282" s="170">
        <v>0</v>
      </c>
      <c r="U1282" s="155" t="s">
        <v>8434</v>
      </c>
      <c r="V1282" s="155" t="s">
        <v>8439</v>
      </c>
      <c r="W1282" t="s">
        <v>2984</v>
      </c>
      <c r="X1282" s="198" t="s">
        <v>68</v>
      </c>
    </row>
    <row r="1283" spans="1:24" x14ac:dyDescent="0.35">
      <c r="A1283" s="190" t="s">
        <v>8991</v>
      </c>
      <c r="B1283" s="190" t="s">
        <v>8824</v>
      </c>
      <c r="C1283" s="185">
        <v>45</v>
      </c>
      <c r="D1283" s="9">
        <v>597</v>
      </c>
      <c r="E1283" s="171" t="s">
        <v>8506</v>
      </c>
      <c r="F1283" s="171" t="s">
        <v>68</v>
      </c>
      <c r="G1283" s="171" t="s">
        <v>69</v>
      </c>
      <c r="H1283" s="171" t="s">
        <v>71</v>
      </c>
      <c r="I1283" s="171" t="s">
        <v>72</v>
      </c>
      <c r="J1283" t="s">
        <v>3999</v>
      </c>
      <c r="K1283" s="155" t="s">
        <v>7801</v>
      </c>
      <c r="L1283" t="s">
        <v>8275</v>
      </c>
      <c r="M1283" s="96" t="s">
        <v>7852</v>
      </c>
      <c r="N1283" s="155" t="s">
        <v>4850</v>
      </c>
      <c r="O1283" s="155" t="s">
        <v>4851</v>
      </c>
      <c r="Q1283" s="20" t="s">
        <v>7427</v>
      </c>
      <c r="R1283" s="20"/>
      <c r="S1283" s="155" t="s">
        <v>7406</v>
      </c>
      <c r="T1283" s="170">
        <v>0</v>
      </c>
      <c r="U1283" s="155" t="s">
        <v>8434</v>
      </c>
      <c r="V1283" s="155" t="s">
        <v>8439</v>
      </c>
      <c r="W1283" t="s">
        <v>2984</v>
      </c>
      <c r="X1283" s="198" t="s">
        <v>68</v>
      </c>
    </row>
    <row r="1284" spans="1:24" x14ac:dyDescent="0.35">
      <c r="A1284" s="190" t="s">
        <v>8991</v>
      </c>
      <c r="B1284" s="190" t="s">
        <v>8824</v>
      </c>
      <c r="C1284" s="185">
        <v>46</v>
      </c>
      <c r="D1284" s="9">
        <v>598</v>
      </c>
      <c r="E1284" s="171" t="s">
        <v>8506</v>
      </c>
      <c r="F1284" s="171" t="s">
        <v>68</v>
      </c>
      <c r="G1284" s="171" t="s">
        <v>69</v>
      </c>
      <c r="H1284" s="171" t="s">
        <v>71</v>
      </c>
      <c r="I1284" s="171" t="s">
        <v>72</v>
      </c>
      <c r="J1284" t="s">
        <v>4000</v>
      </c>
      <c r="K1284" s="155" t="s">
        <v>7802</v>
      </c>
      <c r="L1284" t="s">
        <v>8276</v>
      </c>
      <c r="M1284" s="96" t="s">
        <v>7853</v>
      </c>
      <c r="N1284" s="155" t="s">
        <v>4852</v>
      </c>
      <c r="O1284" s="155" t="s">
        <v>4853</v>
      </c>
      <c r="Q1284" s="20" t="s">
        <v>7427</v>
      </c>
      <c r="R1284" s="20"/>
      <c r="S1284" s="155" t="s">
        <v>7406</v>
      </c>
      <c r="T1284" s="170">
        <v>0</v>
      </c>
      <c r="U1284" s="155" t="s">
        <v>8434</v>
      </c>
      <c r="V1284" s="155" t="s">
        <v>8439</v>
      </c>
      <c r="W1284" t="s">
        <v>2984</v>
      </c>
      <c r="X1284" s="198" t="s">
        <v>68</v>
      </c>
    </row>
    <row r="1285" spans="1:24" x14ac:dyDescent="0.35">
      <c r="A1285" s="190" t="s">
        <v>8991</v>
      </c>
      <c r="B1285" s="190" t="s">
        <v>8824</v>
      </c>
      <c r="C1285" s="185">
        <v>47</v>
      </c>
      <c r="D1285" s="9">
        <v>599</v>
      </c>
      <c r="E1285" s="171" t="s">
        <v>8506</v>
      </c>
      <c r="F1285" s="171" t="s">
        <v>68</v>
      </c>
      <c r="G1285" s="171" t="s">
        <v>69</v>
      </c>
      <c r="H1285" s="171" t="s">
        <v>71</v>
      </c>
      <c r="I1285" s="171" t="s">
        <v>72</v>
      </c>
      <c r="J1285" t="s">
        <v>4001</v>
      </c>
      <c r="K1285" s="155" t="s">
        <v>7803</v>
      </c>
      <c r="L1285" t="s">
        <v>8277</v>
      </c>
      <c r="M1285" s="96" t="s">
        <v>7854</v>
      </c>
      <c r="N1285" s="155" t="s">
        <v>4854</v>
      </c>
      <c r="O1285" s="155" t="s">
        <v>4855</v>
      </c>
      <c r="Q1285" s="20" t="s">
        <v>7427</v>
      </c>
      <c r="R1285" s="20"/>
      <c r="S1285" s="155" t="s">
        <v>7406</v>
      </c>
      <c r="T1285" s="170">
        <v>0</v>
      </c>
      <c r="U1285" s="155" t="s">
        <v>8434</v>
      </c>
      <c r="V1285" s="155" t="s">
        <v>8439</v>
      </c>
      <c r="W1285" t="s">
        <v>6289</v>
      </c>
      <c r="X1285" s="198" t="s">
        <v>68</v>
      </c>
    </row>
    <row r="1286" spans="1:24" x14ac:dyDescent="0.35">
      <c r="A1286" s="190" t="s">
        <v>8991</v>
      </c>
      <c r="B1286" s="190" t="s">
        <v>8824</v>
      </c>
      <c r="C1286" s="185">
        <v>48</v>
      </c>
      <c r="D1286" s="9">
        <v>600</v>
      </c>
      <c r="E1286" s="171" t="s">
        <v>8506</v>
      </c>
      <c r="F1286" s="171" t="s">
        <v>68</v>
      </c>
      <c r="G1286" s="171" t="s">
        <v>69</v>
      </c>
      <c r="H1286" s="171" t="s">
        <v>71</v>
      </c>
      <c r="I1286" s="171" t="s">
        <v>72</v>
      </c>
      <c r="J1286" t="s">
        <v>4002</v>
      </c>
      <c r="K1286" t="s">
        <v>7804</v>
      </c>
      <c r="L1286" t="s">
        <v>8278</v>
      </c>
      <c r="M1286" s="96" t="s">
        <v>7855</v>
      </c>
      <c r="N1286" s="155" t="s">
        <v>4856</v>
      </c>
      <c r="O1286" s="155" t="s">
        <v>4857</v>
      </c>
      <c r="Q1286" s="20" t="s">
        <v>7427</v>
      </c>
      <c r="R1286" s="20"/>
      <c r="S1286" s="155" t="s">
        <v>7406</v>
      </c>
      <c r="T1286" s="170">
        <v>0</v>
      </c>
      <c r="U1286" s="155" t="s">
        <v>8434</v>
      </c>
      <c r="V1286" s="155" t="s">
        <v>8439</v>
      </c>
      <c r="W1286" t="s">
        <v>6290</v>
      </c>
      <c r="X1286" s="198" t="s">
        <v>68</v>
      </c>
    </row>
    <row r="1287" spans="1:24" x14ac:dyDescent="0.35">
      <c r="A1287" s="190" t="s">
        <v>8991</v>
      </c>
      <c r="B1287" s="190" t="s">
        <v>8824</v>
      </c>
      <c r="C1287" s="185">
        <v>49</v>
      </c>
      <c r="D1287" s="9">
        <v>601</v>
      </c>
      <c r="E1287" s="171" t="s">
        <v>8506</v>
      </c>
      <c r="F1287" s="171" t="s">
        <v>68</v>
      </c>
      <c r="G1287" s="171" t="s">
        <v>69</v>
      </c>
      <c r="H1287" s="171" t="s">
        <v>71</v>
      </c>
      <c r="I1287" s="171" t="s">
        <v>72</v>
      </c>
      <c r="J1287" t="s">
        <v>2638</v>
      </c>
      <c r="K1287" s="155" t="s">
        <v>7805</v>
      </c>
      <c r="L1287" t="s">
        <v>8279</v>
      </c>
      <c r="M1287" s="96" t="s">
        <v>8232</v>
      </c>
      <c r="N1287" s="155" t="s">
        <v>4858</v>
      </c>
      <c r="O1287" s="155" t="s">
        <v>2841</v>
      </c>
      <c r="Q1287" s="20" t="s">
        <v>7427</v>
      </c>
      <c r="R1287" s="20"/>
      <c r="S1287" s="155" t="s">
        <v>7406</v>
      </c>
      <c r="T1287" s="170">
        <v>0</v>
      </c>
      <c r="U1287" s="155" t="s">
        <v>8434</v>
      </c>
      <c r="V1287" s="155" t="s">
        <v>8439</v>
      </c>
      <c r="W1287" t="s">
        <v>2985</v>
      </c>
      <c r="X1287" s="198" t="s">
        <v>68</v>
      </c>
    </row>
    <row r="1288" spans="1:24" x14ac:dyDescent="0.35">
      <c r="A1288" s="190" t="s">
        <v>8991</v>
      </c>
      <c r="B1288" s="190" t="s">
        <v>8824</v>
      </c>
      <c r="C1288" s="185">
        <v>22</v>
      </c>
      <c r="D1288" s="9">
        <v>1198</v>
      </c>
      <c r="E1288" s="12" t="s">
        <v>8530</v>
      </c>
      <c r="F1288" s="12" t="s">
        <v>44</v>
      </c>
      <c r="G1288" s="12" t="s">
        <v>80</v>
      </c>
      <c r="H1288" s="12" t="s">
        <v>88</v>
      </c>
      <c r="I1288" s="12" t="s">
        <v>8562</v>
      </c>
      <c r="J1288" t="s">
        <v>4526</v>
      </c>
      <c r="K1288" s="155" t="s">
        <v>7278</v>
      </c>
      <c r="N1288" s="155" t="s">
        <v>5895</v>
      </c>
      <c r="O1288" s="155" t="s">
        <v>5896</v>
      </c>
      <c r="Q1288" s="177" t="s">
        <v>7427</v>
      </c>
      <c r="R1288" s="177"/>
      <c r="S1288" s="155" t="s">
        <v>7406</v>
      </c>
      <c r="T1288" s="170">
        <v>0</v>
      </c>
      <c r="U1288" s="155" t="s">
        <v>8434</v>
      </c>
      <c r="V1288" s="155" t="s">
        <v>8439</v>
      </c>
      <c r="W1288" t="s">
        <v>6288</v>
      </c>
      <c r="X1288" s="198" t="s">
        <v>80</v>
      </c>
    </row>
    <row r="1289" spans="1:24" x14ac:dyDescent="0.35">
      <c r="A1289" s="190" t="s">
        <v>8991</v>
      </c>
      <c r="B1289" s="190" t="s">
        <v>8824</v>
      </c>
      <c r="C1289" s="185">
        <v>23</v>
      </c>
      <c r="D1289" s="9">
        <v>1199</v>
      </c>
      <c r="E1289" s="12" t="s">
        <v>8530</v>
      </c>
      <c r="F1289" s="12" t="s">
        <v>44</v>
      </c>
      <c r="G1289" s="12" t="s">
        <v>80</v>
      </c>
      <c r="H1289" s="12" t="s">
        <v>88</v>
      </c>
      <c r="I1289" s="12" t="s">
        <v>8562</v>
      </c>
      <c r="J1289" t="s">
        <v>4527</v>
      </c>
      <c r="K1289" s="155" t="s">
        <v>7279</v>
      </c>
      <c r="N1289" s="155" t="s">
        <v>5897</v>
      </c>
      <c r="O1289" s="155" t="s">
        <v>5898</v>
      </c>
      <c r="Q1289" s="177" t="s">
        <v>7427</v>
      </c>
      <c r="R1289" s="177"/>
      <c r="S1289" s="155" t="s">
        <v>7406</v>
      </c>
      <c r="T1289" s="170">
        <v>0</v>
      </c>
      <c r="U1289" s="155" t="s">
        <v>8434</v>
      </c>
      <c r="V1289" s="155" t="s">
        <v>8439</v>
      </c>
      <c r="W1289" t="s">
        <v>6288</v>
      </c>
      <c r="X1289" s="198" t="s">
        <v>80</v>
      </c>
    </row>
    <row r="1290" spans="1:24" x14ac:dyDescent="0.35">
      <c r="A1290" s="190" t="s">
        <v>8991</v>
      </c>
      <c r="B1290" s="190" t="s">
        <v>8824</v>
      </c>
      <c r="C1290" s="185">
        <v>25</v>
      </c>
      <c r="D1290" s="9">
        <v>1200</v>
      </c>
      <c r="E1290" s="12" t="s">
        <v>8530</v>
      </c>
      <c r="F1290" s="12" t="s">
        <v>44</v>
      </c>
      <c r="G1290" s="12" t="s">
        <v>80</v>
      </c>
      <c r="H1290" s="12" t="s">
        <v>88</v>
      </c>
      <c r="I1290" s="12" t="s">
        <v>8562</v>
      </c>
      <c r="J1290" t="s">
        <v>4528</v>
      </c>
      <c r="K1290" s="155" t="s">
        <v>7283</v>
      </c>
      <c r="N1290" s="155" t="s">
        <v>5899</v>
      </c>
      <c r="O1290" s="155" t="s">
        <v>5900</v>
      </c>
      <c r="Q1290" s="177" t="s">
        <v>7427</v>
      </c>
      <c r="R1290" s="177"/>
      <c r="S1290" s="155" t="s">
        <v>7406</v>
      </c>
      <c r="T1290" s="170">
        <v>0</v>
      </c>
      <c r="U1290" s="155" t="s">
        <v>8434</v>
      </c>
      <c r="V1290" s="155" t="s">
        <v>8439</v>
      </c>
      <c r="W1290" t="s">
        <v>6288</v>
      </c>
      <c r="X1290" s="198" t="s">
        <v>80</v>
      </c>
    </row>
    <row r="1291" spans="1:24" x14ac:dyDescent="0.35">
      <c r="A1291" s="190" t="s">
        <v>8991</v>
      </c>
      <c r="B1291" s="190" t="s">
        <v>8824</v>
      </c>
      <c r="C1291" s="185"/>
      <c r="D1291" s="9">
        <v>1201</v>
      </c>
      <c r="E1291" s="12" t="s">
        <v>8530</v>
      </c>
      <c r="F1291" s="12" t="s">
        <v>44</v>
      </c>
      <c r="G1291" s="12" t="s">
        <v>80</v>
      </c>
      <c r="H1291" s="12" t="s">
        <v>88</v>
      </c>
      <c r="I1291" s="12" t="s">
        <v>8562</v>
      </c>
      <c r="J1291" t="s">
        <v>4529</v>
      </c>
      <c r="K1291" s="155" t="s">
        <v>7315</v>
      </c>
      <c r="N1291" s="155" t="s">
        <v>5901</v>
      </c>
      <c r="O1291" s="155" t="s">
        <v>5902</v>
      </c>
      <c r="Q1291" s="177" t="s">
        <v>7427</v>
      </c>
      <c r="R1291" s="177"/>
      <c r="S1291" s="155" t="s">
        <v>7406</v>
      </c>
      <c r="T1291" s="170">
        <v>0</v>
      </c>
      <c r="U1291" s="155" t="s">
        <v>8434</v>
      </c>
      <c r="V1291" s="155" t="s">
        <v>8439</v>
      </c>
      <c r="W1291" t="s">
        <v>6288</v>
      </c>
      <c r="X1291" s="198" t="s">
        <v>80</v>
      </c>
    </row>
    <row r="1292" spans="1:24" x14ac:dyDescent="0.35">
      <c r="A1292" s="190" t="s">
        <v>8991</v>
      </c>
      <c r="B1292" s="190" t="s">
        <v>8824</v>
      </c>
      <c r="C1292" s="185">
        <v>33</v>
      </c>
      <c r="D1292" s="9">
        <v>1202</v>
      </c>
      <c r="E1292" s="12" t="s">
        <v>8530</v>
      </c>
      <c r="F1292" s="12" t="s">
        <v>44</v>
      </c>
      <c r="G1292" s="12" t="s">
        <v>80</v>
      </c>
      <c r="H1292" s="12" t="s">
        <v>88</v>
      </c>
      <c r="I1292" s="12" t="s">
        <v>8562</v>
      </c>
      <c r="J1292" t="s">
        <v>4530</v>
      </c>
      <c r="K1292" s="155" t="s">
        <v>7295</v>
      </c>
      <c r="N1292" s="155" t="s">
        <v>5903</v>
      </c>
      <c r="O1292" s="165" t="s">
        <v>5904</v>
      </c>
      <c r="Q1292" s="177" t="s">
        <v>7427</v>
      </c>
      <c r="R1292" s="177"/>
      <c r="S1292" s="155" t="s">
        <v>7406</v>
      </c>
      <c r="T1292" s="170">
        <v>0</v>
      </c>
      <c r="U1292" s="155" t="s">
        <v>8434</v>
      </c>
      <c r="V1292" s="155" t="s">
        <v>8439</v>
      </c>
      <c r="W1292" t="s">
        <v>2988</v>
      </c>
      <c r="X1292" s="198" t="s">
        <v>80</v>
      </c>
    </row>
    <row r="1293" spans="1:24" x14ac:dyDescent="0.35">
      <c r="A1293" s="190" t="s">
        <v>8991</v>
      </c>
      <c r="B1293" s="190" t="s">
        <v>8824</v>
      </c>
      <c r="C1293" s="185">
        <v>34</v>
      </c>
      <c r="D1293" s="9">
        <v>1203</v>
      </c>
      <c r="E1293" s="12" t="s">
        <v>8530</v>
      </c>
      <c r="F1293" s="12" t="s">
        <v>44</v>
      </c>
      <c r="G1293" s="12" t="s">
        <v>80</v>
      </c>
      <c r="H1293" s="12" t="s">
        <v>88</v>
      </c>
      <c r="I1293" s="12" t="s">
        <v>8562</v>
      </c>
      <c r="J1293" t="s">
        <v>4531</v>
      </c>
      <c r="K1293" s="155" t="s">
        <v>7294</v>
      </c>
      <c r="N1293" s="155" t="s">
        <v>5905</v>
      </c>
      <c r="O1293" s="165" t="s">
        <v>5906</v>
      </c>
      <c r="Q1293" s="177" t="s">
        <v>7427</v>
      </c>
      <c r="R1293" s="177"/>
      <c r="S1293" s="155" t="s">
        <v>7406</v>
      </c>
      <c r="T1293" s="170">
        <v>0</v>
      </c>
      <c r="U1293" s="155" t="s">
        <v>8434</v>
      </c>
      <c r="V1293" s="155" t="s">
        <v>8439</v>
      </c>
      <c r="W1293" t="s">
        <v>2988</v>
      </c>
      <c r="X1293" s="198" t="s">
        <v>80</v>
      </c>
    </row>
    <row r="1294" spans="1:24" x14ac:dyDescent="0.35">
      <c r="A1294" s="190" t="s">
        <v>8991</v>
      </c>
      <c r="B1294" s="190" t="s">
        <v>8824</v>
      </c>
      <c r="C1294" s="185">
        <v>35</v>
      </c>
      <c r="D1294" s="9">
        <v>1204</v>
      </c>
      <c r="E1294" s="12" t="s">
        <v>8530</v>
      </c>
      <c r="F1294" s="12" t="s">
        <v>44</v>
      </c>
      <c r="G1294" s="12" t="s">
        <v>80</v>
      </c>
      <c r="H1294" s="12" t="s">
        <v>88</v>
      </c>
      <c r="I1294" s="12" t="s">
        <v>8562</v>
      </c>
      <c r="J1294" t="s">
        <v>4532</v>
      </c>
      <c r="K1294" s="155" t="s">
        <v>7293</v>
      </c>
      <c r="N1294" s="155" t="s">
        <v>5907</v>
      </c>
      <c r="O1294" s="165" t="s">
        <v>5908</v>
      </c>
      <c r="Q1294" s="177" t="s">
        <v>7427</v>
      </c>
      <c r="R1294" s="177"/>
      <c r="S1294" s="155" t="s">
        <v>7406</v>
      </c>
      <c r="T1294" s="170">
        <v>0</v>
      </c>
      <c r="U1294" s="155" t="s">
        <v>8434</v>
      </c>
      <c r="V1294" s="155" t="s">
        <v>8439</v>
      </c>
      <c r="W1294" t="s">
        <v>2988</v>
      </c>
      <c r="X1294" s="198" t="s">
        <v>80</v>
      </c>
    </row>
    <row r="1295" spans="1:24" x14ac:dyDescent="0.35">
      <c r="A1295" s="190" t="s">
        <v>8991</v>
      </c>
      <c r="B1295" s="190" t="s">
        <v>8824</v>
      </c>
      <c r="C1295" s="185">
        <v>63</v>
      </c>
      <c r="D1295" s="9">
        <v>1210</v>
      </c>
      <c r="E1295" s="12" t="s">
        <v>8530</v>
      </c>
      <c r="F1295" s="12" t="s">
        <v>44</v>
      </c>
      <c r="G1295" s="12" t="s">
        <v>80</v>
      </c>
      <c r="H1295" s="12" t="s">
        <v>88</v>
      </c>
      <c r="I1295" s="12" t="s">
        <v>8562</v>
      </c>
      <c r="J1295" t="s">
        <v>4538</v>
      </c>
      <c r="K1295" s="155" t="s">
        <v>7301</v>
      </c>
      <c r="N1295" s="155" t="s">
        <v>5919</v>
      </c>
      <c r="O1295" s="155" t="s">
        <v>5920</v>
      </c>
      <c r="Q1295" s="177" t="s">
        <v>7427</v>
      </c>
      <c r="R1295" s="177"/>
      <c r="S1295" s="155" t="s">
        <v>7406</v>
      </c>
      <c r="T1295" s="170">
        <v>0</v>
      </c>
      <c r="U1295" s="155" t="s">
        <v>8434</v>
      </c>
      <c r="V1295" s="155" t="s">
        <v>8439</v>
      </c>
      <c r="W1295" t="s">
        <v>6288</v>
      </c>
      <c r="X1295" s="198" t="s">
        <v>80</v>
      </c>
    </row>
    <row r="1296" spans="1:24" x14ac:dyDescent="0.35">
      <c r="A1296" s="190" t="s">
        <v>8991</v>
      </c>
      <c r="B1296" s="190" t="s">
        <v>8824</v>
      </c>
      <c r="C1296" s="185">
        <v>63</v>
      </c>
      <c r="D1296" s="9">
        <v>1211</v>
      </c>
      <c r="E1296" s="12" t="s">
        <v>8530</v>
      </c>
      <c r="F1296" s="12" t="s">
        <v>44</v>
      </c>
      <c r="G1296" s="12" t="s">
        <v>80</v>
      </c>
      <c r="H1296" s="12" t="s">
        <v>88</v>
      </c>
      <c r="I1296" s="12" t="s">
        <v>8562</v>
      </c>
      <c r="J1296" t="s">
        <v>4539</v>
      </c>
      <c r="K1296" s="155" t="s">
        <v>7302</v>
      </c>
      <c r="N1296" s="155" t="s">
        <v>5921</v>
      </c>
      <c r="O1296" s="155" t="s">
        <v>5922</v>
      </c>
      <c r="Q1296" s="177" t="s">
        <v>7427</v>
      </c>
      <c r="R1296" s="177"/>
      <c r="S1296" s="155" t="s">
        <v>7406</v>
      </c>
      <c r="T1296" s="170">
        <v>0</v>
      </c>
      <c r="U1296" s="155" t="s">
        <v>8434</v>
      </c>
      <c r="V1296" s="155" t="s">
        <v>8439</v>
      </c>
      <c r="W1296" t="s">
        <v>6288</v>
      </c>
      <c r="X1296" s="198" t="s">
        <v>80</v>
      </c>
    </row>
    <row r="1297" spans="1:26" x14ac:dyDescent="0.35">
      <c r="A1297" s="190" t="s">
        <v>8991</v>
      </c>
      <c r="B1297" s="190" t="s">
        <v>8824</v>
      </c>
      <c r="C1297" s="185">
        <v>64</v>
      </c>
      <c r="D1297" s="9">
        <v>1212</v>
      </c>
      <c r="E1297" s="12" t="s">
        <v>8530</v>
      </c>
      <c r="F1297" s="12" t="s">
        <v>44</v>
      </c>
      <c r="G1297" s="12" t="s">
        <v>80</v>
      </c>
      <c r="H1297" s="12" t="s">
        <v>88</v>
      </c>
      <c r="I1297" s="12" t="s">
        <v>8562</v>
      </c>
      <c r="J1297" t="s">
        <v>4540</v>
      </c>
      <c r="K1297" s="155" t="s">
        <v>7303</v>
      </c>
      <c r="N1297" s="155" t="s">
        <v>5923</v>
      </c>
      <c r="O1297" s="155" t="s">
        <v>5924</v>
      </c>
      <c r="Q1297" s="177" t="s">
        <v>7427</v>
      </c>
      <c r="R1297" s="177"/>
      <c r="S1297" s="155" t="s">
        <v>7406</v>
      </c>
      <c r="T1297" s="170">
        <v>0</v>
      </c>
      <c r="U1297" s="155" t="s">
        <v>8434</v>
      </c>
      <c r="V1297" s="155" t="s">
        <v>8439</v>
      </c>
      <c r="W1297" t="s">
        <v>6288</v>
      </c>
      <c r="X1297" s="198" t="s">
        <v>80</v>
      </c>
    </row>
    <row r="1298" spans="1:26" x14ac:dyDescent="0.35">
      <c r="A1298" s="190" t="s">
        <v>8991</v>
      </c>
      <c r="B1298" s="190" t="s">
        <v>8824</v>
      </c>
      <c r="C1298" s="185">
        <v>65</v>
      </c>
      <c r="D1298" s="9">
        <v>1213</v>
      </c>
      <c r="E1298" s="12" t="s">
        <v>8530</v>
      </c>
      <c r="F1298" s="12" t="s">
        <v>44</v>
      </c>
      <c r="G1298" s="12" t="s">
        <v>80</v>
      </c>
      <c r="H1298" s="12" t="s">
        <v>88</v>
      </c>
      <c r="I1298" s="12" t="s">
        <v>8562</v>
      </c>
      <c r="J1298" t="s">
        <v>4541</v>
      </c>
      <c r="K1298" s="155" t="s">
        <v>7304</v>
      </c>
      <c r="N1298" s="155" t="s">
        <v>5925</v>
      </c>
      <c r="O1298" s="155" t="s">
        <v>5926</v>
      </c>
      <c r="Q1298" s="177" t="s">
        <v>7427</v>
      </c>
      <c r="R1298" s="177"/>
      <c r="S1298" s="155" t="s">
        <v>7406</v>
      </c>
      <c r="T1298" s="170">
        <v>0</v>
      </c>
      <c r="U1298" s="155" t="s">
        <v>8434</v>
      </c>
      <c r="V1298" s="155" t="s">
        <v>8439</v>
      </c>
      <c r="W1298" t="s">
        <v>6288</v>
      </c>
      <c r="X1298" s="198" t="s">
        <v>80</v>
      </c>
    </row>
    <row r="1299" spans="1:26" x14ac:dyDescent="0.35">
      <c r="A1299" s="190" t="s">
        <v>8991</v>
      </c>
      <c r="B1299" s="190" t="s">
        <v>8824</v>
      </c>
      <c r="C1299" s="185">
        <v>72</v>
      </c>
      <c r="D1299" s="9">
        <v>1214</v>
      </c>
      <c r="E1299" s="12" t="s">
        <v>8530</v>
      </c>
      <c r="F1299" s="12" t="s">
        <v>44</v>
      </c>
      <c r="G1299" s="12" t="s">
        <v>80</v>
      </c>
      <c r="H1299" s="12" t="s">
        <v>88</v>
      </c>
      <c r="I1299" s="12" t="s">
        <v>8562</v>
      </c>
      <c r="J1299" t="s">
        <v>4542</v>
      </c>
      <c r="K1299" s="155" t="s">
        <v>7305</v>
      </c>
      <c r="N1299" s="155" t="s">
        <v>5927</v>
      </c>
      <c r="O1299" s="155" t="s">
        <v>5928</v>
      </c>
      <c r="Q1299" s="177" t="s">
        <v>7427</v>
      </c>
      <c r="R1299" s="177"/>
      <c r="S1299" s="155" t="s">
        <v>7406</v>
      </c>
      <c r="T1299" s="170">
        <v>0</v>
      </c>
      <c r="U1299" s="155" t="s">
        <v>8434</v>
      </c>
      <c r="V1299" s="155" t="s">
        <v>8439</v>
      </c>
      <c r="W1299" t="s">
        <v>6288</v>
      </c>
      <c r="X1299" s="198" t="s">
        <v>80</v>
      </c>
    </row>
    <row r="1300" spans="1:26" x14ac:dyDescent="0.35">
      <c r="A1300" s="190" t="s">
        <v>8991</v>
      </c>
      <c r="B1300" s="190" t="s">
        <v>8824</v>
      </c>
      <c r="C1300" s="185">
        <v>105</v>
      </c>
      <c r="D1300" s="9">
        <v>1218</v>
      </c>
      <c r="E1300" s="12" t="s">
        <v>8530</v>
      </c>
      <c r="F1300" s="12" t="s">
        <v>44</v>
      </c>
      <c r="G1300" s="12" t="s">
        <v>80</v>
      </c>
      <c r="H1300" s="12" t="s">
        <v>88</v>
      </c>
      <c r="I1300" s="12" t="s">
        <v>8562</v>
      </c>
      <c r="J1300" t="s">
        <v>4546</v>
      </c>
      <c r="K1300" s="155" t="s">
        <v>7309</v>
      </c>
      <c r="N1300" s="155" t="s">
        <v>5935</v>
      </c>
      <c r="O1300" s="155" t="s">
        <v>5936</v>
      </c>
      <c r="Q1300" s="177" t="s">
        <v>7427</v>
      </c>
      <c r="R1300" s="177"/>
      <c r="S1300" s="155" t="s">
        <v>7406</v>
      </c>
      <c r="T1300" s="170">
        <v>0</v>
      </c>
      <c r="U1300" s="155" t="s">
        <v>8434</v>
      </c>
      <c r="V1300" s="155" t="s">
        <v>8439</v>
      </c>
      <c r="W1300" t="s">
        <v>6288</v>
      </c>
      <c r="X1300" s="198" t="s">
        <v>80</v>
      </c>
    </row>
    <row r="1301" spans="1:26" x14ac:dyDescent="0.35">
      <c r="A1301" s="190" t="s">
        <v>8991</v>
      </c>
      <c r="B1301" s="190" t="s">
        <v>8824</v>
      </c>
      <c r="C1301" s="185">
        <v>106</v>
      </c>
      <c r="D1301" s="9">
        <v>1219</v>
      </c>
      <c r="E1301" s="12" t="s">
        <v>8530</v>
      </c>
      <c r="F1301" s="12" t="s">
        <v>44</v>
      </c>
      <c r="G1301" s="12" t="s">
        <v>80</v>
      </c>
      <c r="H1301" s="12" t="s">
        <v>88</v>
      </c>
      <c r="I1301" s="12" t="s">
        <v>8562</v>
      </c>
      <c r="J1301" t="s">
        <v>4547</v>
      </c>
      <c r="K1301" s="155" t="s">
        <v>7310</v>
      </c>
      <c r="N1301" s="155" t="s">
        <v>5937</v>
      </c>
      <c r="O1301" s="155" t="s">
        <v>5938</v>
      </c>
      <c r="Q1301" s="177" t="s">
        <v>7427</v>
      </c>
      <c r="R1301" s="177"/>
      <c r="S1301" s="155" t="s">
        <v>7406</v>
      </c>
      <c r="T1301" s="170">
        <v>0</v>
      </c>
      <c r="U1301" s="155" t="s">
        <v>8434</v>
      </c>
      <c r="V1301" s="155" t="s">
        <v>8439</v>
      </c>
      <c r="W1301" t="s">
        <v>6288</v>
      </c>
      <c r="X1301" s="198" t="s">
        <v>80</v>
      </c>
    </row>
    <row r="1302" spans="1:26" x14ac:dyDescent="0.35">
      <c r="A1302" s="190" t="s">
        <v>8991</v>
      </c>
      <c r="B1302" s="190" t="s">
        <v>8824</v>
      </c>
      <c r="C1302" s="185">
        <v>107</v>
      </c>
      <c r="D1302" s="9">
        <v>1220</v>
      </c>
      <c r="E1302" s="12" t="s">
        <v>8530</v>
      </c>
      <c r="F1302" s="12" t="s">
        <v>44</v>
      </c>
      <c r="G1302" s="12" t="s">
        <v>80</v>
      </c>
      <c r="H1302" s="12" t="s">
        <v>88</v>
      </c>
      <c r="I1302" s="12" t="s">
        <v>8562</v>
      </c>
      <c r="J1302" t="s">
        <v>4548</v>
      </c>
      <c r="K1302" s="155" t="s">
        <v>7311</v>
      </c>
      <c r="N1302" s="155" t="s">
        <v>5939</v>
      </c>
      <c r="O1302" s="155" t="s">
        <v>5940</v>
      </c>
      <c r="Q1302" s="177" t="s">
        <v>7427</v>
      </c>
      <c r="R1302" s="177"/>
      <c r="S1302" s="155" t="s">
        <v>7406</v>
      </c>
      <c r="T1302" s="170">
        <v>0</v>
      </c>
      <c r="U1302" s="155" t="s">
        <v>8434</v>
      </c>
      <c r="V1302" s="155" t="s">
        <v>8439</v>
      </c>
      <c r="W1302" t="s">
        <v>6288</v>
      </c>
      <c r="X1302" s="198" t="s">
        <v>80</v>
      </c>
    </row>
    <row r="1303" spans="1:26" x14ac:dyDescent="0.35">
      <c r="A1303" s="190" t="s">
        <v>8991</v>
      </c>
      <c r="B1303" s="190" t="s">
        <v>8824</v>
      </c>
      <c r="C1303" s="185">
        <v>108</v>
      </c>
      <c r="D1303" s="9">
        <v>1221</v>
      </c>
      <c r="E1303" s="12" t="s">
        <v>8530</v>
      </c>
      <c r="F1303" s="12" t="s">
        <v>44</v>
      </c>
      <c r="G1303" s="12" t="s">
        <v>80</v>
      </c>
      <c r="H1303" s="12" t="s">
        <v>88</v>
      </c>
      <c r="I1303" s="12" t="s">
        <v>8562</v>
      </c>
      <c r="J1303" t="s">
        <v>4549</v>
      </c>
      <c r="K1303" s="155" t="s">
        <v>7312</v>
      </c>
      <c r="N1303" s="155" t="s">
        <v>5941</v>
      </c>
      <c r="O1303" s="155" t="s">
        <v>5942</v>
      </c>
      <c r="Q1303" s="177" t="s">
        <v>7427</v>
      </c>
      <c r="R1303" s="177"/>
      <c r="S1303" s="155" t="s">
        <v>7406</v>
      </c>
      <c r="T1303" s="170">
        <v>0</v>
      </c>
      <c r="U1303" s="155" t="s">
        <v>8434</v>
      </c>
      <c r="V1303" s="155" t="s">
        <v>8439</v>
      </c>
      <c r="W1303" t="s">
        <v>6288</v>
      </c>
      <c r="X1303" s="198" t="s">
        <v>80</v>
      </c>
    </row>
    <row r="1304" spans="1:26" x14ac:dyDescent="0.35">
      <c r="A1304" s="190" t="s">
        <v>8991</v>
      </c>
      <c r="B1304" s="190" t="s">
        <v>8824</v>
      </c>
      <c r="C1304" s="185">
        <v>109</v>
      </c>
      <c r="D1304" s="9">
        <v>1222</v>
      </c>
      <c r="E1304" s="12" t="s">
        <v>8530</v>
      </c>
      <c r="F1304" s="12" t="s">
        <v>44</v>
      </c>
      <c r="G1304" s="12" t="s">
        <v>80</v>
      </c>
      <c r="H1304" s="12" t="s">
        <v>88</v>
      </c>
      <c r="I1304" s="12" t="s">
        <v>8562</v>
      </c>
      <c r="J1304" t="s">
        <v>4550</v>
      </c>
      <c r="K1304" s="155" t="s">
        <v>7313</v>
      </c>
      <c r="N1304" s="155" t="s">
        <v>5943</v>
      </c>
      <c r="O1304" s="155" t="s">
        <v>5944</v>
      </c>
      <c r="Q1304" s="177" t="s">
        <v>7427</v>
      </c>
      <c r="R1304" s="177"/>
      <c r="S1304" s="155" t="s">
        <v>7406</v>
      </c>
      <c r="T1304" s="170">
        <v>0</v>
      </c>
      <c r="U1304" s="155" t="s">
        <v>8434</v>
      </c>
      <c r="V1304" s="155" t="s">
        <v>8439</v>
      </c>
      <c r="W1304" t="s">
        <v>6288</v>
      </c>
      <c r="X1304" s="198" t="s">
        <v>80</v>
      </c>
    </row>
    <row r="1305" spans="1:26" s="147" customFormat="1" x14ac:dyDescent="0.35">
      <c r="A1305" s="147" t="s">
        <v>9009</v>
      </c>
      <c r="B1305" s="147" t="s">
        <v>8823</v>
      </c>
      <c r="C1305" s="185">
        <v>0</v>
      </c>
      <c r="D1305" s="185">
        <v>0</v>
      </c>
      <c r="E1305" s="161"/>
      <c r="F1305" s="161"/>
      <c r="G1305" s="161"/>
      <c r="H1305" s="161"/>
      <c r="I1305" s="161"/>
      <c r="J1305" s="163" t="s">
        <v>9016</v>
      </c>
      <c r="K1305" s="177" t="s">
        <v>2312</v>
      </c>
      <c r="L1305" s="162" t="s">
        <v>2120</v>
      </c>
      <c r="M1305" s="163" t="s">
        <v>7625</v>
      </c>
      <c r="N1305" s="163" t="s">
        <v>9008</v>
      </c>
      <c r="O1305" s="163" t="s">
        <v>9097</v>
      </c>
      <c r="P1305" s="163" t="s">
        <v>2301</v>
      </c>
      <c r="Q1305" s="177" t="s">
        <v>7427</v>
      </c>
      <c r="R1305" s="177"/>
      <c r="S1305" s="163" t="s">
        <v>7407</v>
      </c>
      <c r="T1305" s="178" t="s">
        <v>8433</v>
      </c>
      <c r="U1305" s="177" t="s">
        <v>8435</v>
      </c>
      <c r="V1305" s="177" t="s">
        <v>8438</v>
      </c>
      <c r="W1305" s="147" t="s">
        <v>100</v>
      </c>
      <c r="X1305" s="206" t="s">
        <v>54</v>
      </c>
    </row>
    <row r="1306" spans="1:26" s="147" customFormat="1" x14ac:dyDescent="0.35">
      <c r="A1306" s="196" t="s">
        <v>9009</v>
      </c>
      <c r="B1306" s="147" t="s">
        <v>8823</v>
      </c>
      <c r="C1306" s="185">
        <v>-99</v>
      </c>
      <c r="D1306" s="185">
        <v>183</v>
      </c>
      <c r="E1306" s="187" t="s">
        <v>8497</v>
      </c>
      <c r="F1306" s="187" t="s">
        <v>44</v>
      </c>
      <c r="G1306" s="187" t="s">
        <v>54</v>
      </c>
      <c r="H1306" s="187" t="s">
        <v>2776</v>
      </c>
      <c r="I1306" s="187"/>
      <c r="J1306" s="177" t="s">
        <v>2618</v>
      </c>
      <c r="K1306" s="162" t="s">
        <v>2053</v>
      </c>
      <c r="L1306" s="177" t="s">
        <v>8180</v>
      </c>
      <c r="M1306" s="177" t="s">
        <v>2163</v>
      </c>
      <c r="N1306" s="177" t="s">
        <v>3041</v>
      </c>
      <c r="O1306" s="162" t="s">
        <v>2821</v>
      </c>
      <c r="P1306" s="177"/>
      <c r="Q1306" s="177" t="s">
        <v>7427</v>
      </c>
      <c r="R1306" s="177"/>
      <c r="S1306" s="162" t="s">
        <v>153</v>
      </c>
      <c r="T1306" s="188" t="s">
        <v>8433</v>
      </c>
      <c r="U1306" s="162" t="s">
        <v>8434</v>
      </c>
      <c r="V1306" s="162" t="s">
        <v>8438</v>
      </c>
      <c r="W1306" s="147" t="s">
        <v>153</v>
      </c>
      <c r="X1306" s="206" t="s">
        <v>54</v>
      </c>
    </row>
    <row r="1307" spans="1:26" s="147" customFormat="1" x14ac:dyDescent="0.35">
      <c r="A1307" s="147" t="s">
        <v>9009</v>
      </c>
      <c r="B1307" s="147" t="s">
        <v>8823</v>
      </c>
      <c r="C1307" s="185">
        <v>1</v>
      </c>
      <c r="D1307" s="185">
        <v>0</v>
      </c>
      <c r="E1307" s="161"/>
      <c r="F1307" s="161"/>
      <c r="G1307" s="161"/>
      <c r="H1307" s="161"/>
      <c r="I1307" s="161"/>
      <c r="J1307" s="163" t="s">
        <v>9091</v>
      </c>
      <c r="K1307" s="177" t="s">
        <v>9098</v>
      </c>
      <c r="L1307" s="162" t="s">
        <v>2120</v>
      </c>
      <c r="M1307" s="163" t="s">
        <v>7625</v>
      </c>
      <c r="N1307" s="163" t="s">
        <v>8983</v>
      </c>
      <c r="O1307" s="163" t="s">
        <v>9096</v>
      </c>
      <c r="P1307" s="163" t="s">
        <v>2301</v>
      </c>
      <c r="Q1307" s="177" t="s">
        <v>7427</v>
      </c>
      <c r="R1307" s="177"/>
      <c r="S1307" s="163" t="s">
        <v>7407</v>
      </c>
      <c r="T1307" s="178" t="s">
        <v>8433</v>
      </c>
      <c r="U1307" s="177" t="s">
        <v>8435</v>
      </c>
      <c r="V1307" s="177" t="s">
        <v>8438</v>
      </c>
      <c r="W1307" s="147" t="s">
        <v>100</v>
      </c>
      <c r="X1307" s="206" t="s">
        <v>54</v>
      </c>
    </row>
    <row r="1308" spans="1:26" x14ac:dyDescent="0.35">
      <c r="A1308" s="147" t="s">
        <v>9009</v>
      </c>
      <c r="B1308" s="147" t="s">
        <v>8823</v>
      </c>
      <c r="C1308" s="185">
        <v>2</v>
      </c>
      <c r="D1308" s="185">
        <v>1191</v>
      </c>
      <c r="E1308" s="161" t="s">
        <v>8530</v>
      </c>
      <c r="F1308" s="161" t="s">
        <v>44</v>
      </c>
      <c r="G1308" s="161" t="s">
        <v>80</v>
      </c>
      <c r="H1308" s="161" t="s">
        <v>88</v>
      </c>
      <c r="I1308" s="161" t="s">
        <v>8562</v>
      </c>
      <c r="J1308" s="158" t="s">
        <v>4521</v>
      </c>
      <c r="K1308" s="177" t="s">
        <v>1887</v>
      </c>
      <c r="L1308" s="147"/>
      <c r="M1308" s="147"/>
      <c r="N1308" s="162" t="s">
        <v>5887</v>
      </c>
      <c r="O1308" s="162" t="s">
        <v>2832</v>
      </c>
      <c r="P1308" s="147"/>
      <c r="Q1308" s="177" t="s">
        <v>7427</v>
      </c>
      <c r="R1308" s="177"/>
      <c r="S1308" s="147" t="s">
        <v>7406</v>
      </c>
      <c r="T1308" s="185" t="s">
        <v>8433</v>
      </c>
      <c r="U1308" s="147" t="s">
        <v>8434</v>
      </c>
      <c r="V1308" s="147" t="s">
        <v>8438</v>
      </c>
      <c r="W1308" s="147" t="s">
        <v>156</v>
      </c>
      <c r="X1308" s="206" t="s">
        <v>80</v>
      </c>
      <c r="Y1308" s="147"/>
      <c r="Z1308" s="147"/>
    </row>
    <row r="1309" spans="1:26" x14ac:dyDescent="0.35">
      <c r="A1309" s="147" t="s">
        <v>9009</v>
      </c>
      <c r="B1309" s="147" t="s">
        <v>8823</v>
      </c>
      <c r="C1309" s="185">
        <v>3</v>
      </c>
      <c r="D1309" s="185">
        <v>1192</v>
      </c>
      <c r="E1309" s="161" t="s">
        <v>8530</v>
      </c>
      <c r="F1309" s="161" t="s">
        <v>44</v>
      </c>
      <c r="G1309" s="161" t="s">
        <v>80</v>
      </c>
      <c r="H1309" s="161" t="s">
        <v>88</v>
      </c>
      <c r="I1309" s="161" t="s">
        <v>8562</v>
      </c>
      <c r="J1309" s="158" t="s">
        <v>4522</v>
      </c>
      <c r="K1309" s="177" t="s">
        <v>1888</v>
      </c>
      <c r="L1309" s="147"/>
      <c r="M1309" s="147"/>
      <c r="N1309" s="162" t="s">
        <v>5888</v>
      </c>
      <c r="O1309" s="162" t="s">
        <v>2833</v>
      </c>
      <c r="P1309" s="147"/>
      <c r="Q1309" s="177" t="s">
        <v>7427</v>
      </c>
      <c r="R1309" s="177"/>
      <c r="S1309" s="147" t="s">
        <v>7406</v>
      </c>
      <c r="T1309" s="185" t="s">
        <v>8433</v>
      </c>
      <c r="U1309" s="147" t="s">
        <v>8434</v>
      </c>
      <c r="V1309" s="147" t="s">
        <v>8438</v>
      </c>
      <c r="W1309" s="147" t="s">
        <v>156</v>
      </c>
      <c r="X1309" s="206" t="s">
        <v>80</v>
      </c>
      <c r="Y1309" s="147"/>
      <c r="Z1309" s="147"/>
    </row>
    <row r="1310" spans="1:26" x14ac:dyDescent="0.35">
      <c r="A1310" t="s">
        <v>9009</v>
      </c>
      <c r="B1310" t="s">
        <v>8823</v>
      </c>
      <c r="C1310" s="9">
        <v>4</v>
      </c>
      <c r="D1310" s="9">
        <v>927</v>
      </c>
      <c r="E1310" s="12" t="s">
        <v>8522</v>
      </c>
      <c r="F1310" s="12" t="s">
        <v>44</v>
      </c>
      <c r="G1310" s="12" t="s">
        <v>80</v>
      </c>
      <c r="H1310" s="12" t="s">
        <v>88</v>
      </c>
      <c r="I1310" s="12"/>
      <c r="J1310" t="s">
        <v>267</v>
      </c>
      <c r="K1310" s="155" t="s">
        <v>9078</v>
      </c>
      <c r="N1310" s="155" t="s">
        <v>480</v>
      </c>
      <c r="O1310" s="155" t="s">
        <v>481</v>
      </c>
      <c r="Q1310" s="20" t="s">
        <v>7427</v>
      </c>
      <c r="R1310" s="20"/>
      <c r="S1310" t="s">
        <v>153</v>
      </c>
      <c r="T1310" s="9" t="s">
        <v>8433</v>
      </c>
      <c r="U1310" t="s">
        <v>8435</v>
      </c>
      <c r="V1310" t="s">
        <v>8438</v>
      </c>
      <c r="W1310" t="s">
        <v>153</v>
      </c>
      <c r="X1310" s="198" t="s">
        <v>80</v>
      </c>
    </row>
    <row r="1311" spans="1:26" s="147" customFormat="1" x14ac:dyDescent="0.35">
      <c r="A1311" s="147" t="s">
        <v>9009</v>
      </c>
      <c r="B1311" s="147" t="s">
        <v>8823</v>
      </c>
      <c r="C1311" s="185">
        <v>6</v>
      </c>
      <c r="D1311" s="185">
        <v>613</v>
      </c>
      <c r="E1311" s="147" t="str">
        <f>F1311&amp;"."&amp;G1311&amp;"."&amp;H1311&amp;"."&amp;I1311&amp;"."&amp;J1311</f>
        <v>SOIL.SOIL_PROFILES.SOIL_PROFILE.SOIL_PROFILE_LAYERS.soil_layer_comment</v>
      </c>
      <c r="F1311" s="147" t="s">
        <v>68</v>
      </c>
      <c r="G1311" s="147" t="s">
        <v>69</v>
      </c>
      <c r="H1311" s="147" t="s">
        <v>71</v>
      </c>
      <c r="I1311" s="147" t="s">
        <v>72</v>
      </c>
      <c r="J1311" s="147" t="s">
        <v>8660</v>
      </c>
      <c r="K1311" s="147" t="s">
        <v>1893</v>
      </c>
      <c r="L1311" s="147">
        <v>99</v>
      </c>
      <c r="M1311" s="147" t="s">
        <v>6</v>
      </c>
      <c r="N1311" s="147" t="s">
        <v>8661</v>
      </c>
      <c r="O1311" s="147" t="s">
        <v>8662</v>
      </c>
      <c r="S1311" s="147" t="s">
        <v>91</v>
      </c>
      <c r="T1311" s="185" t="s">
        <v>6</v>
      </c>
      <c r="U1311" s="147" t="s">
        <v>6</v>
      </c>
      <c r="V1311" s="147" t="s">
        <v>6</v>
      </c>
      <c r="W1311" s="147" t="s">
        <v>91</v>
      </c>
      <c r="X1311" s="206"/>
    </row>
    <row r="1312" spans="1:26" x14ac:dyDescent="0.35">
      <c r="A1312" s="190" t="s">
        <v>9009</v>
      </c>
      <c r="B1312" s="190" t="s">
        <v>8823</v>
      </c>
      <c r="C1312" s="185">
        <v>14</v>
      </c>
      <c r="D1312" s="9">
        <v>211</v>
      </c>
      <c r="E1312" s="171" t="s">
        <v>8498</v>
      </c>
      <c r="F1312" s="171" t="s">
        <v>44</v>
      </c>
      <c r="G1312" s="171" t="s">
        <v>54</v>
      </c>
      <c r="H1312" s="171" t="s">
        <v>2776</v>
      </c>
      <c r="I1312" s="171" t="s">
        <v>2780</v>
      </c>
      <c r="J1312" s="20" t="s">
        <v>2639</v>
      </c>
      <c r="K1312" s="20" t="s">
        <v>3349</v>
      </c>
      <c r="L1312" s="20" t="s">
        <v>8201</v>
      </c>
      <c r="M1312" s="172" t="s">
        <v>7788</v>
      </c>
      <c r="N1312" s="20" t="s">
        <v>3064</v>
      </c>
      <c r="O1312" s="155" t="s">
        <v>2842</v>
      </c>
      <c r="P1312" s="20"/>
      <c r="Q1312" s="20" t="s">
        <v>7427</v>
      </c>
      <c r="R1312" s="20"/>
      <c r="S1312" s="155" t="s">
        <v>7406</v>
      </c>
      <c r="T1312" s="170">
        <v>0</v>
      </c>
      <c r="U1312" s="155" t="s">
        <v>8434</v>
      </c>
      <c r="V1312" s="155" t="s">
        <v>8439</v>
      </c>
      <c r="W1312" t="s">
        <v>2985</v>
      </c>
      <c r="X1312" s="198" t="s">
        <v>54</v>
      </c>
    </row>
    <row r="1313" spans="1:24" x14ac:dyDescent="0.35">
      <c r="A1313" s="190" t="s">
        <v>9009</v>
      </c>
      <c r="B1313" s="190" t="s">
        <v>8823</v>
      </c>
      <c r="C1313" s="185">
        <v>15</v>
      </c>
      <c r="D1313" s="9">
        <v>212</v>
      </c>
      <c r="E1313" s="171" t="s">
        <v>8498</v>
      </c>
      <c r="F1313" s="171" t="s">
        <v>44</v>
      </c>
      <c r="G1313" s="171" t="s">
        <v>54</v>
      </c>
      <c r="H1313" s="171" t="s">
        <v>2776</v>
      </c>
      <c r="I1313" s="171" t="s">
        <v>2780</v>
      </c>
      <c r="J1313" s="20" t="s">
        <v>2640</v>
      </c>
      <c r="K1313" s="20" t="s">
        <v>3350</v>
      </c>
      <c r="L1313" s="20" t="s">
        <v>8202</v>
      </c>
      <c r="M1313" s="172" t="s">
        <v>7789</v>
      </c>
      <c r="N1313" s="20" t="s">
        <v>3065</v>
      </c>
      <c r="O1313" s="155" t="s">
        <v>2843</v>
      </c>
      <c r="P1313" s="20"/>
      <c r="Q1313" s="20" t="s">
        <v>7427</v>
      </c>
      <c r="R1313" s="20"/>
      <c r="S1313" s="155" t="s">
        <v>7406</v>
      </c>
      <c r="T1313" s="170">
        <v>0</v>
      </c>
      <c r="U1313" s="155" t="s">
        <v>8434</v>
      </c>
      <c r="V1313" s="155" t="s">
        <v>8439</v>
      </c>
      <c r="W1313" t="s">
        <v>2985</v>
      </c>
      <c r="X1313" s="198" t="s">
        <v>54</v>
      </c>
    </row>
    <row r="1314" spans="1:24" x14ac:dyDescent="0.35">
      <c r="A1314" s="190" t="s">
        <v>9009</v>
      </c>
      <c r="B1314" s="190" t="s">
        <v>8823</v>
      </c>
      <c r="C1314" s="185">
        <v>17</v>
      </c>
      <c r="D1314" s="9">
        <v>213</v>
      </c>
      <c r="E1314" s="171" t="s">
        <v>8498</v>
      </c>
      <c r="F1314" s="171" t="s">
        <v>44</v>
      </c>
      <c r="G1314" s="171" t="s">
        <v>54</v>
      </c>
      <c r="H1314" s="171" t="s">
        <v>2776</v>
      </c>
      <c r="I1314" s="171" t="s">
        <v>2780</v>
      </c>
      <c r="J1314" s="20" t="s">
        <v>2641</v>
      </c>
      <c r="K1314" s="20" t="s">
        <v>3348</v>
      </c>
      <c r="L1314" s="20" t="s">
        <v>8198</v>
      </c>
      <c r="M1314" s="172" t="s">
        <v>7791</v>
      </c>
      <c r="N1314" s="20" t="s">
        <v>3066</v>
      </c>
      <c r="O1314" s="155" t="s">
        <v>2844</v>
      </c>
      <c r="P1314" s="20"/>
      <c r="Q1314" s="20" t="s">
        <v>7427</v>
      </c>
      <c r="R1314" s="20"/>
      <c r="S1314" s="155" t="s">
        <v>7406</v>
      </c>
      <c r="T1314" s="170">
        <v>0</v>
      </c>
      <c r="U1314" s="155" t="s">
        <v>8434</v>
      </c>
      <c r="V1314" s="155" t="s">
        <v>8439</v>
      </c>
      <c r="W1314" t="s">
        <v>2984</v>
      </c>
      <c r="X1314" s="198" t="s">
        <v>54</v>
      </c>
    </row>
    <row r="1315" spans="1:24" x14ac:dyDescent="0.35">
      <c r="A1315" s="190" t="s">
        <v>9009</v>
      </c>
      <c r="B1315" s="190" t="s">
        <v>8823</v>
      </c>
      <c r="C1315" s="185">
        <v>18</v>
      </c>
      <c r="D1315" s="9">
        <v>214</v>
      </c>
      <c r="E1315" s="171" t="s">
        <v>8498</v>
      </c>
      <c r="F1315" s="171" t="s">
        <v>44</v>
      </c>
      <c r="G1315" s="171" t="s">
        <v>54</v>
      </c>
      <c r="H1315" s="171" t="s">
        <v>2776</v>
      </c>
      <c r="I1315" s="171" t="s">
        <v>2780</v>
      </c>
      <c r="J1315" s="20" t="s">
        <v>2642</v>
      </c>
      <c r="K1315" s="20" t="s">
        <v>3352</v>
      </c>
      <c r="L1315" s="20" t="s">
        <v>8199</v>
      </c>
      <c r="M1315" s="172" t="s">
        <v>7792</v>
      </c>
      <c r="N1315" s="20" t="s">
        <v>3067</v>
      </c>
      <c r="O1315" s="155" t="s">
        <v>2845</v>
      </c>
      <c r="P1315" s="20"/>
      <c r="Q1315" s="20" t="s">
        <v>7427</v>
      </c>
      <c r="R1315" s="20"/>
      <c r="S1315" s="155" t="s">
        <v>7406</v>
      </c>
      <c r="T1315" s="170">
        <v>0</v>
      </c>
      <c r="U1315" s="155" t="s">
        <v>8434</v>
      </c>
      <c r="V1315" s="155" t="s">
        <v>8439</v>
      </c>
      <c r="W1315" t="s">
        <v>2984</v>
      </c>
      <c r="X1315" s="198" t="s">
        <v>54</v>
      </c>
    </row>
    <row r="1316" spans="1:24" x14ac:dyDescent="0.35">
      <c r="A1316" s="190" t="s">
        <v>9009</v>
      </c>
      <c r="B1316" s="190" t="s">
        <v>8823</v>
      </c>
      <c r="C1316" s="185">
        <v>16</v>
      </c>
      <c r="D1316" s="9">
        <v>215</v>
      </c>
      <c r="E1316" s="171" t="s">
        <v>8498</v>
      </c>
      <c r="F1316" s="171" t="s">
        <v>44</v>
      </c>
      <c r="G1316" s="171" t="s">
        <v>54</v>
      </c>
      <c r="H1316" s="171" t="s">
        <v>2776</v>
      </c>
      <c r="I1316" s="171" t="s">
        <v>2780</v>
      </c>
      <c r="J1316" s="20" t="s">
        <v>2643</v>
      </c>
      <c r="K1316" s="20" t="s">
        <v>3347</v>
      </c>
      <c r="L1316" s="20" t="s">
        <v>8197</v>
      </c>
      <c r="M1316" s="172" t="s">
        <v>7790</v>
      </c>
      <c r="N1316" s="20" t="s">
        <v>3068</v>
      </c>
      <c r="O1316" s="155" t="s">
        <v>2846</v>
      </c>
      <c r="P1316" s="20"/>
      <c r="Q1316" s="20" t="s">
        <v>7427</v>
      </c>
      <c r="R1316" s="20"/>
      <c r="S1316" s="155" t="s">
        <v>7406</v>
      </c>
      <c r="T1316" s="170">
        <v>0</v>
      </c>
      <c r="U1316" s="155" t="s">
        <v>8434</v>
      </c>
      <c r="V1316" s="155" t="s">
        <v>8439</v>
      </c>
      <c r="W1316" t="s">
        <v>2984</v>
      </c>
      <c r="X1316" s="198" t="s">
        <v>54</v>
      </c>
    </row>
    <row r="1317" spans="1:24" x14ac:dyDescent="0.35">
      <c r="A1317" s="189" t="s">
        <v>9009</v>
      </c>
      <c r="B1317" s="189" t="s">
        <v>8823</v>
      </c>
      <c r="C1317" s="185">
        <v>32</v>
      </c>
      <c r="D1317" s="9">
        <v>586</v>
      </c>
      <c r="E1317" s="171" t="s">
        <v>8506</v>
      </c>
      <c r="F1317" s="171" t="s">
        <v>68</v>
      </c>
      <c r="G1317" s="171" t="s">
        <v>69</v>
      </c>
      <c r="H1317" s="171" t="s">
        <v>71</v>
      </c>
      <c r="I1317" s="171" t="s">
        <v>72</v>
      </c>
      <c r="J1317" t="s">
        <v>3990</v>
      </c>
      <c r="K1317" s="155" t="s">
        <v>6393</v>
      </c>
      <c r="L1317" t="s">
        <v>8266</v>
      </c>
      <c r="M1317" s="96" t="s">
        <v>7843</v>
      </c>
      <c r="N1317" s="155" t="s">
        <v>4831</v>
      </c>
      <c r="O1317" s="155" t="s">
        <v>4832</v>
      </c>
      <c r="Q1317" s="20" t="s">
        <v>7427</v>
      </c>
      <c r="R1317" s="20"/>
      <c r="S1317" s="155" t="s">
        <v>7406</v>
      </c>
      <c r="T1317" s="170">
        <v>1</v>
      </c>
      <c r="U1317" s="155" t="s">
        <v>8434</v>
      </c>
      <c r="V1317" s="155" t="s">
        <v>8439</v>
      </c>
      <c r="W1317" t="s">
        <v>2985</v>
      </c>
      <c r="X1317" s="198" t="s">
        <v>68</v>
      </c>
    </row>
    <row r="1318" spans="1:24" x14ac:dyDescent="0.35">
      <c r="A1318" s="189" t="s">
        <v>9009</v>
      </c>
      <c r="B1318" s="189" t="s">
        <v>8823</v>
      </c>
      <c r="C1318" s="185">
        <v>51</v>
      </c>
      <c r="D1318" s="9">
        <v>603</v>
      </c>
      <c r="E1318" s="171" t="s">
        <v>8506</v>
      </c>
      <c r="F1318" s="171" t="s">
        <v>68</v>
      </c>
      <c r="G1318" s="171" t="s">
        <v>69</v>
      </c>
      <c r="H1318" s="171" t="s">
        <v>71</v>
      </c>
      <c r="I1318" s="171" t="s">
        <v>72</v>
      </c>
      <c r="J1318" t="s">
        <v>4004</v>
      </c>
      <c r="K1318" s="155" t="s">
        <v>7807</v>
      </c>
      <c r="L1318" t="s">
        <v>8281</v>
      </c>
      <c r="M1318" s="96" t="s">
        <v>7857</v>
      </c>
      <c r="N1318" s="155" t="s">
        <v>4861</v>
      </c>
      <c r="O1318" s="155" t="s">
        <v>4862</v>
      </c>
      <c r="Q1318" s="20" t="s">
        <v>7427</v>
      </c>
      <c r="R1318" s="20"/>
      <c r="S1318" s="155" t="s">
        <v>7406</v>
      </c>
      <c r="T1318" s="170">
        <v>0</v>
      </c>
      <c r="U1318" s="155" t="s">
        <v>8434</v>
      </c>
      <c r="V1318" s="155" t="s">
        <v>8439</v>
      </c>
      <c r="W1318" t="s">
        <v>2985</v>
      </c>
      <c r="X1318" s="198" t="s">
        <v>68</v>
      </c>
    </row>
    <row r="1319" spans="1:24" x14ac:dyDescent="0.35">
      <c r="A1319" s="189" t="s">
        <v>9009</v>
      </c>
      <c r="B1319" s="189" t="s">
        <v>8823</v>
      </c>
      <c r="C1319" s="185">
        <v>52</v>
      </c>
      <c r="D1319" s="9">
        <v>604</v>
      </c>
      <c r="E1319" s="171" t="s">
        <v>8506</v>
      </c>
      <c r="F1319" s="171" t="s">
        <v>68</v>
      </c>
      <c r="G1319" s="171" t="s">
        <v>69</v>
      </c>
      <c r="H1319" s="171" t="s">
        <v>71</v>
      </c>
      <c r="I1319" s="171" t="s">
        <v>72</v>
      </c>
      <c r="J1319" t="s">
        <v>4005</v>
      </c>
      <c r="K1319" s="155" t="s">
        <v>7808</v>
      </c>
      <c r="L1319" t="s">
        <v>8282</v>
      </c>
      <c r="M1319" s="96" t="s">
        <v>7858</v>
      </c>
      <c r="N1319" s="155" t="s">
        <v>4863</v>
      </c>
      <c r="O1319" s="155" t="s">
        <v>4864</v>
      </c>
      <c r="Q1319" s="20" t="s">
        <v>7427</v>
      </c>
      <c r="R1319" s="20"/>
      <c r="S1319" s="155" t="s">
        <v>7406</v>
      </c>
      <c r="T1319" s="170">
        <v>0</v>
      </c>
      <c r="U1319" s="155" t="s">
        <v>8434</v>
      </c>
      <c r="V1319" s="155" t="s">
        <v>8439</v>
      </c>
      <c r="W1319" t="s">
        <v>2988</v>
      </c>
      <c r="X1319" s="198" t="s">
        <v>68</v>
      </c>
    </row>
    <row r="1320" spans="1:24" x14ac:dyDescent="0.35">
      <c r="A1320" s="189" t="s">
        <v>9009</v>
      </c>
      <c r="B1320" s="189" t="s">
        <v>8823</v>
      </c>
      <c r="C1320" s="185">
        <v>53</v>
      </c>
      <c r="D1320" s="9">
        <v>605</v>
      </c>
      <c r="E1320" s="171" t="s">
        <v>8506</v>
      </c>
      <c r="F1320" s="171" t="s">
        <v>68</v>
      </c>
      <c r="G1320" s="171" t="s">
        <v>69</v>
      </c>
      <c r="H1320" s="171" t="s">
        <v>71</v>
      </c>
      <c r="I1320" s="171" t="s">
        <v>72</v>
      </c>
      <c r="J1320" t="s">
        <v>4006</v>
      </c>
      <c r="K1320" s="155" t="s">
        <v>7809</v>
      </c>
      <c r="L1320" t="s">
        <v>8283</v>
      </c>
      <c r="M1320" s="96" t="s">
        <v>7859</v>
      </c>
      <c r="N1320" s="155" t="s">
        <v>4865</v>
      </c>
      <c r="O1320" s="155" t="s">
        <v>4866</v>
      </c>
      <c r="Q1320" s="20" t="s">
        <v>7427</v>
      </c>
      <c r="R1320" s="20"/>
      <c r="S1320" s="155" t="s">
        <v>7406</v>
      </c>
      <c r="T1320" s="170">
        <v>0</v>
      </c>
      <c r="U1320" s="155" t="s">
        <v>8434</v>
      </c>
      <c r="V1320" s="155" t="s">
        <v>8439</v>
      </c>
      <c r="W1320" t="s">
        <v>2988</v>
      </c>
      <c r="X1320" s="198" t="s">
        <v>68</v>
      </c>
    </row>
    <row r="1321" spans="1:24" x14ac:dyDescent="0.35">
      <c r="A1321" s="189" t="s">
        <v>9009</v>
      </c>
      <c r="B1321" s="189" t="s">
        <v>8823</v>
      </c>
      <c r="C1321" s="185">
        <v>54</v>
      </c>
      <c r="D1321" s="9">
        <v>606</v>
      </c>
      <c r="E1321" s="171" t="s">
        <v>8506</v>
      </c>
      <c r="F1321" s="171" t="s">
        <v>68</v>
      </c>
      <c r="G1321" s="171" t="s">
        <v>69</v>
      </c>
      <c r="H1321" s="171" t="s">
        <v>71</v>
      </c>
      <c r="I1321" s="171" t="s">
        <v>72</v>
      </c>
      <c r="J1321" t="s">
        <v>4007</v>
      </c>
      <c r="K1321" s="155" t="s">
        <v>7810</v>
      </c>
      <c r="L1321" t="s">
        <v>8284</v>
      </c>
      <c r="M1321" s="96" t="s">
        <v>7860</v>
      </c>
      <c r="N1321" s="155" t="s">
        <v>4867</v>
      </c>
      <c r="O1321" s="155" t="s">
        <v>3668</v>
      </c>
      <c r="Q1321" s="20" t="s">
        <v>7427</v>
      </c>
      <c r="R1321" s="20"/>
      <c r="S1321" s="155" t="s">
        <v>7406</v>
      </c>
      <c r="T1321" s="170">
        <v>0</v>
      </c>
      <c r="U1321" s="155" t="s">
        <v>8434</v>
      </c>
      <c r="V1321" s="155" t="s">
        <v>8439</v>
      </c>
      <c r="W1321" t="s">
        <v>2985</v>
      </c>
      <c r="X1321" s="198" t="s">
        <v>68</v>
      </c>
    </row>
    <row r="1322" spans="1:24" x14ac:dyDescent="0.35">
      <c r="A1322" s="189" t="s">
        <v>9009</v>
      </c>
      <c r="B1322" s="189" t="s">
        <v>8823</v>
      </c>
      <c r="C1322" s="185">
        <v>55</v>
      </c>
      <c r="D1322" s="9">
        <v>607</v>
      </c>
      <c r="E1322" s="171" t="s">
        <v>8506</v>
      </c>
      <c r="F1322" s="171" t="s">
        <v>68</v>
      </c>
      <c r="G1322" s="171" t="s">
        <v>69</v>
      </c>
      <c r="H1322" s="171" t="s">
        <v>71</v>
      </c>
      <c r="I1322" s="171" t="s">
        <v>72</v>
      </c>
      <c r="J1322" t="s">
        <v>4008</v>
      </c>
      <c r="K1322" s="155" t="s">
        <v>7811</v>
      </c>
      <c r="L1322" t="s">
        <v>8285</v>
      </c>
      <c r="M1322" s="96" t="s">
        <v>7861</v>
      </c>
      <c r="N1322" s="155" t="s">
        <v>4868</v>
      </c>
      <c r="O1322" s="155" t="s">
        <v>3669</v>
      </c>
      <c r="Q1322" s="20" t="s">
        <v>7427</v>
      </c>
      <c r="R1322" s="20"/>
      <c r="S1322" s="155" t="s">
        <v>7406</v>
      </c>
      <c r="T1322" s="170">
        <v>0</v>
      </c>
      <c r="U1322" s="155" t="s">
        <v>8434</v>
      </c>
      <c r="V1322" s="155" t="s">
        <v>8439</v>
      </c>
      <c r="W1322" t="s">
        <v>6292</v>
      </c>
      <c r="X1322" s="198" t="s">
        <v>68</v>
      </c>
    </row>
    <row r="1323" spans="1:24" x14ac:dyDescent="0.35">
      <c r="A1323" s="189" t="s">
        <v>9009</v>
      </c>
      <c r="B1323" s="189" t="s">
        <v>8823</v>
      </c>
      <c r="C1323" s="185">
        <v>56</v>
      </c>
      <c r="D1323" s="9">
        <v>608</v>
      </c>
      <c r="E1323" s="171" t="s">
        <v>8506</v>
      </c>
      <c r="F1323" s="171" t="s">
        <v>68</v>
      </c>
      <c r="G1323" s="171" t="s">
        <v>69</v>
      </c>
      <c r="H1323" s="171" t="s">
        <v>71</v>
      </c>
      <c r="I1323" s="171" t="s">
        <v>72</v>
      </c>
      <c r="J1323" t="s">
        <v>4009</v>
      </c>
      <c r="K1323" s="155" t="s">
        <v>7812</v>
      </c>
      <c r="L1323" t="s">
        <v>8286</v>
      </c>
      <c r="M1323" s="96" t="s">
        <v>7862</v>
      </c>
      <c r="N1323" s="155" t="s">
        <v>4869</v>
      </c>
      <c r="O1323" s="155" t="s">
        <v>4870</v>
      </c>
      <c r="Q1323" s="20" t="s">
        <v>7427</v>
      </c>
      <c r="R1323" s="20"/>
      <c r="S1323" s="155" t="s">
        <v>7406</v>
      </c>
      <c r="T1323" s="170">
        <v>0</v>
      </c>
      <c r="U1323" s="155" t="s">
        <v>8434</v>
      </c>
      <c r="V1323" s="155" t="s">
        <v>8439</v>
      </c>
      <c r="W1323" t="s">
        <v>2985</v>
      </c>
      <c r="X1323" s="198" t="s">
        <v>68</v>
      </c>
    </row>
    <row r="1324" spans="1:24" x14ac:dyDescent="0.35">
      <c r="A1324" s="189" t="s">
        <v>9009</v>
      </c>
      <c r="B1324" s="189" t="s">
        <v>8823</v>
      </c>
      <c r="C1324" s="185">
        <v>57</v>
      </c>
      <c r="D1324" s="9">
        <v>609</v>
      </c>
      <c r="E1324" s="171" t="s">
        <v>8506</v>
      </c>
      <c r="F1324" s="171" t="s">
        <v>68</v>
      </c>
      <c r="G1324" s="171" t="s">
        <v>69</v>
      </c>
      <c r="H1324" s="171" t="s">
        <v>71</v>
      </c>
      <c r="I1324" s="171" t="s">
        <v>72</v>
      </c>
      <c r="J1324" t="s">
        <v>4010</v>
      </c>
      <c r="K1324" s="155" t="s">
        <v>7813</v>
      </c>
      <c r="L1324" t="s">
        <v>8287</v>
      </c>
      <c r="M1324" s="96" t="s">
        <v>7863</v>
      </c>
      <c r="N1324" s="155" t="s">
        <v>4871</v>
      </c>
      <c r="O1324" s="155" t="s">
        <v>4872</v>
      </c>
      <c r="Q1324" s="20" t="s">
        <v>7427</v>
      </c>
      <c r="R1324" s="20"/>
      <c r="S1324" s="155" t="s">
        <v>7406</v>
      </c>
      <c r="T1324" s="170">
        <v>0</v>
      </c>
      <c r="U1324" s="155" t="s">
        <v>8434</v>
      </c>
      <c r="V1324" s="155" t="s">
        <v>8439</v>
      </c>
      <c r="W1324" t="s">
        <v>2988</v>
      </c>
      <c r="X1324" s="198" t="s">
        <v>68</v>
      </c>
    </row>
    <row r="1325" spans="1:24" x14ac:dyDescent="0.35">
      <c r="A1325" s="189" t="s">
        <v>9009</v>
      </c>
      <c r="B1325" s="189" t="s">
        <v>8823</v>
      </c>
      <c r="C1325" s="185">
        <v>62</v>
      </c>
      <c r="D1325" s="9">
        <v>610</v>
      </c>
      <c r="E1325" s="171" t="s">
        <v>8506</v>
      </c>
      <c r="F1325" s="171" t="s">
        <v>68</v>
      </c>
      <c r="G1325" s="171" t="s">
        <v>69</v>
      </c>
      <c r="H1325" s="171" t="s">
        <v>71</v>
      </c>
      <c r="I1325" s="171" t="s">
        <v>72</v>
      </c>
      <c r="J1325" t="s">
        <v>4011</v>
      </c>
      <c r="K1325" s="155" t="s">
        <v>6423</v>
      </c>
      <c r="L1325" t="s">
        <v>8289</v>
      </c>
      <c r="M1325" s="96" t="s">
        <v>7864</v>
      </c>
      <c r="N1325" s="155" t="s">
        <v>4873</v>
      </c>
      <c r="O1325" s="155" t="s">
        <v>4874</v>
      </c>
      <c r="Q1325" s="20" t="s">
        <v>7427</v>
      </c>
      <c r="R1325" s="20"/>
      <c r="S1325" s="155" t="s">
        <v>7406</v>
      </c>
      <c r="T1325" s="170">
        <v>0</v>
      </c>
      <c r="U1325" s="155" t="s">
        <v>8434</v>
      </c>
      <c r="V1325" s="155" t="s">
        <v>8439</v>
      </c>
      <c r="W1325" t="s">
        <v>2985</v>
      </c>
      <c r="X1325" s="198" t="s">
        <v>68</v>
      </c>
    </row>
    <row r="1326" spans="1:24" s="147" customFormat="1" x14ac:dyDescent="0.35">
      <c r="A1326" s="147" t="s">
        <v>9010</v>
      </c>
      <c r="B1326" s="147" t="s">
        <v>8818</v>
      </c>
      <c r="C1326" s="185">
        <v>0</v>
      </c>
      <c r="D1326" s="185">
        <v>0</v>
      </c>
      <c r="E1326" s="161"/>
      <c r="F1326" s="161"/>
      <c r="G1326" s="161"/>
      <c r="H1326" s="161"/>
      <c r="I1326" s="161"/>
      <c r="J1326" s="163" t="s">
        <v>9017</v>
      </c>
      <c r="K1326" s="177" t="s">
        <v>2312</v>
      </c>
      <c r="L1326" s="162" t="s">
        <v>2120</v>
      </c>
      <c r="M1326" s="163" t="s">
        <v>7625</v>
      </c>
      <c r="N1326" s="163" t="s">
        <v>9008</v>
      </c>
      <c r="O1326" s="163" t="s">
        <v>9097</v>
      </c>
      <c r="P1326" s="163" t="s">
        <v>2301</v>
      </c>
      <c r="Q1326" s="177" t="s">
        <v>7427</v>
      </c>
      <c r="R1326" s="177"/>
      <c r="S1326" s="163" t="s">
        <v>7407</v>
      </c>
      <c r="T1326" s="178" t="s">
        <v>8433</v>
      </c>
      <c r="U1326" s="177" t="s">
        <v>8435</v>
      </c>
      <c r="V1326" s="177" t="s">
        <v>8438</v>
      </c>
      <c r="W1326" s="147" t="s">
        <v>100</v>
      </c>
      <c r="X1326" s="206" t="s">
        <v>54</v>
      </c>
    </row>
    <row r="1327" spans="1:24" s="147" customFormat="1" x14ac:dyDescent="0.35">
      <c r="A1327" s="196" t="s">
        <v>9010</v>
      </c>
      <c r="B1327" s="147" t="s">
        <v>8818</v>
      </c>
      <c r="C1327" s="185">
        <v>-99</v>
      </c>
      <c r="D1327" s="185">
        <v>183</v>
      </c>
      <c r="E1327" s="187" t="s">
        <v>8497</v>
      </c>
      <c r="F1327" s="187" t="s">
        <v>44</v>
      </c>
      <c r="G1327" s="187" t="s">
        <v>54</v>
      </c>
      <c r="H1327" s="187" t="s">
        <v>2776</v>
      </c>
      <c r="I1327" s="187"/>
      <c r="J1327" s="177" t="s">
        <v>2618</v>
      </c>
      <c r="K1327" s="162" t="s">
        <v>2053</v>
      </c>
      <c r="L1327" s="177" t="s">
        <v>8180</v>
      </c>
      <c r="M1327" s="177" t="s">
        <v>2163</v>
      </c>
      <c r="N1327" s="177" t="s">
        <v>3041</v>
      </c>
      <c r="O1327" s="162" t="s">
        <v>2821</v>
      </c>
      <c r="P1327" s="177"/>
      <c r="Q1327" s="177" t="s">
        <v>7427</v>
      </c>
      <c r="R1327" s="177"/>
      <c r="S1327" s="162" t="s">
        <v>153</v>
      </c>
      <c r="T1327" s="188" t="s">
        <v>8433</v>
      </c>
      <c r="U1327" s="162" t="s">
        <v>8434</v>
      </c>
      <c r="V1327" s="162" t="s">
        <v>8438</v>
      </c>
      <c r="W1327" s="147" t="s">
        <v>153</v>
      </c>
      <c r="X1327" s="206" t="s">
        <v>54</v>
      </c>
    </row>
    <row r="1328" spans="1:24" s="147" customFormat="1" x14ac:dyDescent="0.35">
      <c r="A1328" s="147" t="s">
        <v>9010</v>
      </c>
      <c r="B1328" s="147" t="s">
        <v>8818</v>
      </c>
      <c r="C1328" s="185">
        <v>1</v>
      </c>
      <c r="D1328" s="185">
        <v>0</v>
      </c>
      <c r="E1328" s="161"/>
      <c r="F1328" s="161"/>
      <c r="G1328" s="161"/>
      <c r="H1328" s="161"/>
      <c r="I1328" s="161"/>
      <c r="J1328" s="163" t="s">
        <v>9091</v>
      </c>
      <c r="K1328" s="177" t="s">
        <v>9098</v>
      </c>
      <c r="L1328" s="162" t="s">
        <v>2120</v>
      </c>
      <c r="M1328" s="163" t="s">
        <v>7625</v>
      </c>
      <c r="N1328" s="163" t="s">
        <v>8983</v>
      </c>
      <c r="O1328" s="163" t="s">
        <v>9096</v>
      </c>
      <c r="P1328" s="163" t="s">
        <v>2301</v>
      </c>
      <c r="Q1328" s="177" t="s">
        <v>7427</v>
      </c>
      <c r="R1328" s="177"/>
      <c r="S1328" s="163" t="s">
        <v>7407</v>
      </c>
      <c r="T1328" s="178" t="s">
        <v>8433</v>
      </c>
      <c r="U1328" s="177" t="s">
        <v>8435</v>
      </c>
      <c r="V1328" s="177" t="s">
        <v>8438</v>
      </c>
      <c r="W1328" s="147" t="s">
        <v>100</v>
      </c>
      <c r="X1328" s="206" t="s">
        <v>54</v>
      </c>
    </row>
    <row r="1329" spans="1:26" x14ac:dyDescent="0.35">
      <c r="A1329" s="147" t="s">
        <v>9010</v>
      </c>
      <c r="B1329" s="147" t="s">
        <v>8818</v>
      </c>
      <c r="C1329" s="185">
        <v>2</v>
      </c>
      <c r="D1329" s="185">
        <v>1191</v>
      </c>
      <c r="E1329" s="161" t="s">
        <v>8530</v>
      </c>
      <c r="F1329" s="161" t="s">
        <v>44</v>
      </c>
      <c r="G1329" s="161" t="s">
        <v>80</v>
      </c>
      <c r="H1329" s="161" t="s">
        <v>88</v>
      </c>
      <c r="I1329" s="161" t="s">
        <v>8562</v>
      </c>
      <c r="J1329" s="158" t="s">
        <v>4521</v>
      </c>
      <c r="K1329" s="177" t="s">
        <v>1887</v>
      </c>
      <c r="L1329" s="147"/>
      <c r="M1329" s="147"/>
      <c r="N1329" s="162" t="s">
        <v>5887</v>
      </c>
      <c r="O1329" s="162" t="s">
        <v>2832</v>
      </c>
      <c r="P1329" s="147"/>
      <c r="Q1329" s="177" t="s">
        <v>7427</v>
      </c>
      <c r="R1329" s="177"/>
      <c r="S1329" s="147" t="s">
        <v>7406</v>
      </c>
      <c r="T1329" s="185" t="s">
        <v>8433</v>
      </c>
      <c r="U1329" s="147" t="s">
        <v>8434</v>
      </c>
      <c r="V1329" s="147" t="s">
        <v>8438</v>
      </c>
      <c r="W1329" s="147" t="s">
        <v>156</v>
      </c>
      <c r="X1329" s="206" t="s">
        <v>80</v>
      </c>
      <c r="Y1329" s="147"/>
      <c r="Z1329" s="147"/>
    </row>
    <row r="1330" spans="1:26" x14ac:dyDescent="0.35">
      <c r="A1330" s="147" t="s">
        <v>9010</v>
      </c>
      <c r="B1330" s="147" t="s">
        <v>8818</v>
      </c>
      <c r="C1330" s="185">
        <v>3</v>
      </c>
      <c r="D1330" s="185">
        <v>1192</v>
      </c>
      <c r="E1330" s="161" t="s">
        <v>8530</v>
      </c>
      <c r="F1330" s="161" t="s">
        <v>44</v>
      </c>
      <c r="G1330" s="161" t="s">
        <v>80</v>
      </c>
      <c r="H1330" s="161" t="s">
        <v>88</v>
      </c>
      <c r="I1330" s="161" t="s">
        <v>8562</v>
      </c>
      <c r="J1330" s="158" t="s">
        <v>4522</v>
      </c>
      <c r="K1330" s="177" t="s">
        <v>1888</v>
      </c>
      <c r="L1330" s="147"/>
      <c r="M1330" s="147"/>
      <c r="N1330" s="162" t="s">
        <v>5888</v>
      </c>
      <c r="O1330" s="162" t="s">
        <v>2833</v>
      </c>
      <c r="P1330" s="147"/>
      <c r="Q1330" s="177" t="s">
        <v>7427</v>
      </c>
      <c r="R1330" s="177"/>
      <c r="S1330" s="147" t="s">
        <v>7406</v>
      </c>
      <c r="T1330" s="185" t="s">
        <v>8433</v>
      </c>
      <c r="U1330" s="147" t="s">
        <v>8434</v>
      </c>
      <c r="V1330" s="147" t="s">
        <v>8438</v>
      </c>
      <c r="W1330" s="147" t="s">
        <v>156</v>
      </c>
      <c r="X1330" s="206" t="s">
        <v>80</v>
      </c>
      <c r="Y1330" s="147"/>
      <c r="Z1330" s="147"/>
    </row>
    <row r="1331" spans="1:26" x14ac:dyDescent="0.35">
      <c r="A1331" t="s">
        <v>9010</v>
      </c>
      <c r="B1331" t="s">
        <v>8818</v>
      </c>
      <c r="C1331" s="9">
        <v>4</v>
      </c>
      <c r="D1331" s="9">
        <v>927</v>
      </c>
      <c r="E1331" s="12" t="s">
        <v>8522</v>
      </c>
      <c r="F1331" s="12" t="s">
        <v>44</v>
      </c>
      <c r="G1331" s="12" t="s">
        <v>80</v>
      </c>
      <c r="H1331" s="12" t="s">
        <v>88</v>
      </c>
      <c r="I1331" s="12"/>
      <c r="J1331" t="s">
        <v>267</v>
      </c>
      <c r="K1331" s="155" t="s">
        <v>9078</v>
      </c>
      <c r="N1331" s="155" t="s">
        <v>480</v>
      </c>
      <c r="O1331" s="155" t="s">
        <v>481</v>
      </c>
      <c r="Q1331" s="20" t="s">
        <v>7427</v>
      </c>
      <c r="R1331" s="20"/>
      <c r="S1331" t="s">
        <v>153</v>
      </c>
      <c r="T1331" s="9" t="s">
        <v>8433</v>
      </c>
      <c r="U1331" t="s">
        <v>8435</v>
      </c>
      <c r="V1331" t="s">
        <v>8438</v>
      </c>
      <c r="W1331" t="s">
        <v>153</v>
      </c>
      <c r="X1331" s="198" t="s">
        <v>80</v>
      </c>
    </row>
    <row r="1332" spans="1:26" s="147" customFormat="1" x14ac:dyDescent="0.35">
      <c r="A1332" s="147" t="s">
        <v>9010</v>
      </c>
      <c r="B1332" s="147" t="s">
        <v>8818</v>
      </c>
      <c r="C1332" s="185">
        <v>6</v>
      </c>
      <c r="D1332" s="185">
        <v>613</v>
      </c>
      <c r="E1332" s="147" t="str">
        <f>F1332&amp;"."&amp;G1332&amp;"."&amp;H1332&amp;"."&amp;I1332&amp;"."&amp;J1332</f>
        <v>SOIL.SOIL_PROFILES.SOIL_PROFILE.SOIL_PROFILE_LAYERS.soil_layer_comment</v>
      </c>
      <c r="F1332" s="147" t="s">
        <v>68</v>
      </c>
      <c r="G1332" s="147" t="s">
        <v>69</v>
      </c>
      <c r="H1332" s="147" t="s">
        <v>71</v>
      </c>
      <c r="I1332" s="147" t="s">
        <v>72</v>
      </c>
      <c r="J1332" s="147" t="s">
        <v>8660</v>
      </c>
      <c r="K1332" s="147" t="s">
        <v>1893</v>
      </c>
      <c r="L1332" s="147">
        <v>99</v>
      </c>
      <c r="M1332" s="147" t="s">
        <v>6</v>
      </c>
      <c r="N1332" s="147" t="s">
        <v>8661</v>
      </c>
      <c r="O1332" s="147" t="s">
        <v>8662</v>
      </c>
      <c r="S1332" s="147" t="s">
        <v>91</v>
      </c>
      <c r="T1332" s="185" t="s">
        <v>6</v>
      </c>
      <c r="U1332" s="147" t="s">
        <v>6</v>
      </c>
      <c r="V1332" s="147" t="s">
        <v>6</v>
      </c>
      <c r="W1332" s="147" t="s">
        <v>91</v>
      </c>
      <c r="X1332" s="206"/>
    </row>
    <row r="1333" spans="1:26" ht="16.5" x14ac:dyDescent="0.35">
      <c r="A1333" s="190" t="s">
        <v>9010</v>
      </c>
      <c r="B1333" s="190" t="s">
        <v>8818</v>
      </c>
      <c r="C1333" s="185">
        <v>5</v>
      </c>
      <c r="D1333" s="9">
        <v>203</v>
      </c>
      <c r="E1333" s="171" t="s">
        <v>8498</v>
      </c>
      <c r="F1333" s="171" t="s">
        <v>44</v>
      </c>
      <c r="G1333" s="171" t="s">
        <v>54</v>
      </c>
      <c r="H1333" s="171" t="s">
        <v>2776</v>
      </c>
      <c r="I1333" s="171" t="s">
        <v>2780</v>
      </c>
      <c r="J1333" s="20" t="s">
        <v>2631</v>
      </c>
      <c r="K1333" s="153" t="s">
        <v>8761</v>
      </c>
      <c r="L1333" s="20" t="s">
        <v>8230</v>
      </c>
      <c r="M1333" s="172" t="s">
        <v>8211</v>
      </c>
      <c r="N1333" s="20" t="s">
        <v>3056</v>
      </c>
      <c r="O1333" s="155" t="s">
        <v>2834</v>
      </c>
      <c r="P1333" s="20"/>
      <c r="Q1333" s="20" t="s">
        <v>7427</v>
      </c>
      <c r="R1333" s="20"/>
      <c r="S1333" s="155" t="s">
        <v>7406</v>
      </c>
      <c r="T1333" s="170">
        <v>0</v>
      </c>
      <c r="U1333" s="155" t="s">
        <v>8434</v>
      </c>
      <c r="V1333" s="155" t="s">
        <v>8439</v>
      </c>
      <c r="W1333" t="s">
        <v>2983</v>
      </c>
      <c r="X1333" s="198" t="s">
        <v>54</v>
      </c>
    </row>
    <row r="1334" spans="1:26" x14ac:dyDescent="0.35">
      <c r="A1334" s="190" t="s">
        <v>9010</v>
      </c>
      <c r="B1334" s="190" t="s">
        <v>8818</v>
      </c>
      <c r="C1334" s="185">
        <v>6</v>
      </c>
      <c r="D1334" s="9">
        <v>216</v>
      </c>
      <c r="E1334" s="171" t="s">
        <v>8498</v>
      </c>
      <c r="F1334" s="171" t="s">
        <v>44</v>
      </c>
      <c r="G1334" s="171" t="s">
        <v>54</v>
      </c>
      <c r="H1334" s="171" t="s">
        <v>2776</v>
      </c>
      <c r="I1334" s="171" t="s">
        <v>2780</v>
      </c>
      <c r="J1334" s="20" t="s">
        <v>2644</v>
      </c>
      <c r="K1334" s="20" t="s">
        <v>3356</v>
      </c>
      <c r="L1334" s="20" t="s">
        <v>8210</v>
      </c>
      <c r="M1334" s="172" t="s">
        <v>7782</v>
      </c>
      <c r="N1334" s="20" t="s">
        <v>3069</v>
      </c>
      <c r="O1334" s="155" t="s">
        <v>2847</v>
      </c>
      <c r="P1334" s="20"/>
      <c r="Q1334" s="20" t="s">
        <v>7427</v>
      </c>
      <c r="R1334" s="20"/>
      <c r="S1334" s="155" t="s">
        <v>7406</v>
      </c>
      <c r="T1334" s="170">
        <v>0</v>
      </c>
      <c r="U1334" s="155" t="s">
        <v>8434</v>
      </c>
      <c r="V1334" s="155" t="s">
        <v>8439</v>
      </c>
      <c r="W1334" t="s">
        <v>100</v>
      </c>
      <c r="X1334" s="198" t="s">
        <v>54</v>
      </c>
    </row>
    <row r="1335" spans="1:26" x14ac:dyDescent="0.35">
      <c r="A1335" s="190" t="s">
        <v>9010</v>
      </c>
      <c r="B1335" s="190" t="s">
        <v>8818</v>
      </c>
      <c r="C1335" s="185">
        <v>7</v>
      </c>
      <c r="D1335" s="9">
        <v>557</v>
      </c>
      <c r="E1335" s="171" t="s">
        <v>8506</v>
      </c>
      <c r="F1335" s="171" t="s">
        <v>68</v>
      </c>
      <c r="G1335" s="171" t="s">
        <v>69</v>
      </c>
      <c r="H1335" s="171" t="s">
        <v>71</v>
      </c>
      <c r="I1335" s="171" t="s">
        <v>72</v>
      </c>
      <c r="J1335" t="s">
        <v>3971</v>
      </c>
      <c r="K1335" s="153" t="s">
        <v>6436</v>
      </c>
      <c r="L1335" t="s">
        <v>8237</v>
      </c>
      <c r="M1335" s="156" t="s">
        <v>7817</v>
      </c>
      <c r="N1335" s="155" t="s">
        <v>4792</v>
      </c>
      <c r="O1335" s="155" t="s">
        <v>4793</v>
      </c>
      <c r="Q1335" s="20" t="s">
        <v>7427</v>
      </c>
      <c r="R1335" s="20"/>
      <c r="S1335" t="s">
        <v>91</v>
      </c>
      <c r="T1335" s="9">
        <v>0</v>
      </c>
      <c r="U1335" t="s">
        <v>8434</v>
      </c>
      <c r="V1335" t="s">
        <v>8439</v>
      </c>
      <c r="W1335" t="s">
        <v>92</v>
      </c>
      <c r="X1335" s="198" t="s">
        <v>68</v>
      </c>
    </row>
    <row r="1336" spans="1:26" x14ac:dyDescent="0.35">
      <c r="A1336" s="190" t="s">
        <v>9010</v>
      </c>
      <c r="B1336" s="190" t="s">
        <v>8818</v>
      </c>
      <c r="C1336" s="185">
        <v>12</v>
      </c>
      <c r="D1336" s="9">
        <v>558</v>
      </c>
      <c r="E1336" s="171" t="s">
        <v>8506</v>
      </c>
      <c r="F1336" s="171" t="s">
        <v>68</v>
      </c>
      <c r="G1336" s="171" t="s">
        <v>69</v>
      </c>
      <c r="H1336" s="171" t="s">
        <v>71</v>
      </c>
      <c r="I1336" s="171" t="s">
        <v>72</v>
      </c>
      <c r="J1336" s="153" t="s">
        <v>226</v>
      </c>
      <c r="K1336" s="153" t="s">
        <v>6412</v>
      </c>
      <c r="L1336" s="155" t="s">
        <v>8240</v>
      </c>
      <c r="M1336" s="156" t="s">
        <v>7820</v>
      </c>
      <c r="N1336" s="153" t="s">
        <v>532</v>
      </c>
      <c r="O1336" s="153" t="s">
        <v>533</v>
      </c>
      <c r="P1336" s="156" t="s">
        <v>2405</v>
      </c>
      <c r="Q1336" s="20" t="s">
        <v>7427</v>
      </c>
      <c r="R1336" s="20"/>
      <c r="S1336" s="155" t="s">
        <v>7406</v>
      </c>
      <c r="T1336" s="170">
        <v>1</v>
      </c>
      <c r="U1336" s="155" t="s">
        <v>8434</v>
      </c>
      <c r="V1336" s="155" t="s">
        <v>8439</v>
      </c>
      <c r="W1336" t="s">
        <v>195</v>
      </c>
      <c r="X1336" s="198" t="s">
        <v>68</v>
      </c>
    </row>
    <row r="1337" spans="1:26" x14ac:dyDescent="0.35">
      <c r="A1337" s="190" t="s">
        <v>9010</v>
      </c>
      <c r="B1337" s="190" t="s">
        <v>8818</v>
      </c>
      <c r="C1337" s="185">
        <v>13</v>
      </c>
      <c r="D1337" s="9">
        <v>567</v>
      </c>
      <c r="E1337" s="171" t="s">
        <v>8506</v>
      </c>
      <c r="F1337" s="171" t="s">
        <v>68</v>
      </c>
      <c r="G1337" s="171" t="s">
        <v>69</v>
      </c>
      <c r="H1337" s="171" t="s">
        <v>71</v>
      </c>
      <c r="I1337" s="171" t="s">
        <v>72</v>
      </c>
      <c r="J1337" s="153" t="s">
        <v>227</v>
      </c>
      <c r="K1337" s="153" t="s">
        <v>6401</v>
      </c>
      <c r="L1337" s="155" t="s">
        <v>8247</v>
      </c>
      <c r="M1337" s="156" t="s">
        <v>7827</v>
      </c>
      <c r="N1337" s="153" t="s">
        <v>534</v>
      </c>
      <c r="O1337" s="153" t="s">
        <v>535</v>
      </c>
      <c r="P1337" s="156" t="s">
        <v>2406</v>
      </c>
      <c r="Q1337" s="20" t="s">
        <v>7427</v>
      </c>
      <c r="R1337" s="20"/>
      <c r="S1337" s="155" t="s">
        <v>7406</v>
      </c>
      <c r="T1337" s="170">
        <v>2</v>
      </c>
      <c r="U1337" s="155" t="s">
        <v>8434</v>
      </c>
      <c r="V1337" s="155" t="s">
        <v>8439</v>
      </c>
      <c r="W1337" t="s">
        <v>195</v>
      </c>
      <c r="X1337" s="198" t="s">
        <v>68</v>
      </c>
    </row>
    <row r="1338" spans="1:26" x14ac:dyDescent="0.35">
      <c r="A1338" s="190" t="s">
        <v>9010</v>
      </c>
      <c r="B1338" s="190" t="s">
        <v>8818</v>
      </c>
      <c r="C1338" s="185">
        <v>14</v>
      </c>
      <c r="D1338" s="9">
        <v>568</v>
      </c>
      <c r="E1338" s="171" t="s">
        <v>8506</v>
      </c>
      <c r="F1338" s="171" t="s">
        <v>68</v>
      </c>
      <c r="G1338" s="171" t="s">
        <v>69</v>
      </c>
      <c r="H1338" s="171" t="s">
        <v>71</v>
      </c>
      <c r="I1338" s="171" t="s">
        <v>72</v>
      </c>
      <c r="J1338" t="s">
        <v>228</v>
      </c>
      <c r="K1338" s="153" t="s">
        <v>6402</v>
      </c>
      <c r="L1338" s="155" t="s">
        <v>8248</v>
      </c>
      <c r="M1338" s="96" t="s">
        <v>7828</v>
      </c>
      <c r="N1338" s="173" t="s">
        <v>536</v>
      </c>
      <c r="O1338" s="155" t="s">
        <v>537</v>
      </c>
      <c r="Q1338" s="20" t="s">
        <v>7427</v>
      </c>
      <c r="R1338" s="20"/>
      <c r="S1338" s="155" t="s">
        <v>7406</v>
      </c>
      <c r="T1338" s="170">
        <v>0</v>
      </c>
      <c r="U1338" s="155" t="s">
        <v>8434</v>
      </c>
      <c r="V1338" s="155" t="s">
        <v>8439</v>
      </c>
      <c r="W1338" t="s">
        <v>195</v>
      </c>
      <c r="X1338" s="198" t="s">
        <v>68</v>
      </c>
    </row>
    <row r="1339" spans="1:26" x14ac:dyDescent="0.35">
      <c r="A1339" s="190" t="s">
        <v>9010</v>
      </c>
      <c r="B1339" s="190" t="s">
        <v>8818</v>
      </c>
      <c r="C1339" s="185">
        <v>15</v>
      </c>
      <c r="D1339" s="9">
        <v>569</v>
      </c>
      <c r="E1339" s="171" t="s">
        <v>8506</v>
      </c>
      <c r="F1339" s="171" t="s">
        <v>68</v>
      </c>
      <c r="G1339" s="171" t="s">
        <v>69</v>
      </c>
      <c r="H1339" s="171" t="s">
        <v>71</v>
      </c>
      <c r="I1339" s="171" t="s">
        <v>72</v>
      </c>
      <c r="J1339" s="153" t="s">
        <v>229</v>
      </c>
      <c r="K1339" s="153" t="s">
        <v>6403</v>
      </c>
      <c r="L1339" s="155" t="s">
        <v>8249</v>
      </c>
      <c r="M1339" s="156" t="s">
        <v>7829</v>
      </c>
      <c r="N1339" s="153" t="s">
        <v>538</v>
      </c>
      <c r="O1339" s="153" t="s">
        <v>539</v>
      </c>
      <c r="P1339" s="156" t="s">
        <v>2408</v>
      </c>
      <c r="Q1339" s="20" t="s">
        <v>7427</v>
      </c>
      <c r="R1339" s="20"/>
      <c r="S1339" s="155" t="s">
        <v>7406</v>
      </c>
      <c r="T1339" s="170">
        <v>1</v>
      </c>
      <c r="U1339" s="155" t="s">
        <v>8434</v>
      </c>
      <c r="V1339" s="155" t="s">
        <v>8439</v>
      </c>
      <c r="W1339" t="s">
        <v>195</v>
      </c>
      <c r="X1339" s="198" t="s">
        <v>68</v>
      </c>
    </row>
    <row r="1340" spans="1:26" x14ac:dyDescent="0.35">
      <c r="A1340" s="190" t="s">
        <v>9010</v>
      </c>
      <c r="B1340" s="190" t="s">
        <v>8818</v>
      </c>
      <c r="C1340" s="185">
        <v>19</v>
      </c>
      <c r="D1340" s="9">
        <v>575</v>
      </c>
      <c r="E1340" s="171" t="s">
        <v>8506</v>
      </c>
      <c r="F1340" s="171" t="s">
        <v>68</v>
      </c>
      <c r="G1340" s="171" t="s">
        <v>69</v>
      </c>
      <c r="H1340" s="171" t="s">
        <v>71</v>
      </c>
      <c r="I1340" s="171" t="s">
        <v>72</v>
      </c>
      <c r="J1340" t="s">
        <v>3983</v>
      </c>
      <c r="K1340" s="153" t="s">
        <v>6390</v>
      </c>
      <c r="L1340" s="20" t="s">
        <v>8253</v>
      </c>
      <c r="M1340" s="96" t="s">
        <v>8231</v>
      </c>
      <c r="N1340" s="155" t="s">
        <v>4817</v>
      </c>
      <c r="O1340" s="155" t="s">
        <v>4818</v>
      </c>
      <c r="Q1340" s="20" t="s">
        <v>7427</v>
      </c>
      <c r="R1340" s="20"/>
      <c r="S1340" s="155" t="s">
        <v>7406</v>
      </c>
      <c r="T1340" s="170">
        <v>2</v>
      </c>
      <c r="U1340" s="155" t="s">
        <v>8434</v>
      </c>
      <c r="V1340" s="155" t="s">
        <v>8439</v>
      </c>
      <c r="W1340" t="s">
        <v>2983</v>
      </c>
      <c r="X1340" s="198" t="s">
        <v>68</v>
      </c>
    </row>
    <row r="1341" spans="1:26" x14ac:dyDescent="0.35">
      <c r="A1341" s="190" t="s">
        <v>9010</v>
      </c>
      <c r="B1341" s="190" t="s">
        <v>8818</v>
      </c>
      <c r="C1341" s="185">
        <v>36</v>
      </c>
      <c r="D1341" s="9">
        <v>589</v>
      </c>
      <c r="E1341" s="171" t="s">
        <v>8506</v>
      </c>
      <c r="F1341" s="171" t="s">
        <v>68</v>
      </c>
      <c r="G1341" s="171" t="s">
        <v>69</v>
      </c>
      <c r="H1341" s="171" t="s">
        <v>71</v>
      </c>
      <c r="I1341" s="171" t="s">
        <v>72</v>
      </c>
      <c r="J1341" t="s">
        <v>3993</v>
      </c>
      <c r="K1341" s="155" t="s">
        <v>6394</v>
      </c>
      <c r="L1341" t="s">
        <v>8268</v>
      </c>
      <c r="M1341" s="96" t="s">
        <v>7845</v>
      </c>
      <c r="N1341" s="155" t="s">
        <v>4836</v>
      </c>
      <c r="O1341" s="155" t="s">
        <v>4837</v>
      </c>
      <c r="Q1341" s="20" t="s">
        <v>7427</v>
      </c>
      <c r="R1341" s="20"/>
      <c r="S1341" s="155" t="s">
        <v>7406</v>
      </c>
      <c r="T1341" s="170">
        <v>0</v>
      </c>
      <c r="U1341" s="155" t="s">
        <v>8434</v>
      </c>
      <c r="V1341" s="155" t="s">
        <v>8439</v>
      </c>
      <c r="W1341" t="s">
        <v>6287</v>
      </c>
      <c r="X1341" s="198" t="s">
        <v>68</v>
      </c>
    </row>
    <row r="1342" spans="1:26" x14ac:dyDescent="0.35">
      <c r="A1342" s="190" t="s">
        <v>9010</v>
      </c>
      <c r="B1342" s="190" t="s">
        <v>8818</v>
      </c>
      <c r="C1342" s="185">
        <v>38</v>
      </c>
      <c r="D1342" s="9">
        <v>593</v>
      </c>
      <c r="E1342" s="171" t="s">
        <v>8506</v>
      </c>
      <c r="F1342" s="171" t="s">
        <v>68</v>
      </c>
      <c r="G1342" s="171" t="s">
        <v>69</v>
      </c>
      <c r="H1342" s="171" t="s">
        <v>71</v>
      </c>
      <c r="I1342" s="171" t="s">
        <v>72</v>
      </c>
      <c r="J1342" t="s">
        <v>2644</v>
      </c>
      <c r="K1342" s="155" t="s">
        <v>6397</v>
      </c>
      <c r="L1342" t="s">
        <v>8271</v>
      </c>
      <c r="M1342" s="96" t="s">
        <v>7848</v>
      </c>
      <c r="N1342" s="155" t="s">
        <v>4844</v>
      </c>
      <c r="O1342" s="155" t="s">
        <v>2847</v>
      </c>
      <c r="Q1342" s="20" t="s">
        <v>7427</v>
      </c>
      <c r="R1342" s="20"/>
      <c r="S1342" s="155" t="s">
        <v>7406</v>
      </c>
      <c r="T1342" s="170">
        <v>0</v>
      </c>
      <c r="U1342" s="155" t="s">
        <v>8434</v>
      </c>
      <c r="V1342" s="155" t="s">
        <v>8439</v>
      </c>
      <c r="W1342" t="s">
        <v>100</v>
      </c>
      <c r="X1342" s="198" t="s">
        <v>68</v>
      </c>
    </row>
    <row r="1343" spans="1:26" x14ac:dyDescent="0.35">
      <c r="A1343" s="190" t="s">
        <v>9010</v>
      </c>
      <c r="B1343" s="190" t="s">
        <v>8818</v>
      </c>
      <c r="C1343" s="185">
        <v>50</v>
      </c>
      <c r="D1343" s="9">
        <v>602</v>
      </c>
      <c r="E1343" s="171" t="s">
        <v>8506</v>
      </c>
      <c r="F1343" s="171" t="s">
        <v>68</v>
      </c>
      <c r="G1343" s="171" t="s">
        <v>69</v>
      </c>
      <c r="H1343" s="171" t="s">
        <v>71</v>
      </c>
      <c r="I1343" s="171" t="s">
        <v>72</v>
      </c>
      <c r="J1343" t="s">
        <v>4003</v>
      </c>
      <c r="K1343" s="155" t="s">
        <v>7806</v>
      </c>
      <c r="L1343" t="s">
        <v>8280</v>
      </c>
      <c r="M1343" s="96" t="s">
        <v>7856</v>
      </c>
      <c r="N1343" s="155" t="s">
        <v>4859</v>
      </c>
      <c r="O1343" s="155" t="s">
        <v>4860</v>
      </c>
      <c r="Q1343" s="20" t="s">
        <v>7427</v>
      </c>
      <c r="R1343" s="20"/>
      <c r="S1343" s="155" t="s">
        <v>7406</v>
      </c>
      <c r="T1343" s="170">
        <v>0</v>
      </c>
      <c r="U1343" s="155" t="s">
        <v>8434</v>
      </c>
      <c r="V1343" s="155" t="s">
        <v>8439</v>
      </c>
      <c r="W1343" t="s">
        <v>6291</v>
      </c>
      <c r="X1343" s="198" t="s">
        <v>68</v>
      </c>
    </row>
    <row r="1344" spans="1:26" s="147" customFormat="1" x14ac:dyDescent="0.35">
      <c r="A1344" s="147" t="s">
        <v>9011</v>
      </c>
      <c r="B1344" s="147" t="s">
        <v>8821</v>
      </c>
      <c r="C1344" s="185">
        <v>0</v>
      </c>
      <c r="D1344" s="185">
        <v>0</v>
      </c>
      <c r="E1344" s="161"/>
      <c r="F1344" s="161"/>
      <c r="G1344" s="161"/>
      <c r="H1344" s="161"/>
      <c r="I1344" s="161"/>
      <c r="J1344" s="163" t="s">
        <v>9018</v>
      </c>
      <c r="K1344" s="177" t="s">
        <v>2312</v>
      </c>
      <c r="L1344" s="162" t="s">
        <v>2120</v>
      </c>
      <c r="M1344" s="163" t="s">
        <v>7625</v>
      </c>
      <c r="N1344" s="163" t="s">
        <v>9008</v>
      </c>
      <c r="O1344" s="163" t="s">
        <v>9097</v>
      </c>
      <c r="P1344" s="163" t="s">
        <v>2301</v>
      </c>
      <c r="Q1344" s="177" t="s">
        <v>7427</v>
      </c>
      <c r="R1344" s="177"/>
      <c r="S1344" s="163" t="s">
        <v>7407</v>
      </c>
      <c r="T1344" s="178" t="s">
        <v>8433</v>
      </c>
      <c r="U1344" s="177" t="s">
        <v>8435</v>
      </c>
      <c r="V1344" s="177" t="s">
        <v>8438</v>
      </c>
      <c r="W1344" s="147" t="s">
        <v>100</v>
      </c>
      <c r="X1344" s="206" t="s">
        <v>54</v>
      </c>
    </row>
    <row r="1345" spans="1:26" s="147" customFormat="1" x14ac:dyDescent="0.35">
      <c r="A1345" s="196" t="s">
        <v>9011</v>
      </c>
      <c r="B1345" s="147" t="s">
        <v>8821</v>
      </c>
      <c r="C1345" s="185">
        <v>-99</v>
      </c>
      <c r="D1345" s="185">
        <v>183</v>
      </c>
      <c r="E1345" s="187" t="s">
        <v>8497</v>
      </c>
      <c r="F1345" s="187" t="s">
        <v>44</v>
      </c>
      <c r="G1345" s="187" t="s">
        <v>54</v>
      </c>
      <c r="H1345" s="187" t="s">
        <v>2776</v>
      </c>
      <c r="I1345" s="187"/>
      <c r="J1345" s="177" t="s">
        <v>2618</v>
      </c>
      <c r="K1345" s="162" t="s">
        <v>2053</v>
      </c>
      <c r="L1345" s="177" t="s">
        <v>8180</v>
      </c>
      <c r="M1345" s="177" t="s">
        <v>2163</v>
      </c>
      <c r="N1345" s="177" t="s">
        <v>3041</v>
      </c>
      <c r="O1345" s="162" t="s">
        <v>2821</v>
      </c>
      <c r="P1345" s="177"/>
      <c r="Q1345" s="177" t="s">
        <v>7427</v>
      </c>
      <c r="R1345" s="177"/>
      <c r="S1345" s="162" t="s">
        <v>153</v>
      </c>
      <c r="T1345" s="188" t="s">
        <v>8433</v>
      </c>
      <c r="U1345" s="162" t="s">
        <v>8434</v>
      </c>
      <c r="V1345" s="162" t="s">
        <v>8438</v>
      </c>
      <c r="W1345" s="147" t="s">
        <v>153</v>
      </c>
      <c r="X1345" s="206" t="s">
        <v>54</v>
      </c>
    </row>
    <row r="1346" spans="1:26" s="147" customFormat="1" x14ac:dyDescent="0.35">
      <c r="A1346" s="147" t="s">
        <v>9011</v>
      </c>
      <c r="B1346" s="147" t="s">
        <v>8821</v>
      </c>
      <c r="C1346" s="185">
        <v>1</v>
      </c>
      <c r="D1346" s="185">
        <v>0</v>
      </c>
      <c r="E1346" s="161"/>
      <c r="F1346" s="161"/>
      <c r="G1346" s="161"/>
      <c r="H1346" s="161"/>
      <c r="I1346" s="161"/>
      <c r="J1346" s="163" t="s">
        <v>9091</v>
      </c>
      <c r="K1346" s="177" t="s">
        <v>9098</v>
      </c>
      <c r="L1346" s="162" t="s">
        <v>2120</v>
      </c>
      <c r="M1346" s="163" t="s">
        <v>7625</v>
      </c>
      <c r="N1346" s="163" t="s">
        <v>8983</v>
      </c>
      <c r="O1346" s="163" t="s">
        <v>9096</v>
      </c>
      <c r="P1346" s="163" t="s">
        <v>2301</v>
      </c>
      <c r="Q1346" s="177" t="s">
        <v>7427</v>
      </c>
      <c r="R1346" s="177"/>
      <c r="S1346" s="163" t="s">
        <v>7407</v>
      </c>
      <c r="T1346" s="178" t="s">
        <v>8433</v>
      </c>
      <c r="U1346" s="177" t="s">
        <v>8435</v>
      </c>
      <c r="V1346" s="177" t="s">
        <v>8438</v>
      </c>
      <c r="W1346" s="147" t="s">
        <v>100</v>
      </c>
      <c r="X1346" s="206" t="s">
        <v>54</v>
      </c>
    </row>
    <row r="1347" spans="1:26" x14ac:dyDescent="0.35">
      <c r="A1347" s="147" t="s">
        <v>9011</v>
      </c>
      <c r="B1347" s="147" t="s">
        <v>8821</v>
      </c>
      <c r="C1347" s="185">
        <v>2</v>
      </c>
      <c r="D1347" s="185">
        <v>1191</v>
      </c>
      <c r="E1347" s="161" t="s">
        <v>8530</v>
      </c>
      <c r="F1347" s="161" t="s">
        <v>44</v>
      </c>
      <c r="G1347" s="161" t="s">
        <v>80</v>
      </c>
      <c r="H1347" s="161" t="s">
        <v>88</v>
      </c>
      <c r="I1347" s="161" t="s">
        <v>8562</v>
      </c>
      <c r="J1347" s="158" t="s">
        <v>4521</v>
      </c>
      <c r="K1347" s="177" t="s">
        <v>1887</v>
      </c>
      <c r="L1347" s="147"/>
      <c r="M1347" s="147"/>
      <c r="N1347" s="162" t="s">
        <v>5887</v>
      </c>
      <c r="O1347" s="162" t="s">
        <v>2832</v>
      </c>
      <c r="P1347" s="147"/>
      <c r="Q1347" s="177" t="s">
        <v>7427</v>
      </c>
      <c r="R1347" s="177"/>
      <c r="S1347" s="147" t="s">
        <v>7406</v>
      </c>
      <c r="T1347" s="185" t="s">
        <v>8433</v>
      </c>
      <c r="U1347" s="147" t="s">
        <v>8434</v>
      </c>
      <c r="V1347" s="147" t="s">
        <v>8438</v>
      </c>
      <c r="W1347" s="147" t="s">
        <v>156</v>
      </c>
      <c r="X1347" s="206" t="s">
        <v>80</v>
      </c>
      <c r="Y1347" s="147"/>
      <c r="Z1347" s="147"/>
    </row>
    <row r="1348" spans="1:26" x14ac:dyDescent="0.35">
      <c r="A1348" s="147" t="s">
        <v>9011</v>
      </c>
      <c r="B1348" s="147" t="s">
        <v>8821</v>
      </c>
      <c r="C1348" s="185">
        <v>3</v>
      </c>
      <c r="D1348" s="185">
        <v>1192</v>
      </c>
      <c r="E1348" s="161" t="s">
        <v>8530</v>
      </c>
      <c r="F1348" s="161" t="s">
        <v>44</v>
      </c>
      <c r="G1348" s="161" t="s">
        <v>80</v>
      </c>
      <c r="H1348" s="161" t="s">
        <v>88</v>
      </c>
      <c r="I1348" s="161" t="s">
        <v>8562</v>
      </c>
      <c r="J1348" s="158" t="s">
        <v>4522</v>
      </c>
      <c r="K1348" s="177" t="s">
        <v>1888</v>
      </c>
      <c r="L1348" s="147"/>
      <c r="M1348" s="147"/>
      <c r="N1348" s="162" t="s">
        <v>5888</v>
      </c>
      <c r="O1348" s="162" t="s">
        <v>2833</v>
      </c>
      <c r="P1348" s="147"/>
      <c r="Q1348" s="177" t="s">
        <v>7427</v>
      </c>
      <c r="R1348" s="177"/>
      <c r="S1348" s="147" t="s">
        <v>7406</v>
      </c>
      <c r="T1348" s="185" t="s">
        <v>8433</v>
      </c>
      <c r="U1348" s="147" t="s">
        <v>8434</v>
      </c>
      <c r="V1348" s="147" t="s">
        <v>8438</v>
      </c>
      <c r="W1348" s="147" t="s">
        <v>156</v>
      </c>
      <c r="X1348" s="206" t="s">
        <v>80</v>
      </c>
      <c r="Y1348" s="147"/>
      <c r="Z1348" s="147"/>
    </row>
    <row r="1349" spans="1:26" x14ac:dyDescent="0.35">
      <c r="A1349" t="s">
        <v>9011</v>
      </c>
      <c r="B1349" t="s">
        <v>8821</v>
      </c>
      <c r="C1349" s="9">
        <v>4</v>
      </c>
      <c r="D1349" s="9">
        <v>927</v>
      </c>
      <c r="E1349" s="12" t="s">
        <v>8522</v>
      </c>
      <c r="F1349" s="12" t="s">
        <v>44</v>
      </c>
      <c r="G1349" s="12" t="s">
        <v>80</v>
      </c>
      <c r="H1349" s="12" t="s">
        <v>88</v>
      </c>
      <c r="I1349" s="12"/>
      <c r="J1349" t="s">
        <v>267</v>
      </c>
      <c r="K1349" s="155" t="s">
        <v>9078</v>
      </c>
      <c r="N1349" s="155" t="s">
        <v>480</v>
      </c>
      <c r="O1349" s="155" t="s">
        <v>481</v>
      </c>
      <c r="Q1349" s="20" t="s">
        <v>7427</v>
      </c>
      <c r="R1349" s="20"/>
      <c r="S1349" t="s">
        <v>153</v>
      </c>
      <c r="T1349" s="9" t="s">
        <v>8433</v>
      </c>
      <c r="U1349" t="s">
        <v>8435</v>
      </c>
      <c r="V1349" t="s">
        <v>8438</v>
      </c>
      <c r="W1349" t="s">
        <v>153</v>
      </c>
      <c r="X1349" s="198" t="s">
        <v>80</v>
      </c>
    </row>
    <row r="1350" spans="1:26" s="147" customFormat="1" x14ac:dyDescent="0.35">
      <c r="A1350" s="147" t="s">
        <v>9011</v>
      </c>
      <c r="B1350" s="147" t="s">
        <v>8821</v>
      </c>
      <c r="C1350" s="185">
        <v>6</v>
      </c>
      <c r="D1350" s="185">
        <v>613</v>
      </c>
      <c r="E1350" s="147" t="str">
        <f>F1350&amp;"."&amp;G1350&amp;"."&amp;H1350&amp;"."&amp;I1350&amp;"."&amp;J1350</f>
        <v>SOIL.SOIL_PROFILES.SOIL_PROFILE.SOIL_PROFILE_LAYERS.soil_layer_comment</v>
      </c>
      <c r="F1350" s="147" t="s">
        <v>68</v>
      </c>
      <c r="G1350" s="147" t="s">
        <v>69</v>
      </c>
      <c r="H1350" s="147" t="s">
        <v>71</v>
      </c>
      <c r="I1350" s="147" t="s">
        <v>72</v>
      </c>
      <c r="J1350" s="147" t="s">
        <v>8660</v>
      </c>
      <c r="K1350" s="147" t="s">
        <v>1893</v>
      </c>
      <c r="L1350" s="147">
        <v>99</v>
      </c>
      <c r="M1350" s="147" t="s">
        <v>6</v>
      </c>
      <c r="N1350" s="147" t="s">
        <v>8661</v>
      </c>
      <c r="O1350" s="147" t="s">
        <v>8662</v>
      </c>
      <c r="S1350" s="147" t="s">
        <v>91</v>
      </c>
      <c r="T1350" s="185" t="s">
        <v>6</v>
      </c>
      <c r="U1350" s="147" t="s">
        <v>6</v>
      </c>
      <c r="V1350" s="147" t="s">
        <v>6</v>
      </c>
      <c r="W1350" s="147" t="s">
        <v>91</v>
      </c>
      <c r="X1350" s="206"/>
    </row>
    <row r="1351" spans="1:26" x14ac:dyDescent="0.35">
      <c r="A1351" s="189" t="s">
        <v>9011</v>
      </c>
      <c r="B1351" s="189" t="s">
        <v>8821</v>
      </c>
      <c r="C1351" s="185">
        <v>37</v>
      </c>
      <c r="D1351" s="9">
        <v>591</v>
      </c>
      <c r="E1351" s="171" t="s">
        <v>8506</v>
      </c>
      <c r="F1351" s="171" t="s">
        <v>68</v>
      </c>
      <c r="G1351" s="171" t="s">
        <v>69</v>
      </c>
      <c r="H1351" s="171" t="s">
        <v>71</v>
      </c>
      <c r="I1351" s="171" t="s">
        <v>72</v>
      </c>
      <c r="J1351" t="s">
        <v>3995</v>
      </c>
      <c r="K1351" s="155" t="s">
        <v>6395</v>
      </c>
      <c r="L1351" t="s">
        <v>8269</v>
      </c>
      <c r="M1351" s="96" t="s">
        <v>7846</v>
      </c>
      <c r="N1351" s="155" t="s">
        <v>4840</v>
      </c>
      <c r="O1351" s="155" t="s">
        <v>4841</v>
      </c>
      <c r="Q1351" s="20" t="s">
        <v>7427</v>
      </c>
      <c r="R1351" s="20"/>
      <c r="S1351" s="155" t="s">
        <v>7406</v>
      </c>
      <c r="T1351" s="170">
        <v>1</v>
      </c>
      <c r="U1351" s="155" t="s">
        <v>8434</v>
      </c>
      <c r="V1351" s="155" t="s">
        <v>8439</v>
      </c>
      <c r="W1351" t="s">
        <v>100</v>
      </c>
      <c r="X1351" s="198" t="s">
        <v>68</v>
      </c>
    </row>
    <row r="1352" spans="1:26" x14ac:dyDescent="0.35">
      <c r="A1352" s="189" t="s">
        <v>9011</v>
      </c>
      <c r="B1352" s="189" t="s">
        <v>8821</v>
      </c>
      <c r="C1352" s="185">
        <v>37</v>
      </c>
      <c r="D1352" s="9">
        <v>592</v>
      </c>
      <c r="E1352" s="171" t="s">
        <v>8506</v>
      </c>
      <c r="F1352" s="171" t="s">
        <v>68</v>
      </c>
      <c r="G1352" s="171" t="s">
        <v>69</v>
      </c>
      <c r="H1352" s="171" t="s">
        <v>71</v>
      </c>
      <c r="I1352" s="171" t="s">
        <v>72</v>
      </c>
      <c r="J1352" s="27" t="s">
        <v>3996</v>
      </c>
      <c r="K1352" s="165" t="s">
        <v>6396</v>
      </c>
      <c r="L1352" t="s">
        <v>8270</v>
      </c>
      <c r="M1352" s="96" t="s">
        <v>7847</v>
      </c>
      <c r="N1352" s="155" t="s">
        <v>4842</v>
      </c>
      <c r="O1352" s="155" t="s">
        <v>4843</v>
      </c>
      <c r="Q1352" s="20" t="s">
        <v>7427</v>
      </c>
      <c r="R1352" s="20"/>
      <c r="S1352" s="155" t="s">
        <v>7406</v>
      </c>
      <c r="T1352" s="170">
        <v>0</v>
      </c>
      <c r="U1352" s="155" t="s">
        <v>8434</v>
      </c>
      <c r="V1352" s="155" t="s">
        <v>8439</v>
      </c>
      <c r="W1352" t="s">
        <v>100</v>
      </c>
      <c r="X1352" s="198" t="s">
        <v>68</v>
      </c>
    </row>
    <row r="1353" spans="1:26" x14ac:dyDescent="0.35">
      <c r="A1353" s="189" t="s">
        <v>9011</v>
      </c>
      <c r="B1353" s="189" t="s">
        <v>8821</v>
      </c>
      <c r="C1353" s="185">
        <v>64</v>
      </c>
      <c r="D1353" s="9">
        <v>612</v>
      </c>
      <c r="E1353" s="171" t="s">
        <v>8506</v>
      </c>
      <c r="F1353" s="171" t="s">
        <v>68</v>
      </c>
      <c r="G1353" s="171" t="s">
        <v>69</v>
      </c>
      <c r="H1353" s="171" t="s">
        <v>71</v>
      </c>
      <c r="I1353" s="171" t="s">
        <v>72</v>
      </c>
      <c r="J1353" t="s">
        <v>4013</v>
      </c>
      <c r="K1353" s="165" t="s">
        <v>6425</v>
      </c>
      <c r="L1353" t="s">
        <v>8290</v>
      </c>
      <c r="M1353" s="96" t="s">
        <v>7866</v>
      </c>
      <c r="N1353" s="155" t="s">
        <v>4877</v>
      </c>
      <c r="O1353" s="155" t="s">
        <v>4878</v>
      </c>
      <c r="Q1353" s="20" t="s">
        <v>7427</v>
      </c>
      <c r="R1353" s="20"/>
      <c r="S1353" s="155" t="s">
        <v>7406</v>
      </c>
      <c r="T1353" s="170">
        <v>0</v>
      </c>
      <c r="U1353" s="155" t="s">
        <v>8434</v>
      </c>
      <c r="V1353" s="155" t="s">
        <v>8439</v>
      </c>
      <c r="W1353" t="s">
        <v>100</v>
      </c>
      <c r="X1353" s="198" t="s">
        <v>68</v>
      </c>
    </row>
    <row r="1354" spans="1:26" x14ac:dyDescent="0.35">
      <c r="A1354" s="189" t="s">
        <v>9011</v>
      </c>
      <c r="B1354" s="189" t="s">
        <v>8821</v>
      </c>
      <c r="C1354" s="185">
        <v>13</v>
      </c>
      <c r="D1354" s="9">
        <v>1194</v>
      </c>
      <c r="E1354" s="12" t="s">
        <v>8530</v>
      </c>
      <c r="F1354" s="12" t="s">
        <v>44</v>
      </c>
      <c r="G1354" s="12" t="s">
        <v>80</v>
      </c>
      <c r="H1354" s="12" t="s">
        <v>88</v>
      </c>
      <c r="I1354" s="12" t="s">
        <v>8562</v>
      </c>
      <c r="J1354" t="s">
        <v>4524</v>
      </c>
      <c r="K1354" s="155" t="s">
        <v>7281</v>
      </c>
      <c r="N1354" s="155" t="s">
        <v>5891</v>
      </c>
      <c r="O1354" s="155" t="s">
        <v>5892</v>
      </c>
      <c r="Q1354" s="177" t="s">
        <v>7427</v>
      </c>
      <c r="R1354" s="177"/>
      <c r="S1354" s="155" t="s">
        <v>7406</v>
      </c>
      <c r="T1354" s="170">
        <v>0</v>
      </c>
      <c r="U1354" s="155" t="s">
        <v>8434</v>
      </c>
      <c r="V1354" s="155" t="s">
        <v>8439</v>
      </c>
      <c r="W1354" t="s">
        <v>6336</v>
      </c>
      <c r="X1354" s="198" t="s">
        <v>80</v>
      </c>
    </row>
    <row r="1355" spans="1:26" x14ac:dyDescent="0.35">
      <c r="A1355" s="189" t="s">
        <v>9011</v>
      </c>
      <c r="B1355" s="189" t="s">
        <v>8821</v>
      </c>
      <c r="C1355" s="185">
        <v>14</v>
      </c>
      <c r="D1355" s="9">
        <v>1195</v>
      </c>
      <c r="E1355" s="12" t="s">
        <v>8530</v>
      </c>
      <c r="F1355" s="12" t="s">
        <v>44</v>
      </c>
      <c r="G1355" s="12" t="s">
        <v>80</v>
      </c>
      <c r="H1355" s="12" t="s">
        <v>88</v>
      </c>
      <c r="I1355" s="12" t="s">
        <v>8562</v>
      </c>
      <c r="J1355" t="s">
        <v>4525</v>
      </c>
      <c r="K1355" s="155" t="s">
        <v>7280</v>
      </c>
      <c r="N1355" s="155" t="s">
        <v>5893</v>
      </c>
      <c r="O1355" s="155" t="s">
        <v>5894</v>
      </c>
      <c r="Q1355" s="177" t="s">
        <v>7427</v>
      </c>
      <c r="R1355" s="177"/>
      <c r="S1355" s="155" t="s">
        <v>7406</v>
      </c>
      <c r="T1355" s="170">
        <v>0</v>
      </c>
      <c r="U1355" s="155" t="s">
        <v>8434</v>
      </c>
      <c r="V1355" s="155" t="s">
        <v>8439</v>
      </c>
      <c r="W1355" t="s">
        <v>2983</v>
      </c>
      <c r="X1355" s="198" t="s">
        <v>80</v>
      </c>
    </row>
    <row r="1356" spans="1:26" x14ac:dyDescent="0.35">
      <c r="A1356" s="189" t="s">
        <v>9011</v>
      </c>
      <c r="B1356" s="189" t="s">
        <v>8821</v>
      </c>
      <c r="C1356" s="185"/>
      <c r="D1356" s="9">
        <v>1196</v>
      </c>
      <c r="E1356" s="12" t="s">
        <v>8536</v>
      </c>
      <c r="F1356" s="12" t="s">
        <v>44</v>
      </c>
      <c r="G1356" s="12" t="s">
        <v>80</v>
      </c>
      <c r="H1356" s="12" t="s">
        <v>88</v>
      </c>
      <c r="I1356" s="12" t="s">
        <v>8562</v>
      </c>
      <c r="J1356" t="s">
        <v>8620</v>
      </c>
      <c r="K1356" s="155" t="s">
        <v>8619</v>
      </c>
      <c r="N1356" t="s">
        <v>8622</v>
      </c>
      <c r="O1356" s="155" t="s">
        <v>5427</v>
      </c>
      <c r="Q1356" s="20" t="s">
        <v>7427</v>
      </c>
      <c r="R1356" s="20"/>
      <c r="S1356" s="155" t="s">
        <v>7406</v>
      </c>
      <c r="T1356" s="170">
        <v>0</v>
      </c>
      <c r="U1356" s="155" t="s">
        <v>8434</v>
      </c>
      <c r="V1356" s="155" t="s">
        <v>8439</v>
      </c>
      <c r="W1356" t="s">
        <v>6316</v>
      </c>
      <c r="X1356" s="198" t="s">
        <v>80</v>
      </c>
    </row>
    <row r="1357" spans="1:26" x14ac:dyDescent="0.35">
      <c r="A1357" s="189" t="s">
        <v>9011</v>
      </c>
      <c r="B1357" s="189" t="s">
        <v>8821</v>
      </c>
      <c r="C1357" s="185"/>
      <c r="D1357" s="150">
        <v>1197</v>
      </c>
      <c r="E1357" s="149" t="str">
        <f>F1357&amp;"."&amp;G1357&amp;"."&amp;H1357&amp;"."&amp;I1357&amp;"."&amp;J1357</f>
        <v>EXPERIMENT.MEASURED_DATA.TIME_SERIES.SOIL_LAYERS.root_length_dens_proj</v>
      </c>
      <c r="F1357" s="149" t="s">
        <v>44</v>
      </c>
      <c r="G1357" s="149" t="s">
        <v>80</v>
      </c>
      <c r="H1357" s="149" t="s">
        <v>88</v>
      </c>
      <c r="I1357" s="149" t="s">
        <v>8562</v>
      </c>
      <c r="J1357" s="149" t="s">
        <v>8718</v>
      </c>
      <c r="K1357" s="149"/>
      <c r="L1357" s="149">
        <v>15</v>
      </c>
      <c r="M1357" s="149" t="s">
        <v>6</v>
      </c>
      <c r="N1357" s="149" t="s">
        <v>8719</v>
      </c>
      <c r="O1357" s="149" t="s">
        <v>8720</v>
      </c>
      <c r="P1357" s="149"/>
      <c r="Q1357" s="149"/>
      <c r="R1357" s="149"/>
      <c r="S1357" s="149" t="s">
        <v>7406</v>
      </c>
      <c r="T1357" s="150" t="s">
        <v>6</v>
      </c>
      <c r="U1357" s="149" t="s">
        <v>6</v>
      </c>
      <c r="V1357" s="149" t="s">
        <v>6</v>
      </c>
      <c r="W1357" s="149" t="s">
        <v>6315</v>
      </c>
      <c r="X1357" s="269"/>
      <c r="Y1357" s="149"/>
      <c r="Z1357" s="149"/>
    </row>
    <row r="1358" spans="1:26" s="147" customFormat="1" x14ac:dyDescent="0.35">
      <c r="A1358" s="147" t="s">
        <v>9012</v>
      </c>
      <c r="B1358" s="147" t="s">
        <v>8825</v>
      </c>
      <c r="C1358" s="185">
        <v>0</v>
      </c>
      <c r="D1358" s="185">
        <v>0</v>
      </c>
      <c r="E1358" s="161"/>
      <c r="F1358" s="161"/>
      <c r="G1358" s="161"/>
      <c r="H1358" s="161"/>
      <c r="I1358" s="161"/>
      <c r="J1358" s="163" t="s">
        <v>9019</v>
      </c>
      <c r="K1358" s="177" t="s">
        <v>2312</v>
      </c>
      <c r="L1358" s="162" t="s">
        <v>2120</v>
      </c>
      <c r="M1358" s="163" t="s">
        <v>7625</v>
      </c>
      <c r="N1358" s="163" t="s">
        <v>9008</v>
      </c>
      <c r="O1358" s="163" t="s">
        <v>9097</v>
      </c>
      <c r="P1358" s="163" t="s">
        <v>2301</v>
      </c>
      <c r="Q1358" s="177" t="s">
        <v>7427</v>
      </c>
      <c r="R1358" s="177"/>
      <c r="S1358" s="163" t="s">
        <v>7407</v>
      </c>
      <c r="T1358" s="178" t="s">
        <v>8433</v>
      </c>
      <c r="U1358" s="177" t="s">
        <v>8435</v>
      </c>
      <c r="V1358" s="177" t="s">
        <v>8438</v>
      </c>
      <c r="W1358" s="147" t="s">
        <v>100</v>
      </c>
      <c r="X1358" s="206" t="s">
        <v>54</v>
      </c>
    </row>
    <row r="1359" spans="1:26" s="147" customFormat="1" x14ac:dyDescent="0.35">
      <c r="A1359" s="196" t="s">
        <v>9012</v>
      </c>
      <c r="B1359" s="147" t="s">
        <v>8825</v>
      </c>
      <c r="C1359" s="185">
        <v>-99</v>
      </c>
      <c r="D1359" s="185">
        <v>183</v>
      </c>
      <c r="E1359" s="187" t="s">
        <v>8497</v>
      </c>
      <c r="F1359" s="187" t="s">
        <v>44</v>
      </c>
      <c r="G1359" s="187" t="s">
        <v>54</v>
      </c>
      <c r="H1359" s="187" t="s">
        <v>2776</v>
      </c>
      <c r="I1359" s="187"/>
      <c r="J1359" s="177" t="s">
        <v>2618</v>
      </c>
      <c r="K1359" s="162" t="s">
        <v>2053</v>
      </c>
      <c r="L1359" s="177" t="s">
        <v>8180</v>
      </c>
      <c r="M1359" s="177" t="s">
        <v>2163</v>
      </c>
      <c r="N1359" s="177" t="s">
        <v>3041</v>
      </c>
      <c r="O1359" s="162" t="s">
        <v>2821</v>
      </c>
      <c r="P1359" s="177"/>
      <c r="Q1359" s="177" t="s">
        <v>7427</v>
      </c>
      <c r="R1359" s="177"/>
      <c r="S1359" s="162" t="s">
        <v>153</v>
      </c>
      <c r="T1359" s="188" t="s">
        <v>8433</v>
      </c>
      <c r="U1359" s="162" t="s">
        <v>8434</v>
      </c>
      <c r="V1359" s="162" t="s">
        <v>8438</v>
      </c>
      <c r="W1359" s="147" t="s">
        <v>153</v>
      </c>
      <c r="X1359" s="206" t="s">
        <v>54</v>
      </c>
    </row>
    <row r="1360" spans="1:26" s="147" customFormat="1" x14ac:dyDescent="0.35">
      <c r="A1360" s="147" t="s">
        <v>9012</v>
      </c>
      <c r="B1360" s="147" t="s">
        <v>8825</v>
      </c>
      <c r="C1360" s="185">
        <v>1</v>
      </c>
      <c r="D1360" s="185">
        <v>0</v>
      </c>
      <c r="E1360" s="161"/>
      <c r="F1360" s="161"/>
      <c r="G1360" s="161"/>
      <c r="H1360" s="161"/>
      <c r="I1360" s="161"/>
      <c r="J1360" s="163" t="s">
        <v>9091</v>
      </c>
      <c r="K1360" s="177" t="s">
        <v>9098</v>
      </c>
      <c r="L1360" s="162" t="s">
        <v>2120</v>
      </c>
      <c r="M1360" s="163" t="s">
        <v>7625</v>
      </c>
      <c r="N1360" s="163" t="s">
        <v>8983</v>
      </c>
      <c r="O1360" s="163" t="s">
        <v>9096</v>
      </c>
      <c r="P1360" s="163" t="s">
        <v>2301</v>
      </c>
      <c r="Q1360" s="177" t="s">
        <v>7427</v>
      </c>
      <c r="R1360" s="177"/>
      <c r="S1360" s="163" t="s">
        <v>7407</v>
      </c>
      <c r="T1360" s="178" t="s">
        <v>8433</v>
      </c>
      <c r="U1360" s="177" t="s">
        <v>8435</v>
      </c>
      <c r="V1360" s="177" t="s">
        <v>8438</v>
      </c>
      <c r="W1360" s="147" t="s">
        <v>100</v>
      </c>
      <c r="X1360" s="206" t="s">
        <v>54</v>
      </c>
    </row>
    <row r="1361" spans="1:26" x14ac:dyDescent="0.35">
      <c r="A1361" s="147" t="s">
        <v>9012</v>
      </c>
      <c r="B1361" s="147" t="s">
        <v>8825</v>
      </c>
      <c r="C1361" s="185">
        <v>2</v>
      </c>
      <c r="D1361" s="185">
        <v>1191</v>
      </c>
      <c r="E1361" s="161" t="s">
        <v>8530</v>
      </c>
      <c r="F1361" s="161" t="s">
        <v>44</v>
      </c>
      <c r="G1361" s="161" t="s">
        <v>80</v>
      </c>
      <c r="H1361" s="161" t="s">
        <v>88</v>
      </c>
      <c r="I1361" s="161" t="s">
        <v>8562</v>
      </c>
      <c r="J1361" s="158" t="s">
        <v>4521</v>
      </c>
      <c r="K1361" s="177" t="s">
        <v>1887</v>
      </c>
      <c r="L1361" s="147"/>
      <c r="M1361" s="147"/>
      <c r="N1361" s="162" t="s">
        <v>5887</v>
      </c>
      <c r="O1361" s="162" t="s">
        <v>2832</v>
      </c>
      <c r="P1361" s="147"/>
      <c r="Q1361" s="177" t="s">
        <v>7427</v>
      </c>
      <c r="R1361" s="177"/>
      <c r="S1361" s="147" t="s">
        <v>7406</v>
      </c>
      <c r="T1361" s="185" t="s">
        <v>8433</v>
      </c>
      <c r="U1361" s="147" t="s">
        <v>8434</v>
      </c>
      <c r="V1361" s="147" t="s">
        <v>8438</v>
      </c>
      <c r="W1361" s="147" t="s">
        <v>156</v>
      </c>
      <c r="X1361" s="206" t="s">
        <v>80</v>
      </c>
      <c r="Y1361" s="147"/>
      <c r="Z1361" s="147"/>
    </row>
    <row r="1362" spans="1:26" x14ac:dyDescent="0.35">
      <c r="A1362" s="147" t="s">
        <v>9012</v>
      </c>
      <c r="B1362" s="147" t="s">
        <v>8825</v>
      </c>
      <c r="C1362" s="185">
        <v>3</v>
      </c>
      <c r="D1362" s="185">
        <v>1192</v>
      </c>
      <c r="E1362" s="161" t="s">
        <v>8530</v>
      </c>
      <c r="F1362" s="161" t="s">
        <v>44</v>
      </c>
      <c r="G1362" s="161" t="s">
        <v>80</v>
      </c>
      <c r="H1362" s="161" t="s">
        <v>88</v>
      </c>
      <c r="I1362" s="161" t="s">
        <v>8562</v>
      </c>
      <c r="J1362" s="158" t="s">
        <v>4522</v>
      </c>
      <c r="K1362" s="177" t="s">
        <v>1888</v>
      </c>
      <c r="L1362" s="147"/>
      <c r="M1362" s="147"/>
      <c r="N1362" s="162" t="s">
        <v>5888</v>
      </c>
      <c r="O1362" s="162" t="s">
        <v>2833</v>
      </c>
      <c r="P1362" s="147"/>
      <c r="Q1362" s="177" t="s">
        <v>7427</v>
      </c>
      <c r="R1362" s="177"/>
      <c r="S1362" s="147" t="s">
        <v>7406</v>
      </c>
      <c r="T1362" s="185" t="s">
        <v>8433</v>
      </c>
      <c r="U1362" s="147" t="s">
        <v>8434</v>
      </c>
      <c r="V1362" s="147" t="s">
        <v>8438</v>
      </c>
      <c r="W1362" s="147" t="s">
        <v>156</v>
      </c>
      <c r="X1362" s="206" t="s">
        <v>80</v>
      </c>
      <c r="Y1362" s="147"/>
      <c r="Z1362" s="147"/>
    </row>
    <row r="1363" spans="1:26" x14ac:dyDescent="0.35">
      <c r="A1363" t="s">
        <v>9012</v>
      </c>
      <c r="B1363" t="s">
        <v>8825</v>
      </c>
      <c r="C1363" s="9">
        <v>4</v>
      </c>
      <c r="D1363" s="9">
        <v>927</v>
      </c>
      <c r="E1363" s="12" t="s">
        <v>8522</v>
      </c>
      <c r="F1363" s="12" t="s">
        <v>44</v>
      </c>
      <c r="G1363" s="12" t="s">
        <v>80</v>
      </c>
      <c r="H1363" s="12" t="s">
        <v>88</v>
      </c>
      <c r="I1363" s="12"/>
      <c r="J1363" t="s">
        <v>267</v>
      </c>
      <c r="K1363" s="155" t="s">
        <v>9078</v>
      </c>
      <c r="N1363" s="155" t="s">
        <v>480</v>
      </c>
      <c r="O1363" s="155" t="s">
        <v>481</v>
      </c>
      <c r="Q1363" s="20" t="s">
        <v>7427</v>
      </c>
      <c r="R1363" s="20"/>
      <c r="S1363" t="s">
        <v>153</v>
      </c>
      <c r="T1363" s="9" t="s">
        <v>8433</v>
      </c>
      <c r="U1363" t="s">
        <v>8435</v>
      </c>
      <c r="V1363" t="s">
        <v>8438</v>
      </c>
      <c r="W1363" t="s">
        <v>153</v>
      </c>
      <c r="X1363" s="198" t="s">
        <v>80</v>
      </c>
    </row>
    <row r="1364" spans="1:26" s="147" customFormat="1" x14ac:dyDescent="0.35">
      <c r="A1364" s="147" t="s">
        <v>9012</v>
      </c>
      <c r="B1364" s="147" t="s">
        <v>8825</v>
      </c>
      <c r="C1364" s="185">
        <v>6</v>
      </c>
      <c r="D1364" s="185">
        <v>613</v>
      </c>
      <c r="E1364" s="147" t="str">
        <f>F1364&amp;"."&amp;G1364&amp;"."&amp;H1364&amp;"."&amp;I1364&amp;"."&amp;J1364</f>
        <v>SOIL.SOIL_PROFILES.SOIL_PROFILE.SOIL_PROFILE_LAYERS.soil_layer_comment</v>
      </c>
      <c r="F1364" s="147" t="s">
        <v>68</v>
      </c>
      <c r="G1364" s="147" t="s">
        <v>69</v>
      </c>
      <c r="H1364" s="147" t="s">
        <v>71</v>
      </c>
      <c r="I1364" s="147" t="s">
        <v>72</v>
      </c>
      <c r="J1364" s="147" t="s">
        <v>8660</v>
      </c>
      <c r="K1364" s="147" t="s">
        <v>1893</v>
      </c>
      <c r="L1364" s="147">
        <v>99</v>
      </c>
      <c r="M1364" s="147" t="s">
        <v>6</v>
      </c>
      <c r="N1364" s="147" t="s">
        <v>8661</v>
      </c>
      <c r="O1364" s="147" t="s">
        <v>8662</v>
      </c>
      <c r="S1364" s="147" t="s">
        <v>91</v>
      </c>
      <c r="T1364" s="185" t="s">
        <v>6</v>
      </c>
      <c r="U1364" s="147" t="s">
        <v>6</v>
      </c>
      <c r="V1364" s="147" t="s">
        <v>6</v>
      </c>
      <c r="W1364" s="147" t="s">
        <v>91</v>
      </c>
      <c r="X1364" s="206"/>
    </row>
    <row r="1365" spans="1:26" x14ac:dyDescent="0.35">
      <c r="A1365" s="190" t="s">
        <v>9012</v>
      </c>
      <c r="B1365" s="190" t="s">
        <v>8825</v>
      </c>
      <c r="C1365" s="185">
        <v>5</v>
      </c>
      <c r="D1365" s="9">
        <v>257</v>
      </c>
      <c r="E1365" s="12" t="s">
        <v>8486</v>
      </c>
      <c r="F1365" s="12" t="s">
        <v>44</v>
      </c>
      <c r="G1365" s="12" t="s">
        <v>54</v>
      </c>
      <c r="H1365" s="12" t="s">
        <v>57</v>
      </c>
      <c r="I1365" s="12" t="s">
        <v>59</v>
      </c>
      <c r="J1365" s="20" t="s">
        <v>2670</v>
      </c>
      <c r="K1365" s="155" t="s">
        <v>7429</v>
      </c>
      <c r="L1365" s="20" t="s">
        <v>8036</v>
      </c>
      <c r="M1365" s="172" t="s">
        <v>7690</v>
      </c>
      <c r="N1365" s="20" t="s">
        <v>3096</v>
      </c>
      <c r="O1365" s="155" t="s">
        <v>2874</v>
      </c>
      <c r="P1365" s="20"/>
      <c r="Q1365" s="20" t="s">
        <v>7427</v>
      </c>
      <c r="R1365" s="20"/>
      <c r="S1365" s="155" t="s">
        <v>7406</v>
      </c>
      <c r="T1365" s="170">
        <v>0</v>
      </c>
      <c r="U1365" s="155" t="s">
        <v>8434</v>
      </c>
      <c r="V1365" s="155" t="s">
        <v>8439</v>
      </c>
      <c r="W1365" t="s">
        <v>235</v>
      </c>
      <c r="X1365" s="198" t="s">
        <v>54</v>
      </c>
    </row>
    <row r="1366" spans="1:26" x14ac:dyDescent="0.35">
      <c r="A1366" s="189" t="s">
        <v>9012</v>
      </c>
      <c r="B1366" s="189" t="s">
        <v>8825</v>
      </c>
      <c r="C1366" s="185">
        <v>32</v>
      </c>
      <c r="D1366" s="9">
        <v>1223</v>
      </c>
      <c r="E1366" s="12" t="s">
        <v>8530</v>
      </c>
      <c r="F1366" s="12" t="s">
        <v>44</v>
      </c>
      <c r="G1366" s="12" t="s">
        <v>80</v>
      </c>
      <c r="H1366" s="12" t="s">
        <v>88</v>
      </c>
      <c r="I1366" s="12" t="s">
        <v>8562</v>
      </c>
      <c r="J1366" t="s">
        <v>4551</v>
      </c>
      <c r="K1366" s="155" t="s">
        <v>7432</v>
      </c>
      <c r="N1366" s="155" t="s">
        <v>5945</v>
      </c>
      <c r="O1366" s="155" t="s">
        <v>5946</v>
      </c>
      <c r="Q1366" s="177" t="s">
        <v>7427</v>
      </c>
      <c r="R1366" s="177"/>
      <c r="S1366" s="155" t="s">
        <v>7406</v>
      </c>
      <c r="T1366" s="170">
        <v>0</v>
      </c>
      <c r="U1366" s="155" t="s">
        <v>8434</v>
      </c>
      <c r="V1366" s="155" t="s">
        <v>8439</v>
      </c>
      <c r="W1366" t="s">
        <v>235</v>
      </c>
      <c r="X1366" s="198" t="s">
        <v>80</v>
      </c>
    </row>
    <row r="1367" spans="1:26" x14ac:dyDescent="0.35">
      <c r="A1367" s="189" t="s">
        <v>9012</v>
      </c>
      <c r="B1367" s="189" t="s">
        <v>8825</v>
      </c>
      <c r="C1367" s="185">
        <v>-99</v>
      </c>
      <c r="D1367" s="9">
        <v>1224</v>
      </c>
      <c r="E1367" s="12" t="s">
        <v>8530</v>
      </c>
      <c r="F1367" s="12" t="s">
        <v>44</v>
      </c>
      <c r="G1367" s="12" t="s">
        <v>80</v>
      </c>
      <c r="H1367" s="12" t="s">
        <v>88</v>
      </c>
      <c r="I1367" s="12" t="s">
        <v>8562</v>
      </c>
      <c r="J1367" t="s">
        <v>4552</v>
      </c>
      <c r="K1367" s="155" t="s">
        <v>7284</v>
      </c>
      <c r="N1367" s="155" t="s">
        <v>5947</v>
      </c>
      <c r="O1367" s="155" t="s">
        <v>5948</v>
      </c>
      <c r="Q1367" s="177" t="s">
        <v>7427</v>
      </c>
      <c r="R1367" s="177"/>
      <c r="S1367" s="155" t="s">
        <v>7406</v>
      </c>
      <c r="T1367" s="170">
        <v>0</v>
      </c>
      <c r="U1367" s="155" t="s">
        <v>8434</v>
      </c>
      <c r="V1367" s="155" t="s">
        <v>8439</v>
      </c>
      <c r="W1367" t="s">
        <v>235</v>
      </c>
      <c r="X1367" s="198" t="s">
        <v>80</v>
      </c>
    </row>
    <row r="1368" spans="1:26" x14ac:dyDescent="0.35">
      <c r="A1368" s="189" t="s">
        <v>9012</v>
      </c>
      <c r="B1368" s="189" t="s">
        <v>8825</v>
      </c>
      <c r="C1368" s="185">
        <v>-99</v>
      </c>
      <c r="D1368" s="9">
        <v>1225</v>
      </c>
      <c r="E1368" s="12" t="s">
        <v>8530</v>
      </c>
      <c r="F1368" s="12" t="s">
        <v>44</v>
      </c>
      <c r="G1368" s="12" t="s">
        <v>80</v>
      </c>
      <c r="H1368" s="12" t="s">
        <v>88</v>
      </c>
      <c r="I1368" s="12" t="s">
        <v>8562</v>
      </c>
      <c r="J1368" t="s">
        <v>4553</v>
      </c>
      <c r="K1368" s="155" t="s">
        <v>7285</v>
      </c>
      <c r="N1368" s="155" t="s">
        <v>5949</v>
      </c>
      <c r="O1368" s="155" t="s">
        <v>5950</v>
      </c>
      <c r="Q1368" s="177" t="s">
        <v>7427</v>
      </c>
      <c r="R1368" s="177"/>
      <c r="S1368" s="155" t="s">
        <v>7406</v>
      </c>
      <c r="T1368" s="170">
        <v>0</v>
      </c>
      <c r="U1368" s="155" t="s">
        <v>8434</v>
      </c>
      <c r="V1368" s="155" t="s">
        <v>8439</v>
      </c>
      <c r="W1368" t="s">
        <v>235</v>
      </c>
      <c r="X1368" s="198" t="s">
        <v>80</v>
      </c>
    </row>
    <row r="1369" spans="1:26" x14ac:dyDescent="0.35">
      <c r="A1369" s="189" t="s">
        <v>9012</v>
      </c>
      <c r="B1369" s="189" t="s">
        <v>8825</v>
      </c>
      <c r="C1369" s="185">
        <v>-99</v>
      </c>
      <c r="D1369" s="9">
        <v>1226</v>
      </c>
      <c r="E1369" s="12" t="s">
        <v>8530</v>
      </c>
      <c r="F1369" s="12" t="s">
        <v>44</v>
      </c>
      <c r="G1369" s="12" t="s">
        <v>80</v>
      </c>
      <c r="H1369" s="12" t="s">
        <v>88</v>
      </c>
      <c r="I1369" s="12" t="s">
        <v>8562</v>
      </c>
      <c r="J1369" t="s">
        <v>4554</v>
      </c>
      <c r="K1369" s="155" t="s">
        <v>7286</v>
      </c>
      <c r="N1369" s="155" t="s">
        <v>5951</v>
      </c>
      <c r="O1369" s="155" t="s">
        <v>5952</v>
      </c>
      <c r="Q1369" s="177" t="s">
        <v>7427</v>
      </c>
      <c r="R1369" s="177"/>
      <c r="S1369" s="155" t="s">
        <v>7406</v>
      </c>
      <c r="T1369" s="170">
        <v>0</v>
      </c>
      <c r="U1369" s="155" t="s">
        <v>8434</v>
      </c>
      <c r="V1369" s="155" t="s">
        <v>8439</v>
      </c>
      <c r="W1369" t="s">
        <v>235</v>
      </c>
      <c r="X1369" s="198" t="s">
        <v>80</v>
      </c>
    </row>
    <row r="1370" spans="1:26" x14ac:dyDescent="0.35">
      <c r="A1370" s="189" t="s">
        <v>9012</v>
      </c>
      <c r="B1370" s="189" t="s">
        <v>8825</v>
      </c>
      <c r="C1370" s="185">
        <v>-99</v>
      </c>
      <c r="D1370" s="9">
        <v>1227</v>
      </c>
      <c r="E1370" s="12" t="s">
        <v>8530</v>
      </c>
      <c r="F1370" s="12" t="s">
        <v>44</v>
      </c>
      <c r="G1370" s="12" t="s">
        <v>80</v>
      </c>
      <c r="H1370" s="12" t="s">
        <v>88</v>
      </c>
      <c r="I1370" s="12" t="s">
        <v>8562</v>
      </c>
      <c r="J1370" t="s">
        <v>4555</v>
      </c>
      <c r="K1370" s="155" t="s">
        <v>7287</v>
      </c>
      <c r="N1370" s="155" t="s">
        <v>5953</v>
      </c>
      <c r="O1370" s="155" t="s">
        <v>5954</v>
      </c>
      <c r="Q1370" s="177" t="s">
        <v>7427</v>
      </c>
      <c r="R1370" s="177"/>
      <c r="S1370" s="155" t="s">
        <v>7406</v>
      </c>
      <c r="T1370" s="170">
        <v>0</v>
      </c>
      <c r="U1370" s="155" t="s">
        <v>8434</v>
      </c>
      <c r="V1370" s="155" t="s">
        <v>8439</v>
      </c>
      <c r="W1370" t="s">
        <v>235</v>
      </c>
      <c r="X1370" s="198" t="s">
        <v>80</v>
      </c>
    </row>
    <row r="1371" spans="1:26" x14ac:dyDescent="0.35">
      <c r="A1371" s="189" t="s">
        <v>9012</v>
      </c>
      <c r="B1371" s="189" t="s">
        <v>8825</v>
      </c>
      <c r="C1371" s="185">
        <v>-99</v>
      </c>
      <c r="D1371" s="9">
        <v>1228</v>
      </c>
      <c r="E1371" s="12" t="s">
        <v>8530</v>
      </c>
      <c r="F1371" s="12" t="s">
        <v>44</v>
      </c>
      <c r="G1371" s="12" t="s">
        <v>80</v>
      </c>
      <c r="H1371" s="12" t="s">
        <v>88</v>
      </c>
      <c r="I1371" s="12" t="s">
        <v>8562</v>
      </c>
      <c r="J1371" t="s">
        <v>4556</v>
      </c>
      <c r="K1371" s="155" t="s">
        <v>7288</v>
      </c>
      <c r="N1371" s="155" t="s">
        <v>5955</v>
      </c>
      <c r="O1371" s="155" t="s">
        <v>5956</v>
      </c>
      <c r="Q1371" s="177" t="s">
        <v>7427</v>
      </c>
      <c r="R1371" s="177"/>
      <c r="S1371" s="155" t="s">
        <v>7406</v>
      </c>
      <c r="T1371" s="170">
        <v>0</v>
      </c>
      <c r="U1371" s="155" t="s">
        <v>8434</v>
      </c>
      <c r="V1371" s="155" t="s">
        <v>8439</v>
      </c>
      <c r="W1371" t="s">
        <v>235</v>
      </c>
      <c r="X1371" s="198" t="s">
        <v>80</v>
      </c>
    </row>
    <row r="1372" spans="1:26" x14ac:dyDescent="0.35">
      <c r="A1372" s="189" t="s">
        <v>9012</v>
      </c>
      <c r="B1372" s="189" t="s">
        <v>8825</v>
      </c>
      <c r="C1372" s="185">
        <v>-99</v>
      </c>
      <c r="D1372" s="9">
        <v>1229</v>
      </c>
      <c r="E1372" s="12" t="s">
        <v>8530</v>
      </c>
      <c r="F1372" s="12" t="s">
        <v>44</v>
      </c>
      <c r="G1372" s="12" t="s">
        <v>80</v>
      </c>
      <c r="H1372" s="12" t="s">
        <v>88</v>
      </c>
      <c r="I1372" s="12" t="s">
        <v>8562</v>
      </c>
      <c r="J1372" t="s">
        <v>4557</v>
      </c>
      <c r="K1372" s="155" t="s">
        <v>7289</v>
      </c>
      <c r="N1372" s="155" t="s">
        <v>5957</v>
      </c>
      <c r="O1372" s="155" t="s">
        <v>5958</v>
      </c>
      <c r="Q1372" s="177" t="s">
        <v>7427</v>
      </c>
      <c r="R1372" s="177"/>
      <c r="S1372" s="155" t="s">
        <v>7406</v>
      </c>
      <c r="T1372" s="170">
        <v>0</v>
      </c>
      <c r="U1372" s="155" t="s">
        <v>8434</v>
      </c>
      <c r="V1372" s="155" t="s">
        <v>8439</v>
      </c>
      <c r="W1372" t="s">
        <v>235</v>
      </c>
      <c r="X1372" s="198" t="s">
        <v>80</v>
      </c>
    </row>
    <row r="1373" spans="1:26" x14ac:dyDescent="0.35">
      <c r="A1373" s="189" t="s">
        <v>9012</v>
      </c>
      <c r="B1373" s="189" t="s">
        <v>8825</v>
      </c>
      <c r="C1373" s="185">
        <v>-99</v>
      </c>
      <c r="D1373" s="9">
        <v>1230</v>
      </c>
      <c r="E1373" s="12" t="s">
        <v>8530</v>
      </c>
      <c r="F1373" s="12" t="s">
        <v>44</v>
      </c>
      <c r="G1373" s="12" t="s">
        <v>80</v>
      </c>
      <c r="H1373" s="12" t="s">
        <v>88</v>
      </c>
      <c r="I1373" s="12" t="s">
        <v>8562</v>
      </c>
      <c r="J1373" t="s">
        <v>4558</v>
      </c>
      <c r="K1373" s="155" t="s">
        <v>7290</v>
      </c>
      <c r="N1373" s="155" t="s">
        <v>5959</v>
      </c>
      <c r="O1373" s="155" t="s">
        <v>5960</v>
      </c>
      <c r="Q1373" s="177" t="s">
        <v>7427</v>
      </c>
      <c r="R1373" s="177"/>
      <c r="S1373" s="155" t="s">
        <v>7406</v>
      </c>
      <c r="T1373" s="170">
        <v>0</v>
      </c>
      <c r="U1373" s="155" t="s">
        <v>8434</v>
      </c>
      <c r="V1373" s="155" t="s">
        <v>8439</v>
      </c>
      <c r="W1373" t="s">
        <v>235</v>
      </c>
      <c r="X1373" s="198" t="s">
        <v>80</v>
      </c>
    </row>
    <row r="1374" spans="1:26" x14ac:dyDescent="0.35">
      <c r="A1374" s="189" t="s">
        <v>9012</v>
      </c>
      <c r="B1374" s="189" t="s">
        <v>8825</v>
      </c>
      <c r="C1374" s="185">
        <v>-99</v>
      </c>
      <c r="D1374" s="9">
        <v>1231</v>
      </c>
      <c r="E1374" s="12" t="s">
        <v>8530</v>
      </c>
      <c r="F1374" s="12" t="s">
        <v>44</v>
      </c>
      <c r="G1374" s="12" t="s">
        <v>80</v>
      </c>
      <c r="H1374" s="12" t="s">
        <v>88</v>
      </c>
      <c r="I1374" s="12" t="s">
        <v>8562</v>
      </c>
      <c r="J1374" t="s">
        <v>4559</v>
      </c>
      <c r="K1374" s="155" t="s">
        <v>7291</v>
      </c>
      <c r="N1374" s="155" t="s">
        <v>5961</v>
      </c>
      <c r="O1374" s="155" t="s">
        <v>5962</v>
      </c>
      <c r="Q1374" s="177" t="s">
        <v>7427</v>
      </c>
      <c r="R1374" s="177"/>
      <c r="S1374" s="155" t="s">
        <v>7406</v>
      </c>
      <c r="T1374" s="170">
        <v>0</v>
      </c>
      <c r="U1374" s="155" t="s">
        <v>8434</v>
      </c>
      <c r="V1374" s="155" t="s">
        <v>8439</v>
      </c>
      <c r="W1374" t="s">
        <v>235</v>
      </c>
      <c r="X1374" s="198" t="s">
        <v>80</v>
      </c>
    </row>
    <row r="1375" spans="1:26" x14ac:dyDescent="0.35">
      <c r="A1375" s="189" t="s">
        <v>9012</v>
      </c>
      <c r="B1375" s="189" t="s">
        <v>8825</v>
      </c>
      <c r="C1375" s="185">
        <v>-99</v>
      </c>
      <c r="D1375" s="9">
        <v>1232</v>
      </c>
      <c r="E1375" s="12" t="s">
        <v>8530</v>
      </c>
      <c r="F1375" s="12" t="s">
        <v>44</v>
      </c>
      <c r="G1375" s="12" t="s">
        <v>80</v>
      </c>
      <c r="H1375" s="12" t="s">
        <v>88</v>
      </c>
      <c r="I1375" s="12" t="s">
        <v>8562</v>
      </c>
      <c r="J1375" t="s">
        <v>4560</v>
      </c>
      <c r="K1375" s="155" t="s">
        <v>7292</v>
      </c>
      <c r="N1375" s="155" t="s">
        <v>5963</v>
      </c>
      <c r="O1375" s="155" t="s">
        <v>5964</v>
      </c>
      <c r="Q1375" s="177" t="s">
        <v>7427</v>
      </c>
      <c r="R1375" s="177"/>
      <c r="S1375" s="155" t="s">
        <v>7406</v>
      </c>
      <c r="T1375" s="170">
        <v>0</v>
      </c>
      <c r="U1375" s="155" t="s">
        <v>8434</v>
      </c>
      <c r="V1375" s="155" t="s">
        <v>8439</v>
      </c>
      <c r="W1375" t="s">
        <v>235</v>
      </c>
      <c r="X1375" s="198" t="s">
        <v>80</v>
      </c>
    </row>
    <row r="1376" spans="1:26" s="147" customFormat="1" x14ac:dyDescent="0.35">
      <c r="A1376" s="147" t="s">
        <v>9013</v>
      </c>
      <c r="B1376" s="147" t="s">
        <v>8820</v>
      </c>
      <c r="C1376" s="185">
        <v>0</v>
      </c>
      <c r="D1376" s="185">
        <v>0</v>
      </c>
      <c r="E1376" s="161"/>
      <c r="F1376" s="161"/>
      <c r="G1376" s="161"/>
      <c r="H1376" s="161"/>
      <c r="I1376" s="161"/>
      <c r="J1376" s="163" t="s">
        <v>9020</v>
      </c>
      <c r="K1376" s="177" t="s">
        <v>2312</v>
      </c>
      <c r="L1376" s="162" t="s">
        <v>2120</v>
      </c>
      <c r="M1376" s="163" t="s">
        <v>7625</v>
      </c>
      <c r="N1376" s="163" t="s">
        <v>9008</v>
      </c>
      <c r="O1376" s="163" t="s">
        <v>9097</v>
      </c>
      <c r="P1376" s="163" t="s">
        <v>2301</v>
      </c>
      <c r="Q1376" s="177" t="s">
        <v>7427</v>
      </c>
      <c r="R1376" s="177"/>
      <c r="S1376" s="163" t="s">
        <v>7407</v>
      </c>
      <c r="T1376" s="178" t="s">
        <v>8433</v>
      </c>
      <c r="U1376" s="177" t="s">
        <v>8435</v>
      </c>
      <c r="V1376" s="177" t="s">
        <v>8438</v>
      </c>
      <c r="W1376" s="147" t="s">
        <v>100</v>
      </c>
      <c r="X1376" s="206" t="s">
        <v>54</v>
      </c>
    </row>
    <row r="1377" spans="1:26" s="147" customFormat="1" x14ac:dyDescent="0.35">
      <c r="A1377" s="196" t="s">
        <v>9013</v>
      </c>
      <c r="B1377" s="147" t="s">
        <v>8820</v>
      </c>
      <c r="C1377" s="185">
        <v>-99</v>
      </c>
      <c r="D1377" s="185">
        <v>183</v>
      </c>
      <c r="E1377" s="187" t="s">
        <v>8497</v>
      </c>
      <c r="F1377" s="187" t="s">
        <v>44</v>
      </c>
      <c r="G1377" s="187" t="s">
        <v>54</v>
      </c>
      <c r="H1377" s="187" t="s">
        <v>2776</v>
      </c>
      <c r="I1377" s="187"/>
      <c r="J1377" s="177" t="s">
        <v>2618</v>
      </c>
      <c r="K1377" s="162" t="s">
        <v>2053</v>
      </c>
      <c r="L1377" s="177" t="s">
        <v>8180</v>
      </c>
      <c r="M1377" s="177" t="s">
        <v>2163</v>
      </c>
      <c r="N1377" s="177" t="s">
        <v>3041</v>
      </c>
      <c r="O1377" s="162" t="s">
        <v>2821</v>
      </c>
      <c r="P1377" s="177"/>
      <c r="Q1377" s="177" t="s">
        <v>7427</v>
      </c>
      <c r="R1377" s="177"/>
      <c r="S1377" s="162" t="s">
        <v>153</v>
      </c>
      <c r="T1377" s="188" t="s">
        <v>8433</v>
      </c>
      <c r="U1377" s="162" t="s">
        <v>8434</v>
      </c>
      <c r="V1377" s="162" t="s">
        <v>8438</v>
      </c>
      <c r="W1377" s="147" t="s">
        <v>153</v>
      </c>
      <c r="X1377" s="206" t="s">
        <v>54</v>
      </c>
    </row>
    <row r="1378" spans="1:26" s="147" customFormat="1" x14ac:dyDescent="0.35">
      <c r="A1378" s="147" t="s">
        <v>9013</v>
      </c>
      <c r="B1378" s="147" t="s">
        <v>8820</v>
      </c>
      <c r="C1378" s="185">
        <v>1</v>
      </c>
      <c r="D1378" s="185">
        <v>0</v>
      </c>
      <c r="E1378" s="161"/>
      <c r="F1378" s="161"/>
      <c r="G1378" s="161"/>
      <c r="H1378" s="161"/>
      <c r="I1378" s="161"/>
      <c r="J1378" s="163" t="s">
        <v>9091</v>
      </c>
      <c r="K1378" s="177" t="s">
        <v>9098</v>
      </c>
      <c r="L1378" s="162" t="s">
        <v>2120</v>
      </c>
      <c r="M1378" s="163" t="s">
        <v>7625</v>
      </c>
      <c r="N1378" s="163" t="s">
        <v>8983</v>
      </c>
      <c r="O1378" s="163" t="s">
        <v>9096</v>
      </c>
      <c r="P1378" s="163" t="s">
        <v>2301</v>
      </c>
      <c r="Q1378" s="177" t="s">
        <v>7427</v>
      </c>
      <c r="R1378" s="177"/>
      <c r="S1378" s="163" t="s">
        <v>7407</v>
      </c>
      <c r="T1378" s="178" t="s">
        <v>8433</v>
      </c>
      <c r="U1378" s="177" t="s">
        <v>8435</v>
      </c>
      <c r="V1378" s="177" t="s">
        <v>8438</v>
      </c>
      <c r="W1378" s="147" t="s">
        <v>100</v>
      </c>
      <c r="X1378" s="206" t="s">
        <v>54</v>
      </c>
    </row>
    <row r="1379" spans="1:26" x14ac:dyDescent="0.35">
      <c r="A1379" s="147" t="s">
        <v>9013</v>
      </c>
      <c r="B1379" s="147" t="s">
        <v>8820</v>
      </c>
      <c r="C1379" s="185">
        <v>2</v>
      </c>
      <c r="D1379" s="185">
        <v>1191</v>
      </c>
      <c r="E1379" s="161" t="s">
        <v>8530</v>
      </c>
      <c r="F1379" s="161" t="s">
        <v>44</v>
      </c>
      <c r="G1379" s="161" t="s">
        <v>80</v>
      </c>
      <c r="H1379" s="161" t="s">
        <v>88</v>
      </c>
      <c r="I1379" s="161" t="s">
        <v>8562</v>
      </c>
      <c r="J1379" s="158" t="s">
        <v>4521</v>
      </c>
      <c r="K1379" s="177" t="s">
        <v>1887</v>
      </c>
      <c r="L1379" s="147"/>
      <c r="M1379" s="147"/>
      <c r="N1379" s="162" t="s">
        <v>5887</v>
      </c>
      <c r="O1379" s="162" t="s">
        <v>2832</v>
      </c>
      <c r="P1379" s="147"/>
      <c r="Q1379" s="177" t="s">
        <v>7427</v>
      </c>
      <c r="R1379" s="177"/>
      <c r="S1379" s="147" t="s">
        <v>7406</v>
      </c>
      <c r="T1379" s="185" t="s">
        <v>8433</v>
      </c>
      <c r="U1379" s="147" t="s">
        <v>8434</v>
      </c>
      <c r="V1379" s="147" t="s">
        <v>8438</v>
      </c>
      <c r="W1379" s="147" t="s">
        <v>156</v>
      </c>
      <c r="X1379" s="206" t="s">
        <v>80</v>
      </c>
      <c r="Y1379" s="147"/>
      <c r="Z1379" s="147"/>
    </row>
    <row r="1380" spans="1:26" x14ac:dyDescent="0.35">
      <c r="A1380" s="147" t="s">
        <v>9013</v>
      </c>
      <c r="B1380" s="147" t="s">
        <v>8820</v>
      </c>
      <c r="C1380" s="185">
        <v>3</v>
      </c>
      <c r="D1380" s="185">
        <v>1192</v>
      </c>
      <c r="E1380" s="161" t="s">
        <v>8530</v>
      </c>
      <c r="F1380" s="161" t="s">
        <v>44</v>
      </c>
      <c r="G1380" s="161" t="s">
        <v>80</v>
      </c>
      <c r="H1380" s="161" t="s">
        <v>88</v>
      </c>
      <c r="I1380" s="161" t="s">
        <v>8562</v>
      </c>
      <c r="J1380" s="158" t="s">
        <v>4522</v>
      </c>
      <c r="K1380" s="177" t="s">
        <v>1888</v>
      </c>
      <c r="L1380" s="147"/>
      <c r="M1380" s="147"/>
      <c r="N1380" s="162" t="s">
        <v>5888</v>
      </c>
      <c r="O1380" s="162" t="s">
        <v>2833</v>
      </c>
      <c r="P1380" s="147"/>
      <c r="Q1380" s="177" t="s">
        <v>7427</v>
      </c>
      <c r="R1380" s="177"/>
      <c r="S1380" s="147" t="s">
        <v>7406</v>
      </c>
      <c r="T1380" s="185" t="s">
        <v>8433</v>
      </c>
      <c r="U1380" s="147" t="s">
        <v>8434</v>
      </c>
      <c r="V1380" s="147" t="s">
        <v>8438</v>
      </c>
      <c r="W1380" s="147" t="s">
        <v>156</v>
      </c>
      <c r="X1380" s="206" t="s">
        <v>80</v>
      </c>
      <c r="Y1380" s="147"/>
      <c r="Z1380" s="147"/>
    </row>
    <row r="1381" spans="1:26" x14ac:dyDescent="0.35">
      <c r="A1381" t="s">
        <v>9013</v>
      </c>
      <c r="B1381" t="s">
        <v>8820</v>
      </c>
      <c r="C1381" s="9">
        <v>4</v>
      </c>
      <c r="D1381" s="9">
        <v>927</v>
      </c>
      <c r="E1381" s="12" t="s">
        <v>8522</v>
      </c>
      <c r="F1381" s="12" t="s">
        <v>44</v>
      </c>
      <c r="G1381" s="12" t="s">
        <v>80</v>
      </c>
      <c r="H1381" s="12" t="s">
        <v>88</v>
      </c>
      <c r="I1381" s="12"/>
      <c r="J1381" t="s">
        <v>267</v>
      </c>
      <c r="K1381" s="155" t="s">
        <v>9078</v>
      </c>
      <c r="N1381" s="155" t="s">
        <v>480</v>
      </c>
      <c r="O1381" s="155" t="s">
        <v>481</v>
      </c>
      <c r="Q1381" s="20" t="s">
        <v>7427</v>
      </c>
      <c r="R1381" s="20"/>
      <c r="S1381" t="s">
        <v>153</v>
      </c>
      <c r="T1381" s="9" t="s">
        <v>8433</v>
      </c>
      <c r="U1381" t="s">
        <v>8435</v>
      </c>
      <c r="V1381" t="s">
        <v>8438</v>
      </c>
      <c r="W1381" t="s">
        <v>153</v>
      </c>
      <c r="X1381" s="198" t="s">
        <v>80</v>
      </c>
    </row>
    <row r="1382" spans="1:26" s="147" customFormat="1" x14ac:dyDescent="0.35">
      <c r="A1382" s="147" t="s">
        <v>9013</v>
      </c>
      <c r="B1382" s="147" t="s">
        <v>8820</v>
      </c>
      <c r="C1382" s="185">
        <v>6</v>
      </c>
      <c r="D1382" s="185">
        <v>613</v>
      </c>
      <c r="E1382" s="147" t="str">
        <f>F1382&amp;"."&amp;G1382&amp;"."&amp;H1382&amp;"."&amp;I1382&amp;"."&amp;J1382</f>
        <v>SOIL.SOIL_PROFILES.SOIL_PROFILE.SOIL_PROFILE_LAYERS.soil_layer_comment</v>
      </c>
      <c r="F1382" s="147" t="s">
        <v>68</v>
      </c>
      <c r="G1382" s="147" t="s">
        <v>69</v>
      </c>
      <c r="H1382" s="147" t="s">
        <v>71</v>
      </c>
      <c r="I1382" s="147" t="s">
        <v>72</v>
      </c>
      <c r="J1382" s="147" t="s">
        <v>8660</v>
      </c>
      <c r="K1382" s="147" t="s">
        <v>1893</v>
      </c>
      <c r="L1382" s="147">
        <v>99</v>
      </c>
      <c r="M1382" s="147" t="s">
        <v>6</v>
      </c>
      <c r="N1382" s="147" t="s">
        <v>8661</v>
      </c>
      <c r="O1382" s="147" t="s">
        <v>8662</v>
      </c>
      <c r="S1382" s="147" t="s">
        <v>91</v>
      </c>
      <c r="T1382" s="185" t="s">
        <v>6</v>
      </c>
      <c r="U1382" s="147" t="s">
        <v>6</v>
      </c>
      <c r="V1382" s="147" t="s">
        <v>6</v>
      </c>
      <c r="W1382" s="147" t="s">
        <v>91</v>
      </c>
      <c r="X1382" s="206"/>
    </row>
    <row r="1383" spans="1:26" x14ac:dyDescent="0.35">
      <c r="A1383" s="189" t="s">
        <v>9013</v>
      </c>
      <c r="B1383" s="189" t="s">
        <v>8820</v>
      </c>
      <c r="C1383" s="185">
        <v>18</v>
      </c>
      <c r="D1383" s="9">
        <v>237</v>
      </c>
      <c r="E1383" s="12" t="s">
        <v>8487</v>
      </c>
      <c r="F1383" s="12" t="s">
        <v>44</v>
      </c>
      <c r="G1383" s="12" t="s">
        <v>54</v>
      </c>
      <c r="H1383" s="12" t="s">
        <v>57</v>
      </c>
      <c r="I1383" s="12"/>
      <c r="J1383" s="20" t="s">
        <v>2656</v>
      </c>
      <c r="K1383" s="155" t="s">
        <v>3281</v>
      </c>
      <c r="L1383" s="20" t="s">
        <v>8054</v>
      </c>
      <c r="M1383" s="172" t="s">
        <v>7704</v>
      </c>
      <c r="N1383" s="20" t="s">
        <v>3082</v>
      </c>
      <c r="O1383" s="155" t="s">
        <v>2860</v>
      </c>
      <c r="P1383" s="20"/>
      <c r="Q1383" s="20" t="s">
        <v>7427</v>
      </c>
      <c r="R1383" s="20"/>
      <c r="S1383" s="155" t="s">
        <v>7406</v>
      </c>
      <c r="T1383" s="170">
        <v>0</v>
      </c>
      <c r="U1383" s="155" t="s">
        <v>8434</v>
      </c>
      <c r="V1383" s="155" t="s">
        <v>8439</v>
      </c>
      <c r="W1383" t="s">
        <v>195</v>
      </c>
      <c r="X1383" s="198" t="s">
        <v>54</v>
      </c>
    </row>
    <row r="1384" spans="1:26" x14ac:dyDescent="0.35">
      <c r="A1384" s="189" t="s">
        <v>9013</v>
      </c>
      <c r="B1384" s="189" t="s">
        <v>8820</v>
      </c>
      <c r="C1384" s="185">
        <v>17</v>
      </c>
      <c r="D1384" s="9">
        <v>238</v>
      </c>
      <c r="E1384" s="12" t="s">
        <v>8487</v>
      </c>
      <c r="F1384" s="12" t="s">
        <v>44</v>
      </c>
      <c r="G1384" s="12" t="s">
        <v>54</v>
      </c>
      <c r="H1384" s="12" t="s">
        <v>57</v>
      </c>
      <c r="I1384" s="12"/>
      <c r="J1384" s="20" t="s">
        <v>2657</v>
      </c>
      <c r="K1384" s="155" t="s">
        <v>3280</v>
      </c>
      <c r="L1384" s="20" t="s">
        <v>8055</v>
      </c>
      <c r="M1384" s="172" t="s">
        <v>7703</v>
      </c>
      <c r="N1384" s="20" t="s">
        <v>3083</v>
      </c>
      <c r="O1384" s="155" t="s">
        <v>2861</v>
      </c>
      <c r="P1384" s="20"/>
      <c r="Q1384" s="20" t="s">
        <v>7427</v>
      </c>
      <c r="R1384" s="20"/>
      <c r="S1384" s="155" t="s">
        <v>7406</v>
      </c>
      <c r="T1384" s="170">
        <v>0</v>
      </c>
      <c r="U1384" s="155" t="s">
        <v>8434</v>
      </c>
      <c r="V1384" s="155" t="s">
        <v>8439</v>
      </c>
      <c r="W1384" t="s">
        <v>165</v>
      </c>
      <c r="X1384" s="198" t="s">
        <v>54</v>
      </c>
    </row>
    <row r="1385" spans="1:26" x14ac:dyDescent="0.35">
      <c r="A1385" s="189" t="s">
        <v>9013</v>
      </c>
      <c r="B1385" s="189" t="s">
        <v>8820</v>
      </c>
      <c r="C1385" s="185">
        <v>19</v>
      </c>
      <c r="D1385" s="9">
        <v>239</v>
      </c>
      <c r="E1385" s="12" t="s">
        <v>8487</v>
      </c>
      <c r="F1385" s="12" t="s">
        <v>44</v>
      </c>
      <c r="G1385" s="12" t="s">
        <v>54</v>
      </c>
      <c r="H1385" s="12" t="s">
        <v>57</v>
      </c>
      <c r="I1385" s="12"/>
      <c r="J1385" s="20" t="s">
        <v>2658</v>
      </c>
      <c r="K1385" s="155" t="s">
        <v>3273</v>
      </c>
      <c r="L1385" s="20" t="s">
        <v>8053</v>
      </c>
      <c r="M1385" s="172" t="s">
        <v>8052</v>
      </c>
      <c r="N1385" s="20" t="s">
        <v>3084</v>
      </c>
      <c r="O1385" s="155" t="s">
        <v>2862</v>
      </c>
      <c r="P1385" s="20"/>
      <c r="Q1385" s="20" t="s">
        <v>7427</v>
      </c>
      <c r="R1385" s="20"/>
      <c r="S1385" s="155" t="s">
        <v>7406</v>
      </c>
      <c r="T1385" s="170">
        <v>0</v>
      </c>
      <c r="U1385" s="155" t="s">
        <v>8434</v>
      </c>
      <c r="V1385" s="155" t="s">
        <v>8439</v>
      </c>
      <c r="W1385" t="s">
        <v>156</v>
      </c>
      <c r="X1385" s="198" t="s">
        <v>54</v>
      </c>
    </row>
    <row r="1386" spans="1:26" x14ac:dyDescent="0.35">
      <c r="A1386" s="190" t="s">
        <v>9013</v>
      </c>
      <c r="B1386" s="190" t="s">
        <v>8820</v>
      </c>
      <c r="C1386" s="185">
        <v>6</v>
      </c>
      <c r="D1386" s="9">
        <v>250</v>
      </c>
      <c r="E1386" s="12" t="s">
        <v>8486</v>
      </c>
      <c r="F1386" s="12" t="s">
        <v>44</v>
      </c>
      <c r="G1386" s="12" t="s">
        <v>54</v>
      </c>
      <c r="H1386" s="12" t="s">
        <v>57</v>
      </c>
      <c r="I1386" s="12" t="s">
        <v>59</v>
      </c>
      <c r="J1386" s="153" t="s">
        <v>161</v>
      </c>
      <c r="K1386" s="20" t="s">
        <v>1889</v>
      </c>
      <c r="L1386" s="20" t="s">
        <v>8037</v>
      </c>
      <c r="M1386" s="156" t="s">
        <v>2187</v>
      </c>
      <c r="N1386" s="153" t="s">
        <v>395</v>
      </c>
      <c r="O1386" s="153" t="s">
        <v>396</v>
      </c>
      <c r="P1386" s="156" t="s">
        <v>2347</v>
      </c>
      <c r="Q1386" s="20" t="s">
        <v>7427</v>
      </c>
      <c r="R1386" s="20"/>
      <c r="S1386" s="155" t="s">
        <v>7406</v>
      </c>
      <c r="T1386" s="170">
        <v>1</v>
      </c>
      <c r="U1386" s="155" t="s">
        <v>8434</v>
      </c>
      <c r="V1386" s="155" t="s">
        <v>8439</v>
      </c>
      <c r="W1386" t="s">
        <v>157</v>
      </c>
      <c r="X1386" s="198" t="s">
        <v>54</v>
      </c>
    </row>
    <row r="1387" spans="1:26" x14ac:dyDescent="0.35">
      <c r="A1387" s="190" t="s">
        <v>9013</v>
      </c>
      <c r="B1387" s="190" t="s">
        <v>8820</v>
      </c>
      <c r="C1387" s="185">
        <v>19</v>
      </c>
      <c r="D1387" s="9">
        <v>574</v>
      </c>
      <c r="E1387" s="171" t="s">
        <v>8506</v>
      </c>
      <c r="F1387" s="171" t="s">
        <v>68</v>
      </c>
      <c r="G1387" s="171" t="s">
        <v>69</v>
      </c>
      <c r="H1387" s="171" t="s">
        <v>71</v>
      </c>
      <c r="I1387" s="171" t="s">
        <v>72</v>
      </c>
      <c r="J1387" t="s">
        <v>3982</v>
      </c>
      <c r="K1387" s="153" t="s">
        <v>6415</v>
      </c>
      <c r="L1387" t="s">
        <v>8254</v>
      </c>
      <c r="M1387" s="96" t="s">
        <v>8233</v>
      </c>
      <c r="N1387" s="155" t="s">
        <v>4815</v>
      </c>
      <c r="O1387" s="155" t="s">
        <v>4816</v>
      </c>
      <c r="Q1387" s="20" t="s">
        <v>7427</v>
      </c>
      <c r="R1387" s="20"/>
      <c r="S1387" s="155" t="s">
        <v>7406</v>
      </c>
      <c r="T1387" s="170">
        <v>0</v>
      </c>
      <c r="U1387" s="155" t="s">
        <v>8434</v>
      </c>
      <c r="V1387" s="155" t="s">
        <v>8439</v>
      </c>
      <c r="W1387" t="s">
        <v>221</v>
      </c>
      <c r="X1387" s="198" t="s">
        <v>68</v>
      </c>
    </row>
    <row r="1388" spans="1:26" x14ac:dyDescent="0.35">
      <c r="A1388" s="190" t="s">
        <v>9013</v>
      </c>
      <c r="B1388" s="190" t="s">
        <v>8820</v>
      </c>
      <c r="C1388" s="185">
        <v>22</v>
      </c>
      <c r="D1388" s="9">
        <v>576</v>
      </c>
      <c r="E1388" s="171" t="s">
        <v>8506</v>
      </c>
      <c r="F1388" s="171" t="s">
        <v>68</v>
      </c>
      <c r="G1388" s="171" t="s">
        <v>69</v>
      </c>
      <c r="H1388" s="171" t="s">
        <v>71</v>
      </c>
      <c r="I1388" s="171" t="s">
        <v>72</v>
      </c>
      <c r="J1388" s="153" t="s">
        <v>231</v>
      </c>
      <c r="K1388" s="153" t="s">
        <v>6417</v>
      </c>
      <c r="L1388" t="s">
        <v>8256</v>
      </c>
      <c r="M1388" s="156" t="s">
        <v>7833</v>
      </c>
      <c r="N1388" s="153" t="s">
        <v>542</v>
      </c>
      <c r="O1388" s="153" t="s">
        <v>543</v>
      </c>
      <c r="P1388" s="156" t="s">
        <v>2410</v>
      </c>
      <c r="Q1388" s="20" t="s">
        <v>7427</v>
      </c>
      <c r="R1388" s="20"/>
      <c r="S1388" s="155" t="s">
        <v>7406</v>
      </c>
      <c r="T1388" s="170">
        <v>2</v>
      </c>
      <c r="U1388" s="155" t="s">
        <v>8434</v>
      </c>
      <c r="V1388" s="155" t="s">
        <v>8439</v>
      </c>
      <c r="W1388" t="s">
        <v>221</v>
      </c>
      <c r="X1388" s="198" t="s">
        <v>68</v>
      </c>
    </row>
    <row r="1389" spans="1:26" x14ac:dyDescent="0.35">
      <c r="A1389" s="190" t="s">
        <v>9013</v>
      </c>
      <c r="B1389" s="190" t="s">
        <v>8820</v>
      </c>
      <c r="C1389" s="185">
        <v>23</v>
      </c>
      <c r="D1389" s="9">
        <v>577</v>
      </c>
      <c r="E1389" s="171" t="s">
        <v>8506</v>
      </c>
      <c r="F1389" s="171" t="s">
        <v>68</v>
      </c>
      <c r="G1389" s="171" t="s">
        <v>69</v>
      </c>
      <c r="H1389" s="171" t="s">
        <v>71</v>
      </c>
      <c r="I1389" s="171" t="s">
        <v>72</v>
      </c>
      <c r="J1389" t="s">
        <v>3984</v>
      </c>
      <c r="K1389" s="155" t="s">
        <v>6418</v>
      </c>
      <c r="L1389" t="s">
        <v>8257</v>
      </c>
      <c r="M1389" s="96" t="s">
        <v>7834</v>
      </c>
      <c r="N1389" s="155" t="s">
        <v>4819</v>
      </c>
      <c r="O1389" s="155" t="s">
        <v>4820</v>
      </c>
      <c r="Q1389" s="20" t="s">
        <v>7427</v>
      </c>
      <c r="R1389" s="20"/>
      <c r="S1389" s="155" t="s">
        <v>7406</v>
      </c>
      <c r="T1389" s="170">
        <v>1</v>
      </c>
      <c r="U1389" s="155" t="s">
        <v>8434</v>
      </c>
      <c r="V1389" s="155" t="s">
        <v>8439</v>
      </c>
      <c r="W1389" t="s">
        <v>221</v>
      </c>
      <c r="X1389" s="198" t="s">
        <v>68</v>
      </c>
    </row>
    <row r="1390" spans="1:26" x14ac:dyDescent="0.35">
      <c r="A1390" s="190" t="s">
        <v>9013</v>
      </c>
      <c r="B1390" s="190" t="s">
        <v>8820</v>
      </c>
      <c r="C1390" s="185">
        <v>24</v>
      </c>
      <c r="D1390" s="9">
        <v>578</v>
      </c>
      <c r="E1390" s="171" t="s">
        <v>8506</v>
      </c>
      <c r="F1390" s="171" t="s">
        <v>68</v>
      </c>
      <c r="G1390" s="171" t="s">
        <v>69</v>
      </c>
      <c r="H1390" s="171" t="s">
        <v>71</v>
      </c>
      <c r="I1390" s="171" t="s">
        <v>72</v>
      </c>
      <c r="J1390" t="s">
        <v>3985</v>
      </c>
      <c r="K1390" s="153" t="s">
        <v>6419</v>
      </c>
      <c r="L1390" t="s">
        <v>8258</v>
      </c>
      <c r="M1390" s="96" t="s">
        <v>7835</v>
      </c>
      <c r="N1390" s="155" t="s">
        <v>4821</v>
      </c>
      <c r="O1390" s="155" t="s">
        <v>4822</v>
      </c>
      <c r="Q1390" s="20" t="s">
        <v>7427</v>
      </c>
      <c r="R1390" s="20"/>
      <c r="S1390" s="155" t="s">
        <v>7406</v>
      </c>
      <c r="T1390" s="170">
        <v>1</v>
      </c>
      <c r="U1390" s="155" t="s">
        <v>8434</v>
      </c>
      <c r="V1390" s="155" t="s">
        <v>8439</v>
      </c>
      <c r="W1390" t="s">
        <v>221</v>
      </c>
      <c r="X1390" s="198" t="s">
        <v>68</v>
      </c>
    </row>
    <row r="1391" spans="1:26" x14ac:dyDescent="0.35">
      <c r="A1391" s="190" t="s">
        <v>9013</v>
      </c>
      <c r="B1391" s="190" t="s">
        <v>8820</v>
      </c>
      <c r="C1391" s="185">
        <v>25</v>
      </c>
      <c r="D1391" s="9">
        <v>579</v>
      </c>
      <c r="E1391" s="171" t="s">
        <v>8506</v>
      </c>
      <c r="F1391" s="171" t="s">
        <v>68</v>
      </c>
      <c r="G1391" s="171" t="s">
        <v>69</v>
      </c>
      <c r="H1391" s="171" t="s">
        <v>71</v>
      </c>
      <c r="I1391" s="171" t="s">
        <v>72</v>
      </c>
      <c r="J1391" t="s">
        <v>3986</v>
      </c>
      <c r="K1391" s="153" t="s">
        <v>6420</v>
      </c>
      <c r="L1391" t="s">
        <v>8259</v>
      </c>
      <c r="M1391" s="96" t="s">
        <v>7836</v>
      </c>
      <c r="N1391" s="155" t="s">
        <v>4823</v>
      </c>
      <c r="O1391" s="155" t="s">
        <v>4824</v>
      </c>
      <c r="Q1391" s="20" t="s">
        <v>7427</v>
      </c>
      <c r="R1391" s="20"/>
      <c r="S1391" s="155" t="s">
        <v>7406</v>
      </c>
      <c r="T1391" s="170">
        <v>1</v>
      </c>
      <c r="U1391" s="155" t="s">
        <v>8434</v>
      </c>
      <c r="V1391" s="155" t="s">
        <v>8439</v>
      </c>
      <c r="W1391" t="s">
        <v>221</v>
      </c>
      <c r="X1391" s="198" t="s">
        <v>68</v>
      </c>
    </row>
    <row r="1392" spans="1:26" x14ac:dyDescent="0.35">
      <c r="A1392" s="190" t="s">
        <v>9013</v>
      </c>
      <c r="B1392" s="190" t="s">
        <v>8820</v>
      </c>
      <c r="C1392" s="185">
        <v>26</v>
      </c>
      <c r="D1392" s="9">
        <v>580</v>
      </c>
      <c r="E1392" s="171" t="s">
        <v>8506</v>
      </c>
      <c r="F1392" s="171" t="s">
        <v>68</v>
      </c>
      <c r="G1392" s="171" t="s">
        <v>69</v>
      </c>
      <c r="H1392" s="171" t="s">
        <v>71</v>
      </c>
      <c r="I1392" s="171" t="s">
        <v>72</v>
      </c>
      <c r="J1392" s="153" t="s">
        <v>232</v>
      </c>
      <c r="K1392" s="153" t="s">
        <v>6421</v>
      </c>
      <c r="L1392" t="s">
        <v>8260</v>
      </c>
      <c r="M1392" s="156" t="s">
        <v>7837</v>
      </c>
      <c r="N1392" s="153" t="s">
        <v>544</v>
      </c>
      <c r="O1392" s="153" t="s">
        <v>545</v>
      </c>
      <c r="P1392" s="156" t="s">
        <v>2411</v>
      </c>
      <c r="Q1392" s="20" t="s">
        <v>7427</v>
      </c>
      <c r="R1392" s="20"/>
      <c r="S1392" s="155" t="s">
        <v>7406</v>
      </c>
      <c r="T1392" s="170">
        <v>2</v>
      </c>
      <c r="U1392" s="155" t="s">
        <v>8434</v>
      </c>
      <c r="V1392" s="155" t="s">
        <v>8439</v>
      </c>
      <c r="W1392" t="s">
        <v>221</v>
      </c>
      <c r="X1392" s="198" t="s">
        <v>68</v>
      </c>
    </row>
    <row r="1393" spans="1:26" x14ac:dyDescent="0.35">
      <c r="A1393" s="190" t="s">
        <v>9013</v>
      </c>
      <c r="B1393" s="190" t="s">
        <v>8820</v>
      </c>
      <c r="C1393" s="185">
        <v>27</v>
      </c>
      <c r="D1393" s="9">
        <v>581</v>
      </c>
      <c r="E1393" s="171" t="s">
        <v>8506</v>
      </c>
      <c r="F1393" s="171" t="s">
        <v>68</v>
      </c>
      <c r="G1393" s="171" t="s">
        <v>69</v>
      </c>
      <c r="H1393" s="171" t="s">
        <v>71</v>
      </c>
      <c r="I1393" s="171" t="s">
        <v>72</v>
      </c>
      <c r="J1393" s="153" t="s">
        <v>233</v>
      </c>
      <c r="K1393" s="153" t="s">
        <v>6422</v>
      </c>
      <c r="L1393" s="155" t="s">
        <v>8261</v>
      </c>
      <c r="M1393" s="156" t="s">
        <v>7838</v>
      </c>
      <c r="N1393" s="153" t="s">
        <v>546</v>
      </c>
      <c r="O1393" s="153" t="s">
        <v>547</v>
      </c>
      <c r="P1393" s="156" t="s">
        <v>2412</v>
      </c>
      <c r="Q1393" s="20" t="s">
        <v>7427</v>
      </c>
      <c r="R1393" s="20"/>
      <c r="S1393" s="155" t="s">
        <v>7406</v>
      </c>
      <c r="T1393" s="170">
        <v>2</v>
      </c>
      <c r="U1393" s="155" t="s">
        <v>8434</v>
      </c>
      <c r="V1393" s="155" t="s">
        <v>8439</v>
      </c>
      <c r="W1393" t="s">
        <v>221</v>
      </c>
      <c r="X1393" s="198" t="s">
        <v>68</v>
      </c>
    </row>
    <row r="1394" spans="1:26" x14ac:dyDescent="0.35">
      <c r="A1394" s="190" t="s">
        <v>9013</v>
      </c>
      <c r="B1394" s="190" t="s">
        <v>8820</v>
      </c>
      <c r="C1394" s="185">
        <v>28</v>
      </c>
      <c r="D1394" s="9">
        <v>582</v>
      </c>
      <c r="E1394" s="171" t="s">
        <v>8506</v>
      </c>
      <c r="F1394" s="171" t="s">
        <v>68</v>
      </c>
      <c r="G1394" s="171" t="s">
        <v>69</v>
      </c>
      <c r="H1394" s="171" t="s">
        <v>71</v>
      </c>
      <c r="I1394" s="171" t="s">
        <v>72</v>
      </c>
      <c r="J1394" s="153" t="s">
        <v>234</v>
      </c>
      <c r="K1394" s="153" t="s">
        <v>1973</v>
      </c>
      <c r="L1394" s="155" t="s">
        <v>8262</v>
      </c>
      <c r="M1394" s="156" t="s">
        <v>7839</v>
      </c>
      <c r="N1394" s="153" t="s">
        <v>548</v>
      </c>
      <c r="O1394" s="153" t="s">
        <v>549</v>
      </c>
      <c r="P1394" s="156" t="s">
        <v>2237</v>
      </c>
      <c r="Q1394" s="20" t="s">
        <v>7427</v>
      </c>
      <c r="R1394" s="20"/>
      <c r="S1394" s="155" t="s">
        <v>7406</v>
      </c>
      <c r="T1394" s="170">
        <v>1</v>
      </c>
      <c r="U1394" s="155" t="s">
        <v>8434</v>
      </c>
      <c r="V1394" s="155" t="s">
        <v>8439</v>
      </c>
      <c r="W1394" t="s">
        <v>222</v>
      </c>
      <c r="X1394" s="198" t="s">
        <v>68</v>
      </c>
    </row>
    <row r="1395" spans="1:26" x14ac:dyDescent="0.35">
      <c r="A1395" s="190" t="s">
        <v>9013</v>
      </c>
      <c r="B1395" s="190" t="s">
        <v>8820</v>
      </c>
      <c r="C1395" s="185">
        <v>29</v>
      </c>
      <c r="D1395" s="9">
        <v>583</v>
      </c>
      <c r="E1395" s="171" t="s">
        <v>8506</v>
      </c>
      <c r="F1395" s="171" t="s">
        <v>68</v>
      </c>
      <c r="G1395" s="171" t="s">
        <v>69</v>
      </c>
      <c r="H1395" s="171" t="s">
        <v>71</v>
      </c>
      <c r="I1395" s="171" t="s">
        <v>72</v>
      </c>
      <c r="J1395" t="s">
        <v>3987</v>
      </c>
      <c r="K1395" s="153" t="s">
        <v>6391</v>
      </c>
      <c r="L1395" t="s">
        <v>8263</v>
      </c>
      <c r="M1395" s="96" t="s">
        <v>7840</v>
      </c>
      <c r="N1395" s="155" t="s">
        <v>4825</v>
      </c>
      <c r="O1395" s="155" t="s">
        <v>4826</v>
      </c>
      <c r="Q1395" s="20" t="s">
        <v>7427</v>
      </c>
      <c r="R1395" s="20"/>
      <c r="S1395" s="155" t="s">
        <v>7406</v>
      </c>
      <c r="T1395" s="170">
        <v>0</v>
      </c>
      <c r="U1395" s="155" t="s">
        <v>8434</v>
      </c>
      <c r="V1395" s="155" t="s">
        <v>8439</v>
      </c>
      <c r="W1395" t="s">
        <v>211</v>
      </c>
      <c r="X1395" s="198" t="s">
        <v>68</v>
      </c>
    </row>
    <row r="1396" spans="1:26" x14ac:dyDescent="0.35">
      <c r="A1396" s="190" t="s">
        <v>9013</v>
      </c>
      <c r="B1396" s="190" t="s">
        <v>8820</v>
      </c>
      <c r="C1396" s="185">
        <v>30</v>
      </c>
      <c r="D1396" s="9">
        <v>584</v>
      </c>
      <c r="E1396" s="171" t="s">
        <v>8506</v>
      </c>
      <c r="F1396" s="171" t="s">
        <v>68</v>
      </c>
      <c r="G1396" s="171" t="s">
        <v>69</v>
      </c>
      <c r="H1396" s="171" t="s">
        <v>71</v>
      </c>
      <c r="I1396" s="171" t="s">
        <v>72</v>
      </c>
      <c r="J1396" t="s">
        <v>3988</v>
      </c>
      <c r="K1396" s="155" t="s">
        <v>6392</v>
      </c>
      <c r="L1396" t="s">
        <v>8264</v>
      </c>
      <c r="M1396" s="96" t="s">
        <v>7841</v>
      </c>
      <c r="N1396" s="155" t="s">
        <v>4827</v>
      </c>
      <c r="O1396" s="155" t="s">
        <v>4828</v>
      </c>
      <c r="Q1396" s="20" t="s">
        <v>7427</v>
      </c>
      <c r="R1396" s="20"/>
      <c r="S1396" s="155" t="s">
        <v>7406</v>
      </c>
      <c r="T1396" s="170">
        <v>0</v>
      </c>
      <c r="U1396" s="155" t="s">
        <v>8434</v>
      </c>
      <c r="V1396" s="155" t="s">
        <v>8439</v>
      </c>
      <c r="W1396" t="s">
        <v>6286</v>
      </c>
      <c r="X1396" s="198" t="s">
        <v>68</v>
      </c>
    </row>
    <row r="1397" spans="1:26" x14ac:dyDescent="0.35">
      <c r="A1397" s="190" t="s">
        <v>9013</v>
      </c>
      <c r="B1397" s="190" t="s">
        <v>8820</v>
      </c>
      <c r="C1397" s="185">
        <v>30</v>
      </c>
      <c r="D1397" s="9">
        <v>585</v>
      </c>
      <c r="E1397" s="171" t="s">
        <v>8506</v>
      </c>
      <c r="F1397" s="171" t="s">
        <v>68</v>
      </c>
      <c r="G1397" s="171" t="s">
        <v>69</v>
      </c>
      <c r="H1397" s="171" t="s">
        <v>71</v>
      </c>
      <c r="I1397" s="171" t="s">
        <v>72</v>
      </c>
      <c r="J1397" t="s">
        <v>3989</v>
      </c>
      <c r="K1397" s="155" t="s">
        <v>4830</v>
      </c>
      <c r="L1397" t="s">
        <v>8265</v>
      </c>
      <c r="M1397" s="96" t="s">
        <v>7842</v>
      </c>
      <c r="N1397" s="155" t="s">
        <v>4829</v>
      </c>
      <c r="O1397" s="155" t="s">
        <v>4830</v>
      </c>
      <c r="Q1397" s="20" t="s">
        <v>7427</v>
      </c>
      <c r="R1397" s="20"/>
      <c r="S1397" t="s">
        <v>7406</v>
      </c>
      <c r="T1397" s="9">
        <v>0</v>
      </c>
      <c r="U1397" t="s">
        <v>8434</v>
      </c>
      <c r="V1397" t="s">
        <v>8439</v>
      </c>
      <c r="X1397" s="198" t="s">
        <v>68</v>
      </c>
    </row>
    <row r="1398" spans="1:26" x14ac:dyDescent="0.35">
      <c r="A1398" s="190" t="s">
        <v>9013</v>
      </c>
      <c r="B1398" s="190" t="s">
        <v>8820</v>
      </c>
      <c r="C1398" s="185">
        <v>22</v>
      </c>
      <c r="D1398" s="9">
        <v>590</v>
      </c>
      <c r="E1398" s="171" t="s">
        <v>8506</v>
      </c>
      <c r="F1398" s="171" t="s">
        <v>68</v>
      </c>
      <c r="G1398" s="171" t="s">
        <v>69</v>
      </c>
      <c r="H1398" s="171" t="s">
        <v>71</v>
      </c>
      <c r="I1398" s="171" t="s">
        <v>72</v>
      </c>
      <c r="J1398" t="s">
        <v>3994</v>
      </c>
      <c r="K1398" s="153" t="s">
        <v>6416</v>
      </c>
      <c r="L1398" t="s">
        <v>8255</v>
      </c>
      <c r="M1398" s="96" t="s">
        <v>7832</v>
      </c>
      <c r="N1398" s="155" t="s">
        <v>4838</v>
      </c>
      <c r="O1398" s="155" t="s">
        <v>4839</v>
      </c>
      <c r="Q1398" s="20" t="s">
        <v>7427</v>
      </c>
      <c r="R1398" s="20"/>
      <c r="S1398" s="155" t="s">
        <v>7406</v>
      </c>
      <c r="T1398" s="170">
        <v>2</v>
      </c>
      <c r="U1398" s="155" t="s">
        <v>8434</v>
      </c>
      <c r="V1398" s="155" t="s">
        <v>8439</v>
      </c>
      <c r="W1398" t="s">
        <v>221</v>
      </c>
      <c r="X1398" s="198" t="s">
        <v>68</v>
      </c>
    </row>
    <row r="1399" spans="1:26" x14ac:dyDescent="0.35">
      <c r="A1399" s="190" t="s">
        <v>9013</v>
      </c>
      <c r="B1399" s="190" t="s">
        <v>8820</v>
      </c>
      <c r="C1399" s="185">
        <v>12</v>
      </c>
      <c r="D1399" s="9">
        <v>1193</v>
      </c>
      <c r="E1399" s="12" t="s">
        <v>8530</v>
      </c>
      <c r="F1399" s="12" t="s">
        <v>44</v>
      </c>
      <c r="G1399" s="12" t="s">
        <v>80</v>
      </c>
      <c r="H1399" s="12" t="s">
        <v>88</v>
      </c>
      <c r="I1399" s="12" t="s">
        <v>8562</v>
      </c>
      <c r="J1399" t="s">
        <v>4523</v>
      </c>
      <c r="K1399" s="155" t="s">
        <v>7282</v>
      </c>
      <c r="N1399" s="155" t="s">
        <v>5889</v>
      </c>
      <c r="O1399" s="155" t="s">
        <v>5890</v>
      </c>
      <c r="Q1399" s="177" t="s">
        <v>7427</v>
      </c>
      <c r="R1399" s="177"/>
      <c r="S1399" s="155" t="s">
        <v>7406</v>
      </c>
      <c r="T1399" s="170">
        <v>0</v>
      </c>
      <c r="U1399" s="155" t="s">
        <v>8434</v>
      </c>
      <c r="V1399" s="155" t="s">
        <v>8439</v>
      </c>
      <c r="W1399" t="s">
        <v>221</v>
      </c>
      <c r="X1399" s="198" t="s">
        <v>80</v>
      </c>
    </row>
    <row r="1400" spans="1:26" s="147" customFormat="1" x14ac:dyDescent="0.35">
      <c r="A1400" s="147" t="s">
        <v>8563</v>
      </c>
      <c r="B1400" s="147" t="s">
        <v>8826</v>
      </c>
      <c r="C1400" s="185">
        <v>0</v>
      </c>
      <c r="D1400" s="185">
        <v>0</v>
      </c>
      <c r="E1400" s="161"/>
      <c r="F1400" s="161"/>
      <c r="G1400" s="161"/>
      <c r="H1400" s="161"/>
      <c r="I1400" s="161"/>
      <c r="J1400" s="163" t="s">
        <v>9021</v>
      </c>
      <c r="K1400" s="177" t="s">
        <v>2312</v>
      </c>
      <c r="L1400" s="162" t="s">
        <v>2120</v>
      </c>
      <c r="M1400" s="163" t="s">
        <v>7625</v>
      </c>
      <c r="N1400" s="163" t="s">
        <v>9008</v>
      </c>
      <c r="O1400" s="163" t="s">
        <v>9097</v>
      </c>
      <c r="P1400" s="163" t="s">
        <v>2301</v>
      </c>
      <c r="Q1400" s="177" t="s">
        <v>7427</v>
      </c>
      <c r="R1400" s="177"/>
      <c r="S1400" s="163" t="s">
        <v>7407</v>
      </c>
      <c r="T1400" s="178" t="s">
        <v>8433</v>
      </c>
      <c r="U1400" s="177" t="s">
        <v>8435</v>
      </c>
      <c r="V1400" s="177" t="s">
        <v>8438</v>
      </c>
      <c r="W1400" s="147" t="s">
        <v>100</v>
      </c>
      <c r="X1400" s="206" t="s">
        <v>54</v>
      </c>
    </row>
    <row r="1401" spans="1:26" s="147" customFormat="1" x14ac:dyDescent="0.35">
      <c r="A1401" s="196" t="s">
        <v>8563</v>
      </c>
      <c r="B1401" s="147" t="s">
        <v>8826</v>
      </c>
      <c r="C1401" s="185">
        <v>-99</v>
      </c>
      <c r="D1401" s="185">
        <v>183</v>
      </c>
      <c r="E1401" s="187" t="s">
        <v>8497</v>
      </c>
      <c r="F1401" s="187" t="s">
        <v>44</v>
      </c>
      <c r="G1401" s="187" t="s">
        <v>54</v>
      </c>
      <c r="H1401" s="187" t="s">
        <v>2776</v>
      </c>
      <c r="I1401" s="187"/>
      <c r="J1401" s="177" t="s">
        <v>2618</v>
      </c>
      <c r="K1401" s="162" t="s">
        <v>2053</v>
      </c>
      <c r="L1401" s="177" t="s">
        <v>8180</v>
      </c>
      <c r="M1401" s="177" t="s">
        <v>2163</v>
      </c>
      <c r="N1401" s="177" t="s">
        <v>3041</v>
      </c>
      <c r="O1401" s="162" t="s">
        <v>2821</v>
      </c>
      <c r="P1401" s="177"/>
      <c r="Q1401" s="177" t="s">
        <v>7427</v>
      </c>
      <c r="R1401" s="177"/>
      <c r="S1401" s="162" t="s">
        <v>153</v>
      </c>
      <c r="T1401" s="188" t="s">
        <v>8433</v>
      </c>
      <c r="U1401" s="162" t="s">
        <v>8434</v>
      </c>
      <c r="V1401" s="162" t="s">
        <v>8438</v>
      </c>
      <c r="W1401" s="147" t="s">
        <v>153</v>
      </c>
      <c r="X1401" s="206" t="s">
        <v>54</v>
      </c>
    </row>
    <row r="1402" spans="1:26" s="147" customFormat="1" x14ac:dyDescent="0.35">
      <c r="A1402" s="147" t="s">
        <v>8563</v>
      </c>
      <c r="B1402" s="147" t="s">
        <v>8826</v>
      </c>
      <c r="C1402" s="185">
        <v>1</v>
      </c>
      <c r="D1402" s="185">
        <v>0</v>
      </c>
      <c r="E1402" s="161"/>
      <c r="F1402" s="161"/>
      <c r="G1402" s="161"/>
      <c r="H1402" s="161"/>
      <c r="I1402" s="161"/>
      <c r="J1402" s="163" t="s">
        <v>9091</v>
      </c>
      <c r="K1402" s="177" t="s">
        <v>9098</v>
      </c>
      <c r="L1402" s="162" t="s">
        <v>2120</v>
      </c>
      <c r="M1402" s="163" t="s">
        <v>7625</v>
      </c>
      <c r="N1402" s="163" t="s">
        <v>8983</v>
      </c>
      <c r="O1402" s="163" t="s">
        <v>9096</v>
      </c>
      <c r="P1402" s="163" t="s">
        <v>2301</v>
      </c>
      <c r="Q1402" s="177" t="s">
        <v>7427</v>
      </c>
      <c r="R1402" s="177"/>
      <c r="S1402" s="163" t="s">
        <v>7407</v>
      </c>
      <c r="T1402" s="178" t="s">
        <v>8433</v>
      </c>
      <c r="U1402" s="177" t="s">
        <v>8435</v>
      </c>
      <c r="V1402" s="177" t="s">
        <v>8438</v>
      </c>
      <c r="W1402" s="147" t="s">
        <v>100</v>
      </c>
      <c r="X1402" s="206" t="s">
        <v>54</v>
      </c>
    </row>
    <row r="1403" spans="1:26" x14ac:dyDescent="0.35">
      <c r="A1403" s="147" t="s">
        <v>8563</v>
      </c>
      <c r="B1403" s="147" t="s">
        <v>8826</v>
      </c>
      <c r="C1403" s="185">
        <v>2</v>
      </c>
      <c r="D1403" s="185">
        <v>1191</v>
      </c>
      <c r="E1403" s="161" t="s">
        <v>8530</v>
      </c>
      <c r="F1403" s="161" t="s">
        <v>44</v>
      </c>
      <c r="G1403" s="161" t="s">
        <v>80</v>
      </c>
      <c r="H1403" s="161" t="s">
        <v>88</v>
      </c>
      <c r="I1403" s="161" t="s">
        <v>8562</v>
      </c>
      <c r="J1403" s="158" t="s">
        <v>4521</v>
      </c>
      <c r="K1403" s="177" t="s">
        <v>1887</v>
      </c>
      <c r="L1403" s="147"/>
      <c r="M1403" s="147"/>
      <c r="N1403" s="162" t="s">
        <v>5887</v>
      </c>
      <c r="O1403" s="162" t="s">
        <v>2832</v>
      </c>
      <c r="P1403" s="147"/>
      <c r="Q1403" s="177" t="s">
        <v>7427</v>
      </c>
      <c r="R1403" s="177"/>
      <c r="S1403" s="147" t="s">
        <v>7406</v>
      </c>
      <c r="T1403" s="185" t="s">
        <v>8433</v>
      </c>
      <c r="U1403" s="147" t="s">
        <v>8434</v>
      </c>
      <c r="V1403" s="147" t="s">
        <v>8438</v>
      </c>
      <c r="W1403" s="147" t="s">
        <v>156</v>
      </c>
      <c r="X1403" s="206" t="s">
        <v>80</v>
      </c>
      <c r="Y1403" s="147"/>
      <c r="Z1403" s="147"/>
    </row>
    <row r="1404" spans="1:26" x14ac:dyDescent="0.35">
      <c r="A1404" s="147" t="s">
        <v>8563</v>
      </c>
      <c r="B1404" s="147" t="s">
        <v>8826</v>
      </c>
      <c r="C1404" s="185">
        <v>3</v>
      </c>
      <c r="D1404" s="185">
        <v>1192</v>
      </c>
      <c r="E1404" s="161" t="s">
        <v>8530</v>
      </c>
      <c r="F1404" s="161" t="s">
        <v>44</v>
      </c>
      <c r="G1404" s="161" t="s">
        <v>80</v>
      </c>
      <c r="H1404" s="161" t="s">
        <v>88</v>
      </c>
      <c r="I1404" s="161" t="s">
        <v>8562</v>
      </c>
      <c r="J1404" s="158" t="s">
        <v>4522</v>
      </c>
      <c r="K1404" s="177" t="s">
        <v>1888</v>
      </c>
      <c r="L1404" s="147"/>
      <c r="M1404" s="147"/>
      <c r="N1404" s="162" t="s">
        <v>5888</v>
      </c>
      <c r="O1404" s="162" t="s">
        <v>2833</v>
      </c>
      <c r="P1404" s="147"/>
      <c r="Q1404" s="177" t="s">
        <v>7427</v>
      </c>
      <c r="R1404" s="177"/>
      <c r="S1404" s="147" t="s">
        <v>7406</v>
      </c>
      <c r="T1404" s="185" t="s">
        <v>8433</v>
      </c>
      <c r="U1404" s="147" t="s">
        <v>8434</v>
      </c>
      <c r="V1404" s="147" t="s">
        <v>8438</v>
      </c>
      <c r="W1404" s="147" t="s">
        <v>156</v>
      </c>
      <c r="X1404" s="206" t="s">
        <v>80</v>
      </c>
      <c r="Y1404" s="147"/>
      <c r="Z1404" s="147"/>
    </row>
    <row r="1405" spans="1:26" x14ac:dyDescent="0.35">
      <c r="A1405" t="s">
        <v>8563</v>
      </c>
      <c r="B1405" t="s">
        <v>8826</v>
      </c>
      <c r="C1405" s="9">
        <v>4</v>
      </c>
      <c r="D1405" s="9">
        <v>927</v>
      </c>
      <c r="E1405" s="12" t="s">
        <v>8522</v>
      </c>
      <c r="F1405" s="12" t="s">
        <v>44</v>
      </c>
      <c r="G1405" s="12" t="s">
        <v>80</v>
      </c>
      <c r="H1405" s="12" t="s">
        <v>88</v>
      </c>
      <c r="I1405" s="12"/>
      <c r="J1405" t="s">
        <v>267</v>
      </c>
      <c r="K1405" s="155" t="s">
        <v>9078</v>
      </c>
      <c r="N1405" s="155" t="s">
        <v>480</v>
      </c>
      <c r="O1405" s="155" t="s">
        <v>481</v>
      </c>
      <c r="Q1405" s="20" t="s">
        <v>7427</v>
      </c>
      <c r="R1405" s="20"/>
      <c r="S1405" t="s">
        <v>153</v>
      </c>
      <c r="T1405" s="9" t="s">
        <v>8433</v>
      </c>
      <c r="U1405" t="s">
        <v>8435</v>
      </c>
      <c r="V1405" t="s">
        <v>8438</v>
      </c>
      <c r="W1405" t="s">
        <v>153</v>
      </c>
      <c r="X1405" s="198" t="s">
        <v>80</v>
      </c>
    </row>
    <row r="1406" spans="1:26" s="147" customFormat="1" x14ac:dyDescent="0.35">
      <c r="A1406" s="147" t="s">
        <v>8563</v>
      </c>
      <c r="B1406" s="147" t="s">
        <v>8826</v>
      </c>
      <c r="C1406" s="185">
        <v>6</v>
      </c>
      <c r="D1406" s="185">
        <v>613</v>
      </c>
      <c r="E1406" s="147" t="str">
        <f>F1406&amp;"."&amp;G1406&amp;"."&amp;H1406&amp;"."&amp;I1406&amp;"."&amp;J1406</f>
        <v>SOIL.SOIL_PROFILES.SOIL_PROFILE.SOIL_PROFILE_LAYERS.soil_layer_comment</v>
      </c>
      <c r="F1406" s="147" t="s">
        <v>68</v>
      </c>
      <c r="G1406" s="147" t="s">
        <v>69</v>
      </c>
      <c r="H1406" s="147" t="s">
        <v>71</v>
      </c>
      <c r="I1406" s="147" t="s">
        <v>72</v>
      </c>
      <c r="J1406" s="147" t="s">
        <v>8660</v>
      </c>
      <c r="K1406" s="147" t="s">
        <v>1893</v>
      </c>
      <c r="L1406" s="147">
        <v>99</v>
      </c>
      <c r="M1406" s="147" t="s">
        <v>6</v>
      </c>
      <c r="N1406" s="147" t="s">
        <v>8661</v>
      </c>
      <c r="O1406" s="147" t="s">
        <v>8662</v>
      </c>
      <c r="S1406" s="147" t="s">
        <v>91</v>
      </c>
      <c r="T1406" s="185" t="s">
        <v>6</v>
      </c>
      <c r="U1406" s="147" t="s">
        <v>6</v>
      </c>
      <c r="V1406" s="147" t="s">
        <v>6</v>
      </c>
      <c r="W1406" s="147" t="s">
        <v>91</v>
      </c>
      <c r="X1406" s="206"/>
    </row>
    <row r="1407" spans="1:26" x14ac:dyDescent="0.35">
      <c r="A1407" s="195" t="s">
        <v>8563</v>
      </c>
      <c r="B1407" s="195" t="s">
        <v>8826</v>
      </c>
      <c r="C1407" s="9">
        <v>20</v>
      </c>
      <c r="D1407" s="9">
        <v>240</v>
      </c>
      <c r="E1407" s="12" t="s">
        <v>8487</v>
      </c>
      <c r="F1407" s="12" t="s">
        <v>44</v>
      </c>
      <c r="G1407" s="12" t="s">
        <v>54</v>
      </c>
      <c r="H1407" s="12" t="s">
        <v>57</v>
      </c>
      <c r="I1407" s="12"/>
      <c r="J1407" s="20" t="s">
        <v>2659</v>
      </c>
      <c r="K1407" s="155" t="s">
        <v>3282</v>
      </c>
      <c r="L1407" s="20" t="s">
        <v>8051</v>
      </c>
      <c r="M1407" s="20" t="s">
        <v>8050</v>
      </c>
      <c r="N1407" s="20" t="s">
        <v>3085</v>
      </c>
      <c r="O1407" s="155" t="s">
        <v>2863</v>
      </c>
      <c r="P1407" s="20"/>
      <c r="Q1407" s="20" t="s">
        <v>7427</v>
      </c>
      <c r="R1407" s="20"/>
      <c r="S1407" s="155" t="s">
        <v>7406</v>
      </c>
      <c r="T1407" s="170">
        <v>0</v>
      </c>
      <c r="U1407" s="155" t="s">
        <v>8434</v>
      </c>
      <c r="V1407" s="155" t="s">
        <v>8439</v>
      </c>
      <c r="W1407" t="s">
        <v>158</v>
      </c>
      <c r="X1407" s="198" t="s">
        <v>54</v>
      </c>
    </row>
    <row r="1408" spans="1:26" x14ac:dyDescent="0.35">
      <c r="A1408" s="195" t="s">
        <v>8563</v>
      </c>
      <c r="B1408" s="195" t="s">
        <v>8826</v>
      </c>
      <c r="C1408" s="9">
        <v>21</v>
      </c>
      <c r="D1408" s="9">
        <v>241</v>
      </c>
      <c r="E1408" s="12" t="s">
        <v>8487</v>
      </c>
      <c r="F1408" s="12" t="s">
        <v>44</v>
      </c>
      <c r="G1408" s="12" t="s">
        <v>54</v>
      </c>
      <c r="H1408" s="12" t="s">
        <v>57</v>
      </c>
      <c r="I1408" s="12"/>
      <c r="J1408" s="20" t="s">
        <v>2660</v>
      </c>
      <c r="K1408" s="155" t="s">
        <v>3283</v>
      </c>
      <c r="L1408" s="20" t="s">
        <v>8049</v>
      </c>
      <c r="M1408" s="20" t="s">
        <v>7705</v>
      </c>
      <c r="N1408" s="20" t="s">
        <v>3086</v>
      </c>
      <c r="O1408" s="155" t="s">
        <v>2864</v>
      </c>
      <c r="P1408" s="20"/>
      <c r="Q1408" s="20" t="s">
        <v>7427</v>
      </c>
      <c r="R1408" s="20"/>
      <c r="S1408" s="155" t="s">
        <v>7406</v>
      </c>
      <c r="T1408" s="170">
        <v>0</v>
      </c>
      <c r="U1408" s="155" t="s">
        <v>8434</v>
      </c>
      <c r="V1408" s="155" t="s">
        <v>8439</v>
      </c>
      <c r="W1408" t="s">
        <v>158</v>
      </c>
      <c r="X1408" s="198" t="s">
        <v>54</v>
      </c>
    </row>
    <row r="1409" spans="1:24" x14ac:dyDescent="0.35">
      <c r="A1409" s="195" t="s">
        <v>8563</v>
      </c>
      <c r="B1409" s="195" t="s">
        <v>8826</v>
      </c>
      <c r="C1409" s="9">
        <v>22</v>
      </c>
      <c r="D1409" s="9">
        <v>242</v>
      </c>
      <c r="E1409" s="12" t="s">
        <v>8487</v>
      </c>
      <c r="F1409" s="12" t="s">
        <v>44</v>
      </c>
      <c r="G1409" s="12" t="s">
        <v>54</v>
      </c>
      <c r="H1409" s="12" t="s">
        <v>57</v>
      </c>
      <c r="I1409" s="12"/>
      <c r="J1409" s="20" t="s">
        <v>2661</v>
      </c>
      <c r="K1409" s="155" t="s">
        <v>3284</v>
      </c>
      <c r="L1409" s="20" t="s">
        <v>8048</v>
      </c>
      <c r="M1409" s="20" t="s">
        <v>7706</v>
      </c>
      <c r="N1409" s="20" t="s">
        <v>3087</v>
      </c>
      <c r="O1409" s="155" t="s">
        <v>2865</v>
      </c>
      <c r="P1409" s="20"/>
      <c r="Q1409" s="20" t="s">
        <v>7427</v>
      </c>
      <c r="R1409" s="20"/>
      <c r="S1409" s="155" t="s">
        <v>7406</v>
      </c>
      <c r="T1409" s="170">
        <v>0</v>
      </c>
      <c r="U1409" s="155" t="s">
        <v>8434</v>
      </c>
      <c r="V1409" s="155" t="s">
        <v>8439</v>
      </c>
      <c r="W1409" t="s">
        <v>158</v>
      </c>
      <c r="X1409" s="198" t="s">
        <v>54</v>
      </c>
    </row>
    <row r="1410" spans="1:24" x14ac:dyDescent="0.35">
      <c r="A1410" t="s">
        <v>8563</v>
      </c>
      <c r="B1410" t="s">
        <v>8826</v>
      </c>
      <c r="C1410" s="9"/>
      <c r="D1410" s="9">
        <v>1233</v>
      </c>
      <c r="E1410" s="12" t="s">
        <v>8531</v>
      </c>
      <c r="F1410" s="12" t="s">
        <v>44</v>
      </c>
      <c r="G1410" s="12" t="s">
        <v>80</v>
      </c>
      <c r="H1410" s="12" t="s">
        <v>88</v>
      </c>
      <c r="I1410" s="12" t="s">
        <v>8563</v>
      </c>
      <c r="J1410" t="s">
        <v>4561</v>
      </c>
      <c r="K1410" s="155" t="s">
        <v>7269</v>
      </c>
      <c r="N1410" s="155" t="s">
        <v>5965</v>
      </c>
      <c r="O1410" s="155" t="s">
        <v>5966</v>
      </c>
      <c r="Q1410" s="20" t="s">
        <v>7427</v>
      </c>
      <c r="R1410" s="20"/>
      <c r="S1410" s="155" t="s">
        <v>7406</v>
      </c>
      <c r="T1410" s="170">
        <v>0</v>
      </c>
      <c r="U1410" s="155" t="s">
        <v>8434</v>
      </c>
      <c r="V1410" s="155" t="s">
        <v>8439</v>
      </c>
      <c r="W1410" t="s">
        <v>262</v>
      </c>
      <c r="X1410" s="198" t="s">
        <v>80</v>
      </c>
    </row>
    <row r="1411" spans="1:24" x14ac:dyDescent="0.35">
      <c r="A1411" t="s">
        <v>8563</v>
      </c>
      <c r="B1411" t="s">
        <v>8826</v>
      </c>
      <c r="C1411" s="9"/>
      <c r="D1411" s="9">
        <v>1234</v>
      </c>
      <c r="E1411" s="12" t="s">
        <v>8531</v>
      </c>
      <c r="F1411" s="12" t="s">
        <v>44</v>
      </c>
      <c r="G1411" s="12" t="s">
        <v>80</v>
      </c>
      <c r="H1411" s="12" t="s">
        <v>88</v>
      </c>
      <c r="I1411" s="12" t="s">
        <v>8563</v>
      </c>
      <c r="J1411" t="s">
        <v>4562</v>
      </c>
      <c r="K1411" s="155" t="s">
        <v>6915</v>
      </c>
      <c r="N1411" s="155" t="s">
        <v>5967</v>
      </c>
      <c r="O1411" s="155" t="s">
        <v>5968</v>
      </c>
      <c r="Q1411" s="20" t="s">
        <v>7427</v>
      </c>
      <c r="R1411" s="20"/>
      <c r="S1411" s="155" t="s">
        <v>7406</v>
      </c>
      <c r="T1411" s="170">
        <v>0</v>
      </c>
      <c r="U1411" s="155" t="s">
        <v>8434</v>
      </c>
      <c r="V1411" s="155" t="s">
        <v>8439</v>
      </c>
      <c r="W1411" t="s">
        <v>262</v>
      </c>
      <c r="X1411" s="198" t="s">
        <v>80</v>
      </c>
    </row>
    <row r="1412" spans="1:24" x14ac:dyDescent="0.35">
      <c r="A1412" t="s">
        <v>8563</v>
      </c>
      <c r="B1412" t="s">
        <v>8826</v>
      </c>
      <c r="C1412" s="9"/>
      <c r="D1412" s="9">
        <v>1235</v>
      </c>
      <c r="E1412" s="12" t="s">
        <v>8531</v>
      </c>
      <c r="F1412" s="12" t="s">
        <v>44</v>
      </c>
      <c r="G1412" s="12" t="s">
        <v>80</v>
      </c>
      <c r="H1412" s="12" t="s">
        <v>88</v>
      </c>
      <c r="I1412" s="12" t="s">
        <v>8563</v>
      </c>
      <c r="J1412" t="s">
        <v>4563</v>
      </c>
      <c r="K1412" s="155" t="s">
        <v>7324</v>
      </c>
      <c r="N1412" s="155" t="s">
        <v>5969</v>
      </c>
      <c r="O1412" s="155" t="s">
        <v>5970</v>
      </c>
      <c r="Q1412" s="20" t="s">
        <v>7427</v>
      </c>
      <c r="R1412" s="20"/>
      <c r="S1412" s="155" t="s">
        <v>7406</v>
      </c>
      <c r="T1412" s="170">
        <v>0</v>
      </c>
      <c r="U1412" s="155" t="s">
        <v>8434</v>
      </c>
      <c r="V1412" s="155" t="s">
        <v>8439</v>
      </c>
      <c r="W1412" t="s">
        <v>262</v>
      </c>
      <c r="X1412" s="198" t="s">
        <v>80</v>
      </c>
    </row>
    <row r="1413" spans="1:24" x14ac:dyDescent="0.35">
      <c r="A1413" t="s">
        <v>8563</v>
      </c>
      <c r="B1413" t="s">
        <v>8826</v>
      </c>
      <c r="C1413" s="9"/>
      <c r="D1413" s="9">
        <v>1236</v>
      </c>
      <c r="E1413" s="12" t="s">
        <v>8531</v>
      </c>
      <c r="F1413" s="12" t="s">
        <v>44</v>
      </c>
      <c r="G1413" s="12" t="s">
        <v>80</v>
      </c>
      <c r="H1413" s="12" t="s">
        <v>88</v>
      </c>
      <c r="I1413" s="12" t="s">
        <v>8563</v>
      </c>
      <c r="J1413" t="s">
        <v>4564</v>
      </c>
      <c r="K1413" s="155" t="s">
        <v>7330</v>
      </c>
      <c r="N1413" s="155" t="s">
        <v>5971</v>
      </c>
      <c r="O1413" s="155" t="s">
        <v>5972</v>
      </c>
      <c r="Q1413" s="20" t="s">
        <v>7427</v>
      </c>
      <c r="R1413" s="20"/>
      <c r="S1413" s="155" t="s">
        <v>7406</v>
      </c>
      <c r="T1413" s="170">
        <v>0</v>
      </c>
      <c r="U1413" s="155" t="s">
        <v>8434</v>
      </c>
      <c r="V1413" s="155" t="s">
        <v>8439</v>
      </c>
      <c r="W1413" t="s">
        <v>262</v>
      </c>
      <c r="X1413" s="198" t="s">
        <v>80</v>
      </c>
    </row>
    <row r="1414" spans="1:24" x14ac:dyDescent="0.35">
      <c r="A1414" t="s">
        <v>8563</v>
      </c>
      <c r="B1414" t="s">
        <v>8826</v>
      </c>
      <c r="C1414" s="9"/>
      <c r="D1414" s="9">
        <v>1237</v>
      </c>
      <c r="E1414" s="12" t="s">
        <v>8531</v>
      </c>
      <c r="F1414" s="12" t="s">
        <v>44</v>
      </c>
      <c r="G1414" s="12" t="s">
        <v>80</v>
      </c>
      <c r="H1414" s="12" t="s">
        <v>88</v>
      </c>
      <c r="I1414" s="12" t="s">
        <v>8563</v>
      </c>
      <c r="J1414" t="s">
        <v>4565</v>
      </c>
      <c r="K1414" s="155" t="s">
        <v>7261</v>
      </c>
      <c r="N1414" s="155" t="s">
        <v>5973</v>
      </c>
      <c r="O1414" s="155" t="s">
        <v>5974</v>
      </c>
      <c r="Q1414" s="20" t="s">
        <v>7427</v>
      </c>
      <c r="R1414" s="20"/>
      <c r="S1414" s="155" t="s">
        <v>7406</v>
      </c>
      <c r="T1414" s="170">
        <v>0</v>
      </c>
      <c r="U1414" s="155" t="s">
        <v>8434</v>
      </c>
      <c r="V1414" s="155" t="s">
        <v>8439</v>
      </c>
      <c r="W1414" t="s">
        <v>262</v>
      </c>
      <c r="X1414" s="198" t="s">
        <v>80</v>
      </c>
    </row>
    <row r="1415" spans="1:24" x14ac:dyDescent="0.35">
      <c r="A1415" t="s">
        <v>8563</v>
      </c>
      <c r="B1415" t="s">
        <v>8826</v>
      </c>
      <c r="C1415" s="9"/>
      <c r="D1415" s="9">
        <v>1238</v>
      </c>
      <c r="E1415" s="12" t="s">
        <v>8531</v>
      </c>
      <c r="F1415" s="12" t="s">
        <v>44</v>
      </c>
      <c r="G1415" s="12" t="s">
        <v>80</v>
      </c>
      <c r="H1415" s="12" t="s">
        <v>88</v>
      </c>
      <c r="I1415" s="12" t="s">
        <v>8563</v>
      </c>
      <c r="J1415" t="s">
        <v>4566</v>
      </c>
      <c r="K1415" s="155" t="s">
        <v>7336</v>
      </c>
      <c r="N1415" s="155" t="s">
        <v>5975</v>
      </c>
      <c r="O1415" s="155" t="s">
        <v>5976</v>
      </c>
      <c r="Q1415" s="20" t="s">
        <v>7427</v>
      </c>
      <c r="R1415" s="20"/>
      <c r="S1415" s="155" t="s">
        <v>7406</v>
      </c>
      <c r="T1415" s="170">
        <v>0</v>
      </c>
      <c r="U1415" s="155" t="s">
        <v>8434</v>
      </c>
      <c r="V1415" s="155" t="s">
        <v>8439</v>
      </c>
      <c r="W1415" t="s">
        <v>262</v>
      </c>
      <c r="X1415" s="198" t="s">
        <v>80</v>
      </c>
    </row>
    <row r="1416" spans="1:24" x14ac:dyDescent="0.35">
      <c r="A1416" t="s">
        <v>8563</v>
      </c>
      <c r="B1416" t="s">
        <v>8826</v>
      </c>
      <c r="C1416" s="9"/>
      <c r="D1416" s="9">
        <v>1239</v>
      </c>
      <c r="E1416" s="12" t="s">
        <v>8531</v>
      </c>
      <c r="F1416" s="12" t="s">
        <v>44</v>
      </c>
      <c r="G1416" s="12" t="s">
        <v>80</v>
      </c>
      <c r="H1416" s="12" t="s">
        <v>88</v>
      </c>
      <c r="I1416" s="12" t="s">
        <v>8563</v>
      </c>
      <c r="J1416" t="s">
        <v>4567</v>
      </c>
      <c r="K1416" s="155" t="s">
        <v>7339</v>
      </c>
      <c r="N1416" s="183" t="s">
        <v>5977</v>
      </c>
      <c r="O1416" s="183" t="s">
        <v>5978</v>
      </c>
      <c r="Q1416" s="20" t="s">
        <v>7427</v>
      </c>
      <c r="R1416" s="20"/>
      <c r="S1416" s="155" t="s">
        <v>7406</v>
      </c>
      <c r="T1416" s="170">
        <v>0</v>
      </c>
      <c r="U1416" s="155" t="s">
        <v>8434</v>
      </c>
      <c r="V1416" s="155" t="s">
        <v>8439</v>
      </c>
      <c r="W1416" t="s">
        <v>262</v>
      </c>
      <c r="X1416" s="198" t="s">
        <v>80</v>
      </c>
    </row>
    <row r="1417" spans="1:24" x14ac:dyDescent="0.35">
      <c r="A1417" t="s">
        <v>8563</v>
      </c>
      <c r="B1417" t="s">
        <v>8826</v>
      </c>
      <c r="C1417" s="9"/>
      <c r="D1417" s="9">
        <v>1240</v>
      </c>
      <c r="E1417" s="12" t="s">
        <v>8531</v>
      </c>
      <c r="F1417" s="12" t="s">
        <v>44</v>
      </c>
      <c r="G1417" s="12" t="s">
        <v>80</v>
      </c>
      <c r="H1417" s="12" t="s">
        <v>88</v>
      </c>
      <c r="I1417" s="12" t="s">
        <v>8563</v>
      </c>
      <c r="J1417" t="s">
        <v>4568</v>
      </c>
      <c r="K1417" s="155" t="s">
        <v>7262</v>
      </c>
      <c r="N1417" s="155" t="s">
        <v>5979</v>
      </c>
      <c r="O1417" s="155" t="s">
        <v>5980</v>
      </c>
      <c r="Q1417" s="20" t="s">
        <v>7427</v>
      </c>
      <c r="R1417" s="20"/>
      <c r="S1417" s="155" t="s">
        <v>7406</v>
      </c>
      <c r="T1417" s="170">
        <v>0</v>
      </c>
      <c r="U1417" s="155" t="s">
        <v>8434</v>
      </c>
      <c r="V1417" s="155" t="s">
        <v>8439</v>
      </c>
      <c r="W1417" t="s">
        <v>262</v>
      </c>
      <c r="X1417" s="198" t="s">
        <v>80</v>
      </c>
    </row>
    <row r="1418" spans="1:24" x14ac:dyDescent="0.35">
      <c r="A1418" t="s">
        <v>8563</v>
      </c>
      <c r="B1418" t="s">
        <v>8826</v>
      </c>
      <c r="C1418" s="9"/>
      <c r="D1418" s="9">
        <v>1241</v>
      </c>
      <c r="E1418" s="12" t="s">
        <v>8531</v>
      </c>
      <c r="F1418" s="12" t="s">
        <v>44</v>
      </c>
      <c r="G1418" s="12" t="s">
        <v>80</v>
      </c>
      <c r="H1418" s="12" t="s">
        <v>88</v>
      </c>
      <c r="I1418" s="12" t="s">
        <v>8563</v>
      </c>
      <c r="J1418" t="s">
        <v>4569</v>
      </c>
      <c r="K1418" s="155" t="s">
        <v>7268</v>
      </c>
      <c r="N1418" s="155" t="s">
        <v>5981</v>
      </c>
      <c r="O1418" s="155" t="s">
        <v>5982</v>
      </c>
      <c r="Q1418" s="20" t="s">
        <v>7427</v>
      </c>
      <c r="R1418" s="20"/>
      <c r="S1418" s="155" t="s">
        <v>7406</v>
      </c>
      <c r="T1418" s="170">
        <v>0</v>
      </c>
      <c r="U1418" s="155" t="s">
        <v>8434</v>
      </c>
      <c r="V1418" s="155" t="s">
        <v>8439</v>
      </c>
      <c r="W1418" t="s">
        <v>262</v>
      </c>
      <c r="X1418" s="198" t="s">
        <v>80</v>
      </c>
    </row>
    <row r="1419" spans="1:24" x14ac:dyDescent="0.35">
      <c r="A1419" t="s">
        <v>8563</v>
      </c>
      <c r="B1419" t="s">
        <v>8826</v>
      </c>
      <c r="C1419" s="9"/>
      <c r="D1419" s="9">
        <v>1242</v>
      </c>
      <c r="E1419" s="12" t="s">
        <v>8531</v>
      </c>
      <c r="F1419" s="12" t="s">
        <v>44</v>
      </c>
      <c r="G1419" s="12" t="s">
        <v>80</v>
      </c>
      <c r="H1419" s="12" t="s">
        <v>88</v>
      </c>
      <c r="I1419" s="12" t="s">
        <v>8563</v>
      </c>
      <c r="J1419" t="s">
        <v>4570</v>
      </c>
      <c r="K1419" s="155" t="s">
        <v>7340</v>
      </c>
      <c r="N1419" s="155" t="s">
        <v>5983</v>
      </c>
      <c r="O1419" s="155" t="s">
        <v>5984</v>
      </c>
      <c r="Q1419" s="20" t="s">
        <v>7427</v>
      </c>
      <c r="R1419" s="20"/>
      <c r="S1419" s="155" t="s">
        <v>7406</v>
      </c>
      <c r="T1419" s="170">
        <v>0</v>
      </c>
      <c r="U1419" s="155" t="s">
        <v>8434</v>
      </c>
      <c r="V1419" s="155" t="s">
        <v>8439</v>
      </c>
      <c r="W1419" t="s">
        <v>262</v>
      </c>
      <c r="X1419" s="198" t="s">
        <v>80</v>
      </c>
    </row>
    <row r="1420" spans="1:24" x14ac:dyDescent="0.35">
      <c r="A1420" t="s">
        <v>8563</v>
      </c>
      <c r="B1420" t="s">
        <v>8826</v>
      </c>
      <c r="C1420" s="9"/>
      <c r="D1420" s="9">
        <v>1243</v>
      </c>
      <c r="E1420" s="12" t="s">
        <v>8531</v>
      </c>
      <c r="F1420" s="12" t="s">
        <v>44</v>
      </c>
      <c r="G1420" s="12" t="s">
        <v>80</v>
      </c>
      <c r="H1420" s="12" t="s">
        <v>88</v>
      </c>
      <c r="I1420" s="12" t="s">
        <v>8563</v>
      </c>
      <c r="J1420" t="s">
        <v>4571</v>
      </c>
      <c r="K1420" s="155" t="s">
        <v>7263</v>
      </c>
      <c r="N1420" s="155" t="s">
        <v>5985</v>
      </c>
      <c r="O1420" s="155" t="s">
        <v>5986</v>
      </c>
      <c r="Q1420" s="20" t="s">
        <v>7427</v>
      </c>
      <c r="R1420" s="20"/>
      <c r="S1420" s="155" t="s">
        <v>7406</v>
      </c>
      <c r="T1420" s="170">
        <v>0</v>
      </c>
      <c r="U1420" s="155" t="s">
        <v>8434</v>
      </c>
      <c r="V1420" s="155" t="s">
        <v>8439</v>
      </c>
      <c r="W1420" t="s">
        <v>262</v>
      </c>
      <c r="X1420" s="198" t="s">
        <v>80</v>
      </c>
    </row>
    <row r="1421" spans="1:24" x14ac:dyDescent="0.35">
      <c r="A1421" t="s">
        <v>8563</v>
      </c>
      <c r="B1421" t="s">
        <v>8826</v>
      </c>
      <c r="C1421" s="9"/>
      <c r="D1421" s="9">
        <v>1244</v>
      </c>
      <c r="E1421" s="12" t="s">
        <v>8531</v>
      </c>
      <c r="F1421" s="12" t="s">
        <v>44</v>
      </c>
      <c r="G1421" s="12" t="s">
        <v>80</v>
      </c>
      <c r="H1421" s="12" t="s">
        <v>88</v>
      </c>
      <c r="I1421" s="12" t="s">
        <v>8563</v>
      </c>
      <c r="J1421" t="s">
        <v>4572</v>
      </c>
      <c r="K1421" s="155" t="s">
        <v>7264</v>
      </c>
      <c r="N1421" s="155" t="s">
        <v>5987</v>
      </c>
      <c r="O1421" s="155" t="s">
        <v>5988</v>
      </c>
      <c r="Q1421" s="20" t="s">
        <v>7427</v>
      </c>
      <c r="R1421" s="20"/>
      <c r="S1421" s="155" t="s">
        <v>7406</v>
      </c>
      <c r="T1421" s="170">
        <v>0</v>
      </c>
      <c r="U1421" s="155" t="s">
        <v>8434</v>
      </c>
      <c r="V1421" s="155" t="s">
        <v>8439</v>
      </c>
      <c r="W1421" t="s">
        <v>262</v>
      </c>
      <c r="X1421" s="198" t="s">
        <v>80</v>
      </c>
    </row>
    <row r="1422" spans="1:24" x14ac:dyDescent="0.35">
      <c r="A1422" t="s">
        <v>8563</v>
      </c>
      <c r="B1422" t="s">
        <v>8826</v>
      </c>
      <c r="C1422" s="9"/>
      <c r="D1422" s="9">
        <v>1245</v>
      </c>
      <c r="E1422" s="12" t="s">
        <v>8531</v>
      </c>
      <c r="F1422" s="12" t="s">
        <v>44</v>
      </c>
      <c r="G1422" s="12" t="s">
        <v>80</v>
      </c>
      <c r="H1422" s="12" t="s">
        <v>88</v>
      </c>
      <c r="I1422" s="12" t="s">
        <v>8563</v>
      </c>
      <c r="J1422" t="s">
        <v>4573</v>
      </c>
      <c r="K1422" s="155" t="s">
        <v>7338</v>
      </c>
      <c r="N1422" s="81" t="s">
        <v>5989</v>
      </c>
      <c r="O1422" s="81" t="s">
        <v>5990</v>
      </c>
      <c r="Q1422" s="20" t="s">
        <v>7427</v>
      </c>
      <c r="R1422" s="20"/>
      <c r="S1422" s="155" t="s">
        <v>7406</v>
      </c>
      <c r="T1422" s="170">
        <v>0</v>
      </c>
      <c r="U1422" s="155" t="s">
        <v>8434</v>
      </c>
      <c r="V1422" s="155" t="s">
        <v>8439</v>
      </c>
      <c r="W1422" t="s">
        <v>6337</v>
      </c>
      <c r="X1422" s="198" t="s">
        <v>80</v>
      </c>
    </row>
    <row r="1423" spans="1:24" x14ac:dyDescent="0.35">
      <c r="A1423" t="s">
        <v>8563</v>
      </c>
      <c r="B1423" t="s">
        <v>8826</v>
      </c>
      <c r="C1423" s="9"/>
      <c r="D1423" s="9">
        <v>1246</v>
      </c>
      <c r="E1423" s="12" t="s">
        <v>8531</v>
      </c>
      <c r="F1423" s="12" t="s">
        <v>44</v>
      </c>
      <c r="G1423" s="12" t="s">
        <v>80</v>
      </c>
      <c r="H1423" s="12" t="s">
        <v>88</v>
      </c>
      <c r="I1423" s="12" t="s">
        <v>8563</v>
      </c>
      <c r="J1423" t="s">
        <v>4574</v>
      </c>
      <c r="K1423" s="155" t="s">
        <v>7335</v>
      </c>
      <c r="N1423" s="81" t="s">
        <v>5991</v>
      </c>
      <c r="O1423" s="81" t="s">
        <v>5992</v>
      </c>
      <c r="Q1423" s="20" t="s">
        <v>7427</v>
      </c>
      <c r="R1423" s="20"/>
      <c r="S1423" s="155" t="s">
        <v>7406</v>
      </c>
      <c r="T1423" s="170">
        <v>0</v>
      </c>
      <c r="U1423" s="155" t="s">
        <v>8434</v>
      </c>
      <c r="V1423" s="155" t="s">
        <v>8439</v>
      </c>
      <c r="W1423" t="s">
        <v>6337</v>
      </c>
      <c r="X1423" s="198" t="s">
        <v>80</v>
      </c>
    </row>
    <row r="1424" spans="1:24" x14ac:dyDescent="0.35">
      <c r="A1424" t="s">
        <v>8563</v>
      </c>
      <c r="B1424" t="s">
        <v>8826</v>
      </c>
      <c r="C1424" s="9"/>
      <c r="D1424" s="9">
        <v>1247</v>
      </c>
      <c r="E1424" s="12" t="s">
        <v>8531</v>
      </c>
      <c r="F1424" s="12" t="s">
        <v>44</v>
      </c>
      <c r="G1424" s="12" t="s">
        <v>80</v>
      </c>
      <c r="H1424" s="12" t="s">
        <v>88</v>
      </c>
      <c r="I1424" s="12" t="s">
        <v>8563</v>
      </c>
      <c r="J1424" t="s">
        <v>4575</v>
      </c>
      <c r="K1424" s="155" t="s">
        <v>7265</v>
      </c>
      <c r="N1424" s="155" t="s">
        <v>5993</v>
      </c>
      <c r="O1424" s="155" t="s">
        <v>5994</v>
      </c>
      <c r="Q1424" s="20" t="s">
        <v>7427</v>
      </c>
      <c r="R1424" s="20"/>
      <c r="S1424" s="155" t="s">
        <v>7406</v>
      </c>
      <c r="T1424" s="170">
        <v>0</v>
      </c>
      <c r="U1424" s="155" t="s">
        <v>8434</v>
      </c>
      <c r="V1424" s="155" t="s">
        <v>8439</v>
      </c>
      <c r="W1424" t="s">
        <v>262</v>
      </c>
      <c r="X1424" s="198" t="s">
        <v>80</v>
      </c>
    </row>
    <row r="1425" spans="1:26" x14ac:dyDescent="0.35">
      <c r="A1425" t="s">
        <v>8563</v>
      </c>
      <c r="B1425" t="s">
        <v>8826</v>
      </c>
      <c r="C1425" s="9"/>
      <c r="D1425" s="9">
        <v>1248</v>
      </c>
      <c r="E1425" s="12" t="s">
        <v>8531</v>
      </c>
      <c r="F1425" s="12" t="s">
        <v>44</v>
      </c>
      <c r="G1425" s="12" t="s">
        <v>80</v>
      </c>
      <c r="H1425" s="12" t="s">
        <v>88</v>
      </c>
      <c r="I1425" s="12" t="s">
        <v>8563</v>
      </c>
      <c r="J1425" t="s">
        <v>4576</v>
      </c>
      <c r="K1425" s="155" t="s">
        <v>7266</v>
      </c>
      <c r="N1425" s="155" t="s">
        <v>5995</v>
      </c>
      <c r="O1425" s="155" t="s">
        <v>5996</v>
      </c>
      <c r="Q1425" s="20" t="s">
        <v>7427</v>
      </c>
      <c r="R1425" s="20"/>
      <c r="S1425" s="155" t="s">
        <v>7406</v>
      </c>
      <c r="T1425" s="170">
        <v>0</v>
      </c>
      <c r="U1425" s="155" t="s">
        <v>8434</v>
      </c>
      <c r="V1425" s="155" t="s">
        <v>8439</v>
      </c>
      <c r="W1425" t="s">
        <v>262</v>
      </c>
      <c r="X1425" s="198" t="s">
        <v>80</v>
      </c>
    </row>
    <row r="1426" spans="1:26" x14ac:dyDescent="0.35">
      <c r="A1426" t="s">
        <v>8563</v>
      </c>
      <c r="B1426" t="s">
        <v>8826</v>
      </c>
      <c r="C1426" s="9"/>
      <c r="D1426" s="9">
        <v>1249</v>
      </c>
      <c r="E1426" s="12" t="s">
        <v>8531</v>
      </c>
      <c r="F1426" s="12" t="s">
        <v>44</v>
      </c>
      <c r="G1426" s="12" t="s">
        <v>80</v>
      </c>
      <c r="H1426" s="12" t="s">
        <v>88</v>
      </c>
      <c r="I1426" s="12" t="s">
        <v>8563</v>
      </c>
      <c r="J1426" t="s">
        <v>4577</v>
      </c>
      <c r="K1426" s="155" t="s">
        <v>7270</v>
      </c>
      <c r="N1426" s="155" t="s">
        <v>5997</v>
      </c>
      <c r="O1426" s="155" t="s">
        <v>5998</v>
      </c>
      <c r="Q1426" s="20" t="s">
        <v>7427</v>
      </c>
      <c r="R1426" s="20"/>
      <c r="S1426" s="155" t="s">
        <v>7406</v>
      </c>
      <c r="T1426" s="170">
        <v>0</v>
      </c>
      <c r="U1426" s="155" t="s">
        <v>8434</v>
      </c>
      <c r="V1426" s="155" t="s">
        <v>8439</v>
      </c>
      <c r="W1426" t="s">
        <v>6338</v>
      </c>
      <c r="X1426" s="198" t="s">
        <v>80</v>
      </c>
    </row>
    <row r="1427" spans="1:26" x14ac:dyDescent="0.35">
      <c r="A1427" t="s">
        <v>8563</v>
      </c>
      <c r="B1427" t="s">
        <v>8826</v>
      </c>
      <c r="C1427" s="9"/>
      <c r="D1427" s="9">
        <v>1250</v>
      </c>
      <c r="E1427" s="12" t="s">
        <v>8531</v>
      </c>
      <c r="F1427" s="12" t="s">
        <v>44</v>
      </c>
      <c r="G1427" s="12" t="s">
        <v>80</v>
      </c>
      <c r="H1427" s="12" t="s">
        <v>88</v>
      </c>
      <c r="I1427" s="12" t="s">
        <v>8563</v>
      </c>
      <c r="J1427" t="s">
        <v>4578</v>
      </c>
      <c r="K1427" s="155" t="s">
        <v>7267</v>
      </c>
      <c r="N1427" s="155" t="s">
        <v>5999</v>
      </c>
      <c r="O1427" s="155" t="s">
        <v>6000</v>
      </c>
      <c r="Q1427" s="20" t="s">
        <v>7427</v>
      </c>
      <c r="R1427" s="20"/>
      <c r="S1427" s="155" t="s">
        <v>7406</v>
      </c>
      <c r="T1427" s="170">
        <v>0</v>
      </c>
      <c r="U1427" s="155" t="s">
        <v>8434</v>
      </c>
      <c r="V1427" s="155" t="s">
        <v>8439</v>
      </c>
      <c r="W1427" t="s">
        <v>262</v>
      </c>
      <c r="X1427" s="198" t="s">
        <v>80</v>
      </c>
    </row>
    <row r="1428" spans="1:26" x14ac:dyDescent="0.35">
      <c r="A1428" t="s">
        <v>8563</v>
      </c>
      <c r="B1428" t="s">
        <v>8826</v>
      </c>
      <c r="C1428" s="9"/>
      <c r="D1428" s="9">
        <v>1251</v>
      </c>
      <c r="E1428" s="12" t="s">
        <v>8531</v>
      </c>
      <c r="F1428" s="12" t="s">
        <v>44</v>
      </c>
      <c r="G1428" s="12" t="s">
        <v>80</v>
      </c>
      <c r="H1428" s="12" t="s">
        <v>88</v>
      </c>
      <c r="I1428" s="12" t="s">
        <v>8563</v>
      </c>
      <c r="J1428" t="s">
        <v>4579</v>
      </c>
      <c r="K1428" s="155" t="s">
        <v>7353</v>
      </c>
      <c r="N1428" s="155" t="s">
        <v>6001</v>
      </c>
      <c r="O1428" s="155" t="s">
        <v>6002</v>
      </c>
      <c r="Q1428" s="20" t="s">
        <v>7427</v>
      </c>
      <c r="R1428" s="20"/>
      <c r="S1428" s="155" t="s">
        <v>7406</v>
      </c>
      <c r="T1428" s="170">
        <v>0</v>
      </c>
      <c r="U1428" s="155" t="s">
        <v>8434</v>
      </c>
      <c r="V1428" s="155" t="s">
        <v>8439</v>
      </c>
      <c r="W1428" t="s">
        <v>262</v>
      </c>
      <c r="X1428" s="198" t="s">
        <v>80</v>
      </c>
    </row>
    <row r="1429" spans="1:26" x14ac:dyDescent="0.35">
      <c r="A1429" t="s">
        <v>8563</v>
      </c>
      <c r="B1429" t="s">
        <v>8826</v>
      </c>
      <c r="C1429" s="9"/>
      <c r="D1429" s="9">
        <v>1252</v>
      </c>
      <c r="E1429" s="12" t="s">
        <v>8531</v>
      </c>
      <c r="F1429" s="12" t="s">
        <v>44</v>
      </c>
      <c r="G1429" s="12" t="s">
        <v>80</v>
      </c>
      <c r="H1429" s="12" t="s">
        <v>88</v>
      </c>
      <c r="I1429" s="12" t="s">
        <v>8563</v>
      </c>
      <c r="J1429" t="s">
        <v>4580</v>
      </c>
      <c r="K1429" s="155" t="s">
        <v>6916</v>
      </c>
      <c r="N1429" s="155" t="s">
        <v>6003</v>
      </c>
      <c r="O1429" s="155" t="s">
        <v>6004</v>
      </c>
      <c r="Q1429" s="20" t="s">
        <v>7427</v>
      </c>
      <c r="R1429" s="20"/>
      <c r="S1429" s="155" t="s">
        <v>7406</v>
      </c>
      <c r="T1429" s="170">
        <v>0</v>
      </c>
      <c r="U1429" s="155" t="s">
        <v>8434</v>
      </c>
      <c r="V1429" s="155" t="s">
        <v>8439</v>
      </c>
      <c r="W1429" t="s">
        <v>262</v>
      </c>
      <c r="X1429" s="198" t="s">
        <v>80</v>
      </c>
    </row>
    <row r="1430" spans="1:26" x14ac:dyDescent="0.35">
      <c r="A1430" t="s">
        <v>8563</v>
      </c>
      <c r="B1430" t="s">
        <v>8826</v>
      </c>
      <c r="C1430" s="9"/>
      <c r="D1430" s="9">
        <v>1253</v>
      </c>
      <c r="E1430" s="12" t="s">
        <v>8531</v>
      </c>
      <c r="F1430" s="12" t="s">
        <v>44</v>
      </c>
      <c r="G1430" s="12" t="s">
        <v>80</v>
      </c>
      <c r="H1430" s="12" t="s">
        <v>88</v>
      </c>
      <c r="I1430" s="12" t="s">
        <v>8563</v>
      </c>
      <c r="J1430" t="s">
        <v>4581</v>
      </c>
      <c r="K1430" s="155" t="s">
        <v>7334</v>
      </c>
      <c r="N1430" s="155" t="s">
        <v>6005</v>
      </c>
      <c r="O1430" s="155" t="s">
        <v>6006</v>
      </c>
      <c r="Q1430" s="20" t="s">
        <v>7427</v>
      </c>
      <c r="R1430" s="20"/>
      <c r="S1430" s="155" t="s">
        <v>7406</v>
      </c>
      <c r="T1430" s="170">
        <v>0</v>
      </c>
      <c r="U1430" s="155" t="s">
        <v>8434</v>
      </c>
      <c r="V1430" s="155" t="s">
        <v>8439</v>
      </c>
      <c r="W1430" t="s">
        <v>6327</v>
      </c>
      <c r="X1430" s="198" t="s">
        <v>80</v>
      </c>
    </row>
    <row r="1431" spans="1:26" x14ac:dyDescent="0.35">
      <c r="A1431" t="s">
        <v>8563</v>
      </c>
      <c r="B1431" t="s">
        <v>8826</v>
      </c>
      <c r="C1431" s="9"/>
      <c r="D1431" s="9">
        <v>1254</v>
      </c>
      <c r="E1431" s="12" t="s">
        <v>8531</v>
      </c>
      <c r="F1431" s="12" t="s">
        <v>44</v>
      </c>
      <c r="G1431" s="12" t="s">
        <v>80</v>
      </c>
      <c r="H1431" s="12" t="s">
        <v>88</v>
      </c>
      <c r="I1431" s="12" t="s">
        <v>8563</v>
      </c>
      <c r="J1431" t="s">
        <v>4582</v>
      </c>
      <c r="K1431" s="155" t="s">
        <v>7337</v>
      </c>
      <c r="N1431" s="155" t="s">
        <v>6007</v>
      </c>
      <c r="O1431" s="155" t="s">
        <v>6008</v>
      </c>
      <c r="Q1431" s="20" t="s">
        <v>7427</v>
      </c>
      <c r="R1431" s="20"/>
      <c r="S1431" s="155" t="s">
        <v>7406</v>
      </c>
      <c r="T1431" s="170">
        <v>0</v>
      </c>
      <c r="U1431" s="155" t="s">
        <v>8434</v>
      </c>
      <c r="V1431" s="155" t="s">
        <v>8439</v>
      </c>
      <c r="W1431" t="s">
        <v>6327</v>
      </c>
      <c r="X1431" s="198" t="s">
        <v>80</v>
      </c>
    </row>
    <row r="1432" spans="1:26" s="147" customFormat="1" x14ac:dyDescent="0.35">
      <c r="A1432" s="147" t="s">
        <v>8564</v>
      </c>
      <c r="B1432" s="147" t="s">
        <v>8827</v>
      </c>
      <c r="C1432" s="185">
        <v>0</v>
      </c>
      <c r="D1432" s="185">
        <v>0</v>
      </c>
      <c r="E1432" s="161"/>
      <c r="F1432" s="161"/>
      <c r="G1432" s="161"/>
      <c r="H1432" s="161"/>
      <c r="I1432" s="161"/>
      <c r="J1432" s="163" t="s">
        <v>9022</v>
      </c>
      <c r="K1432" s="177" t="s">
        <v>2312</v>
      </c>
      <c r="L1432" s="162" t="s">
        <v>2120</v>
      </c>
      <c r="M1432" s="163" t="s">
        <v>7625</v>
      </c>
      <c r="N1432" s="163" t="s">
        <v>9008</v>
      </c>
      <c r="O1432" s="163" t="s">
        <v>9097</v>
      </c>
      <c r="P1432" s="163" t="s">
        <v>2301</v>
      </c>
      <c r="Q1432" s="177" t="s">
        <v>7427</v>
      </c>
      <c r="R1432" s="177"/>
      <c r="S1432" s="163" t="s">
        <v>7407</v>
      </c>
      <c r="T1432" s="178" t="s">
        <v>8433</v>
      </c>
      <c r="U1432" s="177" t="s">
        <v>8435</v>
      </c>
      <c r="V1432" s="177" t="s">
        <v>8438</v>
      </c>
      <c r="W1432" s="147" t="s">
        <v>100</v>
      </c>
      <c r="X1432" s="206" t="s">
        <v>54</v>
      </c>
    </row>
    <row r="1433" spans="1:26" s="147" customFormat="1" x14ac:dyDescent="0.35">
      <c r="A1433" s="196" t="s">
        <v>8564</v>
      </c>
      <c r="B1433" s="147" t="s">
        <v>8827</v>
      </c>
      <c r="C1433" s="185">
        <v>-99</v>
      </c>
      <c r="D1433" s="185">
        <v>183</v>
      </c>
      <c r="E1433" s="187" t="s">
        <v>8497</v>
      </c>
      <c r="F1433" s="187" t="s">
        <v>44</v>
      </c>
      <c r="G1433" s="187" t="s">
        <v>54</v>
      </c>
      <c r="H1433" s="187" t="s">
        <v>2776</v>
      </c>
      <c r="I1433" s="187"/>
      <c r="J1433" s="177" t="s">
        <v>2618</v>
      </c>
      <c r="K1433" s="162" t="s">
        <v>2053</v>
      </c>
      <c r="L1433" s="177" t="s">
        <v>8180</v>
      </c>
      <c r="M1433" s="177" t="s">
        <v>2163</v>
      </c>
      <c r="N1433" s="177" t="s">
        <v>3041</v>
      </c>
      <c r="O1433" s="162" t="s">
        <v>2821</v>
      </c>
      <c r="P1433" s="177"/>
      <c r="Q1433" s="177" t="s">
        <v>7427</v>
      </c>
      <c r="R1433" s="177"/>
      <c r="S1433" s="162" t="s">
        <v>153</v>
      </c>
      <c r="T1433" s="188" t="s">
        <v>8433</v>
      </c>
      <c r="U1433" s="162" t="s">
        <v>8434</v>
      </c>
      <c r="V1433" s="162" t="s">
        <v>8438</v>
      </c>
      <c r="W1433" s="147" t="s">
        <v>153</v>
      </c>
      <c r="X1433" s="206" t="s">
        <v>54</v>
      </c>
    </row>
    <row r="1434" spans="1:26" s="147" customFormat="1" x14ac:dyDescent="0.35">
      <c r="A1434" s="147" t="s">
        <v>8564</v>
      </c>
      <c r="B1434" s="147" t="s">
        <v>8827</v>
      </c>
      <c r="C1434" s="185">
        <v>1</v>
      </c>
      <c r="D1434" s="185">
        <v>0</v>
      </c>
      <c r="E1434" s="161"/>
      <c r="F1434" s="161"/>
      <c r="G1434" s="161"/>
      <c r="H1434" s="161"/>
      <c r="I1434" s="161"/>
      <c r="J1434" s="163" t="s">
        <v>9091</v>
      </c>
      <c r="K1434" s="177" t="s">
        <v>9098</v>
      </c>
      <c r="L1434" s="162" t="s">
        <v>2120</v>
      </c>
      <c r="M1434" s="163" t="s">
        <v>7625</v>
      </c>
      <c r="N1434" s="163" t="s">
        <v>8983</v>
      </c>
      <c r="O1434" s="163" t="s">
        <v>9096</v>
      </c>
      <c r="P1434" s="163" t="s">
        <v>2301</v>
      </c>
      <c r="Q1434" s="177" t="s">
        <v>7427</v>
      </c>
      <c r="R1434" s="177"/>
      <c r="S1434" s="163" t="s">
        <v>7407</v>
      </c>
      <c r="T1434" s="178" t="s">
        <v>8433</v>
      </c>
      <c r="U1434" s="177" t="s">
        <v>8435</v>
      </c>
      <c r="V1434" s="177" t="s">
        <v>8438</v>
      </c>
      <c r="W1434" s="147" t="s">
        <v>100</v>
      </c>
      <c r="X1434" s="206" t="s">
        <v>54</v>
      </c>
    </row>
    <row r="1435" spans="1:26" x14ac:dyDescent="0.35">
      <c r="A1435" s="147" t="s">
        <v>8564</v>
      </c>
      <c r="B1435" s="147" t="s">
        <v>8827</v>
      </c>
      <c r="C1435" s="185">
        <v>2</v>
      </c>
      <c r="D1435" s="185">
        <v>1191</v>
      </c>
      <c r="E1435" s="161" t="s">
        <v>8530</v>
      </c>
      <c r="F1435" s="161" t="s">
        <v>44</v>
      </c>
      <c r="G1435" s="161" t="s">
        <v>80</v>
      </c>
      <c r="H1435" s="161" t="s">
        <v>88</v>
      </c>
      <c r="I1435" s="161" t="s">
        <v>8562</v>
      </c>
      <c r="J1435" s="158" t="s">
        <v>4521</v>
      </c>
      <c r="K1435" s="177" t="s">
        <v>1887</v>
      </c>
      <c r="L1435" s="147"/>
      <c r="M1435" s="147"/>
      <c r="N1435" s="162" t="s">
        <v>5887</v>
      </c>
      <c r="O1435" s="162" t="s">
        <v>2832</v>
      </c>
      <c r="P1435" s="147"/>
      <c r="Q1435" s="177" t="s">
        <v>7427</v>
      </c>
      <c r="R1435" s="177"/>
      <c r="S1435" s="147" t="s">
        <v>7406</v>
      </c>
      <c r="T1435" s="185" t="s">
        <v>8433</v>
      </c>
      <c r="U1435" s="147" t="s">
        <v>8434</v>
      </c>
      <c r="V1435" s="147" t="s">
        <v>8438</v>
      </c>
      <c r="W1435" s="147" t="s">
        <v>156</v>
      </c>
      <c r="X1435" s="206" t="s">
        <v>80</v>
      </c>
      <c r="Y1435" s="147"/>
      <c r="Z1435" s="147"/>
    </row>
    <row r="1436" spans="1:26" x14ac:dyDescent="0.35">
      <c r="A1436" s="147" t="s">
        <v>8564</v>
      </c>
      <c r="B1436" s="147" t="s">
        <v>8827</v>
      </c>
      <c r="C1436" s="185">
        <v>3</v>
      </c>
      <c r="D1436" s="185">
        <v>1192</v>
      </c>
      <c r="E1436" s="161" t="s">
        <v>8530</v>
      </c>
      <c r="F1436" s="161" t="s">
        <v>44</v>
      </c>
      <c r="G1436" s="161" t="s">
        <v>80</v>
      </c>
      <c r="H1436" s="161" t="s">
        <v>88</v>
      </c>
      <c r="I1436" s="161" t="s">
        <v>8562</v>
      </c>
      <c r="J1436" s="158" t="s">
        <v>4522</v>
      </c>
      <c r="K1436" s="177" t="s">
        <v>1888</v>
      </c>
      <c r="L1436" s="147"/>
      <c r="M1436" s="147"/>
      <c r="N1436" s="162" t="s">
        <v>5888</v>
      </c>
      <c r="O1436" s="162" t="s">
        <v>2833</v>
      </c>
      <c r="P1436" s="147"/>
      <c r="Q1436" s="177" t="s">
        <v>7427</v>
      </c>
      <c r="R1436" s="177"/>
      <c r="S1436" s="147" t="s">
        <v>7406</v>
      </c>
      <c r="T1436" s="185" t="s">
        <v>8433</v>
      </c>
      <c r="U1436" s="147" t="s">
        <v>8434</v>
      </c>
      <c r="V1436" s="147" t="s">
        <v>8438</v>
      </c>
      <c r="W1436" s="147" t="s">
        <v>156</v>
      </c>
      <c r="X1436" s="206" t="s">
        <v>80</v>
      </c>
      <c r="Y1436" s="147"/>
      <c r="Z1436" s="147"/>
    </row>
    <row r="1437" spans="1:26" x14ac:dyDescent="0.35">
      <c r="A1437" t="s">
        <v>8564</v>
      </c>
      <c r="B1437" t="s">
        <v>8827</v>
      </c>
      <c r="C1437" s="9">
        <v>4</v>
      </c>
      <c r="D1437" s="9">
        <v>927</v>
      </c>
      <c r="E1437" s="12" t="s">
        <v>8522</v>
      </c>
      <c r="F1437" s="12" t="s">
        <v>44</v>
      </c>
      <c r="G1437" s="12" t="s">
        <v>80</v>
      </c>
      <c r="H1437" s="12" t="s">
        <v>88</v>
      </c>
      <c r="I1437" s="12"/>
      <c r="J1437" t="s">
        <v>267</v>
      </c>
      <c r="K1437" s="155" t="s">
        <v>9078</v>
      </c>
      <c r="N1437" s="155" t="s">
        <v>480</v>
      </c>
      <c r="O1437" s="155" t="s">
        <v>481</v>
      </c>
      <c r="Q1437" s="20" t="s">
        <v>7427</v>
      </c>
      <c r="R1437" s="20"/>
      <c r="S1437" t="s">
        <v>153</v>
      </c>
      <c r="T1437" s="9" t="s">
        <v>8433</v>
      </c>
      <c r="U1437" t="s">
        <v>8435</v>
      </c>
      <c r="V1437" t="s">
        <v>8438</v>
      </c>
      <c r="W1437" t="s">
        <v>153</v>
      </c>
      <c r="X1437" s="198" t="s">
        <v>80</v>
      </c>
    </row>
    <row r="1438" spans="1:26" s="147" customFormat="1" x14ac:dyDescent="0.35">
      <c r="A1438" s="147" t="s">
        <v>8564</v>
      </c>
      <c r="B1438" s="147" t="s">
        <v>8827</v>
      </c>
      <c r="C1438" s="185">
        <v>6</v>
      </c>
      <c r="D1438" s="185">
        <v>613</v>
      </c>
      <c r="E1438" s="147" t="str">
        <f>F1438&amp;"."&amp;G1438&amp;"."&amp;H1438&amp;"."&amp;I1438&amp;"."&amp;J1438</f>
        <v>SOIL.SOIL_PROFILES.SOIL_PROFILE.SOIL_PROFILE_LAYERS.soil_layer_comment</v>
      </c>
      <c r="F1438" s="147" t="s">
        <v>68</v>
      </c>
      <c r="G1438" s="147" t="s">
        <v>69</v>
      </c>
      <c r="H1438" s="147" t="s">
        <v>71</v>
      </c>
      <c r="I1438" s="147" t="s">
        <v>72</v>
      </c>
      <c r="J1438" s="147" t="s">
        <v>8660</v>
      </c>
      <c r="K1438" s="147" t="s">
        <v>1893</v>
      </c>
      <c r="L1438" s="147">
        <v>99</v>
      </c>
      <c r="M1438" s="147" t="s">
        <v>6</v>
      </c>
      <c r="N1438" s="147" t="s">
        <v>8661</v>
      </c>
      <c r="O1438" s="147" t="s">
        <v>8662</v>
      </c>
      <c r="S1438" s="147" t="s">
        <v>91</v>
      </c>
      <c r="T1438" s="185" t="s">
        <v>6</v>
      </c>
      <c r="U1438" s="147" t="s">
        <v>6</v>
      </c>
      <c r="V1438" s="147" t="s">
        <v>6</v>
      </c>
      <c r="W1438" s="147" t="s">
        <v>91</v>
      </c>
      <c r="X1438" s="206"/>
    </row>
    <row r="1439" spans="1:26" x14ac:dyDescent="0.35">
      <c r="A1439" t="s">
        <v>8564</v>
      </c>
      <c r="B1439" t="s">
        <v>8827</v>
      </c>
      <c r="C1439" s="9"/>
      <c r="D1439" s="9">
        <v>1255</v>
      </c>
      <c r="E1439" s="12" t="s">
        <v>8532</v>
      </c>
      <c r="F1439" s="12" t="s">
        <v>44</v>
      </c>
      <c r="G1439" s="12" t="s">
        <v>80</v>
      </c>
      <c r="H1439" s="12" t="s">
        <v>88</v>
      </c>
      <c r="I1439" s="12" t="s">
        <v>8564</v>
      </c>
      <c r="J1439" t="s">
        <v>4583</v>
      </c>
      <c r="K1439" s="155" t="s">
        <v>6917</v>
      </c>
      <c r="N1439" s="155" t="s">
        <v>6009</v>
      </c>
      <c r="O1439" s="155" t="s">
        <v>6010</v>
      </c>
      <c r="Q1439" s="20" t="s">
        <v>7427</v>
      </c>
      <c r="R1439" s="20"/>
      <c r="S1439" s="155" t="s">
        <v>7406</v>
      </c>
      <c r="T1439" s="170">
        <v>0</v>
      </c>
      <c r="U1439" s="155" t="s">
        <v>8434</v>
      </c>
      <c r="V1439" s="155" t="s">
        <v>8439</v>
      </c>
      <c r="W1439" t="s">
        <v>195</v>
      </c>
      <c r="X1439" s="198" t="s">
        <v>80</v>
      </c>
    </row>
    <row r="1440" spans="1:26" x14ac:dyDescent="0.35">
      <c r="A1440" t="s">
        <v>8564</v>
      </c>
      <c r="B1440" t="s">
        <v>8827</v>
      </c>
      <c r="C1440" s="9"/>
      <c r="D1440" s="9">
        <v>1256</v>
      </c>
      <c r="E1440" s="12" t="s">
        <v>8532</v>
      </c>
      <c r="F1440" s="12" t="s">
        <v>44</v>
      </c>
      <c r="G1440" s="12" t="s">
        <v>80</v>
      </c>
      <c r="H1440" s="12" t="s">
        <v>88</v>
      </c>
      <c r="I1440" s="12" t="s">
        <v>8564</v>
      </c>
      <c r="J1440" t="s">
        <v>4584</v>
      </c>
      <c r="K1440" s="155" t="s">
        <v>7370</v>
      </c>
      <c r="N1440" s="184" t="s">
        <v>6011</v>
      </c>
      <c r="O1440" s="155" t="s">
        <v>6012</v>
      </c>
      <c r="Q1440" s="20" t="s">
        <v>7427</v>
      </c>
      <c r="R1440" s="20"/>
      <c r="S1440" s="155" t="s">
        <v>7406</v>
      </c>
      <c r="T1440" s="170">
        <v>0</v>
      </c>
      <c r="U1440" s="155" t="s">
        <v>8434</v>
      </c>
      <c r="V1440" s="155" t="s">
        <v>8439</v>
      </c>
      <c r="W1440" t="s">
        <v>6323</v>
      </c>
      <c r="X1440" s="198" t="s">
        <v>80</v>
      </c>
    </row>
    <row r="1441" spans="1:24" x14ac:dyDescent="0.35">
      <c r="A1441" t="s">
        <v>8564</v>
      </c>
      <c r="B1441" t="s">
        <v>8827</v>
      </c>
      <c r="C1441" s="9"/>
      <c r="D1441" s="9">
        <v>1257</v>
      </c>
      <c r="E1441" s="12" t="s">
        <v>8532</v>
      </c>
      <c r="F1441" s="12" t="s">
        <v>44</v>
      </c>
      <c r="G1441" s="12" t="s">
        <v>80</v>
      </c>
      <c r="H1441" s="12" t="s">
        <v>88</v>
      </c>
      <c r="I1441" s="12" t="s">
        <v>8564</v>
      </c>
      <c r="J1441" t="s">
        <v>4585</v>
      </c>
      <c r="K1441" s="155" t="s">
        <v>7259</v>
      </c>
      <c r="N1441" s="155" t="s">
        <v>6013</v>
      </c>
      <c r="O1441" s="155" t="s">
        <v>6014</v>
      </c>
      <c r="Q1441" s="20" t="s">
        <v>7427</v>
      </c>
      <c r="R1441" s="20"/>
      <c r="S1441" s="155" t="s">
        <v>7406</v>
      </c>
      <c r="T1441" s="170">
        <v>0</v>
      </c>
      <c r="U1441" s="155" t="s">
        <v>8434</v>
      </c>
      <c r="V1441" s="155" t="s">
        <v>8439</v>
      </c>
      <c r="W1441" t="s">
        <v>262</v>
      </c>
      <c r="X1441" s="198" t="s">
        <v>80</v>
      </c>
    </row>
    <row r="1442" spans="1:24" x14ac:dyDescent="0.35">
      <c r="A1442" t="s">
        <v>8564</v>
      </c>
      <c r="B1442" t="s">
        <v>8827</v>
      </c>
      <c r="C1442" s="9"/>
      <c r="D1442" s="9">
        <v>1258</v>
      </c>
      <c r="E1442" s="12" t="s">
        <v>8532</v>
      </c>
      <c r="F1442" s="12" t="s">
        <v>44</v>
      </c>
      <c r="G1442" s="12" t="s">
        <v>80</v>
      </c>
      <c r="H1442" s="12" t="s">
        <v>88</v>
      </c>
      <c r="I1442" s="12" t="s">
        <v>8564</v>
      </c>
      <c r="J1442" t="s">
        <v>4586</v>
      </c>
      <c r="K1442" s="155" t="s">
        <v>7260</v>
      </c>
      <c r="N1442" s="155" t="s">
        <v>6015</v>
      </c>
      <c r="O1442" s="155" t="s">
        <v>6016</v>
      </c>
      <c r="Q1442" s="20" t="s">
        <v>7427</v>
      </c>
      <c r="R1442" s="20"/>
      <c r="S1442" s="155" t="s">
        <v>7406</v>
      </c>
      <c r="T1442" s="170">
        <v>0</v>
      </c>
      <c r="U1442" s="155" t="s">
        <v>8434</v>
      </c>
      <c r="V1442" s="155" t="s">
        <v>8439</v>
      </c>
      <c r="W1442" t="s">
        <v>262</v>
      </c>
      <c r="X1442" s="198" t="s">
        <v>80</v>
      </c>
    </row>
    <row r="1443" spans="1:24" x14ac:dyDescent="0.35">
      <c r="A1443" t="s">
        <v>8564</v>
      </c>
      <c r="B1443" t="s">
        <v>8827</v>
      </c>
      <c r="C1443" s="9"/>
      <c r="D1443" s="9">
        <v>1259</v>
      </c>
      <c r="E1443" s="12" t="s">
        <v>8532</v>
      </c>
      <c r="F1443" s="12" t="s">
        <v>44</v>
      </c>
      <c r="G1443" s="12" t="s">
        <v>80</v>
      </c>
      <c r="H1443" s="12" t="s">
        <v>88</v>
      </c>
      <c r="I1443" s="12" t="s">
        <v>8564</v>
      </c>
      <c r="J1443" t="s">
        <v>4587</v>
      </c>
      <c r="K1443" s="155" t="s">
        <v>7314</v>
      </c>
      <c r="N1443" s="155" t="s">
        <v>6017</v>
      </c>
      <c r="O1443" s="155" t="s">
        <v>6018</v>
      </c>
      <c r="Q1443" s="20" t="s">
        <v>7427</v>
      </c>
      <c r="R1443" s="20"/>
      <c r="S1443" s="155" t="s">
        <v>7406</v>
      </c>
      <c r="T1443" s="170">
        <v>0</v>
      </c>
      <c r="U1443" s="155" t="s">
        <v>8434</v>
      </c>
      <c r="V1443" s="155" t="s">
        <v>8439</v>
      </c>
      <c r="W1443" t="s">
        <v>262</v>
      </c>
      <c r="X1443" s="198" t="s">
        <v>80</v>
      </c>
    </row>
    <row r="1444" spans="1:24" x14ac:dyDescent="0.35">
      <c r="A1444" t="s">
        <v>8564</v>
      </c>
      <c r="B1444" t="s">
        <v>8827</v>
      </c>
      <c r="C1444" s="9"/>
      <c r="D1444" s="9">
        <v>1260</v>
      </c>
      <c r="E1444" s="12" t="s">
        <v>8532</v>
      </c>
      <c r="F1444" s="12" t="s">
        <v>44</v>
      </c>
      <c r="G1444" s="12" t="s">
        <v>80</v>
      </c>
      <c r="H1444" s="12" t="s">
        <v>88</v>
      </c>
      <c r="I1444" s="12" t="s">
        <v>8564</v>
      </c>
      <c r="J1444" t="s">
        <v>4588</v>
      </c>
      <c r="K1444" s="155" t="s">
        <v>7357</v>
      </c>
      <c r="N1444" s="155" t="s">
        <v>6019</v>
      </c>
      <c r="O1444" s="155" t="s">
        <v>6020</v>
      </c>
      <c r="Q1444" s="20" t="s">
        <v>7427</v>
      </c>
      <c r="R1444" s="20"/>
      <c r="S1444" s="155" t="s">
        <v>7406</v>
      </c>
      <c r="T1444" s="170">
        <v>0</v>
      </c>
      <c r="U1444" s="155" t="s">
        <v>8434</v>
      </c>
      <c r="V1444" s="155" t="s">
        <v>8439</v>
      </c>
      <c r="W1444" t="s">
        <v>262</v>
      </c>
      <c r="X1444" s="198" t="s">
        <v>80</v>
      </c>
    </row>
    <row r="1445" spans="1:24" x14ac:dyDescent="0.35">
      <c r="A1445" t="s">
        <v>8564</v>
      </c>
      <c r="B1445" t="s">
        <v>8827</v>
      </c>
      <c r="C1445" s="9"/>
      <c r="D1445" s="9">
        <v>1261</v>
      </c>
      <c r="E1445" s="12" t="s">
        <v>8532</v>
      </c>
      <c r="F1445" s="12" t="s">
        <v>44</v>
      </c>
      <c r="G1445" s="12" t="s">
        <v>80</v>
      </c>
      <c r="H1445" s="12" t="s">
        <v>88</v>
      </c>
      <c r="I1445" s="12" t="s">
        <v>8564</v>
      </c>
      <c r="J1445" t="s">
        <v>4589</v>
      </c>
      <c r="K1445" s="155" t="s">
        <v>7271</v>
      </c>
      <c r="N1445" s="155" t="s">
        <v>6021</v>
      </c>
      <c r="O1445" s="155" t="s">
        <v>6022</v>
      </c>
      <c r="Q1445" s="20" t="s">
        <v>7427</v>
      </c>
      <c r="R1445" s="20"/>
      <c r="S1445" s="155" t="s">
        <v>7406</v>
      </c>
      <c r="T1445" s="170">
        <v>0</v>
      </c>
      <c r="U1445" s="155" t="s">
        <v>8434</v>
      </c>
      <c r="V1445" s="155" t="s">
        <v>8439</v>
      </c>
      <c r="W1445" t="s">
        <v>262</v>
      </c>
      <c r="X1445" s="198" t="s">
        <v>80</v>
      </c>
    </row>
    <row r="1446" spans="1:24" x14ac:dyDescent="0.35">
      <c r="A1446" t="s">
        <v>8564</v>
      </c>
      <c r="B1446" t="s">
        <v>8827</v>
      </c>
      <c r="C1446" s="9"/>
      <c r="D1446" s="9">
        <v>1262</v>
      </c>
      <c r="E1446" s="12" t="s">
        <v>8532</v>
      </c>
      <c r="F1446" s="12" t="s">
        <v>44</v>
      </c>
      <c r="G1446" s="12" t="s">
        <v>80</v>
      </c>
      <c r="H1446" s="12" t="s">
        <v>88</v>
      </c>
      <c r="I1446" s="12" t="s">
        <v>8564</v>
      </c>
      <c r="J1446" t="s">
        <v>4590</v>
      </c>
      <c r="K1446" s="155" t="s">
        <v>7272</v>
      </c>
      <c r="N1446" s="155" t="s">
        <v>6023</v>
      </c>
      <c r="O1446" s="155" t="s">
        <v>6024</v>
      </c>
      <c r="Q1446" s="20" t="s">
        <v>7427</v>
      </c>
      <c r="R1446" s="20"/>
      <c r="S1446" s="155" t="s">
        <v>7406</v>
      </c>
      <c r="T1446" s="170">
        <v>0</v>
      </c>
      <c r="U1446" s="155" t="s">
        <v>8434</v>
      </c>
      <c r="V1446" s="155" t="s">
        <v>8439</v>
      </c>
      <c r="W1446" t="s">
        <v>262</v>
      </c>
      <c r="X1446" s="198" t="s">
        <v>80</v>
      </c>
    </row>
    <row r="1447" spans="1:24" x14ac:dyDescent="0.35">
      <c r="A1447" t="s">
        <v>8564</v>
      </c>
      <c r="B1447" t="s">
        <v>8827</v>
      </c>
      <c r="C1447" s="9"/>
      <c r="D1447" s="9">
        <v>1263</v>
      </c>
      <c r="E1447" s="12" t="s">
        <v>8532</v>
      </c>
      <c r="F1447" s="12" t="s">
        <v>44</v>
      </c>
      <c r="G1447" s="12" t="s">
        <v>80</v>
      </c>
      <c r="H1447" s="12" t="s">
        <v>88</v>
      </c>
      <c r="I1447" s="12" t="s">
        <v>8564</v>
      </c>
      <c r="J1447" t="s">
        <v>4591</v>
      </c>
      <c r="K1447" s="155" t="s">
        <v>7273</v>
      </c>
      <c r="N1447" s="155" t="s">
        <v>6025</v>
      </c>
      <c r="O1447" s="155" t="s">
        <v>6026</v>
      </c>
      <c r="Q1447" s="20" t="s">
        <v>7427</v>
      </c>
      <c r="R1447" s="20"/>
      <c r="S1447" s="155" t="s">
        <v>7406</v>
      </c>
      <c r="T1447" s="170">
        <v>0</v>
      </c>
      <c r="U1447" s="155" t="s">
        <v>8434</v>
      </c>
      <c r="V1447" s="155" t="s">
        <v>8439</v>
      </c>
      <c r="W1447" t="s">
        <v>262</v>
      </c>
      <c r="X1447" s="198" t="s">
        <v>80</v>
      </c>
    </row>
    <row r="1448" spans="1:24" x14ac:dyDescent="0.35">
      <c r="A1448" t="s">
        <v>8564</v>
      </c>
      <c r="B1448" t="s">
        <v>8827</v>
      </c>
      <c r="C1448" s="9"/>
      <c r="D1448" s="9">
        <v>1264</v>
      </c>
      <c r="E1448" s="12" t="s">
        <v>8532</v>
      </c>
      <c r="F1448" s="12" t="s">
        <v>44</v>
      </c>
      <c r="G1448" s="12" t="s">
        <v>80</v>
      </c>
      <c r="H1448" s="12" t="s">
        <v>88</v>
      </c>
      <c r="I1448" s="12" t="s">
        <v>8564</v>
      </c>
      <c r="J1448" t="s">
        <v>4592</v>
      </c>
      <c r="K1448" s="155" t="s">
        <v>7347</v>
      </c>
      <c r="N1448" s="155" t="s">
        <v>6027</v>
      </c>
      <c r="O1448" s="155" t="s">
        <v>6028</v>
      </c>
      <c r="Q1448" s="20" t="s">
        <v>7427</v>
      </c>
      <c r="R1448" s="20"/>
      <c r="S1448" s="155" t="s">
        <v>7406</v>
      </c>
      <c r="T1448" s="170">
        <v>0</v>
      </c>
      <c r="U1448" s="155" t="s">
        <v>8434</v>
      </c>
      <c r="V1448" s="155" t="s">
        <v>8439</v>
      </c>
      <c r="W1448" t="s">
        <v>262</v>
      </c>
      <c r="X1448" s="198" t="s">
        <v>80</v>
      </c>
    </row>
    <row r="1449" spans="1:24" x14ac:dyDescent="0.35">
      <c r="A1449" t="s">
        <v>8564</v>
      </c>
      <c r="B1449" t="s">
        <v>8827</v>
      </c>
      <c r="C1449" s="9"/>
      <c r="D1449" s="9">
        <v>1265</v>
      </c>
      <c r="E1449" s="12" t="s">
        <v>8532</v>
      </c>
      <c r="F1449" s="12" t="s">
        <v>44</v>
      </c>
      <c r="G1449" s="12" t="s">
        <v>80</v>
      </c>
      <c r="H1449" s="12" t="s">
        <v>88</v>
      </c>
      <c r="I1449" s="12" t="s">
        <v>8564</v>
      </c>
      <c r="J1449" t="s">
        <v>4593</v>
      </c>
      <c r="K1449" s="155" t="s">
        <v>7348</v>
      </c>
      <c r="N1449" s="155" t="s">
        <v>6029</v>
      </c>
      <c r="O1449" s="155" t="s">
        <v>6030</v>
      </c>
      <c r="Q1449" s="20" t="s">
        <v>7427</v>
      </c>
      <c r="R1449" s="20"/>
      <c r="S1449" s="155" t="s">
        <v>7406</v>
      </c>
      <c r="T1449" s="170">
        <v>0</v>
      </c>
      <c r="U1449" s="155" t="s">
        <v>8434</v>
      </c>
      <c r="V1449" s="155" t="s">
        <v>8439</v>
      </c>
      <c r="W1449" t="s">
        <v>262</v>
      </c>
      <c r="X1449" s="198" t="s">
        <v>80</v>
      </c>
    </row>
    <row r="1450" spans="1:24" x14ac:dyDescent="0.35">
      <c r="A1450" t="s">
        <v>8564</v>
      </c>
      <c r="B1450" t="s">
        <v>8827</v>
      </c>
      <c r="C1450" s="9"/>
      <c r="D1450" s="9">
        <v>1266</v>
      </c>
      <c r="E1450" s="12" t="s">
        <v>8532</v>
      </c>
      <c r="F1450" s="12" t="s">
        <v>44</v>
      </c>
      <c r="G1450" s="12" t="s">
        <v>80</v>
      </c>
      <c r="H1450" s="12" t="s">
        <v>88</v>
      </c>
      <c r="I1450" s="12" t="s">
        <v>8564</v>
      </c>
      <c r="J1450" t="s">
        <v>4594</v>
      </c>
      <c r="K1450" s="155" t="s">
        <v>7351</v>
      </c>
      <c r="N1450" s="155" t="s">
        <v>6031</v>
      </c>
      <c r="O1450" s="155" t="s">
        <v>6032</v>
      </c>
      <c r="Q1450" s="20" t="s">
        <v>7427</v>
      </c>
      <c r="R1450" s="20"/>
      <c r="S1450" s="155" t="s">
        <v>7406</v>
      </c>
      <c r="T1450" s="170">
        <v>0</v>
      </c>
      <c r="U1450" s="155" t="s">
        <v>8434</v>
      </c>
      <c r="V1450" s="155" t="s">
        <v>8439</v>
      </c>
      <c r="W1450" t="s">
        <v>262</v>
      </c>
      <c r="X1450" s="198" t="s">
        <v>80</v>
      </c>
    </row>
    <row r="1451" spans="1:24" x14ac:dyDescent="0.35">
      <c r="A1451" t="s">
        <v>8564</v>
      </c>
      <c r="B1451" t="s">
        <v>8827</v>
      </c>
      <c r="C1451" s="9"/>
      <c r="D1451" s="9">
        <v>1267</v>
      </c>
      <c r="E1451" s="12" t="s">
        <v>8532</v>
      </c>
      <c r="F1451" s="12" t="s">
        <v>44</v>
      </c>
      <c r="G1451" s="12" t="s">
        <v>80</v>
      </c>
      <c r="H1451" s="12" t="s">
        <v>88</v>
      </c>
      <c r="I1451" s="12" t="s">
        <v>8564</v>
      </c>
      <c r="J1451" t="s">
        <v>4595</v>
      </c>
      <c r="K1451" s="155" t="s">
        <v>7342</v>
      </c>
      <c r="N1451" s="155" t="s">
        <v>6033</v>
      </c>
      <c r="O1451" s="155" t="s">
        <v>6034</v>
      </c>
      <c r="Q1451" s="20" t="s">
        <v>7427</v>
      </c>
      <c r="R1451" s="20"/>
      <c r="S1451" s="155" t="s">
        <v>7406</v>
      </c>
      <c r="T1451" s="170">
        <v>0</v>
      </c>
      <c r="U1451" s="155" t="s">
        <v>8434</v>
      </c>
      <c r="V1451" s="155" t="s">
        <v>8439</v>
      </c>
      <c r="W1451" t="s">
        <v>262</v>
      </c>
      <c r="X1451" s="198" t="s">
        <v>80</v>
      </c>
    </row>
    <row r="1452" spans="1:24" x14ac:dyDescent="0.35">
      <c r="A1452" t="s">
        <v>8564</v>
      </c>
      <c r="B1452" t="s">
        <v>8827</v>
      </c>
      <c r="C1452" s="9"/>
      <c r="D1452" s="9">
        <v>1268</v>
      </c>
      <c r="E1452" s="12" t="s">
        <v>8532</v>
      </c>
      <c r="F1452" s="12" t="s">
        <v>44</v>
      </c>
      <c r="G1452" s="12" t="s">
        <v>80</v>
      </c>
      <c r="H1452" s="12" t="s">
        <v>88</v>
      </c>
      <c r="I1452" s="12" t="s">
        <v>8564</v>
      </c>
      <c r="J1452" t="s">
        <v>4596</v>
      </c>
      <c r="K1452" s="155" t="s">
        <v>7349</v>
      </c>
      <c r="N1452" s="155" t="s">
        <v>6035</v>
      </c>
      <c r="O1452" s="155" t="s">
        <v>6036</v>
      </c>
      <c r="Q1452" s="20" t="s">
        <v>7427</v>
      </c>
      <c r="R1452" s="20"/>
      <c r="S1452" s="155" t="s">
        <v>7406</v>
      </c>
      <c r="T1452" s="170">
        <v>0</v>
      </c>
      <c r="U1452" s="155" t="s">
        <v>8434</v>
      </c>
      <c r="V1452" s="155" t="s">
        <v>8439</v>
      </c>
      <c r="W1452" t="s">
        <v>262</v>
      </c>
      <c r="X1452" s="198" t="s">
        <v>80</v>
      </c>
    </row>
    <row r="1453" spans="1:24" x14ac:dyDescent="0.35">
      <c r="A1453" t="s">
        <v>8564</v>
      </c>
      <c r="B1453" t="s">
        <v>8827</v>
      </c>
      <c r="C1453" s="9"/>
      <c r="D1453" s="9">
        <v>1269</v>
      </c>
      <c r="E1453" s="12" t="s">
        <v>8532</v>
      </c>
      <c r="F1453" s="12" t="s">
        <v>44</v>
      </c>
      <c r="G1453" s="12" t="s">
        <v>80</v>
      </c>
      <c r="H1453" s="12" t="s">
        <v>88</v>
      </c>
      <c r="I1453" s="12" t="s">
        <v>8564</v>
      </c>
      <c r="J1453" t="s">
        <v>4597</v>
      </c>
      <c r="K1453" s="155" t="s">
        <v>7352</v>
      </c>
      <c r="N1453" s="155" t="s">
        <v>6037</v>
      </c>
      <c r="O1453" s="155" t="s">
        <v>6038</v>
      </c>
      <c r="Q1453" s="20" t="s">
        <v>7427</v>
      </c>
      <c r="R1453" s="20"/>
      <c r="S1453" s="155" t="s">
        <v>7406</v>
      </c>
      <c r="T1453" s="170">
        <v>0</v>
      </c>
      <c r="U1453" s="155" t="s">
        <v>8434</v>
      </c>
      <c r="V1453" s="155" t="s">
        <v>8439</v>
      </c>
      <c r="W1453" t="s">
        <v>262</v>
      </c>
      <c r="X1453" s="198" t="s">
        <v>80</v>
      </c>
    </row>
    <row r="1454" spans="1:24" x14ac:dyDescent="0.35">
      <c r="A1454" t="s">
        <v>8564</v>
      </c>
      <c r="B1454" t="s">
        <v>8827</v>
      </c>
      <c r="C1454" s="9"/>
      <c r="D1454" s="9">
        <v>1270</v>
      </c>
      <c r="E1454" s="12" t="s">
        <v>8532</v>
      </c>
      <c r="F1454" s="12" t="s">
        <v>44</v>
      </c>
      <c r="G1454" s="12" t="s">
        <v>80</v>
      </c>
      <c r="H1454" s="12" t="s">
        <v>88</v>
      </c>
      <c r="I1454" s="12" t="s">
        <v>8564</v>
      </c>
      <c r="J1454" t="s">
        <v>4598</v>
      </c>
      <c r="K1454" s="155" t="s">
        <v>7371</v>
      </c>
      <c r="N1454" s="155" t="s">
        <v>6039</v>
      </c>
      <c r="O1454" s="155" t="s">
        <v>6040</v>
      </c>
      <c r="Q1454" s="20" t="s">
        <v>7427</v>
      </c>
      <c r="R1454" s="20"/>
      <c r="S1454" s="155" t="s">
        <v>7406</v>
      </c>
      <c r="T1454" s="170">
        <v>0</v>
      </c>
      <c r="U1454" s="155" t="s">
        <v>8434</v>
      </c>
      <c r="V1454" s="155" t="s">
        <v>8439</v>
      </c>
      <c r="W1454" t="s">
        <v>262</v>
      </c>
      <c r="X1454" s="198" t="s">
        <v>80</v>
      </c>
    </row>
    <row r="1455" spans="1:24" x14ac:dyDescent="0.35">
      <c r="A1455" t="s">
        <v>8564</v>
      </c>
      <c r="B1455" t="s">
        <v>8827</v>
      </c>
      <c r="C1455" s="9"/>
      <c r="D1455" s="9">
        <v>1271</v>
      </c>
      <c r="E1455" s="12" t="s">
        <v>8532</v>
      </c>
      <c r="F1455" s="12" t="s">
        <v>44</v>
      </c>
      <c r="G1455" s="12" t="s">
        <v>80</v>
      </c>
      <c r="H1455" s="12" t="s">
        <v>88</v>
      </c>
      <c r="I1455" s="12" t="s">
        <v>8564</v>
      </c>
      <c r="J1455" t="s">
        <v>4599</v>
      </c>
      <c r="K1455" s="155" t="s">
        <v>7343</v>
      </c>
      <c r="N1455" s="155" t="s">
        <v>6041</v>
      </c>
      <c r="O1455" s="155" t="s">
        <v>6042</v>
      </c>
      <c r="Q1455" s="20" t="s">
        <v>7427</v>
      </c>
      <c r="R1455" s="20"/>
      <c r="S1455" s="155" t="s">
        <v>7406</v>
      </c>
      <c r="T1455" s="170">
        <v>0</v>
      </c>
      <c r="U1455" s="155" t="s">
        <v>8434</v>
      </c>
      <c r="V1455" s="155" t="s">
        <v>8439</v>
      </c>
      <c r="W1455" t="s">
        <v>262</v>
      </c>
      <c r="X1455" s="198" t="s">
        <v>80</v>
      </c>
    </row>
    <row r="1456" spans="1:24" x14ac:dyDescent="0.35">
      <c r="A1456" t="s">
        <v>8564</v>
      </c>
      <c r="B1456" t="s">
        <v>8827</v>
      </c>
      <c r="C1456" s="9"/>
      <c r="D1456" s="9">
        <v>1272</v>
      </c>
      <c r="E1456" s="12" t="s">
        <v>8532</v>
      </c>
      <c r="F1456" s="12" t="s">
        <v>44</v>
      </c>
      <c r="G1456" s="12" t="s">
        <v>80</v>
      </c>
      <c r="H1456" s="12" t="s">
        <v>88</v>
      </c>
      <c r="I1456" s="12" t="s">
        <v>8564</v>
      </c>
      <c r="J1456" t="s">
        <v>4600</v>
      </c>
      <c r="K1456" s="155" t="s">
        <v>7341</v>
      </c>
      <c r="N1456" s="155" t="s">
        <v>6043</v>
      </c>
      <c r="O1456" s="155" t="s">
        <v>6044</v>
      </c>
      <c r="Q1456" s="20" t="s">
        <v>7427</v>
      </c>
      <c r="R1456" s="20"/>
      <c r="S1456" s="155" t="s">
        <v>7406</v>
      </c>
      <c r="T1456" s="170">
        <v>0</v>
      </c>
      <c r="U1456" s="155" t="s">
        <v>8434</v>
      </c>
      <c r="V1456" s="155" t="s">
        <v>8439</v>
      </c>
      <c r="W1456" t="s">
        <v>262</v>
      </c>
      <c r="X1456" s="198" t="s">
        <v>80</v>
      </c>
    </row>
    <row r="1457" spans="1:24" x14ac:dyDescent="0.35">
      <c r="A1457" t="s">
        <v>8564</v>
      </c>
      <c r="B1457" t="s">
        <v>8827</v>
      </c>
      <c r="C1457" s="9"/>
      <c r="D1457" s="9">
        <v>1273</v>
      </c>
      <c r="E1457" s="12" t="s">
        <v>8532</v>
      </c>
      <c r="F1457" s="12" t="s">
        <v>44</v>
      </c>
      <c r="G1457" s="12" t="s">
        <v>80</v>
      </c>
      <c r="H1457" s="12" t="s">
        <v>88</v>
      </c>
      <c r="I1457" s="12" t="s">
        <v>8564</v>
      </c>
      <c r="J1457" t="s">
        <v>4601</v>
      </c>
      <c r="K1457" s="155" t="s">
        <v>7350</v>
      </c>
      <c r="N1457" s="155" t="s">
        <v>6045</v>
      </c>
      <c r="O1457" s="155" t="s">
        <v>6046</v>
      </c>
      <c r="Q1457" s="20" t="s">
        <v>7427</v>
      </c>
      <c r="R1457" s="20"/>
      <c r="S1457" s="155" t="s">
        <v>7406</v>
      </c>
      <c r="T1457" s="170">
        <v>0</v>
      </c>
      <c r="U1457" s="155" t="s">
        <v>8434</v>
      </c>
      <c r="V1457" s="155" t="s">
        <v>8439</v>
      </c>
      <c r="W1457" t="s">
        <v>262</v>
      </c>
      <c r="X1457" s="198" t="s">
        <v>80</v>
      </c>
    </row>
    <row r="1458" spans="1:24" x14ac:dyDescent="0.35">
      <c r="A1458" t="s">
        <v>8564</v>
      </c>
      <c r="B1458" t="s">
        <v>8827</v>
      </c>
      <c r="C1458" s="9"/>
      <c r="D1458" s="9">
        <v>1274</v>
      </c>
      <c r="E1458" s="12" t="s">
        <v>8532</v>
      </c>
      <c r="F1458" s="12" t="s">
        <v>44</v>
      </c>
      <c r="G1458" s="12" t="s">
        <v>80</v>
      </c>
      <c r="H1458" s="12" t="s">
        <v>88</v>
      </c>
      <c r="I1458" s="12" t="s">
        <v>8564</v>
      </c>
      <c r="J1458" t="s">
        <v>4602</v>
      </c>
      <c r="K1458" s="155" t="s">
        <v>7344</v>
      </c>
      <c r="N1458" s="155" t="s">
        <v>6047</v>
      </c>
      <c r="O1458" s="155" t="s">
        <v>6048</v>
      </c>
      <c r="Q1458" s="20" t="s">
        <v>7427</v>
      </c>
      <c r="R1458" s="20"/>
      <c r="S1458" s="155" t="s">
        <v>7406</v>
      </c>
      <c r="T1458" s="170">
        <v>0</v>
      </c>
      <c r="U1458" s="155" t="s">
        <v>8434</v>
      </c>
      <c r="V1458" s="155" t="s">
        <v>8439</v>
      </c>
      <c r="W1458" t="s">
        <v>262</v>
      </c>
      <c r="X1458" s="198" t="s">
        <v>80</v>
      </c>
    </row>
    <row r="1459" spans="1:24" x14ac:dyDescent="0.35">
      <c r="A1459" t="s">
        <v>8564</v>
      </c>
      <c r="B1459" t="s">
        <v>8827</v>
      </c>
      <c r="C1459" s="9"/>
      <c r="D1459" s="9">
        <v>1275</v>
      </c>
      <c r="E1459" s="12" t="s">
        <v>8532</v>
      </c>
      <c r="F1459" s="12" t="s">
        <v>44</v>
      </c>
      <c r="G1459" s="12" t="s">
        <v>80</v>
      </c>
      <c r="H1459" s="12" t="s">
        <v>88</v>
      </c>
      <c r="I1459" s="12" t="s">
        <v>8564</v>
      </c>
      <c r="J1459" t="s">
        <v>4603</v>
      </c>
      <c r="K1459" s="155" t="s">
        <v>6919</v>
      </c>
      <c r="N1459" s="155" t="s">
        <v>6049</v>
      </c>
      <c r="O1459" s="155" t="s">
        <v>6050</v>
      </c>
      <c r="Q1459" s="20" t="s">
        <v>7427</v>
      </c>
      <c r="R1459" s="20"/>
      <c r="S1459" s="155" t="s">
        <v>7406</v>
      </c>
      <c r="T1459" s="170">
        <v>0</v>
      </c>
      <c r="U1459" s="155" t="s">
        <v>8434</v>
      </c>
      <c r="V1459" s="155" t="s">
        <v>8439</v>
      </c>
      <c r="W1459" t="s">
        <v>262</v>
      </c>
      <c r="X1459" s="198" t="s">
        <v>80</v>
      </c>
    </row>
    <row r="1460" spans="1:24" x14ac:dyDescent="0.35">
      <c r="A1460" t="s">
        <v>8564</v>
      </c>
      <c r="B1460" t="s">
        <v>8827</v>
      </c>
      <c r="C1460" s="9"/>
      <c r="D1460" s="9">
        <v>1276</v>
      </c>
      <c r="E1460" s="12" t="s">
        <v>8532</v>
      </c>
      <c r="F1460" s="12" t="s">
        <v>44</v>
      </c>
      <c r="G1460" s="12" t="s">
        <v>80</v>
      </c>
      <c r="H1460" s="12" t="s">
        <v>88</v>
      </c>
      <c r="I1460" s="12" t="s">
        <v>8564</v>
      </c>
      <c r="J1460" t="s">
        <v>4604</v>
      </c>
      <c r="K1460" s="155" t="s">
        <v>6918</v>
      </c>
      <c r="N1460" s="155" t="s">
        <v>6051</v>
      </c>
      <c r="O1460" s="155" t="s">
        <v>6052</v>
      </c>
      <c r="Q1460" s="20" t="s">
        <v>7427</v>
      </c>
      <c r="R1460" s="20"/>
      <c r="S1460" s="155" t="s">
        <v>7406</v>
      </c>
      <c r="T1460" s="170">
        <v>0</v>
      </c>
      <c r="U1460" s="155" t="s">
        <v>8434</v>
      </c>
      <c r="V1460" s="155" t="s">
        <v>8439</v>
      </c>
      <c r="W1460" t="s">
        <v>262</v>
      </c>
      <c r="X1460" s="198" t="s">
        <v>80</v>
      </c>
    </row>
    <row r="1461" spans="1:24" x14ac:dyDescent="0.35">
      <c r="A1461" t="s">
        <v>8564</v>
      </c>
      <c r="B1461" t="s">
        <v>8827</v>
      </c>
      <c r="C1461" s="9"/>
      <c r="D1461" s="9">
        <v>1277</v>
      </c>
      <c r="E1461" s="12" t="s">
        <v>8532</v>
      </c>
      <c r="F1461" s="12" t="s">
        <v>44</v>
      </c>
      <c r="G1461" s="12" t="s">
        <v>80</v>
      </c>
      <c r="H1461" s="12" t="s">
        <v>88</v>
      </c>
      <c r="I1461" s="12" t="s">
        <v>8564</v>
      </c>
      <c r="J1461" t="s">
        <v>4605</v>
      </c>
      <c r="K1461" s="155" t="s">
        <v>7275</v>
      </c>
      <c r="N1461" s="155" t="s">
        <v>6053</v>
      </c>
      <c r="O1461" s="155" t="s">
        <v>6054</v>
      </c>
      <c r="Q1461" s="20" t="s">
        <v>7427</v>
      </c>
      <c r="R1461" s="20"/>
      <c r="S1461" s="155" t="s">
        <v>7406</v>
      </c>
      <c r="T1461" s="170">
        <v>0</v>
      </c>
      <c r="U1461" s="155" t="s">
        <v>8434</v>
      </c>
      <c r="V1461" s="155" t="s">
        <v>8439</v>
      </c>
      <c r="W1461" t="s">
        <v>262</v>
      </c>
      <c r="X1461" s="198" t="s">
        <v>80</v>
      </c>
    </row>
    <row r="1462" spans="1:24" x14ac:dyDescent="0.35">
      <c r="A1462" t="s">
        <v>8564</v>
      </c>
      <c r="B1462" t="s">
        <v>8827</v>
      </c>
      <c r="C1462" s="9"/>
      <c r="D1462" s="9">
        <v>1278</v>
      </c>
      <c r="E1462" s="12" t="s">
        <v>8532</v>
      </c>
      <c r="F1462" s="12" t="s">
        <v>44</v>
      </c>
      <c r="G1462" s="12" t="s">
        <v>80</v>
      </c>
      <c r="H1462" s="12" t="s">
        <v>88</v>
      </c>
      <c r="I1462" s="12" t="s">
        <v>8564</v>
      </c>
      <c r="J1462" t="s">
        <v>4606</v>
      </c>
      <c r="K1462" s="155" t="s">
        <v>7274</v>
      </c>
      <c r="N1462" s="155" t="s">
        <v>6055</v>
      </c>
      <c r="O1462" s="155" t="s">
        <v>6056</v>
      </c>
      <c r="Q1462" s="20" t="s">
        <v>7427</v>
      </c>
      <c r="R1462" s="20"/>
      <c r="S1462" s="155" t="s">
        <v>7406</v>
      </c>
      <c r="T1462" s="170">
        <v>0</v>
      </c>
      <c r="U1462" s="155" t="s">
        <v>8434</v>
      </c>
      <c r="V1462" s="155" t="s">
        <v>8439</v>
      </c>
      <c r="W1462" t="s">
        <v>262</v>
      </c>
      <c r="X1462" s="198" t="s">
        <v>80</v>
      </c>
    </row>
    <row r="1463" spans="1:24" x14ac:dyDescent="0.35">
      <c r="A1463" t="s">
        <v>8564</v>
      </c>
      <c r="B1463" t="s">
        <v>8827</v>
      </c>
      <c r="C1463" s="9"/>
      <c r="D1463" s="9">
        <v>1279</v>
      </c>
      <c r="E1463" s="12" t="s">
        <v>8532</v>
      </c>
      <c r="F1463" s="12" t="s">
        <v>44</v>
      </c>
      <c r="G1463" s="12" t="s">
        <v>80</v>
      </c>
      <c r="H1463" s="12" t="s">
        <v>88</v>
      </c>
      <c r="I1463" s="12" t="s">
        <v>8564</v>
      </c>
      <c r="J1463" t="s">
        <v>4607</v>
      </c>
      <c r="K1463" s="155" t="s">
        <v>7345</v>
      </c>
      <c r="N1463" s="155" t="s">
        <v>6057</v>
      </c>
      <c r="O1463" s="155" t="s">
        <v>6058</v>
      </c>
      <c r="Q1463" s="20" t="s">
        <v>7427</v>
      </c>
      <c r="R1463" s="20"/>
      <c r="S1463" s="155" t="s">
        <v>7406</v>
      </c>
      <c r="T1463" s="170">
        <v>0</v>
      </c>
      <c r="U1463" s="155" t="s">
        <v>8434</v>
      </c>
      <c r="V1463" s="155" t="s">
        <v>8439</v>
      </c>
      <c r="W1463" t="s">
        <v>262</v>
      </c>
      <c r="X1463" s="198" t="s">
        <v>80</v>
      </c>
    </row>
    <row r="1464" spans="1:24" x14ac:dyDescent="0.35">
      <c r="A1464" t="s">
        <v>8564</v>
      </c>
      <c r="B1464" t="s">
        <v>8827</v>
      </c>
      <c r="C1464" s="9"/>
      <c r="D1464" s="9">
        <v>1280</v>
      </c>
      <c r="E1464" s="12" t="s">
        <v>8532</v>
      </c>
      <c r="F1464" s="12" t="s">
        <v>44</v>
      </c>
      <c r="G1464" s="12" t="s">
        <v>80</v>
      </c>
      <c r="H1464" s="12" t="s">
        <v>88</v>
      </c>
      <c r="I1464" s="12" t="s">
        <v>8564</v>
      </c>
      <c r="J1464" t="s">
        <v>4608</v>
      </c>
      <c r="K1464" s="155" t="s">
        <v>7277</v>
      </c>
      <c r="N1464" s="155" t="s">
        <v>6059</v>
      </c>
      <c r="O1464" s="155" t="s">
        <v>6060</v>
      </c>
      <c r="Q1464" s="20" t="s">
        <v>7427</v>
      </c>
      <c r="R1464" s="20"/>
      <c r="S1464" s="155" t="s">
        <v>7406</v>
      </c>
      <c r="T1464" s="170">
        <v>0</v>
      </c>
      <c r="U1464" s="155" t="s">
        <v>8434</v>
      </c>
      <c r="V1464" s="155" t="s">
        <v>8439</v>
      </c>
      <c r="W1464" t="s">
        <v>262</v>
      </c>
      <c r="X1464" s="198" t="s">
        <v>80</v>
      </c>
    </row>
    <row r="1465" spans="1:24" x14ac:dyDescent="0.35">
      <c r="A1465" t="s">
        <v>8564</v>
      </c>
      <c r="B1465" t="s">
        <v>8827</v>
      </c>
      <c r="C1465" s="9"/>
      <c r="D1465" s="9">
        <v>1281</v>
      </c>
      <c r="E1465" s="12" t="s">
        <v>8532</v>
      </c>
      <c r="F1465" s="12" t="s">
        <v>44</v>
      </c>
      <c r="G1465" s="12" t="s">
        <v>80</v>
      </c>
      <c r="H1465" s="12" t="s">
        <v>88</v>
      </c>
      <c r="I1465" s="12" t="s">
        <v>8564</v>
      </c>
      <c r="J1465" t="s">
        <v>4609</v>
      </c>
      <c r="K1465" s="155" t="s">
        <v>7276</v>
      </c>
      <c r="N1465" s="155" t="s">
        <v>6061</v>
      </c>
      <c r="O1465" s="155" t="s">
        <v>6062</v>
      </c>
      <c r="Q1465" s="20" t="s">
        <v>7427</v>
      </c>
      <c r="R1465" s="20"/>
      <c r="S1465" s="155" t="s">
        <v>7406</v>
      </c>
      <c r="T1465" s="170">
        <v>0</v>
      </c>
      <c r="U1465" s="155" t="s">
        <v>8434</v>
      </c>
      <c r="V1465" s="155" t="s">
        <v>8439</v>
      </c>
      <c r="W1465" t="s">
        <v>262</v>
      </c>
      <c r="X1465" s="198" t="s">
        <v>80</v>
      </c>
    </row>
    <row r="1466" spans="1:24" x14ac:dyDescent="0.35">
      <c r="A1466" t="s">
        <v>8564</v>
      </c>
      <c r="B1466" t="s">
        <v>8827</v>
      </c>
      <c r="C1466" s="9"/>
      <c r="D1466" s="9">
        <v>1282</v>
      </c>
      <c r="E1466" s="12" t="s">
        <v>8532</v>
      </c>
      <c r="F1466" s="12" t="s">
        <v>44</v>
      </c>
      <c r="G1466" s="12" t="s">
        <v>80</v>
      </c>
      <c r="H1466" s="12" t="s">
        <v>88</v>
      </c>
      <c r="I1466" s="12" t="s">
        <v>8564</v>
      </c>
      <c r="J1466" t="s">
        <v>4610</v>
      </c>
      <c r="K1466" s="155" t="s">
        <v>7318</v>
      </c>
      <c r="N1466" s="155" t="s">
        <v>6063</v>
      </c>
      <c r="O1466" s="155" t="s">
        <v>6064</v>
      </c>
      <c r="Q1466" s="20" t="s">
        <v>7427</v>
      </c>
      <c r="R1466" s="20"/>
      <c r="S1466" s="155" t="s">
        <v>7406</v>
      </c>
      <c r="T1466" s="170">
        <v>0</v>
      </c>
      <c r="U1466" s="155" t="s">
        <v>8434</v>
      </c>
      <c r="V1466" s="155" t="s">
        <v>8439</v>
      </c>
      <c r="W1466" t="s">
        <v>262</v>
      </c>
      <c r="X1466" s="198" t="s">
        <v>80</v>
      </c>
    </row>
    <row r="1467" spans="1:24" x14ac:dyDescent="0.35">
      <c r="A1467" t="s">
        <v>8564</v>
      </c>
      <c r="B1467" t="s">
        <v>8827</v>
      </c>
      <c r="C1467" s="9"/>
      <c r="D1467" s="9">
        <v>1283</v>
      </c>
      <c r="E1467" s="12" t="s">
        <v>8532</v>
      </c>
      <c r="F1467" s="12" t="s">
        <v>44</v>
      </c>
      <c r="G1467" s="12" t="s">
        <v>80</v>
      </c>
      <c r="H1467" s="12" t="s">
        <v>88</v>
      </c>
      <c r="I1467" s="12" t="s">
        <v>8564</v>
      </c>
      <c r="J1467" t="s">
        <v>4611</v>
      </c>
      <c r="K1467" s="155" t="s">
        <v>7323</v>
      </c>
      <c r="N1467" s="155" t="s">
        <v>6065</v>
      </c>
      <c r="O1467" s="155" t="s">
        <v>6066</v>
      </c>
      <c r="Q1467" s="20" t="s">
        <v>7427</v>
      </c>
      <c r="R1467" s="20"/>
      <c r="S1467" s="155" t="s">
        <v>7406</v>
      </c>
      <c r="T1467" s="170">
        <v>0</v>
      </c>
      <c r="U1467" s="155" t="s">
        <v>8434</v>
      </c>
      <c r="V1467" s="155" t="s">
        <v>8439</v>
      </c>
      <c r="W1467" t="s">
        <v>262</v>
      </c>
      <c r="X1467" s="198" t="s">
        <v>80</v>
      </c>
    </row>
    <row r="1468" spans="1:24" x14ac:dyDescent="0.35">
      <c r="A1468" t="s">
        <v>8564</v>
      </c>
      <c r="B1468" t="s">
        <v>8827</v>
      </c>
      <c r="C1468" s="9"/>
      <c r="D1468" s="9">
        <v>1284</v>
      </c>
      <c r="E1468" s="12" t="s">
        <v>8532</v>
      </c>
      <c r="F1468" s="12" t="s">
        <v>44</v>
      </c>
      <c r="G1468" s="12" t="s">
        <v>80</v>
      </c>
      <c r="H1468" s="12" t="s">
        <v>88</v>
      </c>
      <c r="I1468" s="12" t="s">
        <v>8564</v>
      </c>
      <c r="J1468" t="s">
        <v>4612</v>
      </c>
      <c r="K1468" s="155" t="s">
        <v>7321</v>
      </c>
      <c r="N1468" s="155" t="s">
        <v>6067</v>
      </c>
      <c r="O1468" s="155" t="s">
        <v>6068</v>
      </c>
      <c r="Q1468" s="20" t="s">
        <v>7427</v>
      </c>
      <c r="R1468" s="20"/>
      <c r="S1468" s="155" t="s">
        <v>7406</v>
      </c>
      <c r="T1468" s="170">
        <v>0</v>
      </c>
      <c r="U1468" s="155" t="s">
        <v>8434</v>
      </c>
      <c r="V1468" s="155" t="s">
        <v>8439</v>
      </c>
      <c r="W1468" t="s">
        <v>262</v>
      </c>
      <c r="X1468" s="198" t="s">
        <v>80</v>
      </c>
    </row>
    <row r="1469" spans="1:24" x14ac:dyDescent="0.35">
      <c r="A1469" t="s">
        <v>8564</v>
      </c>
      <c r="B1469" t="s">
        <v>8827</v>
      </c>
      <c r="C1469" s="9"/>
      <c r="D1469" s="9">
        <v>1285</v>
      </c>
      <c r="E1469" s="12" t="s">
        <v>8532</v>
      </c>
      <c r="F1469" s="12" t="s">
        <v>44</v>
      </c>
      <c r="G1469" s="12" t="s">
        <v>80</v>
      </c>
      <c r="H1469" s="12" t="s">
        <v>88</v>
      </c>
      <c r="I1469" s="12" t="s">
        <v>8564</v>
      </c>
      <c r="J1469" t="s">
        <v>4613</v>
      </c>
      <c r="K1469" s="155" t="s">
        <v>7325</v>
      </c>
      <c r="N1469" s="155" t="s">
        <v>6069</v>
      </c>
      <c r="O1469" s="155" t="s">
        <v>6070</v>
      </c>
      <c r="Q1469" s="20" t="s">
        <v>7427</v>
      </c>
      <c r="R1469" s="20"/>
      <c r="S1469" s="155" t="s">
        <v>7406</v>
      </c>
      <c r="T1469" s="170">
        <v>0</v>
      </c>
      <c r="U1469" s="155" t="s">
        <v>8434</v>
      </c>
      <c r="V1469" s="155" t="s">
        <v>8439</v>
      </c>
      <c r="W1469" t="s">
        <v>262</v>
      </c>
      <c r="X1469" s="198" t="s">
        <v>80</v>
      </c>
    </row>
    <row r="1470" spans="1:24" x14ac:dyDescent="0.35">
      <c r="A1470" t="s">
        <v>8564</v>
      </c>
      <c r="B1470" t="s">
        <v>8827</v>
      </c>
      <c r="C1470" s="9"/>
      <c r="D1470" s="9">
        <v>1286</v>
      </c>
      <c r="E1470" s="12" t="s">
        <v>8532</v>
      </c>
      <c r="F1470" s="12" t="s">
        <v>44</v>
      </c>
      <c r="G1470" s="12" t="s">
        <v>80</v>
      </c>
      <c r="H1470" s="12" t="s">
        <v>88</v>
      </c>
      <c r="I1470" s="12" t="s">
        <v>8564</v>
      </c>
      <c r="J1470" t="s">
        <v>4614</v>
      </c>
      <c r="K1470" s="155" t="s">
        <v>7362</v>
      </c>
      <c r="N1470" s="155" t="s">
        <v>6071</v>
      </c>
      <c r="O1470" s="155" t="s">
        <v>6072</v>
      </c>
      <c r="Q1470" s="20" t="s">
        <v>7427</v>
      </c>
      <c r="R1470" s="20"/>
      <c r="S1470" s="155" t="s">
        <v>7406</v>
      </c>
      <c r="T1470" s="170">
        <v>0</v>
      </c>
      <c r="U1470" s="155" t="s">
        <v>8434</v>
      </c>
      <c r="V1470" s="155" t="s">
        <v>8439</v>
      </c>
      <c r="W1470" t="s">
        <v>6327</v>
      </c>
      <c r="X1470" s="198" t="s">
        <v>80</v>
      </c>
    </row>
    <row r="1471" spans="1:24" x14ac:dyDescent="0.35">
      <c r="A1471" t="s">
        <v>8564</v>
      </c>
      <c r="B1471" t="s">
        <v>8827</v>
      </c>
      <c r="C1471" s="9"/>
      <c r="D1471" s="9">
        <v>1287</v>
      </c>
      <c r="E1471" s="12" t="s">
        <v>8532</v>
      </c>
      <c r="F1471" s="12" t="s">
        <v>44</v>
      </c>
      <c r="G1471" s="12" t="s">
        <v>80</v>
      </c>
      <c r="H1471" s="12" t="s">
        <v>88</v>
      </c>
      <c r="I1471" s="12" t="s">
        <v>8564</v>
      </c>
      <c r="J1471" t="s">
        <v>4615</v>
      </c>
      <c r="K1471" s="155" t="s">
        <v>7363</v>
      </c>
      <c r="N1471" s="155" t="s">
        <v>6073</v>
      </c>
      <c r="O1471" s="155" t="s">
        <v>6074</v>
      </c>
      <c r="Q1471" s="20" t="s">
        <v>7427</v>
      </c>
      <c r="R1471" s="20"/>
      <c r="S1471" s="155" t="s">
        <v>7406</v>
      </c>
      <c r="T1471" s="170">
        <v>0</v>
      </c>
      <c r="U1471" s="155" t="s">
        <v>8434</v>
      </c>
      <c r="V1471" s="155" t="s">
        <v>8439</v>
      </c>
      <c r="W1471" t="s">
        <v>6327</v>
      </c>
      <c r="X1471" s="198" t="s">
        <v>80</v>
      </c>
    </row>
    <row r="1472" spans="1:24" x14ac:dyDescent="0.35">
      <c r="A1472" t="s">
        <v>8564</v>
      </c>
      <c r="B1472" t="s">
        <v>8827</v>
      </c>
      <c r="C1472" s="9"/>
      <c r="D1472" s="9">
        <v>1288</v>
      </c>
      <c r="E1472" s="12" t="s">
        <v>8532</v>
      </c>
      <c r="F1472" s="12" t="s">
        <v>44</v>
      </c>
      <c r="G1472" s="12" t="s">
        <v>80</v>
      </c>
      <c r="H1472" s="12" t="s">
        <v>88</v>
      </c>
      <c r="I1472" s="12" t="s">
        <v>8564</v>
      </c>
      <c r="J1472" t="s">
        <v>4616</v>
      </c>
      <c r="K1472" s="155" t="s">
        <v>7364</v>
      </c>
      <c r="N1472" s="155" t="s">
        <v>6075</v>
      </c>
      <c r="O1472" s="155" t="s">
        <v>6076</v>
      </c>
      <c r="Q1472" s="20" t="s">
        <v>7427</v>
      </c>
      <c r="R1472" s="20"/>
      <c r="S1472" s="155" t="s">
        <v>7406</v>
      </c>
      <c r="T1472" s="170">
        <v>0</v>
      </c>
      <c r="U1472" s="155" t="s">
        <v>8434</v>
      </c>
      <c r="V1472" s="155" t="s">
        <v>8439</v>
      </c>
      <c r="W1472" t="s">
        <v>6327</v>
      </c>
      <c r="X1472" s="198" t="s">
        <v>80</v>
      </c>
    </row>
    <row r="1473" spans="1:26" x14ac:dyDescent="0.35">
      <c r="A1473" t="s">
        <v>8564</v>
      </c>
      <c r="B1473" t="s">
        <v>8827</v>
      </c>
      <c r="C1473" s="9"/>
      <c r="D1473" s="9">
        <v>1289</v>
      </c>
      <c r="E1473" s="12" t="s">
        <v>8532</v>
      </c>
      <c r="F1473" s="12" t="s">
        <v>44</v>
      </c>
      <c r="G1473" s="12" t="s">
        <v>80</v>
      </c>
      <c r="H1473" s="12" t="s">
        <v>88</v>
      </c>
      <c r="I1473" s="12" t="s">
        <v>8564</v>
      </c>
      <c r="J1473" t="s">
        <v>4617</v>
      </c>
      <c r="K1473" s="155" t="s">
        <v>7365</v>
      </c>
      <c r="N1473" s="155" t="s">
        <v>6077</v>
      </c>
      <c r="O1473" s="155" t="s">
        <v>6078</v>
      </c>
      <c r="Q1473" s="20" t="s">
        <v>7427</v>
      </c>
      <c r="R1473" s="20"/>
      <c r="S1473" s="155" t="s">
        <v>7406</v>
      </c>
      <c r="T1473" s="170">
        <v>0</v>
      </c>
      <c r="U1473" s="155" t="s">
        <v>8434</v>
      </c>
      <c r="V1473" s="155" t="s">
        <v>8439</v>
      </c>
      <c r="W1473" t="s">
        <v>6327</v>
      </c>
      <c r="X1473" s="198" t="s">
        <v>80</v>
      </c>
    </row>
    <row r="1474" spans="1:26" x14ac:dyDescent="0.35">
      <c r="A1474" t="s">
        <v>8564</v>
      </c>
      <c r="B1474" t="s">
        <v>8827</v>
      </c>
      <c r="C1474" s="9"/>
      <c r="D1474" s="9">
        <v>1290</v>
      </c>
      <c r="E1474" s="12" t="s">
        <v>8532</v>
      </c>
      <c r="F1474" s="12" t="s">
        <v>44</v>
      </c>
      <c r="G1474" s="12" t="s">
        <v>80</v>
      </c>
      <c r="H1474" s="12" t="s">
        <v>88</v>
      </c>
      <c r="I1474" s="12" t="s">
        <v>8564</v>
      </c>
      <c r="J1474" t="s">
        <v>4618</v>
      </c>
      <c r="K1474" s="155" t="s">
        <v>7367</v>
      </c>
      <c r="N1474" s="155" t="s">
        <v>6079</v>
      </c>
      <c r="O1474" s="155" t="s">
        <v>6080</v>
      </c>
      <c r="Q1474" s="20" t="s">
        <v>7427</v>
      </c>
      <c r="R1474" s="20"/>
      <c r="S1474" s="155" t="s">
        <v>7406</v>
      </c>
      <c r="T1474" s="170">
        <v>0</v>
      </c>
      <c r="U1474" s="155" t="s">
        <v>8434</v>
      </c>
      <c r="V1474" s="155" t="s">
        <v>8439</v>
      </c>
      <c r="W1474" t="s">
        <v>6327</v>
      </c>
      <c r="X1474" s="198" t="s">
        <v>80</v>
      </c>
    </row>
    <row r="1475" spans="1:26" x14ac:dyDescent="0.35">
      <c r="A1475" t="s">
        <v>8564</v>
      </c>
      <c r="B1475" t="s">
        <v>8827</v>
      </c>
      <c r="C1475" s="9"/>
      <c r="D1475" s="9">
        <v>1291</v>
      </c>
      <c r="E1475" s="12" t="s">
        <v>8532</v>
      </c>
      <c r="F1475" s="12" t="s">
        <v>44</v>
      </c>
      <c r="G1475" s="12" t="s">
        <v>80</v>
      </c>
      <c r="H1475" s="12" t="s">
        <v>88</v>
      </c>
      <c r="I1475" s="12" t="s">
        <v>8564</v>
      </c>
      <c r="J1475" t="s">
        <v>4619</v>
      </c>
      <c r="K1475" s="155" t="s">
        <v>7368</v>
      </c>
      <c r="N1475" s="155" t="s">
        <v>6081</v>
      </c>
      <c r="O1475" s="155" t="s">
        <v>6082</v>
      </c>
      <c r="Q1475" s="20" t="s">
        <v>7427</v>
      </c>
      <c r="R1475" s="20"/>
      <c r="S1475" s="155" t="s">
        <v>7406</v>
      </c>
      <c r="T1475" s="170">
        <v>0</v>
      </c>
      <c r="U1475" s="155" t="s">
        <v>8434</v>
      </c>
      <c r="V1475" s="155" t="s">
        <v>8439</v>
      </c>
      <c r="W1475" t="s">
        <v>6327</v>
      </c>
      <c r="X1475" s="198" t="s">
        <v>80</v>
      </c>
    </row>
    <row r="1476" spans="1:26" x14ac:dyDescent="0.35">
      <c r="A1476" t="s">
        <v>8564</v>
      </c>
      <c r="B1476" t="s">
        <v>8827</v>
      </c>
      <c r="C1476" s="9"/>
      <c r="D1476" s="9">
        <v>1292</v>
      </c>
      <c r="E1476" s="12" t="s">
        <v>8532</v>
      </c>
      <c r="F1476" s="12" t="s">
        <v>44</v>
      </c>
      <c r="G1476" s="12" t="s">
        <v>80</v>
      </c>
      <c r="H1476" s="12" t="s">
        <v>88</v>
      </c>
      <c r="I1476" s="12" t="s">
        <v>8564</v>
      </c>
      <c r="J1476" t="s">
        <v>4620</v>
      </c>
      <c r="K1476" s="155" t="s">
        <v>7366</v>
      </c>
      <c r="N1476" s="155" t="s">
        <v>6083</v>
      </c>
      <c r="O1476" s="155" t="s">
        <v>6084</v>
      </c>
      <c r="Q1476" s="20" t="s">
        <v>7427</v>
      </c>
      <c r="R1476" s="20"/>
      <c r="S1476" s="155" t="s">
        <v>7406</v>
      </c>
      <c r="T1476" s="170">
        <v>0</v>
      </c>
      <c r="U1476" s="155" t="s">
        <v>8434</v>
      </c>
      <c r="V1476" s="155" t="s">
        <v>8439</v>
      </c>
      <c r="W1476" t="s">
        <v>6327</v>
      </c>
      <c r="X1476" s="198" t="s">
        <v>80</v>
      </c>
    </row>
    <row r="1477" spans="1:26" x14ac:dyDescent="0.35">
      <c r="A1477" t="s">
        <v>8564</v>
      </c>
      <c r="B1477" t="s">
        <v>8827</v>
      </c>
      <c r="C1477" s="9"/>
      <c r="D1477" s="9">
        <v>1293</v>
      </c>
      <c r="E1477" s="12" t="s">
        <v>8532</v>
      </c>
      <c r="F1477" s="12" t="s">
        <v>44</v>
      </c>
      <c r="G1477" s="12" t="s">
        <v>80</v>
      </c>
      <c r="H1477" s="12" t="s">
        <v>88</v>
      </c>
      <c r="I1477" s="12" t="s">
        <v>8564</v>
      </c>
      <c r="J1477" t="s">
        <v>4621</v>
      </c>
      <c r="K1477" s="155" t="s">
        <v>7369</v>
      </c>
      <c r="N1477" s="155" t="s">
        <v>6085</v>
      </c>
      <c r="O1477" s="155" t="s">
        <v>6086</v>
      </c>
      <c r="Q1477" s="20" t="s">
        <v>7427</v>
      </c>
      <c r="R1477" s="20"/>
      <c r="S1477" s="155" t="s">
        <v>7406</v>
      </c>
      <c r="T1477" s="170">
        <v>0</v>
      </c>
      <c r="U1477" s="155" t="s">
        <v>8434</v>
      </c>
      <c r="V1477" s="155" t="s">
        <v>8439</v>
      </c>
      <c r="W1477" t="s">
        <v>6327</v>
      </c>
      <c r="X1477" s="198" t="s">
        <v>80</v>
      </c>
    </row>
    <row r="1478" spans="1:26" x14ac:dyDescent="0.35">
      <c r="A1478" t="s">
        <v>8564</v>
      </c>
      <c r="B1478" t="s">
        <v>8827</v>
      </c>
      <c r="C1478" s="9"/>
      <c r="D1478" s="9">
        <v>1294</v>
      </c>
      <c r="E1478" s="12" t="s">
        <v>8532</v>
      </c>
      <c r="F1478" s="12" t="s">
        <v>44</v>
      </c>
      <c r="G1478" s="12" t="s">
        <v>80</v>
      </c>
      <c r="H1478" s="12" t="s">
        <v>88</v>
      </c>
      <c r="I1478" s="12" t="s">
        <v>8564</v>
      </c>
      <c r="J1478" t="s">
        <v>4622</v>
      </c>
      <c r="K1478" s="155" t="s">
        <v>7331</v>
      </c>
      <c r="N1478" s="155" t="s">
        <v>6087</v>
      </c>
      <c r="O1478" s="155" t="s">
        <v>6088</v>
      </c>
      <c r="Q1478" s="20" t="s">
        <v>7427</v>
      </c>
      <c r="R1478" s="20"/>
      <c r="S1478" t="s">
        <v>7406</v>
      </c>
      <c r="T1478" s="9">
        <v>0</v>
      </c>
      <c r="U1478" t="s">
        <v>8434</v>
      </c>
      <c r="V1478" t="s">
        <v>8439</v>
      </c>
      <c r="W1478" t="s">
        <v>100</v>
      </c>
      <c r="X1478" s="198" t="s">
        <v>80</v>
      </c>
    </row>
    <row r="1479" spans="1:26" x14ac:dyDescent="0.35">
      <c r="A1479" t="s">
        <v>8564</v>
      </c>
      <c r="B1479" t="s">
        <v>8827</v>
      </c>
      <c r="C1479" s="9"/>
      <c r="D1479" s="9">
        <v>1295</v>
      </c>
      <c r="E1479" s="12" t="s">
        <v>8532</v>
      </c>
      <c r="F1479" s="12" t="s">
        <v>44</v>
      </c>
      <c r="G1479" s="12" t="s">
        <v>80</v>
      </c>
      <c r="H1479" s="12" t="s">
        <v>88</v>
      </c>
      <c r="I1479" s="12" t="s">
        <v>8564</v>
      </c>
      <c r="J1479" t="s">
        <v>4623</v>
      </c>
      <c r="K1479" s="155" t="s">
        <v>7332</v>
      </c>
      <c r="N1479" s="155" t="s">
        <v>6089</v>
      </c>
      <c r="O1479" s="155" t="s">
        <v>6090</v>
      </c>
      <c r="Q1479" s="20" t="s">
        <v>7427</v>
      </c>
      <c r="R1479" s="20"/>
      <c r="S1479" t="s">
        <v>7406</v>
      </c>
      <c r="T1479" s="9">
        <v>0</v>
      </c>
      <c r="U1479" t="s">
        <v>8434</v>
      </c>
      <c r="V1479" t="s">
        <v>8439</v>
      </c>
      <c r="W1479" t="s">
        <v>100</v>
      </c>
      <c r="X1479" s="198" t="s">
        <v>80</v>
      </c>
    </row>
    <row r="1480" spans="1:26" x14ac:dyDescent="0.35">
      <c r="A1480" t="s">
        <v>8564</v>
      </c>
      <c r="B1480" t="s">
        <v>8827</v>
      </c>
      <c r="C1480" s="9"/>
      <c r="D1480" s="9">
        <v>1296</v>
      </c>
      <c r="E1480" s="12" t="s">
        <v>8532</v>
      </c>
      <c r="F1480" s="12" t="s">
        <v>44</v>
      </c>
      <c r="G1480" s="12" t="s">
        <v>80</v>
      </c>
      <c r="H1480" s="12" t="s">
        <v>88</v>
      </c>
      <c r="I1480" s="12" t="s">
        <v>8564</v>
      </c>
      <c r="J1480" t="s">
        <v>4624</v>
      </c>
      <c r="K1480" s="155" t="s">
        <v>7333</v>
      </c>
      <c r="N1480" s="155" t="s">
        <v>6091</v>
      </c>
      <c r="O1480" s="155" t="s">
        <v>6092</v>
      </c>
      <c r="Q1480" s="20" t="s">
        <v>7427</v>
      </c>
      <c r="R1480" s="20"/>
      <c r="S1480" t="s">
        <v>7406</v>
      </c>
      <c r="T1480" s="9">
        <v>0</v>
      </c>
      <c r="U1480" t="s">
        <v>8434</v>
      </c>
      <c r="V1480" t="s">
        <v>8439</v>
      </c>
      <c r="W1480" t="s">
        <v>100</v>
      </c>
      <c r="X1480" s="198" t="s">
        <v>80</v>
      </c>
    </row>
    <row r="1481" spans="1:26" x14ac:dyDescent="0.35">
      <c r="A1481" t="s">
        <v>8564</v>
      </c>
      <c r="B1481" t="s">
        <v>8827</v>
      </c>
      <c r="C1481" s="9"/>
      <c r="D1481" s="9">
        <v>1297</v>
      </c>
      <c r="E1481" s="12" t="s">
        <v>8532</v>
      </c>
      <c r="F1481" s="12" t="s">
        <v>44</v>
      </c>
      <c r="G1481" s="12" t="s">
        <v>80</v>
      </c>
      <c r="H1481" s="12" t="s">
        <v>88</v>
      </c>
      <c r="I1481" s="12" t="s">
        <v>8564</v>
      </c>
      <c r="J1481" t="s">
        <v>4625</v>
      </c>
      <c r="K1481" s="155" t="s">
        <v>7360</v>
      </c>
      <c r="N1481" s="155" t="s">
        <v>6093</v>
      </c>
      <c r="O1481" s="155" t="s">
        <v>6094</v>
      </c>
      <c r="Q1481" s="20" t="s">
        <v>7427</v>
      </c>
      <c r="R1481" s="20"/>
      <c r="S1481" t="s">
        <v>7406</v>
      </c>
      <c r="T1481" s="9">
        <v>0</v>
      </c>
      <c r="U1481" t="s">
        <v>8434</v>
      </c>
      <c r="V1481" t="s">
        <v>8439</v>
      </c>
      <c r="W1481" t="s">
        <v>100</v>
      </c>
      <c r="X1481" s="198" t="s">
        <v>80</v>
      </c>
    </row>
    <row r="1482" spans="1:26" x14ac:dyDescent="0.35">
      <c r="A1482" t="s">
        <v>8564</v>
      </c>
      <c r="B1482" t="s">
        <v>8827</v>
      </c>
      <c r="C1482" s="9"/>
      <c r="D1482" s="9">
        <v>1298</v>
      </c>
      <c r="E1482" s="12" t="s">
        <v>8532</v>
      </c>
      <c r="F1482" s="12" t="s">
        <v>44</v>
      </c>
      <c r="G1482" s="12" t="s">
        <v>80</v>
      </c>
      <c r="H1482" s="12" t="s">
        <v>88</v>
      </c>
      <c r="I1482" s="12" t="s">
        <v>8564</v>
      </c>
      <c r="J1482" t="s">
        <v>4626</v>
      </c>
      <c r="K1482" s="155" t="s">
        <v>7359</v>
      </c>
      <c r="N1482" s="155" t="s">
        <v>6095</v>
      </c>
      <c r="O1482" s="155" t="s">
        <v>6096</v>
      </c>
      <c r="Q1482" s="20" t="s">
        <v>7427</v>
      </c>
      <c r="R1482" s="20"/>
      <c r="S1482" t="s">
        <v>7406</v>
      </c>
      <c r="T1482" s="9">
        <v>0</v>
      </c>
      <c r="U1482" t="s">
        <v>8434</v>
      </c>
      <c r="V1482" t="s">
        <v>8439</v>
      </c>
      <c r="W1482" t="s">
        <v>100</v>
      </c>
      <c r="X1482" s="198" t="s">
        <v>80</v>
      </c>
    </row>
    <row r="1483" spans="1:26" x14ac:dyDescent="0.35">
      <c r="A1483" t="s">
        <v>8564</v>
      </c>
      <c r="B1483" t="s">
        <v>8827</v>
      </c>
      <c r="C1483" s="9"/>
      <c r="D1483" s="9">
        <v>1299</v>
      </c>
      <c r="E1483" s="12" t="s">
        <v>8532</v>
      </c>
      <c r="F1483" s="12" t="s">
        <v>44</v>
      </c>
      <c r="G1483" s="12" t="s">
        <v>80</v>
      </c>
      <c r="H1483" s="12" t="s">
        <v>88</v>
      </c>
      <c r="I1483" s="12" t="s">
        <v>8564</v>
      </c>
      <c r="J1483" t="s">
        <v>4627</v>
      </c>
      <c r="K1483" s="155" t="s">
        <v>7361</v>
      </c>
      <c r="N1483" s="155" t="s">
        <v>6097</v>
      </c>
      <c r="O1483" s="155" t="s">
        <v>6098</v>
      </c>
      <c r="Q1483" s="20" t="s">
        <v>7427</v>
      </c>
      <c r="R1483" s="20"/>
      <c r="S1483" t="s">
        <v>7406</v>
      </c>
      <c r="T1483" s="9">
        <v>0</v>
      </c>
      <c r="U1483" t="s">
        <v>8434</v>
      </c>
      <c r="V1483" t="s">
        <v>8439</v>
      </c>
      <c r="W1483" t="s">
        <v>100</v>
      </c>
      <c r="X1483" s="198" t="s">
        <v>80</v>
      </c>
    </row>
    <row r="1484" spans="1:26" x14ac:dyDescent="0.35">
      <c r="A1484" t="s">
        <v>8564</v>
      </c>
      <c r="B1484" t="s">
        <v>8827</v>
      </c>
      <c r="C1484" s="9"/>
      <c r="D1484" s="9">
        <v>1300</v>
      </c>
      <c r="E1484" s="12" t="s">
        <v>8532</v>
      </c>
      <c r="F1484" s="12" t="s">
        <v>44</v>
      </c>
      <c r="G1484" s="12" t="s">
        <v>80</v>
      </c>
      <c r="H1484" s="12" t="s">
        <v>88</v>
      </c>
      <c r="I1484" s="12" t="s">
        <v>8564</v>
      </c>
      <c r="J1484" t="s">
        <v>4628</v>
      </c>
      <c r="K1484" s="155" t="s">
        <v>7372</v>
      </c>
      <c r="N1484" s="155" t="s">
        <v>6099</v>
      </c>
      <c r="O1484" s="155" t="s">
        <v>6100</v>
      </c>
      <c r="Q1484" s="20" t="s">
        <v>7427</v>
      </c>
      <c r="R1484" s="20"/>
      <c r="S1484" s="155" t="s">
        <v>7406</v>
      </c>
      <c r="T1484" s="170">
        <v>0</v>
      </c>
      <c r="U1484" s="155" t="s">
        <v>8434</v>
      </c>
      <c r="V1484" s="155" t="s">
        <v>8439</v>
      </c>
      <c r="W1484" t="s">
        <v>6313</v>
      </c>
      <c r="X1484" s="198" t="s">
        <v>80</v>
      </c>
    </row>
    <row r="1485" spans="1:26" s="147" customFormat="1" x14ac:dyDescent="0.35">
      <c r="A1485" s="147" t="s">
        <v>8565</v>
      </c>
      <c r="B1485" s="147" t="s">
        <v>8828</v>
      </c>
      <c r="C1485" s="185">
        <v>0</v>
      </c>
      <c r="D1485" s="185">
        <v>0</v>
      </c>
      <c r="E1485" s="161"/>
      <c r="F1485" s="161"/>
      <c r="G1485" s="161"/>
      <c r="H1485" s="161"/>
      <c r="I1485" s="161"/>
      <c r="J1485" s="163" t="s">
        <v>9023</v>
      </c>
      <c r="K1485" s="177" t="s">
        <v>2312</v>
      </c>
      <c r="L1485" s="162" t="s">
        <v>2120</v>
      </c>
      <c r="M1485" s="163" t="s">
        <v>7625</v>
      </c>
      <c r="N1485" s="163" t="s">
        <v>9008</v>
      </c>
      <c r="O1485" s="163" t="s">
        <v>9097</v>
      </c>
      <c r="P1485" s="163" t="s">
        <v>2301</v>
      </c>
      <c r="Q1485" s="177" t="s">
        <v>7427</v>
      </c>
      <c r="R1485" s="177"/>
      <c r="S1485" s="163" t="s">
        <v>7407</v>
      </c>
      <c r="T1485" s="178" t="s">
        <v>8433</v>
      </c>
      <c r="U1485" s="177" t="s">
        <v>8435</v>
      </c>
      <c r="V1485" s="177" t="s">
        <v>8438</v>
      </c>
      <c r="W1485" s="147" t="s">
        <v>100</v>
      </c>
      <c r="X1485" s="206" t="s">
        <v>54</v>
      </c>
    </row>
    <row r="1486" spans="1:26" s="147" customFormat="1" x14ac:dyDescent="0.35">
      <c r="A1486" s="196" t="s">
        <v>8565</v>
      </c>
      <c r="B1486" s="147" t="s">
        <v>8828</v>
      </c>
      <c r="C1486" s="185">
        <v>-99</v>
      </c>
      <c r="D1486" s="185">
        <v>183</v>
      </c>
      <c r="E1486" s="187" t="s">
        <v>8497</v>
      </c>
      <c r="F1486" s="187" t="s">
        <v>44</v>
      </c>
      <c r="G1486" s="187" t="s">
        <v>54</v>
      </c>
      <c r="H1486" s="187" t="s">
        <v>2776</v>
      </c>
      <c r="I1486" s="187"/>
      <c r="J1486" s="177" t="s">
        <v>2618</v>
      </c>
      <c r="K1486" s="162" t="s">
        <v>2053</v>
      </c>
      <c r="L1486" s="177" t="s">
        <v>8180</v>
      </c>
      <c r="M1486" s="177" t="s">
        <v>2163</v>
      </c>
      <c r="N1486" s="177" t="s">
        <v>3041</v>
      </c>
      <c r="O1486" s="162" t="s">
        <v>2821</v>
      </c>
      <c r="P1486" s="177"/>
      <c r="Q1486" s="177" t="s">
        <v>7427</v>
      </c>
      <c r="R1486" s="177"/>
      <c r="S1486" s="162" t="s">
        <v>153</v>
      </c>
      <c r="T1486" s="188" t="s">
        <v>8433</v>
      </c>
      <c r="U1486" s="162" t="s">
        <v>8434</v>
      </c>
      <c r="V1486" s="162" t="s">
        <v>8438</v>
      </c>
      <c r="W1486" s="147" t="s">
        <v>153</v>
      </c>
      <c r="X1486" s="206" t="s">
        <v>54</v>
      </c>
    </row>
    <row r="1487" spans="1:26" s="147" customFormat="1" x14ac:dyDescent="0.35">
      <c r="A1487" s="147" t="s">
        <v>8565</v>
      </c>
      <c r="B1487" s="147" t="s">
        <v>8828</v>
      </c>
      <c r="C1487" s="185">
        <v>1</v>
      </c>
      <c r="D1487" s="185">
        <v>0</v>
      </c>
      <c r="E1487" s="161"/>
      <c r="F1487" s="161"/>
      <c r="G1487" s="161"/>
      <c r="H1487" s="161"/>
      <c r="I1487" s="161"/>
      <c r="J1487" s="163" t="s">
        <v>9091</v>
      </c>
      <c r="K1487" s="177" t="s">
        <v>9098</v>
      </c>
      <c r="L1487" s="162" t="s">
        <v>2120</v>
      </c>
      <c r="M1487" s="163" t="s">
        <v>7625</v>
      </c>
      <c r="N1487" s="163" t="s">
        <v>8983</v>
      </c>
      <c r="O1487" s="163" t="s">
        <v>9096</v>
      </c>
      <c r="P1487" s="163" t="s">
        <v>2301</v>
      </c>
      <c r="Q1487" s="177" t="s">
        <v>7427</v>
      </c>
      <c r="R1487" s="177"/>
      <c r="S1487" s="163" t="s">
        <v>7407</v>
      </c>
      <c r="T1487" s="178" t="s">
        <v>8433</v>
      </c>
      <c r="U1487" s="177" t="s">
        <v>8435</v>
      </c>
      <c r="V1487" s="177" t="s">
        <v>8438</v>
      </c>
      <c r="W1487" s="147" t="s">
        <v>100</v>
      </c>
      <c r="X1487" s="206" t="s">
        <v>54</v>
      </c>
    </row>
    <row r="1488" spans="1:26" x14ac:dyDescent="0.35">
      <c r="A1488" s="147" t="s">
        <v>8565</v>
      </c>
      <c r="B1488" s="147" t="s">
        <v>8828</v>
      </c>
      <c r="C1488" s="185">
        <v>2</v>
      </c>
      <c r="D1488" s="185">
        <v>1191</v>
      </c>
      <c r="E1488" s="161" t="s">
        <v>8530</v>
      </c>
      <c r="F1488" s="161" t="s">
        <v>44</v>
      </c>
      <c r="G1488" s="161" t="s">
        <v>80</v>
      </c>
      <c r="H1488" s="161" t="s">
        <v>88</v>
      </c>
      <c r="I1488" s="161" t="s">
        <v>8562</v>
      </c>
      <c r="J1488" s="158" t="s">
        <v>4521</v>
      </c>
      <c r="K1488" s="177" t="s">
        <v>1887</v>
      </c>
      <c r="L1488" s="147"/>
      <c r="M1488" s="147"/>
      <c r="N1488" s="162" t="s">
        <v>5887</v>
      </c>
      <c r="O1488" s="162" t="s">
        <v>2832</v>
      </c>
      <c r="P1488" s="147"/>
      <c r="Q1488" s="177" t="s">
        <v>7427</v>
      </c>
      <c r="R1488" s="177"/>
      <c r="S1488" s="147" t="s">
        <v>7406</v>
      </c>
      <c r="T1488" s="185" t="s">
        <v>8433</v>
      </c>
      <c r="U1488" s="147" t="s">
        <v>8434</v>
      </c>
      <c r="V1488" s="147" t="s">
        <v>8438</v>
      </c>
      <c r="W1488" s="147" t="s">
        <v>156</v>
      </c>
      <c r="X1488" s="206" t="s">
        <v>80</v>
      </c>
      <c r="Y1488" s="147"/>
      <c r="Z1488" s="147"/>
    </row>
    <row r="1489" spans="1:26" x14ac:dyDescent="0.35">
      <c r="A1489" s="147" t="s">
        <v>8565</v>
      </c>
      <c r="B1489" s="147" t="s">
        <v>8828</v>
      </c>
      <c r="C1489" s="185">
        <v>3</v>
      </c>
      <c r="D1489" s="185">
        <v>1192</v>
      </c>
      <c r="E1489" s="161" t="s">
        <v>8530</v>
      </c>
      <c r="F1489" s="161" t="s">
        <v>44</v>
      </c>
      <c r="G1489" s="161" t="s">
        <v>80</v>
      </c>
      <c r="H1489" s="161" t="s">
        <v>88</v>
      </c>
      <c r="I1489" s="161" t="s">
        <v>8562</v>
      </c>
      <c r="J1489" s="158" t="s">
        <v>4522</v>
      </c>
      <c r="K1489" s="177" t="s">
        <v>1888</v>
      </c>
      <c r="L1489" s="147"/>
      <c r="M1489" s="147"/>
      <c r="N1489" s="162" t="s">
        <v>5888</v>
      </c>
      <c r="O1489" s="162" t="s">
        <v>2833</v>
      </c>
      <c r="P1489" s="147"/>
      <c r="Q1489" s="177" t="s">
        <v>7427</v>
      </c>
      <c r="R1489" s="177"/>
      <c r="S1489" s="147" t="s">
        <v>7406</v>
      </c>
      <c r="T1489" s="185" t="s">
        <v>8433</v>
      </c>
      <c r="U1489" s="147" t="s">
        <v>8434</v>
      </c>
      <c r="V1489" s="147" t="s">
        <v>8438</v>
      </c>
      <c r="W1489" s="147" t="s">
        <v>156</v>
      </c>
      <c r="X1489" s="206" t="s">
        <v>80</v>
      </c>
      <c r="Y1489" s="147"/>
      <c r="Z1489" s="147"/>
    </row>
    <row r="1490" spans="1:26" x14ac:dyDescent="0.35">
      <c r="A1490" t="s">
        <v>8565</v>
      </c>
      <c r="B1490" t="s">
        <v>8828</v>
      </c>
      <c r="C1490" s="9">
        <v>4</v>
      </c>
      <c r="D1490" s="9">
        <v>927</v>
      </c>
      <c r="E1490" s="12" t="s">
        <v>8522</v>
      </c>
      <c r="F1490" s="12" t="s">
        <v>44</v>
      </c>
      <c r="G1490" s="12" t="s">
        <v>80</v>
      </c>
      <c r="H1490" s="12" t="s">
        <v>88</v>
      </c>
      <c r="I1490" s="12"/>
      <c r="J1490" t="s">
        <v>267</v>
      </c>
      <c r="K1490" s="155" t="s">
        <v>9078</v>
      </c>
      <c r="N1490" s="155" t="s">
        <v>480</v>
      </c>
      <c r="O1490" s="155" t="s">
        <v>481</v>
      </c>
      <c r="Q1490" s="20" t="s">
        <v>7427</v>
      </c>
      <c r="R1490" s="20"/>
      <c r="S1490" t="s">
        <v>153</v>
      </c>
      <c r="T1490" s="9" t="s">
        <v>8433</v>
      </c>
      <c r="U1490" t="s">
        <v>8435</v>
      </c>
      <c r="V1490" t="s">
        <v>8438</v>
      </c>
      <c r="W1490" t="s">
        <v>153</v>
      </c>
      <c r="X1490" s="198" t="s">
        <v>80</v>
      </c>
    </row>
    <row r="1491" spans="1:26" s="147" customFormat="1" x14ac:dyDescent="0.35">
      <c r="A1491" s="147" t="s">
        <v>8565</v>
      </c>
      <c r="B1491" s="147" t="s">
        <v>8828</v>
      </c>
      <c r="C1491" s="185">
        <v>6</v>
      </c>
      <c r="D1491" s="185">
        <v>613</v>
      </c>
      <c r="E1491" s="147" t="str">
        <f>F1491&amp;"."&amp;G1491&amp;"."&amp;H1491&amp;"."&amp;I1491&amp;"."&amp;J1491</f>
        <v>SOIL.SOIL_PROFILES.SOIL_PROFILE.SOIL_PROFILE_LAYERS.soil_layer_comment</v>
      </c>
      <c r="F1491" s="147" t="s">
        <v>68</v>
      </c>
      <c r="G1491" s="147" t="s">
        <v>69</v>
      </c>
      <c r="H1491" s="147" t="s">
        <v>71</v>
      </c>
      <c r="I1491" s="147" t="s">
        <v>72</v>
      </c>
      <c r="J1491" s="147" t="s">
        <v>8660</v>
      </c>
      <c r="K1491" s="147" t="s">
        <v>1893</v>
      </c>
      <c r="L1491" s="147">
        <v>99</v>
      </c>
      <c r="M1491" s="147" t="s">
        <v>6</v>
      </c>
      <c r="N1491" s="147" t="s">
        <v>8661</v>
      </c>
      <c r="O1491" s="147" t="s">
        <v>8662</v>
      </c>
      <c r="S1491" s="147" t="s">
        <v>91</v>
      </c>
      <c r="T1491" s="185" t="s">
        <v>6</v>
      </c>
      <c r="U1491" s="147" t="s">
        <v>6</v>
      </c>
      <c r="V1491" s="147" t="s">
        <v>6</v>
      </c>
      <c r="W1491" s="147" t="s">
        <v>91</v>
      </c>
      <c r="X1491" s="206"/>
    </row>
    <row r="1492" spans="1:26" x14ac:dyDescent="0.35">
      <c r="A1492" t="s">
        <v>8565</v>
      </c>
      <c r="B1492" t="s">
        <v>8828</v>
      </c>
      <c r="C1492" s="9"/>
      <c r="D1492" s="9">
        <v>1301</v>
      </c>
      <c r="E1492" s="12" t="s">
        <v>8533</v>
      </c>
      <c r="F1492" s="12" t="s">
        <v>44</v>
      </c>
      <c r="G1492" s="12" t="s">
        <v>80</v>
      </c>
      <c r="H1492" s="12" t="s">
        <v>88</v>
      </c>
      <c r="I1492" s="12" t="s">
        <v>8565</v>
      </c>
      <c r="J1492" t="s">
        <v>4629</v>
      </c>
      <c r="K1492" s="155" t="s">
        <v>7328</v>
      </c>
      <c r="N1492" s="155" t="s">
        <v>6101</v>
      </c>
      <c r="O1492" s="155" t="s">
        <v>6102</v>
      </c>
      <c r="Q1492" s="20" t="s">
        <v>7427</v>
      </c>
      <c r="R1492" s="20"/>
      <c r="S1492" s="155" t="s">
        <v>7406</v>
      </c>
      <c r="T1492" s="170">
        <v>0</v>
      </c>
      <c r="U1492" s="155" t="s">
        <v>8434</v>
      </c>
      <c r="V1492" s="155" t="s">
        <v>8439</v>
      </c>
      <c r="W1492" t="s">
        <v>262</v>
      </c>
      <c r="X1492" s="198" t="s">
        <v>80</v>
      </c>
    </row>
    <row r="1493" spans="1:26" x14ac:dyDescent="0.35">
      <c r="A1493" t="s">
        <v>8565</v>
      </c>
      <c r="B1493" t="s">
        <v>8828</v>
      </c>
      <c r="C1493" s="9"/>
      <c r="D1493" s="9">
        <v>1302</v>
      </c>
      <c r="E1493" s="12" t="s">
        <v>8533</v>
      </c>
      <c r="F1493" s="12" t="s">
        <v>44</v>
      </c>
      <c r="G1493" s="12" t="s">
        <v>80</v>
      </c>
      <c r="H1493" s="12" t="s">
        <v>88</v>
      </c>
      <c r="I1493" s="12" t="s">
        <v>8565</v>
      </c>
      <c r="J1493" t="s">
        <v>4630</v>
      </c>
      <c r="K1493" s="155" t="s">
        <v>7329</v>
      </c>
      <c r="N1493" s="155" t="s">
        <v>6103</v>
      </c>
      <c r="O1493" s="155" t="s">
        <v>6104</v>
      </c>
      <c r="Q1493" s="20" t="s">
        <v>7427</v>
      </c>
      <c r="R1493" s="20"/>
      <c r="S1493" s="155" t="s">
        <v>7406</v>
      </c>
      <c r="T1493" s="170">
        <v>0</v>
      </c>
      <c r="U1493" s="155" t="s">
        <v>8434</v>
      </c>
      <c r="V1493" s="155" t="s">
        <v>8439</v>
      </c>
      <c r="W1493" t="s">
        <v>262</v>
      </c>
      <c r="X1493" s="198" t="s">
        <v>80</v>
      </c>
    </row>
    <row r="1494" spans="1:26" x14ac:dyDescent="0.35">
      <c r="A1494" t="s">
        <v>8565</v>
      </c>
      <c r="B1494" t="s">
        <v>8828</v>
      </c>
      <c r="C1494" s="9"/>
      <c r="D1494" s="9">
        <v>1303</v>
      </c>
      <c r="E1494" s="12" t="s">
        <v>8533</v>
      </c>
      <c r="F1494" s="12" t="s">
        <v>44</v>
      </c>
      <c r="G1494" s="12" t="s">
        <v>80</v>
      </c>
      <c r="H1494" s="12" t="s">
        <v>88</v>
      </c>
      <c r="I1494" s="12" t="s">
        <v>8565</v>
      </c>
      <c r="J1494" t="s">
        <v>4631</v>
      </c>
      <c r="K1494" s="155" t="s">
        <v>7373</v>
      </c>
      <c r="N1494" s="155" t="s">
        <v>6105</v>
      </c>
      <c r="O1494" s="155" t="s">
        <v>6106</v>
      </c>
      <c r="Q1494" s="20" t="s">
        <v>7427</v>
      </c>
      <c r="R1494" s="20"/>
      <c r="S1494" s="155" t="s">
        <v>7406</v>
      </c>
      <c r="T1494" s="170">
        <v>0</v>
      </c>
      <c r="U1494" s="155" t="s">
        <v>8434</v>
      </c>
      <c r="V1494" s="155" t="s">
        <v>8439</v>
      </c>
      <c r="W1494" t="s">
        <v>262</v>
      </c>
      <c r="X1494" s="198" t="s">
        <v>80</v>
      </c>
    </row>
    <row r="1495" spans="1:26" x14ac:dyDescent="0.35">
      <c r="A1495" t="s">
        <v>8565</v>
      </c>
      <c r="B1495" t="s">
        <v>8828</v>
      </c>
      <c r="C1495" s="9"/>
      <c r="D1495" s="9">
        <v>1304</v>
      </c>
      <c r="E1495" s="12" t="s">
        <v>8533</v>
      </c>
      <c r="F1495" s="12" t="s">
        <v>44</v>
      </c>
      <c r="G1495" s="12" t="s">
        <v>80</v>
      </c>
      <c r="H1495" s="12" t="s">
        <v>88</v>
      </c>
      <c r="I1495" s="12" t="s">
        <v>8565</v>
      </c>
      <c r="J1495" t="s">
        <v>4632</v>
      </c>
      <c r="K1495" s="155" t="s">
        <v>7356</v>
      </c>
      <c r="N1495" s="155" t="s">
        <v>6107</v>
      </c>
      <c r="O1495" s="155" t="s">
        <v>6108</v>
      </c>
      <c r="Q1495" s="20" t="s">
        <v>7427</v>
      </c>
      <c r="R1495" s="20"/>
      <c r="S1495" s="155" t="s">
        <v>7406</v>
      </c>
      <c r="T1495" s="170">
        <v>0</v>
      </c>
      <c r="U1495" s="155" t="s">
        <v>8434</v>
      </c>
      <c r="V1495" s="155" t="s">
        <v>8439</v>
      </c>
      <c r="W1495" t="s">
        <v>262</v>
      </c>
      <c r="X1495" s="198" t="s">
        <v>80</v>
      </c>
    </row>
    <row r="1496" spans="1:26" x14ac:dyDescent="0.35">
      <c r="A1496" t="s">
        <v>8565</v>
      </c>
      <c r="B1496" t="s">
        <v>8828</v>
      </c>
      <c r="C1496" s="9"/>
      <c r="D1496" s="9">
        <v>1305</v>
      </c>
      <c r="E1496" s="12" t="s">
        <v>8533</v>
      </c>
      <c r="F1496" s="12" t="s">
        <v>44</v>
      </c>
      <c r="G1496" s="12" t="s">
        <v>80</v>
      </c>
      <c r="H1496" s="12" t="s">
        <v>88</v>
      </c>
      <c r="I1496" s="12" t="s">
        <v>8565</v>
      </c>
      <c r="J1496" t="s">
        <v>4633</v>
      </c>
      <c r="K1496" s="155" t="s">
        <v>7374</v>
      </c>
      <c r="N1496" s="155" t="s">
        <v>6109</v>
      </c>
      <c r="O1496" s="155" t="s">
        <v>6110</v>
      </c>
      <c r="Q1496" s="20" t="s">
        <v>7427</v>
      </c>
      <c r="R1496" s="20"/>
      <c r="S1496" s="155" t="s">
        <v>7406</v>
      </c>
      <c r="T1496" s="170">
        <v>0</v>
      </c>
      <c r="U1496" s="155" t="s">
        <v>8434</v>
      </c>
      <c r="V1496" s="155" t="s">
        <v>8439</v>
      </c>
      <c r="W1496" t="s">
        <v>262</v>
      </c>
      <c r="X1496" s="198" t="s">
        <v>80</v>
      </c>
    </row>
    <row r="1497" spans="1:26" x14ac:dyDescent="0.35">
      <c r="A1497" t="s">
        <v>8565</v>
      </c>
      <c r="B1497" t="s">
        <v>8828</v>
      </c>
      <c r="C1497" s="9"/>
      <c r="D1497" s="9">
        <v>1306</v>
      </c>
      <c r="E1497" s="12" t="s">
        <v>8533</v>
      </c>
      <c r="F1497" s="12" t="s">
        <v>44</v>
      </c>
      <c r="G1497" s="12" t="s">
        <v>80</v>
      </c>
      <c r="H1497" s="12" t="s">
        <v>88</v>
      </c>
      <c r="I1497" s="12" t="s">
        <v>8565</v>
      </c>
      <c r="J1497" t="s">
        <v>4634</v>
      </c>
      <c r="K1497" s="155" t="s">
        <v>7375</v>
      </c>
      <c r="N1497" s="155" t="s">
        <v>6111</v>
      </c>
      <c r="O1497" s="155" t="s">
        <v>6112</v>
      </c>
      <c r="Q1497" s="20" t="s">
        <v>7427</v>
      </c>
      <c r="R1497" s="20"/>
      <c r="S1497" s="155" t="s">
        <v>7406</v>
      </c>
      <c r="T1497" s="170">
        <v>0</v>
      </c>
      <c r="U1497" s="155" t="s">
        <v>8434</v>
      </c>
      <c r="V1497" s="155" t="s">
        <v>8439</v>
      </c>
      <c r="W1497" t="s">
        <v>262</v>
      </c>
      <c r="X1497" s="198" t="s">
        <v>80</v>
      </c>
    </row>
    <row r="1498" spans="1:26" x14ac:dyDescent="0.35">
      <c r="A1498" t="s">
        <v>8565</v>
      </c>
      <c r="B1498" t="s">
        <v>8828</v>
      </c>
      <c r="C1498" s="9"/>
      <c r="D1498" s="9">
        <v>1307</v>
      </c>
      <c r="E1498" s="12" t="s">
        <v>8533</v>
      </c>
      <c r="F1498" s="12" t="s">
        <v>44</v>
      </c>
      <c r="G1498" s="12" t="s">
        <v>80</v>
      </c>
      <c r="H1498" s="12" t="s">
        <v>88</v>
      </c>
      <c r="I1498" s="12" t="s">
        <v>8565</v>
      </c>
      <c r="J1498" t="s">
        <v>4635</v>
      </c>
      <c r="K1498" s="155" t="s">
        <v>7358</v>
      </c>
      <c r="N1498" s="155" t="s">
        <v>6113</v>
      </c>
      <c r="O1498" s="155" t="s">
        <v>6114</v>
      </c>
      <c r="Q1498" s="20" t="s">
        <v>7427</v>
      </c>
      <c r="R1498" s="20"/>
      <c r="S1498" s="155" t="s">
        <v>7406</v>
      </c>
      <c r="T1498" s="170">
        <v>0</v>
      </c>
      <c r="U1498" s="155" t="s">
        <v>8434</v>
      </c>
      <c r="V1498" s="155" t="s">
        <v>8439</v>
      </c>
      <c r="W1498" t="s">
        <v>262</v>
      </c>
      <c r="X1498" s="198" t="s">
        <v>80</v>
      </c>
    </row>
    <row r="1499" spans="1:26" x14ac:dyDescent="0.35">
      <c r="A1499" t="s">
        <v>8565</v>
      </c>
      <c r="B1499" t="s">
        <v>8828</v>
      </c>
      <c r="C1499" s="9"/>
      <c r="D1499" s="9">
        <v>1308</v>
      </c>
      <c r="E1499" s="12" t="s">
        <v>8533</v>
      </c>
      <c r="F1499" s="12" t="s">
        <v>44</v>
      </c>
      <c r="G1499" s="12" t="s">
        <v>80</v>
      </c>
      <c r="H1499" s="12" t="s">
        <v>88</v>
      </c>
      <c r="I1499" s="12" t="s">
        <v>8565</v>
      </c>
      <c r="J1499" t="s">
        <v>4636</v>
      </c>
      <c r="K1499" s="155" t="s">
        <v>7354</v>
      </c>
      <c r="N1499" s="155" t="s">
        <v>6115</v>
      </c>
      <c r="O1499" s="155" t="s">
        <v>6116</v>
      </c>
      <c r="Q1499" s="20" t="s">
        <v>7427</v>
      </c>
      <c r="R1499" s="20"/>
      <c r="S1499" s="155" t="s">
        <v>7406</v>
      </c>
      <c r="T1499" s="170">
        <v>0</v>
      </c>
      <c r="U1499" s="155" t="s">
        <v>8434</v>
      </c>
      <c r="V1499" s="155" t="s">
        <v>8439</v>
      </c>
      <c r="W1499" t="s">
        <v>262</v>
      </c>
      <c r="X1499" s="198" t="s">
        <v>80</v>
      </c>
    </row>
    <row r="1500" spans="1:26" x14ac:dyDescent="0.35">
      <c r="A1500" t="s">
        <v>8565</v>
      </c>
      <c r="B1500" t="s">
        <v>8828</v>
      </c>
      <c r="C1500" s="9"/>
      <c r="D1500" s="9">
        <v>1309</v>
      </c>
      <c r="E1500" s="12" t="s">
        <v>8533</v>
      </c>
      <c r="F1500" s="12" t="s">
        <v>44</v>
      </c>
      <c r="G1500" s="12" t="s">
        <v>80</v>
      </c>
      <c r="H1500" s="12" t="s">
        <v>88</v>
      </c>
      <c r="I1500" s="12" t="s">
        <v>8565</v>
      </c>
      <c r="J1500" t="s">
        <v>4637</v>
      </c>
      <c r="K1500" s="155" t="s">
        <v>7355</v>
      </c>
      <c r="N1500" s="155" t="s">
        <v>6117</v>
      </c>
      <c r="O1500" s="155" t="s">
        <v>6118</v>
      </c>
      <c r="Q1500" s="20" t="s">
        <v>7427</v>
      </c>
      <c r="R1500" s="20"/>
      <c r="S1500" s="155" t="s">
        <v>7406</v>
      </c>
      <c r="T1500" s="170">
        <v>0</v>
      </c>
      <c r="U1500" s="155" t="s">
        <v>8434</v>
      </c>
      <c r="V1500" s="155" t="s">
        <v>8439</v>
      </c>
      <c r="W1500" t="s">
        <v>6339</v>
      </c>
      <c r="X1500" s="198" t="s">
        <v>80</v>
      </c>
    </row>
    <row r="1501" spans="1:26" x14ac:dyDescent="0.35">
      <c r="A1501" t="s">
        <v>8565</v>
      </c>
      <c r="B1501" t="s">
        <v>8828</v>
      </c>
      <c r="C1501" s="9"/>
      <c r="D1501" s="9">
        <v>1310</v>
      </c>
      <c r="E1501" s="12" t="s">
        <v>8533</v>
      </c>
      <c r="F1501" s="12" t="s">
        <v>44</v>
      </c>
      <c r="G1501" s="12" t="s">
        <v>80</v>
      </c>
      <c r="H1501" s="12" t="s">
        <v>88</v>
      </c>
      <c r="I1501" s="12" t="s">
        <v>8565</v>
      </c>
      <c r="J1501" t="s">
        <v>4638</v>
      </c>
      <c r="K1501" s="155" t="s">
        <v>7346</v>
      </c>
      <c r="N1501" s="155" t="s">
        <v>6119</v>
      </c>
      <c r="O1501" s="155" t="s">
        <v>6120</v>
      </c>
      <c r="Q1501" s="20" t="s">
        <v>7427</v>
      </c>
      <c r="R1501" s="20"/>
      <c r="S1501" s="155" t="s">
        <v>7406</v>
      </c>
      <c r="T1501" s="170">
        <v>0</v>
      </c>
      <c r="U1501" s="155" t="s">
        <v>8434</v>
      </c>
      <c r="V1501" s="155" t="s">
        <v>8439</v>
      </c>
      <c r="W1501" t="s">
        <v>262</v>
      </c>
      <c r="X1501" s="198" t="s">
        <v>80</v>
      </c>
    </row>
    <row r="1502" spans="1:26" x14ac:dyDescent="0.35">
      <c r="A1502" t="s">
        <v>8565</v>
      </c>
      <c r="B1502" t="s">
        <v>8828</v>
      </c>
      <c r="C1502" s="9"/>
      <c r="D1502" s="9">
        <v>1311</v>
      </c>
      <c r="E1502" s="12" t="s">
        <v>8533</v>
      </c>
      <c r="F1502" s="12" t="s">
        <v>44</v>
      </c>
      <c r="G1502" s="12" t="s">
        <v>80</v>
      </c>
      <c r="H1502" s="12" t="s">
        <v>88</v>
      </c>
      <c r="I1502" s="12" t="s">
        <v>8565</v>
      </c>
      <c r="J1502" t="s">
        <v>4639</v>
      </c>
      <c r="K1502" s="155" t="s">
        <v>7376</v>
      </c>
      <c r="N1502" s="155" t="s">
        <v>6121</v>
      </c>
      <c r="O1502" s="155" t="s">
        <v>6122</v>
      </c>
      <c r="Q1502" s="20" t="s">
        <v>7427</v>
      </c>
      <c r="R1502" s="20"/>
      <c r="S1502" s="155" t="s">
        <v>7406</v>
      </c>
      <c r="T1502" s="170">
        <v>0</v>
      </c>
      <c r="U1502" s="155" t="s">
        <v>8434</v>
      </c>
      <c r="V1502" s="155" t="s">
        <v>8439</v>
      </c>
      <c r="W1502" t="s">
        <v>262</v>
      </c>
      <c r="X1502" s="198" t="s">
        <v>80</v>
      </c>
    </row>
    <row r="1503" spans="1:26" x14ac:dyDescent="0.35">
      <c r="A1503" t="s">
        <v>8565</v>
      </c>
      <c r="B1503" t="s">
        <v>8828</v>
      </c>
      <c r="C1503" s="9"/>
      <c r="D1503" s="9">
        <v>1312</v>
      </c>
      <c r="E1503" s="12" t="s">
        <v>8533</v>
      </c>
      <c r="F1503" s="12" t="s">
        <v>44</v>
      </c>
      <c r="G1503" s="12" t="s">
        <v>80</v>
      </c>
      <c r="H1503" s="12" t="s">
        <v>88</v>
      </c>
      <c r="I1503" s="12" t="s">
        <v>8565</v>
      </c>
      <c r="J1503" t="s">
        <v>4640</v>
      </c>
      <c r="K1503" s="155" t="s">
        <v>6920</v>
      </c>
      <c r="N1503" s="155" t="s">
        <v>6123</v>
      </c>
      <c r="O1503" s="155" t="s">
        <v>6124</v>
      </c>
      <c r="Q1503" s="20" t="s">
        <v>7427</v>
      </c>
      <c r="R1503" s="20"/>
      <c r="S1503" s="155" t="s">
        <v>7406</v>
      </c>
      <c r="T1503" s="170">
        <v>0</v>
      </c>
      <c r="U1503" s="155" t="s">
        <v>8434</v>
      </c>
      <c r="V1503" s="155" t="s">
        <v>8439</v>
      </c>
      <c r="W1503" t="s">
        <v>262</v>
      </c>
      <c r="X1503" s="198" t="s">
        <v>80</v>
      </c>
    </row>
    <row r="1504" spans="1:26" x14ac:dyDescent="0.35">
      <c r="A1504" s="319" t="s">
        <v>9129</v>
      </c>
      <c r="B1504" s="190" t="s">
        <v>8835</v>
      </c>
      <c r="C1504" s="185"/>
      <c r="D1504" s="9">
        <v>1326</v>
      </c>
      <c r="E1504" s="12" t="s">
        <v>8523</v>
      </c>
      <c r="F1504" s="12" t="s">
        <v>44</v>
      </c>
      <c r="G1504" s="12" t="s">
        <v>80</v>
      </c>
      <c r="H1504" s="12" t="s">
        <v>88</v>
      </c>
      <c r="I1504" s="12" t="s">
        <v>8555</v>
      </c>
      <c r="J1504" t="s">
        <v>4655</v>
      </c>
      <c r="K1504" s="155" t="s">
        <v>6869</v>
      </c>
      <c r="N1504" s="155" t="s">
        <v>6151</v>
      </c>
      <c r="O1504" s="155" t="s">
        <v>6152</v>
      </c>
      <c r="Q1504" s="177" t="s">
        <v>7427</v>
      </c>
      <c r="R1504" s="177"/>
      <c r="S1504" s="155" t="s">
        <v>7406</v>
      </c>
      <c r="T1504" s="170">
        <v>0</v>
      </c>
      <c r="U1504" s="155" t="s">
        <v>8434</v>
      </c>
      <c r="V1504" s="155" t="s">
        <v>8439</v>
      </c>
      <c r="W1504" t="s">
        <v>195</v>
      </c>
      <c r="X1504" s="198" t="s">
        <v>80</v>
      </c>
    </row>
    <row r="1505" spans="1:26" x14ac:dyDescent="0.35">
      <c r="A1505" s="319" t="s">
        <v>9129</v>
      </c>
      <c r="B1505" s="190" t="s">
        <v>8835</v>
      </c>
      <c r="C1505" s="185"/>
      <c r="D1505" s="9">
        <v>1327</v>
      </c>
      <c r="E1505" s="12" t="s">
        <v>8523</v>
      </c>
      <c r="F1505" s="12" t="s">
        <v>44</v>
      </c>
      <c r="G1505" s="12" t="s">
        <v>80</v>
      </c>
      <c r="H1505" s="12" t="s">
        <v>88</v>
      </c>
      <c r="I1505" s="12" t="s">
        <v>8555</v>
      </c>
      <c r="J1505" t="s">
        <v>4656</v>
      </c>
      <c r="K1505" s="155" t="s">
        <v>6868</v>
      </c>
      <c r="N1505" s="155" t="s">
        <v>6153</v>
      </c>
      <c r="O1505" s="155" t="s">
        <v>6154</v>
      </c>
      <c r="Q1505" s="177" t="s">
        <v>7427</v>
      </c>
      <c r="R1505" s="177"/>
      <c r="S1505" s="155" t="s">
        <v>7406</v>
      </c>
      <c r="T1505" s="170">
        <v>0</v>
      </c>
      <c r="U1505" s="155" t="s">
        <v>8434</v>
      </c>
      <c r="V1505" s="155" t="s">
        <v>8439</v>
      </c>
      <c r="W1505" t="s">
        <v>195</v>
      </c>
      <c r="X1505" s="198" t="s">
        <v>80</v>
      </c>
    </row>
    <row r="1506" spans="1:26" x14ac:dyDescent="0.35">
      <c r="A1506" s="319" t="s">
        <v>9129</v>
      </c>
      <c r="B1506" s="190" t="s">
        <v>8835</v>
      </c>
      <c r="C1506" s="185"/>
      <c r="D1506" s="9">
        <v>1328</v>
      </c>
      <c r="E1506" s="12" t="s">
        <v>8523</v>
      </c>
      <c r="F1506" s="12" t="s">
        <v>44</v>
      </c>
      <c r="G1506" s="12" t="s">
        <v>80</v>
      </c>
      <c r="H1506" s="12" t="s">
        <v>88</v>
      </c>
      <c r="I1506" s="12" t="s">
        <v>8555</v>
      </c>
      <c r="J1506" t="s">
        <v>4657</v>
      </c>
      <c r="K1506" s="155" t="s">
        <v>7006</v>
      </c>
      <c r="N1506" s="155" t="s">
        <v>6155</v>
      </c>
      <c r="O1506" s="155" t="s">
        <v>6156</v>
      </c>
      <c r="Q1506" s="177" t="s">
        <v>7427</v>
      </c>
      <c r="R1506" s="177"/>
      <c r="S1506" s="155" t="s">
        <v>7406</v>
      </c>
      <c r="T1506" s="170">
        <v>0</v>
      </c>
      <c r="U1506" s="155" t="s">
        <v>8434</v>
      </c>
      <c r="V1506" s="155" t="s">
        <v>8439</v>
      </c>
      <c r="W1506" t="s">
        <v>195</v>
      </c>
      <c r="X1506" s="198" t="s">
        <v>80</v>
      </c>
    </row>
    <row r="1507" spans="1:26" x14ac:dyDescent="0.35">
      <c r="A1507" s="319" t="s">
        <v>9129</v>
      </c>
      <c r="B1507" s="190" t="s">
        <v>8835</v>
      </c>
      <c r="C1507" s="185"/>
      <c r="D1507" s="9">
        <v>1329</v>
      </c>
      <c r="E1507" s="12" t="s">
        <v>8523</v>
      </c>
      <c r="F1507" s="12" t="s">
        <v>44</v>
      </c>
      <c r="G1507" s="12" t="s">
        <v>80</v>
      </c>
      <c r="H1507" s="12" t="s">
        <v>88</v>
      </c>
      <c r="I1507" s="12" t="s">
        <v>8555</v>
      </c>
      <c r="J1507" t="s">
        <v>4658</v>
      </c>
      <c r="K1507" s="155" t="s">
        <v>7433</v>
      </c>
      <c r="N1507" s="155" t="s">
        <v>6157</v>
      </c>
      <c r="O1507" s="155" t="s">
        <v>6158</v>
      </c>
      <c r="Q1507" s="177" t="s">
        <v>7427</v>
      </c>
      <c r="R1507" s="177"/>
      <c r="S1507" s="155" t="s">
        <v>7406</v>
      </c>
      <c r="T1507" s="170">
        <v>0</v>
      </c>
      <c r="U1507" s="155" t="s">
        <v>8434</v>
      </c>
      <c r="V1507" s="155" t="s">
        <v>8439</v>
      </c>
      <c r="W1507" t="s">
        <v>235</v>
      </c>
      <c r="X1507" s="198" t="s">
        <v>80</v>
      </c>
    </row>
    <row r="1508" spans="1:26" x14ac:dyDescent="0.35">
      <c r="A1508" s="319" t="s">
        <v>9129</v>
      </c>
      <c r="B1508" s="190" t="s">
        <v>8835</v>
      </c>
      <c r="C1508" s="185"/>
      <c r="D1508" s="9">
        <v>1330</v>
      </c>
      <c r="E1508" s="12" t="s">
        <v>8523</v>
      </c>
      <c r="F1508" s="12" t="s">
        <v>44</v>
      </c>
      <c r="G1508" s="12" t="s">
        <v>80</v>
      </c>
      <c r="H1508" s="12" t="s">
        <v>88</v>
      </c>
      <c r="I1508" s="12" t="s">
        <v>8555</v>
      </c>
      <c r="J1508" t="s">
        <v>4659</v>
      </c>
      <c r="K1508" s="155" t="s">
        <v>7000</v>
      </c>
      <c r="N1508" s="155" t="s">
        <v>6159</v>
      </c>
      <c r="O1508" s="155" t="s">
        <v>6160</v>
      </c>
      <c r="Q1508" s="177" t="s">
        <v>7427</v>
      </c>
      <c r="R1508" s="177"/>
      <c r="S1508" s="155" t="s">
        <v>7406</v>
      </c>
      <c r="T1508" s="170">
        <v>0</v>
      </c>
      <c r="U1508" s="155" t="s">
        <v>8434</v>
      </c>
      <c r="V1508" s="155" t="s">
        <v>8439</v>
      </c>
      <c r="W1508" t="s">
        <v>235</v>
      </c>
      <c r="X1508" s="198" t="s">
        <v>80</v>
      </c>
    </row>
    <row r="1509" spans="1:26" x14ac:dyDescent="0.35">
      <c r="A1509" s="319" t="s">
        <v>9129</v>
      </c>
      <c r="B1509" s="190" t="s">
        <v>8835</v>
      </c>
      <c r="C1509" s="185"/>
      <c r="D1509" s="9">
        <v>1331</v>
      </c>
      <c r="E1509" s="12" t="s">
        <v>8523</v>
      </c>
      <c r="F1509" s="12" t="s">
        <v>44</v>
      </c>
      <c r="G1509" s="12" t="s">
        <v>80</v>
      </c>
      <c r="H1509" s="12" t="s">
        <v>88</v>
      </c>
      <c r="I1509" s="12" t="s">
        <v>8555</v>
      </c>
      <c r="J1509" t="s">
        <v>4660</v>
      </c>
      <c r="K1509" s="155" t="s">
        <v>7009</v>
      </c>
      <c r="N1509" s="155" t="s">
        <v>6161</v>
      </c>
      <c r="O1509" s="155" t="s">
        <v>6162</v>
      </c>
      <c r="Q1509" s="177" t="s">
        <v>7427</v>
      </c>
      <c r="R1509" s="177"/>
      <c r="S1509" s="155" t="s">
        <v>7406</v>
      </c>
      <c r="T1509" s="170">
        <v>0</v>
      </c>
      <c r="U1509" s="155" t="s">
        <v>8434</v>
      </c>
      <c r="V1509" s="155" t="s">
        <v>8439</v>
      </c>
      <c r="W1509" t="s">
        <v>6323</v>
      </c>
      <c r="X1509" s="198" t="s">
        <v>80</v>
      </c>
    </row>
    <row r="1510" spans="1:26" x14ac:dyDescent="0.35">
      <c r="A1510" s="319" t="s">
        <v>9129</v>
      </c>
      <c r="B1510" s="190" t="s">
        <v>8835</v>
      </c>
      <c r="C1510" s="185"/>
      <c r="D1510" s="9">
        <v>1332</v>
      </c>
      <c r="E1510" s="12" t="s">
        <v>8523</v>
      </c>
      <c r="F1510" s="12" t="s">
        <v>44</v>
      </c>
      <c r="G1510" s="12" t="s">
        <v>80</v>
      </c>
      <c r="H1510" s="12" t="s">
        <v>88</v>
      </c>
      <c r="I1510" s="12" t="s">
        <v>8555</v>
      </c>
      <c r="J1510" t="s">
        <v>4661</v>
      </c>
      <c r="K1510" s="155" t="s">
        <v>7007</v>
      </c>
      <c r="N1510" s="155" t="s">
        <v>6163</v>
      </c>
      <c r="O1510" s="155" t="s">
        <v>6164</v>
      </c>
      <c r="Q1510" s="177" t="s">
        <v>7427</v>
      </c>
      <c r="R1510" s="177"/>
      <c r="S1510" s="155" t="s">
        <v>7406</v>
      </c>
      <c r="T1510" s="170">
        <v>0</v>
      </c>
      <c r="U1510" s="155" t="s">
        <v>8434</v>
      </c>
      <c r="V1510" s="155" t="s">
        <v>8439</v>
      </c>
      <c r="W1510" t="s">
        <v>6341</v>
      </c>
      <c r="X1510" s="198" t="s">
        <v>80</v>
      </c>
    </row>
    <row r="1511" spans="1:26" x14ac:dyDescent="0.35">
      <c r="A1511" s="319" t="s">
        <v>9129</v>
      </c>
      <c r="B1511" s="190" t="s">
        <v>8835</v>
      </c>
      <c r="C1511" s="185"/>
      <c r="D1511" s="9">
        <v>1333</v>
      </c>
      <c r="E1511" s="12" t="s">
        <v>8523</v>
      </c>
      <c r="F1511" s="12" t="s">
        <v>44</v>
      </c>
      <c r="G1511" s="12" t="s">
        <v>80</v>
      </c>
      <c r="H1511" s="12" t="s">
        <v>88</v>
      </c>
      <c r="I1511" s="12" t="s">
        <v>8555</v>
      </c>
      <c r="J1511" t="s">
        <v>4662</v>
      </c>
      <c r="K1511" s="165" t="s">
        <v>7008</v>
      </c>
      <c r="N1511" s="155" t="s">
        <v>6165</v>
      </c>
      <c r="O1511" s="155" t="s">
        <v>6166</v>
      </c>
      <c r="Q1511" s="177" t="s">
        <v>7427</v>
      </c>
      <c r="R1511" s="177"/>
      <c r="S1511" s="155" t="s">
        <v>7406</v>
      </c>
      <c r="T1511" s="170">
        <v>0</v>
      </c>
      <c r="U1511" s="155" t="s">
        <v>8434</v>
      </c>
      <c r="V1511" s="155" t="s">
        <v>8439</v>
      </c>
      <c r="W1511" t="s">
        <v>6329</v>
      </c>
      <c r="X1511" s="198" t="s">
        <v>80</v>
      </c>
    </row>
    <row r="1512" spans="1:26" x14ac:dyDescent="0.35">
      <c r="A1512" s="319" t="s">
        <v>9129</v>
      </c>
      <c r="B1512" s="190" t="s">
        <v>8835</v>
      </c>
      <c r="C1512" s="185"/>
      <c r="D1512" s="9">
        <v>1334</v>
      </c>
      <c r="E1512" s="12" t="s">
        <v>8523</v>
      </c>
      <c r="F1512" s="12" t="s">
        <v>44</v>
      </c>
      <c r="G1512" s="12" t="s">
        <v>80</v>
      </c>
      <c r="H1512" s="12" t="s">
        <v>88</v>
      </c>
      <c r="I1512" s="12" t="s">
        <v>8555</v>
      </c>
      <c r="J1512" t="s">
        <v>4663</v>
      </c>
      <c r="K1512" s="155" t="s">
        <v>7010</v>
      </c>
      <c r="N1512" s="155" t="s">
        <v>6167</v>
      </c>
      <c r="O1512" s="155" t="s">
        <v>6168</v>
      </c>
      <c r="Q1512" s="177" t="s">
        <v>7427</v>
      </c>
      <c r="R1512" s="177"/>
      <c r="S1512" s="155" t="s">
        <v>7406</v>
      </c>
      <c r="T1512" s="170">
        <v>0</v>
      </c>
      <c r="U1512" s="155" t="s">
        <v>8434</v>
      </c>
      <c r="V1512" s="155" t="s">
        <v>8439</v>
      </c>
      <c r="W1512" t="s">
        <v>165</v>
      </c>
      <c r="X1512" s="198" t="s">
        <v>80</v>
      </c>
      <c r="Z1512" s="147"/>
    </row>
    <row r="1513" spans="1:26" s="147" customFormat="1" x14ac:dyDescent="0.35">
      <c r="A1513" s="147" t="s">
        <v>9024</v>
      </c>
      <c r="B1513" s="147" t="s">
        <v>8829</v>
      </c>
      <c r="C1513" s="185">
        <v>0</v>
      </c>
      <c r="D1513" s="185">
        <v>0</v>
      </c>
      <c r="E1513" s="161"/>
      <c r="F1513" s="161"/>
      <c r="G1513" s="161"/>
      <c r="H1513" s="161"/>
      <c r="I1513" s="161"/>
      <c r="J1513" s="163" t="s">
        <v>9025</v>
      </c>
      <c r="K1513" s="177" t="s">
        <v>2312</v>
      </c>
      <c r="L1513" s="162" t="s">
        <v>2120</v>
      </c>
      <c r="M1513" s="163" t="s">
        <v>7625</v>
      </c>
      <c r="N1513" s="163" t="s">
        <v>9008</v>
      </c>
      <c r="O1513" s="163" t="s">
        <v>9099</v>
      </c>
      <c r="P1513" s="163" t="s">
        <v>2301</v>
      </c>
      <c r="Q1513" s="177" t="s">
        <v>7427</v>
      </c>
      <c r="R1513" s="177"/>
      <c r="S1513" s="163" t="s">
        <v>7407</v>
      </c>
      <c r="T1513" s="178" t="s">
        <v>8433</v>
      </c>
      <c r="U1513" s="177" t="s">
        <v>8435</v>
      </c>
      <c r="V1513" s="177" t="s">
        <v>8438</v>
      </c>
      <c r="W1513" s="147" t="s">
        <v>100</v>
      </c>
      <c r="X1513" s="206" t="s">
        <v>54</v>
      </c>
    </row>
    <row r="1514" spans="1:26" s="147" customFormat="1" x14ac:dyDescent="0.35">
      <c r="A1514" s="196" t="s">
        <v>9024</v>
      </c>
      <c r="B1514" s="147" t="s">
        <v>8829</v>
      </c>
      <c r="C1514" s="185">
        <v>-99</v>
      </c>
      <c r="D1514" s="185">
        <v>183</v>
      </c>
      <c r="E1514" s="187" t="s">
        <v>8497</v>
      </c>
      <c r="F1514" s="187" t="s">
        <v>44</v>
      </c>
      <c r="G1514" s="187" t="s">
        <v>54</v>
      </c>
      <c r="H1514" s="187" t="s">
        <v>2776</v>
      </c>
      <c r="I1514" s="187"/>
      <c r="J1514" s="177" t="s">
        <v>2618</v>
      </c>
      <c r="K1514" s="162" t="s">
        <v>2053</v>
      </c>
      <c r="L1514" s="177" t="s">
        <v>8180</v>
      </c>
      <c r="M1514" s="177" t="s">
        <v>2163</v>
      </c>
      <c r="N1514" s="177" t="s">
        <v>3041</v>
      </c>
      <c r="O1514" s="162" t="s">
        <v>2821</v>
      </c>
      <c r="P1514" s="177"/>
      <c r="Q1514" s="177" t="s">
        <v>7427</v>
      </c>
      <c r="R1514" s="177"/>
      <c r="S1514" s="162" t="s">
        <v>153</v>
      </c>
      <c r="T1514" s="188" t="s">
        <v>8433</v>
      </c>
      <c r="U1514" s="162" t="s">
        <v>8434</v>
      </c>
      <c r="V1514" s="162" t="s">
        <v>8438</v>
      </c>
      <c r="W1514" s="147" t="s">
        <v>153</v>
      </c>
      <c r="X1514" s="206" t="s">
        <v>54</v>
      </c>
    </row>
    <row r="1515" spans="1:26" s="147" customFormat="1" x14ac:dyDescent="0.35">
      <c r="A1515" s="147" t="s">
        <v>9024</v>
      </c>
      <c r="B1515" s="147" t="s">
        <v>8829</v>
      </c>
      <c r="C1515" s="185">
        <v>1</v>
      </c>
      <c r="D1515" s="185">
        <v>0</v>
      </c>
      <c r="E1515" s="161"/>
      <c r="F1515" s="161"/>
      <c r="G1515" s="161"/>
      <c r="H1515" s="161"/>
      <c r="I1515" s="161"/>
      <c r="J1515" s="163" t="s">
        <v>9091</v>
      </c>
      <c r="K1515" s="177" t="s">
        <v>9098</v>
      </c>
      <c r="L1515" s="162" t="s">
        <v>2120</v>
      </c>
      <c r="M1515" s="163" t="s">
        <v>7625</v>
      </c>
      <c r="N1515" s="163" t="s">
        <v>8983</v>
      </c>
      <c r="O1515" s="163" t="s">
        <v>9096</v>
      </c>
      <c r="P1515" s="163" t="s">
        <v>2301</v>
      </c>
      <c r="Q1515" s="177" t="s">
        <v>7427</v>
      </c>
      <c r="R1515" s="177"/>
      <c r="S1515" s="163" t="s">
        <v>7407</v>
      </c>
      <c r="T1515" s="178" t="s">
        <v>8433</v>
      </c>
      <c r="U1515" s="177" t="s">
        <v>8435</v>
      </c>
      <c r="V1515" s="177" t="s">
        <v>8438</v>
      </c>
      <c r="W1515" s="147" t="s">
        <v>100</v>
      </c>
      <c r="X1515" s="206" t="s">
        <v>54</v>
      </c>
    </row>
    <row r="1516" spans="1:26" x14ac:dyDescent="0.35">
      <c r="A1516" t="s">
        <v>9024</v>
      </c>
      <c r="B1516" t="s">
        <v>8829</v>
      </c>
      <c r="C1516" s="9">
        <v>4</v>
      </c>
      <c r="D1516" s="9">
        <v>927</v>
      </c>
      <c r="E1516" s="12" t="s">
        <v>8522</v>
      </c>
      <c r="F1516" s="12" t="s">
        <v>44</v>
      </c>
      <c r="G1516" s="12" t="s">
        <v>80</v>
      </c>
      <c r="H1516" s="12" t="s">
        <v>88</v>
      </c>
      <c r="I1516" s="12"/>
      <c r="J1516" t="s">
        <v>267</v>
      </c>
      <c r="K1516" s="155" t="s">
        <v>9078</v>
      </c>
      <c r="N1516" s="155" t="s">
        <v>480</v>
      </c>
      <c r="O1516" s="155" t="s">
        <v>481</v>
      </c>
      <c r="Q1516" s="20" t="s">
        <v>7427</v>
      </c>
      <c r="R1516" s="20"/>
      <c r="S1516" t="s">
        <v>153</v>
      </c>
      <c r="T1516" s="9" t="s">
        <v>8433</v>
      </c>
      <c r="U1516" t="s">
        <v>8435</v>
      </c>
      <c r="V1516" t="s">
        <v>8438</v>
      </c>
      <c r="W1516" t="s">
        <v>153</v>
      </c>
      <c r="X1516" s="198" t="s">
        <v>80</v>
      </c>
    </row>
    <row r="1517" spans="1:26" x14ac:dyDescent="0.35">
      <c r="A1517" t="s">
        <v>9024</v>
      </c>
      <c r="B1517" t="s">
        <v>8829</v>
      </c>
      <c r="C1517" s="9">
        <v>2</v>
      </c>
      <c r="D1517" s="9">
        <v>1314</v>
      </c>
      <c r="E1517" s="12" t="s">
        <v>8534</v>
      </c>
      <c r="F1517" s="12" t="s">
        <v>44</v>
      </c>
      <c r="G1517" s="12" t="s">
        <v>80</v>
      </c>
      <c r="H1517" s="12" t="s">
        <v>88</v>
      </c>
      <c r="I1517" s="12" t="s">
        <v>8566</v>
      </c>
      <c r="J1517" t="s">
        <v>4642</v>
      </c>
      <c r="K1517" s="155" t="s">
        <v>7322</v>
      </c>
      <c r="N1517" s="155" t="s">
        <v>6127</v>
      </c>
      <c r="O1517" s="155" t="s">
        <v>6128</v>
      </c>
      <c r="Q1517" s="20" t="s">
        <v>7427</v>
      </c>
      <c r="R1517" s="20"/>
      <c r="S1517" s="155" t="s">
        <v>7406</v>
      </c>
      <c r="T1517" s="170">
        <v>0</v>
      </c>
      <c r="U1517" s="155" t="s">
        <v>8434</v>
      </c>
      <c r="V1517" s="155" t="s">
        <v>8439</v>
      </c>
      <c r="W1517" t="s">
        <v>262</v>
      </c>
      <c r="X1517" s="198" t="s">
        <v>80</v>
      </c>
    </row>
    <row r="1518" spans="1:26" x14ac:dyDescent="0.35">
      <c r="A1518" t="s">
        <v>9024</v>
      </c>
      <c r="B1518" t="s">
        <v>8829</v>
      </c>
      <c r="C1518" s="9">
        <v>3</v>
      </c>
      <c r="D1518" s="9">
        <v>1316</v>
      </c>
      <c r="E1518" s="12" t="s">
        <v>8534</v>
      </c>
      <c r="F1518" s="12" t="s">
        <v>44</v>
      </c>
      <c r="G1518" s="12" t="s">
        <v>80</v>
      </c>
      <c r="H1518" s="12" t="s">
        <v>88</v>
      </c>
      <c r="I1518" s="12" t="s">
        <v>8566</v>
      </c>
      <c r="J1518" t="s">
        <v>4644</v>
      </c>
      <c r="K1518" s="155" t="s">
        <v>7316</v>
      </c>
      <c r="N1518" s="155" t="s">
        <v>6131</v>
      </c>
      <c r="O1518" s="155" t="s">
        <v>6132</v>
      </c>
      <c r="Q1518" s="20" t="s">
        <v>7427</v>
      </c>
      <c r="R1518" s="20"/>
      <c r="S1518" s="155" t="s">
        <v>7406</v>
      </c>
      <c r="T1518" s="170">
        <v>0</v>
      </c>
      <c r="U1518" s="155" t="s">
        <v>8434</v>
      </c>
      <c r="V1518" s="155" t="s">
        <v>8439</v>
      </c>
      <c r="W1518" t="s">
        <v>262</v>
      </c>
      <c r="X1518" s="198" t="s">
        <v>80</v>
      </c>
    </row>
    <row r="1519" spans="1:26" x14ac:dyDescent="0.35">
      <c r="A1519" t="s">
        <v>9024</v>
      </c>
      <c r="B1519" t="s">
        <v>8829</v>
      </c>
      <c r="C1519" s="9">
        <v>4</v>
      </c>
      <c r="D1519" s="9">
        <v>1313</v>
      </c>
      <c r="E1519" s="12" t="s">
        <v>8534</v>
      </c>
      <c r="F1519" s="12" t="s">
        <v>44</v>
      </c>
      <c r="G1519" s="12" t="s">
        <v>80</v>
      </c>
      <c r="H1519" s="12" t="s">
        <v>88</v>
      </c>
      <c r="I1519" s="12" t="s">
        <v>8566</v>
      </c>
      <c r="J1519" t="s">
        <v>4641</v>
      </c>
      <c r="K1519" s="155" t="s">
        <v>6914</v>
      </c>
      <c r="N1519" s="155" t="s">
        <v>6125</v>
      </c>
      <c r="O1519" s="155" t="s">
        <v>6126</v>
      </c>
      <c r="Q1519" s="20" t="s">
        <v>7427</v>
      </c>
      <c r="R1519" s="20"/>
      <c r="S1519" s="155" t="s">
        <v>7406</v>
      </c>
      <c r="T1519" s="170">
        <v>0</v>
      </c>
      <c r="U1519" s="155" t="s">
        <v>8434</v>
      </c>
      <c r="V1519" s="155" t="s">
        <v>8439</v>
      </c>
      <c r="W1519" t="s">
        <v>262</v>
      </c>
      <c r="X1519" s="198" t="s">
        <v>80</v>
      </c>
    </row>
    <row r="1520" spans="1:26" x14ac:dyDescent="0.35">
      <c r="A1520" t="s">
        <v>9024</v>
      </c>
      <c r="B1520" t="s">
        <v>8829</v>
      </c>
      <c r="C1520" s="9">
        <v>5</v>
      </c>
      <c r="D1520" s="9">
        <v>1315</v>
      </c>
      <c r="E1520" s="12" t="s">
        <v>8534</v>
      </c>
      <c r="F1520" s="12" t="s">
        <v>44</v>
      </c>
      <c r="G1520" s="12" t="s">
        <v>80</v>
      </c>
      <c r="H1520" s="12" t="s">
        <v>88</v>
      </c>
      <c r="I1520" s="12" t="s">
        <v>8566</v>
      </c>
      <c r="J1520" t="s">
        <v>4643</v>
      </c>
      <c r="K1520" s="155" t="s">
        <v>7317</v>
      </c>
      <c r="N1520" s="155" t="s">
        <v>6129</v>
      </c>
      <c r="O1520" s="155" t="s">
        <v>6130</v>
      </c>
      <c r="Q1520" s="20" t="s">
        <v>7427</v>
      </c>
      <c r="R1520" s="20"/>
      <c r="S1520" s="155" t="s">
        <v>7406</v>
      </c>
      <c r="T1520" s="170">
        <v>0</v>
      </c>
      <c r="U1520" s="155" t="s">
        <v>8434</v>
      </c>
      <c r="V1520" s="155" t="s">
        <v>8439</v>
      </c>
      <c r="W1520" t="s">
        <v>262</v>
      </c>
      <c r="X1520" s="198" t="s">
        <v>80</v>
      </c>
    </row>
    <row r="1521" spans="1:24" x14ac:dyDescent="0.35">
      <c r="A1521" t="s">
        <v>9024</v>
      </c>
      <c r="B1521" t="s">
        <v>8829</v>
      </c>
      <c r="C1521" s="9">
        <v>6</v>
      </c>
      <c r="D1521" s="9">
        <v>1318</v>
      </c>
      <c r="E1521" s="12" t="s">
        <v>8534</v>
      </c>
      <c r="F1521" s="12" t="s">
        <v>44</v>
      </c>
      <c r="G1521" s="12" t="s">
        <v>80</v>
      </c>
      <c r="H1521" s="12" t="s">
        <v>88</v>
      </c>
      <c r="I1521" s="12" t="s">
        <v>8566</v>
      </c>
      <c r="J1521" t="s">
        <v>4646</v>
      </c>
      <c r="K1521" s="155" t="s">
        <v>7320</v>
      </c>
      <c r="N1521" s="155" t="s">
        <v>6135</v>
      </c>
      <c r="O1521" s="155" t="s">
        <v>6136</v>
      </c>
      <c r="Q1521" s="20" t="s">
        <v>7427</v>
      </c>
      <c r="R1521" s="20"/>
      <c r="S1521" s="155" t="s">
        <v>7406</v>
      </c>
      <c r="T1521" s="170">
        <v>0</v>
      </c>
      <c r="U1521" s="155" t="s">
        <v>8434</v>
      </c>
      <c r="V1521" s="155" t="s">
        <v>8439</v>
      </c>
      <c r="W1521" t="s">
        <v>262</v>
      </c>
      <c r="X1521" s="198" t="s">
        <v>80</v>
      </c>
    </row>
    <row r="1522" spans="1:24" x14ac:dyDescent="0.35">
      <c r="A1522" t="s">
        <v>9024</v>
      </c>
      <c r="B1522" t="s">
        <v>8829</v>
      </c>
      <c r="C1522" s="9">
        <v>7</v>
      </c>
      <c r="D1522" s="9">
        <v>1317</v>
      </c>
      <c r="E1522" s="12" t="s">
        <v>8534</v>
      </c>
      <c r="F1522" s="12" t="s">
        <v>44</v>
      </c>
      <c r="G1522" s="12" t="s">
        <v>80</v>
      </c>
      <c r="H1522" s="12" t="s">
        <v>88</v>
      </c>
      <c r="I1522" s="12" t="s">
        <v>8566</v>
      </c>
      <c r="J1522" t="s">
        <v>4645</v>
      </c>
      <c r="K1522" s="155" t="s">
        <v>7319</v>
      </c>
      <c r="N1522" s="155" t="s">
        <v>6133</v>
      </c>
      <c r="O1522" s="155" t="s">
        <v>6134</v>
      </c>
      <c r="Q1522" s="20" t="s">
        <v>7427</v>
      </c>
      <c r="R1522" s="20"/>
      <c r="S1522" s="155" t="s">
        <v>7406</v>
      </c>
      <c r="T1522" s="170">
        <v>0</v>
      </c>
      <c r="U1522" s="155" t="s">
        <v>8434</v>
      </c>
      <c r="V1522" s="155" t="s">
        <v>8439</v>
      </c>
      <c r="W1522" t="s">
        <v>262</v>
      </c>
      <c r="X1522" s="198" t="s">
        <v>80</v>
      </c>
    </row>
    <row r="1523" spans="1:24" x14ac:dyDescent="0.35">
      <c r="A1523" t="s">
        <v>9024</v>
      </c>
      <c r="B1523" t="s">
        <v>8829</v>
      </c>
      <c r="C1523" s="9">
        <v>8</v>
      </c>
      <c r="D1523" s="9">
        <v>1320</v>
      </c>
      <c r="E1523" s="12" t="s">
        <v>8534</v>
      </c>
      <c r="F1523" s="12" t="s">
        <v>44</v>
      </c>
      <c r="G1523" s="12" t="s">
        <v>80</v>
      </c>
      <c r="H1523" s="12" t="s">
        <v>88</v>
      </c>
      <c r="I1523" s="12" t="s">
        <v>8566</v>
      </c>
      <c r="J1523" t="s">
        <v>4648</v>
      </c>
      <c r="K1523" s="155" t="s">
        <v>7327</v>
      </c>
      <c r="N1523" s="155" t="s">
        <v>6139</v>
      </c>
      <c r="O1523" s="155" t="s">
        <v>6140</v>
      </c>
      <c r="Q1523" s="20" t="s">
        <v>7427</v>
      </c>
      <c r="R1523" s="20"/>
      <c r="S1523" s="155" t="s">
        <v>7406</v>
      </c>
      <c r="T1523" s="170">
        <v>0</v>
      </c>
      <c r="U1523" s="155" t="s">
        <v>8434</v>
      </c>
      <c r="V1523" s="155" t="s">
        <v>8439</v>
      </c>
      <c r="W1523" t="s">
        <v>262</v>
      </c>
      <c r="X1523" s="198" t="s">
        <v>80</v>
      </c>
    </row>
    <row r="1524" spans="1:24" x14ac:dyDescent="0.35">
      <c r="A1524" t="s">
        <v>9024</v>
      </c>
      <c r="B1524" t="s">
        <v>8829</v>
      </c>
      <c r="C1524" s="9">
        <v>9</v>
      </c>
      <c r="D1524" s="9">
        <v>1319</v>
      </c>
      <c r="E1524" s="12" t="s">
        <v>8534</v>
      </c>
      <c r="F1524" s="12" t="s">
        <v>44</v>
      </c>
      <c r="G1524" s="12" t="s">
        <v>80</v>
      </c>
      <c r="H1524" s="12" t="s">
        <v>88</v>
      </c>
      <c r="I1524" s="12" t="s">
        <v>8566</v>
      </c>
      <c r="J1524" t="s">
        <v>4647</v>
      </c>
      <c r="K1524" s="155" t="s">
        <v>7326</v>
      </c>
      <c r="N1524" s="155" t="s">
        <v>6137</v>
      </c>
      <c r="O1524" s="155" t="s">
        <v>6138</v>
      </c>
      <c r="Q1524" s="20" t="s">
        <v>7427</v>
      </c>
      <c r="R1524" s="20"/>
      <c r="S1524" s="155" t="s">
        <v>7406</v>
      </c>
      <c r="T1524" s="170">
        <v>0</v>
      </c>
      <c r="U1524" s="155" t="s">
        <v>8434</v>
      </c>
      <c r="V1524" s="155" t="s">
        <v>8439</v>
      </c>
      <c r="W1524" t="s">
        <v>262</v>
      </c>
      <c r="X1524" s="198" t="s">
        <v>80</v>
      </c>
    </row>
    <row r="1525" spans="1:24" x14ac:dyDescent="0.35">
      <c r="A1525" s="189" t="s">
        <v>9109</v>
      </c>
      <c r="B1525" s="189" t="s">
        <v>4488</v>
      </c>
      <c r="C1525" s="185"/>
      <c r="D1525" s="9">
        <v>1160</v>
      </c>
      <c r="E1525" s="12" t="s">
        <v>8529</v>
      </c>
      <c r="F1525" s="12" t="s">
        <v>44</v>
      </c>
      <c r="G1525" s="12" t="s">
        <v>80</v>
      </c>
      <c r="H1525" s="12" t="s">
        <v>88</v>
      </c>
      <c r="I1525" s="12" t="s">
        <v>8553</v>
      </c>
      <c r="J1525" t="s">
        <v>4489</v>
      </c>
      <c r="K1525" s="155" t="s">
        <v>7227</v>
      </c>
      <c r="N1525" s="155" t="s">
        <v>5826</v>
      </c>
      <c r="O1525" s="155" t="s">
        <v>2820</v>
      </c>
      <c r="Q1525" s="177" t="s">
        <v>7427</v>
      </c>
      <c r="R1525" s="177"/>
      <c r="S1525" s="155" t="s">
        <v>7406</v>
      </c>
      <c r="T1525" s="170">
        <v>0</v>
      </c>
      <c r="U1525" s="155" t="s">
        <v>8434</v>
      </c>
      <c r="V1525" s="155" t="s">
        <v>8439</v>
      </c>
      <c r="W1525" t="s">
        <v>139</v>
      </c>
      <c r="X1525" s="198" t="s">
        <v>80</v>
      </c>
    </row>
    <row r="1526" spans="1:24" x14ac:dyDescent="0.35">
      <c r="A1526" s="189" t="s">
        <v>9109</v>
      </c>
      <c r="B1526" s="189" t="s">
        <v>4488</v>
      </c>
      <c r="C1526" s="185"/>
      <c r="D1526" s="9">
        <v>1161</v>
      </c>
      <c r="E1526" s="12" t="s">
        <v>8529</v>
      </c>
      <c r="F1526" s="12" t="s">
        <v>44</v>
      </c>
      <c r="G1526" s="12" t="s">
        <v>80</v>
      </c>
      <c r="H1526" s="12" t="s">
        <v>88</v>
      </c>
      <c r="I1526" s="12" t="s">
        <v>8553</v>
      </c>
      <c r="J1526" t="s">
        <v>4490</v>
      </c>
      <c r="K1526" s="155" t="s">
        <v>7228</v>
      </c>
      <c r="N1526" s="155" t="s">
        <v>5827</v>
      </c>
      <c r="O1526" s="155" t="s">
        <v>5828</v>
      </c>
      <c r="Q1526" s="177" t="s">
        <v>7427</v>
      </c>
      <c r="R1526" s="177"/>
      <c r="S1526" s="155" t="s">
        <v>7406</v>
      </c>
      <c r="T1526" s="170">
        <v>0</v>
      </c>
      <c r="U1526" s="155" t="s">
        <v>8434</v>
      </c>
      <c r="V1526" s="155" t="s">
        <v>8439</v>
      </c>
      <c r="W1526" t="s">
        <v>165</v>
      </c>
      <c r="X1526" s="198" t="s">
        <v>80</v>
      </c>
    </row>
    <row r="1527" spans="1:24" x14ac:dyDescent="0.35">
      <c r="A1527" s="189" t="s">
        <v>9109</v>
      </c>
      <c r="B1527" s="189" t="s">
        <v>4488</v>
      </c>
      <c r="C1527" s="185"/>
      <c r="D1527" s="9">
        <v>1162</v>
      </c>
      <c r="E1527" s="12" t="s">
        <v>8529</v>
      </c>
      <c r="F1527" s="12" t="s">
        <v>44</v>
      </c>
      <c r="G1527" s="12" t="s">
        <v>80</v>
      </c>
      <c r="H1527" s="12" t="s">
        <v>88</v>
      </c>
      <c r="I1527" s="12" t="s">
        <v>8553</v>
      </c>
      <c r="J1527" t="s">
        <v>4491</v>
      </c>
      <c r="K1527" s="155" t="s">
        <v>7229</v>
      </c>
      <c r="N1527" s="155" t="s">
        <v>5829</v>
      </c>
      <c r="O1527" s="155" t="s">
        <v>5830</v>
      </c>
      <c r="Q1527" s="177" t="s">
        <v>7427</v>
      </c>
      <c r="R1527" s="177"/>
      <c r="S1527" s="155" t="s">
        <v>7406</v>
      </c>
      <c r="T1527" s="170">
        <v>0</v>
      </c>
      <c r="U1527" s="155" t="s">
        <v>8434</v>
      </c>
      <c r="V1527" s="155" t="s">
        <v>8439</v>
      </c>
      <c r="W1527" t="s">
        <v>165</v>
      </c>
      <c r="X1527" s="198" t="s">
        <v>80</v>
      </c>
    </row>
    <row r="1528" spans="1:24" x14ac:dyDescent="0.35">
      <c r="A1528" s="189" t="s">
        <v>9109</v>
      </c>
      <c r="B1528" s="189" t="s">
        <v>4488</v>
      </c>
      <c r="C1528" s="185"/>
      <c r="D1528" s="9">
        <v>1163</v>
      </c>
      <c r="E1528" s="12" t="s">
        <v>8529</v>
      </c>
      <c r="F1528" s="12" t="s">
        <v>44</v>
      </c>
      <c r="G1528" s="12" t="s">
        <v>80</v>
      </c>
      <c r="H1528" s="12" t="s">
        <v>88</v>
      </c>
      <c r="I1528" s="12" t="s">
        <v>8553</v>
      </c>
      <c r="J1528" t="s">
        <v>4492</v>
      </c>
      <c r="K1528" s="155" t="s">
        <v>7235</v>
      </c>
      <c r="N1528" s="155" t="s">
        <v>5831</v>
      </c>
      <c r="O1528" s="155" t="s">
        <v>5832</v>
      </c>
      <c r="Q1528" s="177" t="s">
        <v>7427</v>
      </c>
      <c r="R1528" s="177"/>
      <c r="S1528" s="155" t="s">
        <v>7406</v>
      </c>
      <c r="T1528" s="170">
        <v>0</v>
      </c>
      <c r="U1528" s="155" t="s">
        <v>8434</v>
      </c>
      <c r="V1528" s="155" t="s">
        <v>8439</v>
      </c>
      <c r="W1528" t="s">
        <v>165</v>
      </c>
      <c r="X1528" s="198" t="s">
        <v>80</v>
      </c>
    </row>
    <row r="1529" spans="1:24" x14ac:dyDescent="0.35">
      <c r="A1529" s="189" t="s">
        <v>9109</v>
      </c>
      <c r="B1529" s="189" t="s">
        <v>4488</v>
      </c>
      <c r="C1529" s="185"/>
      <c r="D1529" s="9">
        <v>1164</v>
      </c>
      <c r="E1529" s="12" t="s">
        <v>8529</v>
      </c>
      <c r="F1529" s="12" t="s">
        <v>44</v>
      </c>
      <c r="G1529" s="12" t="s">
        <v>80</v>
      </c>
      <c r="H1529" s="12" t="s">
        <v>88</v>
      </c>
      <c r="I1529" s="12" t="s">
        <v>8553</v>
      </c>
      <c r="J1529" t="s">
        <v>4493</v>
      </c>
      <c r="K1529" s="155" t="s">
        <v>7236</v>
      </c>
      <c r="N1529" s="155" t="s">
        <v>5833</v>
      </c>
      <c r="O1529" s="155" t="s">
        <v>5834</v>
      </c>
      <c r="Q1529" s="177" t="s">
        <v>7427</v>
      </c>
      <c r="R1529" s="177"/>
      <c r="S1529" s="155" t="s">
        <v>7406</v>
      </c>
      <c r="T1529" s="170">
        <v>0</v>
      </c>
      <c r="U1529" s="155" t="s">
        <v>8434</v>
      </c>
      <c r="V1529" s="155" t="s">
        <v>8439</v>
      </c>
      <c r="W1529" t="s">
        <v>165</v>
      </c>
      <c r="X1529" s="198" t="s">
        <v>80</v>
      </c>
    </row>
    <row r="1530" spans="1:24" x14ac:dyDescent="0.35">
      <c r="A1530" s="189" t="s">
        <v>9109</v>
      </c>
      <c r="B1530" s="189" t="s">
        <v>4488</v>
      </c>
      <c r="C1530" s="185"/>
      <c r="D1530" s="9">
        <v>1165</v>
      </c>
      <c r="E1530" s="12" t="s">
        <v>8529</v>
      </c>
      <c r="F1530" s="12" t="s">
        <v>44</v>
      </c>
      <c r="G1530" s="12" t="s">
        <v>80</v>
      </c>
      <c r="H1530" s="12" t="s">
        <v>88</v>
      </c>
      <c r="I1530" s="12" t="s">
        <v>8553</v>
      </c>
      <c r="J1530" t="s">
        <v>4494</v>
      </c>
      <c r="K1530" s="155" t="s">
        <v>7240</v>
      </c>
      <c r="N1530" s="155" t="s">
        <v>5835</v>
      </c>
      <c r="O1530" s="155" t="s">
        <v>5836</v>
      </c>
      <c r="Q1530" s="177" t="s">
        <v>7427</v>
      </c>
      <c r="R1530" s="177"/>
      <c r="S1530" s="155" t="s">
        <v>7406</v>
      </c>
      <c r="T1530" s="170">
        <v>0</v>
      </c>
      <c r="U1530" s="155" t="s">
        <v>8434</v>
      </c>
      <c r="V1530" s="155" t="s">
        <v>8439</v>
      </c>
      <c r="W1530" t="s">
        <v>165</v>
      </c>
      <c r="X1530" s="198" t="s">
        <v>80</v>
      </c>
    </row>
    <row r="1531" spans="1:24" x14ac:dyDescent="0.35">
      <c r="A1531" s="189" t="s">
        <v>9109</v>
      </c>
      <c r="B1531" s="189" t="s">
        <v>4488</v>
      </c>
      <c r="C1531" s="185"/>
      <c r="D1531" s="9">
        <v>1166</v>
      </c>
      <c r="E1531" s="12" t="s">
        <v>8529</v>
      </c>
      <c r="F1531" s="12" t="s">
        <v>44</v>
      </c>
      <c r="G1531" s="12" t="s">
        <v>80</v>
      </c>
      <c r="H1531" s="12" t="s">
        <v>88</v>
      </c>
      <c r="I1531" s="12" t="s">
        <v>8553</v>
      </c>
      <c r="J1531" t="s">
        <v>4495</v>
      </c>
      <c r="K1531" s="155" t="s">
        <v>7242</v>
      </c>
      <c r="N1531" s="155" t="s">
        <v>5837</v>
      </c>
      <c r="O1531" s="155" t="s">
        <v>5838</v>
      </c>
      <c r="Q1531" s="177" t="s">
        <v>7427</v>
      </c>
      <c r="R1531" s="177"/>
      <c r="S1531" s="155" t="s">
        <v>7406</v>
      </c>
      <c r="T1531" s="170">
        <v>0</v>
      </c>
      <c r="U1531" s="155" t="s">
        <v>8434</v>
      </c>
      <c r="V1531" s="155" t="s">
        <v>8439</v>
      </c>
      <c r="W1531" t="s">
        <v>165</v>
      </c>
      <c r="X1531" s="198" t="s">
        <v>80</v>
      </c>
    </row>
    <row r="1532" spans="1:24" x14ac:dyDescent="0.35">
      <c r="A1532" s="189" t="s">
        <v>9109</v>
      </c>
      <c r="B1532" s="189" t="s">
        <v>4488</v>
      </c>
      <c r="C1532" s="185"/>
      <c r="D1532" s="9">
        <v>1167</v>
      </c>
      <c r="E1532" s="12" t="s">
        <v>8529</v>
      </c>
      <c r="F1532" s="12" t="s">
        <v>44</v>
      </c>
      <c r="G1532" s="12" t="s">
        <v>80</v>
      </c>
      <c r="H1532" s="12" t="s">
        <v>88</v>
      </c>
      <c r="I1532" s="12" t="s">
        <v>8553</v>
      </c>
      <c r="J1532" t="s">
        <v>4496</v>
      </c>
      <c r="K1532" s="155" t="s">
        <v>7239</v>
      </c>
      <c r="N1532" s="155" t="s">
        <v>5839</v>
      </c>
      <c r="O1532" s="155" t="s">
        <v>5840</v>
      </c>
      <c r="Q1532" s="177" t="s">
        <v>7427</v>
      </c>
      <c r="R1532" s="177"/>
      <c r="S1532" s="155" t="s">
        <v>7406</v>
      </c>
      <c r="T1532" s="170">
        <v>0</v>
      </c>
      <c r="U1532" s="155" t="s">
        <v>8434</v>
      </c>
      <c r="V1532" s="155" t="s">
        <v>8439</v>
      </c>
      <c r="W1532" t="s">
        <v>165</v>
      </c>
      <c r="X1532" s="198" t="s">
        <v>80</v>
      </c>
    </row>
    <row r="1533" spans="1:24" x14ac:dyDescent="0.35">
      <c r="A1533" s="189" t="s">
        <v>9109</v>
      </c>
      <c r="B1533" s="189" t="s">
        <v>4488</v>
      </c>
      <c r="C1533" s="185"/>
      <c r="D1533" s="9">
        <v>1168</v>
      </c>
      <c r="E1533" s="12" t="s">
        <v>8529</v>
      </c>
      <c r="F1533" s="12" t="s">
        <v>44</v>
      </c>
      <c r="G1533" s="12" t="s">
        <v>80</v>
      </c>
      <c r="H1533" s="12" t="s">
        <v>88</v>
      </c>
      <c r="I1533" s="12" t="s">
        <v>8553</v>
      </c>
      <c r="J1533" t="s">
        <v>4497</v>
      </c>
      <c r="K1533" s="155" t="s">
        <v>7237</v>
      </c>
      <c r="N1533" s="155" t="s">
        <v>5841</v>
      </c>
      <c r="O1533" s="155" t="s">
        <v>5842</v>
      </c>
      <c r="Q1533" s="177" t="s">
        <v>7427</v>
      </c>
      <c r="R1533" s="177"/>
      <c r="S1533" s="155" t="s">
        <v>7406</v>
      </c>
      <c r="T1533" s="170">
        <v>0</v>
      </c>
      <c r="U1533" s="155" t="s">
        <v>8434</v>
      </c>
      <c r="V1533" s="155" t="s">
        <v>8439</v>
      </c>
      <c r="W1533" t="s">
        <v>165</v>
      </c>
      <c r="X1533" s="198" t="s">
        <v>80</v>
      </c>
    </row>
    <row r="1534" spans="1:24" x14ac:dyDescent="0.35">
      <c r="A1534" s="189" t="s">
        <v>9109</v>
      </c>
      <c r="B1534" s="189" t="s">
        <v>4488</v>
      </c>
      <c r="C1534" s="185"/>
      <c r="D1534" s="9">
        <v>1169</v>
      </c>
      <c r="E1534" s="12" t="s">
        <v>8529</v>
      </c>
      <c r="F1534" s="12" t="s">
        <v>44</v>
      </c>
      <c r="G1534" s="12" t="s">
        <v>80</v>
      </c>
      <c r="H1534" s="12" t="s">
        <v>88</v>
      </c>
      <c r="I1534" s="12" t="s">
        <v>8553</v>
      </c>
      <c r="J1534" t="s">
        <v>4498</v>
      </c>
      <c r="K1534" s="155" t="s">
        <v>7233</v>
      </c>
      <c r="N1534" s="155" t="s">
        <v>5843</v>
      </c>
      <c r="O1534" s="155" t="s">
        <v>5844</v>
      </c>
      <c r="Q1534" s="177" t="s">
        <v>7427</v>
      </c>
      <c r="R1534" s="177"/>
      <c r="S1534" s="155" t="s">
        <v>7406</v>
      </c>
      <c r="T1534" s="170">
        <v>0</v>
      </c>
      <c r="U1534" s="155" t="s">
        <v>8434</v>
      </c>
      <c r="V1534" s="155" t="s">
        <v>8439</v>
      </c>
      <c r="W1534" t="s">
        <v>165</v>
      </c>
      <c r="X1534" s="198" t="s">
        <v>80</v>
      </c>
    </row>
    <row r="1535" spans="1:24" x14ac:dyDescent="0.35">
      <c r="A1535" s="189" t="s">
        <v>9109</v>
      </c>
      <c r="B1535" s="189" t="s">
        <v>4488</v>
      </c>
      <c r="C1535" s="185"/>
      <c r="D1535" s="9">
        <v>1170</v>
      </c>
      <c r="E1535" s="12" t="s">
        <v>8529</v>
      </c>
      <c r="F1535" s="12" t="s">
        <v>44</v>
      </c>
      <c r="G1535" s="12" t="s">
        <v>80</v>
      </c>
      <c r="H1535" s="12" t="s">
        <v>88</v>
      </c>
      <c r="I1535" s="12" t="s">
        <v>8553</v>
      </c>
      <c r="J1535" t="s">
        <v>4499</v>
      </c>
      <c r="K1535" s="155" t="s">
        <v>7231</v>
      </c>
      <c r="N1535" s="155" t="s">
        <v>5845</v>
      </c>
      <c r="O1535" s="155" t="s">
        <v>5846</v>
      </c>
      <c r="Q1535" s="177" t="s">
        <v>7427</v>
      </c>
      <c r="R1535" s="177"/>
      <c r="S1535" s="155" t="s">
        <v>7406</v>
      </c>
      <c r="T1535" s="170">
        <v>0</v>
      </c>
      <c r="U1535" s="155" t="s">
        <v>8434</v>
      </c>
      <c r="V1535" s="155" t="s">
        <v>8439</v>
      </c>
      <c r="W1535" t="s">
        <v>6299</v>
      </c>
      <c r="X1535" s="198" t="s">
        <v>80</v>
      </c>
    </row>
    <row r="1536" spans="1:24" x14ac:dyDescent="0.35">
      <c r="A1536" s="189" t="s">
        <v>9109</v>
      </c>
      <c r="B1536" s="189" t="s">
        <v>4488</v>
      </c>
      <c r="C1536" s="185"/>
      <c r="D1536" s="9">
        <v>1171</v>
      </c>
      <c r="E1536" s="12" t="s">
        <v>8529</v>
      </c>
      <c r="F1536" s="12" t="s">
        <v>44</v>
      </c>
      <c r="G1536" s="12" t="s">
        <v>80</v>
      </c>
      <c r="H1536" s="12" t="s">
        <v>88</v>
      </c>
      <c r="I1536" s="12" t="s">
        <v>8553</v>
      </c>
      <c r="J1536" t="s">
        <v>4500</v>
      </c>
      <c r="K1536" s="155" t="s">
        <v>7232</v>
      </c>
      <c r="N1536" s="155" t="s">
        <v>5847</v>
      </c>
      <c r="O1536" s="155" t="s">
        <v>5848</v>
      </c>
      <c r="Q1536" s="177" t="s">
        <v>7427</v>
      </c>
      <c r="R1536" s="177"/>
      <c r="S1536" s="155" t="s">
        <v>7406</v>
      </c>
      <c r="T1536" s="170">
        <v>0</v>
      </c>
      <c r="U1536" s="155" t="s">
        <v>8434</v>
      </c>
      <c r="V1536" s="155" t="s">
        <v>8439</v>
      </c>
      <c r="W1536" t="s">
        <v>6299</v>
      </c>
      <c r="X1536" s="198" t="s">
        <v>80</v>
      </c>
    </row>
    <row r="1537" spans="1:24" x14ac:dyDescent="0.35">
      <c r="A1537" s="189" t="s">
        <v>9109</v>
      </c>
      <c r="B1537" s="189" t="s">
        <v>4488</v>
      </c>
      <c r="C1537" s="185"/>
      <c r="D1537" s="9">
        <v>1172</v>
      </c>
      <c r="E1537" s="12" t="s">
        <v>8529</v>
      </c>
      <c r="F1537" s="12" t="s">
        <v>44</v>
      </c>
      <c r="G1537" s="12" t="s">
        <v>80</v>
      </c>
      <c r="H1537" s="12" t="s">
        <v>88</v>
      </c>
      <c r="I1537" s="12" t="s">
        <v>8553</v>
      </c>
      <c r="J1537" t="s">
        <v>4501</v>
      </c>
      <c r="K1537" s="155" t="s">
        <v>7246</v>
      </c>
      <c r="N1537" s="155" t="s">
        <v>5849</v>
      </c>
      <c r="O1537" s="155" t="s">
        <v>5850</v>
      </c>
      <c r="Q1537" s="177" t="s">
        <v>7427</v>
      </c>
      <c r="R1537" s="177"/>
      <c r="S1537" s="155" t="s">
        <v>7406</v>
      </c>
      <c r="T1537" s="170">
        <v>0</v>
      </c>
      <c r="U1537" s="155" t="s">
        <v>8434</v>
      </c>
      <c r="V1537" s="155" t="s">
        <v>8439</v>
      </c>
      <c r="W1537" t="s">
        <v>6299</v>
      </c>
      <c r="X1537" s="198" t="s">
        <v>80</v>
      </c>
    </row>
    <row r="1538" spans="1:24" x14ac:dyDescent="0.35">
      <c r="A1538" s="189" t="s">
        <v>9109</v>
      </c>
      <c r="B1538" s="189" t="s">
        <v>4488</v>
      </c>
      <c r="C1538" s="185"/>
      <c r="D1538" s="9">
        <v>1173</v>
      </c>
      <c r="E1538" s="12" t="s">
        <v>8529</v>
      </c>
      <c r="F1538" s="12" t="s">
        <v>44</v>
      </c>
      <c r="G1538" s="12" t="s">
        <v>80</v>
      </c>
      <c r="H1538" s="12" t="s">
        <v>88</v>
      </c>
      <c r="I1538" s="12" t="s">
        <v>8553</v>
      </c>
      <c r="J1538" t="s">
        <v>4502</v>
      </c>
      <c r="K1538" s="155" t="s">
        <v>7245</v>
      </c>
      <c r="N1538" s="155" t="s">
        <v>5851</v>
      </c>
      <c r="O1538" s="155" t="s">
        <v>5852</v>
      </c>
      <c r="Q1538" s="177" t="s">
        <v>7427</v>
      </c>
      <c r="R1538" s="177"/>
      <c r="S1538" s="155" t="s">
        <v>7406</v>
      </c>
      <c r="T1538" s="170">
        <v>0</v>
      </c>
      <c r="U1538" s="155" t="s">
        <v>8434</v>
      </c>
      <c r="V1538" s="155" t="s">
        <v>8439</v>
      </c>
      <c r="W1538" t="s">
        <v>6299</v>
      </c>
      <c r="X1538" s="198" t="s">
        <v>80</v>
      </c>
    </row>
    <row r="1539" spans="1:24" x14ac:dyDescent="0.35">
      <c r="A1539" s="189" t="s">
        <v>9109</v>
      </c>
      <c r="B1539" s="189" t="s">
        <v>4488</v>
      </c>
      <c r="C1539" s="185"/>
      <c r="D1539" s="9">
        <v>1174</v>
      </c>
      <c r="E1539" s="12" t="s">
        <v>8529</v>
      </c>
      <c r="F1539" s="12" t="s">
        <v>44</v>
      </c>
      <c r="G1539" s="12" t="s">
        <v>80</v>
      </c>
      <c r="H1539" s="12" t="s">
        <v>88</v>
      </c>
      <c r="I1539" s="12" t="s">
        <v>8553</v>
      </c>
      <c r="J1539" t="s">
        <v>4503</v>
      </c>
      <c r="K1539" s="155" t="s">
        <v>7243</v>
      </c>
      <c r="N1539" s="155" t="s">
        <v>5853</v>
      </c>
      <c r="O1539" s="155" t="s">
        <v>5854</v>
      </c>
      <c r="Q1539" s="177" t="s">
        <v>7427</v>
      </c>
      <c r="R1539" s="177"/>
      <c r="S1539" s="155" t="s">
        <v>7406</v>
      </c>
      <c r="T1539" s="170">
        <v>0</v>
      </c>
      <c r="U1539" s="155" t="s">
        <v>8434</v>
      </c>
      <c r="V1539" s="155" t="s">
        <v>8439</v>
      </c>
      <c r="W1539" t="s">
        <v>6299</v>
      </c>
      <c r="X1539" s="198" t="s">
        <v>80</v>
      </c>
    </row>
    <row r="1540" spans="1:24" x14ac:dyDescent="0.35">
      <c r="A1540" s="189" t="s">
        <v>9109</v>
      </c>
      <c r="B1540" s="189" t="s">
        <v>4488</v>
      </c>
      <c r="C1540" s="185"/>
      <c r="D1540" s="9">
        <v>1175</v>
      </c>
      <c r="E1540" s="12" t="s">
        <v>8529</v>
      </c>
      <c r="F1540" s="12" t="s">
        <v>44</v>
      </c>
      <c r="G1540" s="12" t="s">
        <v>80</v>
      </c>
      <c r="H1540" s="12" t="s">
        <v>88</v>
      </c>
      <c r="I1540" s="12" t="s">
        <v>8553</v>
      </c>
      <c r="J1540" t="s">
        <v>4504</v>
      </c>
      <c r="K1540" s="155" t="s">
        <v>7244</v>
      </c>
      <c r="N1540" s="155" t="s">
        <v>5855</v>
      </c>
      <c r="O1540" s="155" t="s">
        <v>5856</v>
      </c>
      <c r="Q1540" s="177" t="s">
        <v>7427</v>
      </c>
      <c r="R1540" s="177"/>
      <c r="S1540" s="155" t="s">
        <v>7406</v>
      </c>
      <c r="T1540" s="170">
        <v>0</v>
      </c>
      <c r="U1540" s="155" t="s">
        <v>8434</v>
      </c>
      <c r="V1540" s="155" t="s">
        <v>8439</v>
      </c>
      <c r="W1540" t="s">
        <v>6299</v>
      </c>
      <c r="X1540" s="198" t="s">
        <v>80</v>
      </c>
    </row>
    <row r="1541" spans="1:24" x14ac:dyDescent="0.35">
      <c r="A1541" s="189" t="s">
        <v>9109</v>
      </c>
      <c r="B1541" s="189" t="s">
        <v>4488</v>
      </c>
      <c r="C1541" s="185"/>
      <c r="D1541" s="9">
        <v>1176</v>
      </c>
      <c r="E1541" s="12" t="s">
        <v>8529</v>
      </c>
      <c r="F1541" s="12" t="s">
        <v>44</v>
      </c>
      <c r="G1541" s="12" t="s">
        <v>80</v>
      </c>
      <c r="H1541" s="12" t="s">
        <v>88</v>
      </c>
      <c r="I1541" s="12" t="s">
        <v>8553</v>
      </c>
      <c r="J1541" t="s">
        <v>4505</v>
      </c>
      <c r="K1541" s="155" t="s">
        <v>7238</v>
      </c>
      <c r="N1541" s="155" t="s">
        <v>5857</v>
      </c>
      <c r="O1541" s="155" t="s">
        <v>5858</v>
      </c>
      <c r="Q1541" s="177" t="s">
        <v>7427</v>
      </c>
      <c r="R1541" s="177"/>
      <c r="S1541" s="155" t="s">
        <v>7406</v>
      </c>
      <c r="T1541" s="170">
        <v>0</v>
      </c>
      <c r="U1541" s="155" t="s">
        <v>8434</v>
      </c>
      <c r="V1541" s="155" t="s">
        <v>8439</v>
      </c>
      <c r="W1541" t="s">
        <v>6299</v>
      </c>
      <c r="X1541" s="198" t="s">
        <v>80</v>
      </c>
    </row>
    <row r="1542" spans="1:24" x14ac:dyDescent="0.35">
      <c r="A1542" s="189" t="s">
        <v>9109</v>
      </c>
      <c r="B1542" s="189" t="s">
        <v>4488</v>
      </c>
      <c r="C1542" s="185"/>
      <c r="D1542" s="9">
        <v>1177</v>
      </c>
      <c r="E1542" s="12" t="s">
        <v>8529</v>
      </c>
      <c r="F1542" s="12" t="s">
        <v>44</v>
      </c>
      <c r="G1542" s="12" t="s">
        <v>80</v>
      </c>
      <c r="H1542" s="12" t="s">
        <v>88</v>
      </c>
      <c r="I1542" s="12" t="s">
        <v>8553</v>
      </c>
      <c r="J1542" t="s">
        <v>4506</v>
      </c>
      <c r="K1542" s="155" t="s">
        <v>7230</v>
      </c>
      <c r="N1542" s="155" t="s">
        <v>5859</v>
      </c>
      <c r="O1542" s="155" t="s">
        <v>5860</v>
      </c>
      <c r="Q1542" s="177" t="s">
        <v>7427</v>
      </c>
      <c r="R1542" s="177"/>
      <c r="S1542" s="155" t="s">
        <v>7406</v>
      </c>
      <c r="T1542" s="170">
        <v>0</v>
      </c>
      <c r="U1542" s="155" t="s">
        <v>8434</v>
      </c>
      <c r="V1542" s="155" t="s">
        <v>8439</v>
      </c>
      <c r="W1542" t="s">
        <v>6299</v>
      </c>
      <c r="X1542" s="198" t="s">
        <v>80</v>
      </c>
    </row>
    <row r="1543" spans="1:24" x14ac:dyDescent="0.35">
      <c r="A1543" s="189" t="s">
        <v>9109</v>
      </c>
      <c r="B1543" s="189" t="s">
        <v>4488</v>
      </c>
      <c r="C1543" s="185"/>
      <c r="D1543" s="9">
        <v>1178</v>
      </c>
      <c r="E1543" s="12" t="s">
        <v>8529</v>
      </c>
      <c r="F1543" s="12" t="s">
        <v>44</v>
      </c>
      <c r="G1543" s="12" t="s">
        <v>80</v>
      </c>
      <c r="H1543" s="12" t="s">
        <v>88</v>
      </c>
      <c r="I1543" s="12" t="s">
        <v>8553</v>
      </c>
      <c r="J1543" t="s">
        <v>4507</v>
      </c>
      <c r="K1543" s="155" t="s">
        <v>7234</v>
      </c>
      <c r="N1543" s="155" t="s">
        <v>5861</v>
      </c>
      <c r="O1543" s="155" t="s">
        <v>5862</v>
      </c>
      <c r="Q1543" s="177" t="s">
        <v>7427</v>
      </c>
      <c r="R1543" s="177"/>
      <c r="S1543" s="155" t="s">
        <v>7406</v>
      </c>
      <c r="T1543" s="170">
        <v>0</v>
      </c>
      <c r="U1543" s="155" t="s">
        <v>8434</v>
      </c>
      <c r="V1543" s="155" t="s">
        <v>8439</v>
      </c>
      <c r="W1543" t="s">
        <v>6299</v>
      </c>
      <c r="X1543" s="198" t="s">
        <v>80</v>
      </c>
    </row>
    <row r="1544" spans="1:24" x14ac:dyDescent="0.35">
      <c r="A1544" s="189" t="s">
        <v>9109</v>
      </c>
      <c r="B1544" s="189" t="s">
        <v>4488</v>
      </c>
      <c r="C1544" s="185"/>
      <c r="D1544" s="9">
        <v>1179</v>
      </c>
      <c r="E1544" s="12" t="s">
        <v>8529</v>
      </c>
      <c r="F1544" s="12" t="s">
        <v>44</v>
      </c>
      <c r="G1544" s="12" t="s">
        <v>80</v>
      </c>
      <c r="H1544" s="12" t="s">
        <v>88</v>
      </c>
      <c r="I1544" s="12" t="s">
        <v>8553</v>
      </c>
      <c r="J1544" t="s">
        <v>4508</v>
      </c>
      <c r="K1544" s="155" t="s">
        <v>7253</v>
      </c>
      <c r="N1544" s="155" t="s">
        <v>5863</v>
      </c>
      <c r="O1544" s="155" t="s">
        <v>5864</v>
      </c>
      <c r="Q1544" s="177" t="s">
        <v>7427</v>
      </c>
      <c r="R1544" s="177"/>
      <c r="S1544" t="s">
        <v>7406</v>
      </c>
      <c r="T1544" s="9">
        <v>0</v>
      </c>
      <c r="U1544" t="s">
        <v>8434</v>
      </c>
      <c r="V1544" t="s">
        <v>8439</v>
      </c>
      <c r="W1544" t="s">
        <v>100</v>
      </c>
      <c r="X1544" s="198" t="s">
        <v>80</v>
      </c>
    </row>
    <row r="1545" spans="1:24" x14ac:dyDescent="0.35">
      <c r="A1545" s="189" t="s">
        <v>9109</v>
      </c>
      <c r="B1545" s="189" t="s">
        <v>4488</v>
      </c>
      <c r="C1545" s="185"/>
      <c r="D1545" s="9">
        <v>1180</v>
      </c>
      <c r="E1545" s="12" t="s">
        <v>8529</v>
      </c>
      <c r="F1545" s="12" t="s">
        <v>44</v>
      </c>
      <c r="G1545" s="12" t="s">
        <v>80</v>
      </c>
      <c r="H1545" s="12" t="s">
        <v>88</v>
      </c>
      <c r="I1545" s="12" t="s">
        <v>8553</v>
      </c>
      <c r="J1545" t="s">
        <v>4509</v>
      </c>
      <c r="K1545" s="155" t="s">
        <v>7241</v>
      </c>
      <c r="N1545" s="155" t="s">
        <v>5865</v>
      </c>
      <c r="O1545" s="155" t="s">
        <v>5866</v>
      </c>
      <c r="Q1545" s="177" t="s">
        <v>7427</v>
      </c>
      <c r="R1545" s="177"/>
      <c r="S1545" t="s">
        <v>7407</v>
      </c>
      <c r="T1545" s="9">
        <v>0</v>
      </c>
      <c r="U1545" t="s">
        <v>8434</v>
      </c>
      <c r="V1545" t="s">
        <v>8439</v>
      </c>
      <c r="W1545" t="s">
        <v>100</v>
      </c>
      <c r="X1545" s="198" t="s">
        <v>80</v>
      </c>
    </row>
    <row r="1546" spans="1:24" x14ac:dyDescent="0.35">
      <c r="A1546" s="189" t="s">
        <v>9109</v>
      </c>
      <c r="B1546" s="189" t="s">
        <v>4488</v>
      </c>
      <c r="C1546" s="185"/>
      <c r="D1546" s="9">
        <v>1181</v>
      </c>
      <c r="E1546" s="12" t="s">
        <v>8529</v>
      </c>
      <c r="F1546" s="12" t="s">
        <v>44</v>
      </c>
      <c r="G1546" s="12" t="s">
        <v>80</v>
      </c>
      <c r="H1546" s="12" t="s">
        <v>88</v>
      </c>
      <c r="I1546" s="12" t="s">
        <v>8553</v>
      </c>
      <c r="J1546" t="s">
        <v>4510</v>
      </c>
      <c r="K1546" s="155" t="s">
        <v>7247</v>
      </c>
      <c r="N1546" s="155" t="s">
        <v>5867</v>
      </c>
      <c r="O1546" s="155" t="s">
        <v>5868</v>
      </c>
      <c r="Q1546" s="177" t="s">
        <v>7427</v>
      </c>
      <c r="R1546" s="177"/>
      <c r="S1546" t="s">
        <v>7406</v>
      </c>
      <c r="T1546" s="9">
        <v>0</v>
      </c>
      <c r="U1546" t="s">
        <v>8434</v>
      </c>
      <c r="V1546" t="s">
        <v>8439</v>
      </c>
      <c r="W1546" t="s">
        <v>100</v>
      </c>
      <c r="X1546" s="198" t="s">
        <v>80</v>
      </c>
    </row>
    <row r="1547" spans="1:24" x14ac:dyDescent="0.35">
      <c r="A1547" s="189" t="s">
        <v>9109</v>
      </c>
      <c r="B1547" s="189" t="s">
        <v>4488</v>
      </c>
      <c r="C1547" s="185"/>
      <c r="D1547" s="9">
        <v>1182</v>
      </c>
      <c r="E1547" s="12" t="s">
        <v>8529</v>
      </c>
      <c r="F1547" s="12" t="s">
        <v>44</v>
      </c>
      <c r="G1547" s="12" t="s">
        <v>80</v>
      </c>
      <c r="H1547" s="12" t="s">
        <v>88</v>
      </c>
      <c r="I1547" s="12" t="s">
        <v>8553</v>
      </c>
      <c r="J1547" t="s">
        <v>4511</v>
      </c>
      <c r="K1547" s="155" t="s">
        <v>7248</v>
      </c>
      <c r="N1547" s="155" t="s">
        <v>5869</v>
      </c>
      <c r="O1547" s="155" t="s">
        <v>5870</v>
      </c>
      <c r="Q1547" s="177" t="s">
        <v>7427</v>
      </c>
      <c r="R1547" s="177"/>
      <c r="S1547" t="s">
        <v>7406</v>
      </c>
      <c r="T1547" s="9">
        <v>0</v>
      </c>
      <c r="U1547" t="s">
        <v>8434</v>
      </c>
      <c r="V1547" t="s">
        <v>8439</v>
      </c>
      <c r="W1547" t="s">
        <v>100</v>
      </c>
      <c r="X1547" s="198" t="s">
        <v>80</v>
      </c>
    </row>
    <row r="1548" spans="1:24" x14ac:dyDescent="0.35">
      <c r="A1548" s="189" t="s">
        <v>9109</v>
      </c>
      <c r="B1548" s="189" t="s">
        <v>4488</v>
      </c>
      <c r="C1548" s="185"/>
      <c r="D1548" s="9">
        <v>1183</v>
      </c>
      <c r="E1548" s="12" t="s">
        <v>8529</v>
      </c>
      <c r="F1548" s="12" t="s">
        <v>44</v>
      </c>
      <c r="G1548" s="12" t="s">
        <v>80</v>
      </c>
      <c r="H1548" s="12" t="s">
        <v>88</v>
      </c>
      <c r="I1548" s="12" t="s">
        <v>8553</v>
      </c>
      <c r="J1548" t="s">
        <v>4512</v>
      </c>
      <c r="K1548" s="155" t="s">
        <v>7249</v>
      </c>
      <c r="N1548" s="155" t="s">
        <v>5871</v>
      </c>
      <c r="O1548" s="155" t="s">
        <v>5872</v>
      </c>
      <c r="Q1548" s="177" t="s">
        <v>7427</v>
      </c>
      <c r="R1548" s="177"/>
      <c r="S1548" t="s">
        <v>7406</v>
      </c>
      <c r="T1548" s="9">
        <v>0</v>
      </c>
      <c r="U1548" t="s">
        <v>8434</v>
      </c>
      <c r="V1548" t="s">
        <v>8439</v>
      </c>
      <c r="W1548" t="s">
        <v>100</v>
      </c>
      <c r="X1548" s="198" t="s">
        <v>80</v>
      </c>
    </row>
    <row r="1549" spans="1:24" x14ac:dyDescent="0.35">
      <c r="A1549" s="189" t="s">
        <v>9109</v>
      </c>
      <c r="B1549" s="189" t="s">
        <v>4488</v>
      </c>
      <c r="C1549" s="185"/>
      <c r="D1549" s="9">
        <v>1184</v>
      </c>
      <c r="E1549" s="12" t="s">
        <v>8529</v>
      </c>
      <c r="F1549" s="12" t="s">
        <v>44</v>
      </c>
      <c r="G1549" s="12" t="s">
        <v>80</v>
      </c>
      <c r="H1549" s="12" t="s">
        <v>88</v>
      </c>
      <c r="I1549" s="12" t="s">
        <v>8553</v>
      </c>
      <c r="J1549" t="s">
        <v>4513</v>
      </c>
      <c r="K1549" s="155" t="s">
        <v>7250</v>
      </c>
      <c r="N1549" s="155" t="s">
        <v>5873</v>
      </c>
      <c r="O1549" s="155" t="s">
        <v>5874</v>
      </c>
      <c r="Q1549" s="177" t="s">
        <v>7427</v>
      </c>
      <c r="R1549" s="177"/>
      <c r="S1549" t="s">
        <v>7406</v>
      </c>
      <c r="T1549" s="9">
        <v>0</v>
      </c>
      <c r="U1549" t="s">
        <v>8434</v>
      </c>
      <c r="V1549" t="s">
        <v>8439</v>
      </c>
      <c r="W1549" t="s">
        <v>100</v>
      </c>
      <c r="X1549" s="198" t="s">
        <v>80</v>
      </c>
    </row>
    <row r="1550" spans="1:24" x14ac:dyDescent="0.35">
      <c r="A1550" s="189" t="s">
        <v>9109</v>
      </c>
      <c r="B1550" s="189" t="s">
        <v>4488</v>
      </c>
      <c r="C1550" s="185"/>
      <c r="D1550" s="9">
        <v>1185</v>
      </c>
      <c r="E1550" s="12" t="s">
        <v>8529</v>
      </c>
      <c r="F1550" s="12" t="s">
        <v>44</v>
      </c>
      <c r="G1550" s="12" t="s">
        <v>80</v>
      </c>
      <c r="H1550" s="12" t="s">
        <v>88</v>
      </c>
      <c r="I1550" s="12" t="s">
        <v>8553</v>
      </c>
      <c r="J1550" t="s">
        <v>4514</v>
      </c>
      <c r="K1550" s="155" t="s">
        <v>7252</v>
      </c>
      <c r="N1550" s="155" t="s">
        <v>5875</v>
      </c>
      <c r="O1550" s="155" t="s">
        <v>5876</v>
      </c>
      <c r="Q1550" s="177" t="s">
        <v>7427</v>
      </c>
      <c r="R1550" s="177"/>
      <c r="S1550" t="s">
        <v>7406</v>
      </c>
      <c r="T1550" s="9">
        <v>0</v>
      </c>
      <c r="U1550" t="s">
        <v>8434</v>
      </c>
      <c r="V1550" t="s">
        <v>8439</v>
      </c>
      <c r="W1550" t="s">
        <v>100</v>
      </c>
      <c r="X1550" s="198" t="s">
        <v>80</v>
      </c>
    </row>
    <row r="1551" spans="1:24" x14ac:dyDescent="0.35">
      <c r="A1551" s="189" t="s">
        <v>9109</v>
      </c>
      <c r="B1551" s="189" t="s">
        <v>4488</v>
      </c>
      <c r="C1551" s="185"/>
      <c r="D1551" s="9">
        <v>1186</v>
      </c>
      <c r="E1551" s="12" t="s">
        <v>8529</v>
      </c>
      <c r="F1551" s="12" t="s">
        <v>44</v>
      </c>
      <c r="G1551" s="12" t="s">
        <v>80</v>
      </c>
      <c r="H1551" s="12" t="s">
        <v>88</v>
      </c>
      <c r="I1551" s="12" t="s">
        <v>8553</v>
      </c>
      <c r="J1551" t="s">
        <v>4515</v>
      </c>
      <c r="K1551" s="155" t="s">
        <v>7251</v>
      </c>
      <c r="N1551" s="155" t="s">
        <v>5877</v>
      </c>
      <c r="O1551" s="155" t="s">
        <v>5878</v>
      </c>
      <c r="Q1551" s="177" t="s">
        <v>7427</v>
      </c>
      <c r="R1551" s="177"/>
      <c r="S1551" t="s">
        <v>7406</v>
      </c>
      <c r="T1551" s="9">
        <v>0</v>
      </c>
      <c r="U1551" t="s">
        <v>8434</v>
      </c>
      <c r="V1551" t="s">
        <v>8439</v>
      </c>
      <c r="W1551" t="s">
        <v>100</v>
      </c>
      <c r="X1551" s="198" t="s">
        <v>80</v>
      </c>
    </row>
    <row r="1552" spans="1:24" x14ac:dyDescent="0.35">
      <c r="A1552" s="189" t="s">
        <v>9109</v>
      </c>
      <c r="B1552" s="189" t="s">
        <v>4488</v>
      </c>
      <c r="C1552" s="185"/>
      <c r="D1552" s="9">
        <v>1187</v>
      </c>
      <c r="E1552" s="12" t="s">
        <v>8529</v>
      </c>
      <c r="F1552" s="12" t="s">
        <v>44</v>
      </c>
      <c r="G1552" s="12" t="s">
        <v>80</v>
      </c>
      <c r="H1552" s="12" t="s">
        <v>88</v>
      </c>
      <c r="I1552" s="12" t="s">
        <v>8553</v>
      </c>
      <c r="J1552" t="s">
        <v>4516</v>
      </c>
      <c r="K1552" s="155" t="s">
        <v>7254</v>
      </c>
      <c r="N1552" s="155" t="s">
        <v>5879</v>
      </c>
      <c r="O1552" s="155" t="s">
        <v>5880</v>
      </c>
      <c r="Q1552" s="177" t="s">
        <v>7427</v>
      </c>
      <c r="R1552" s="177"/>
      <c r="S1552" t="s">
        <v>7406</v>
      </c>
      <c r="T1552" s="9">
        <v>0</v>
      </c>
      <c r="U1552" t="s">
        <v>8434</v>
      </c>
      <c r="V1552" t="s">
        <v>8439</v>
      </c>
      <c r="W1552" t="s">
        <v>100</v>
      </c>
      <c r="X1552" s="198" t="s">
        <v>80</v>
      </c>
    </row>
    <row r="1553" spans="1:24" x14ac:dyDescent="0.35">
      <c r="A1553" s="189" t="s">
        <v>9109</v>
      </c>
      <c r="B1553" s="189" t="s">
        <v>4488</v>
      </c>
      <c r="C1553" s="185"/>
      <c r="D1553" s="9">
        <v>1188</v>
      </c>
      <c r="E1553" s="12" t="s">
        <v>8529</v>
      </c>
      <c r="F1553" s="12" t="s">
        <v>44</v>
      </c>
      <c r="G1553" s="12" t="s">
        <v>80</v>
      </c>
      <c r="H1553" s="12" t="s">
        <v>88</v>
      </c>
      <c r="I1553" s="12" t="s">
        <v>8553</v>
      </c>
      <c r="J1553" t="s">
        <v>4517</v>
      </c>
      <c r="K1553" s="155" t="s">
        <v>7255</v>
      </c>
      <c r="N1553" s="155" t="s">
        <v>5881</v>
      </c>
      <c r="O1553" s="155" t="s">
        <v>5882</v>
      </c>
      <c r="Q1553" s="177" t="s">
        <v>7427</v>
      </c>
      <c r="R1553" s="177"/>
      <c r="S1553" t="s">
        <v>7406</v>
      </c>
      <c r="T1553" s="9">
        <v>0</v>
      </c>
      <c r="U1553" t="s">
        <v>8434</v>
      </c>
      <c r="V1553" t="s">
        <v>8439</v>
      </c>
      <c r="W1553" t="s">
        <v>100</v>
      </c>
      <c r="X1553" s="198" t="s">
        <v>80</v>
      </c>
    </row>
    <row r="1554" spans="1:24" x14ac:dyDescent="0.35">
      <c r="A1554" s="189" t="s">
        <v>9109</v>
      </c>
      <c r="B1554" s="189" t="s">
        <v>4488</v>
      </c>
      <c r="C1554" s="185"/>
      <c r="D1554" s="9">
        <v>1189</v>
      </c>
      <c r="E1554" s="12" t="s">
        <v>8529</v>
      </c>
      <c r="F1554" s="12" t="s">
        <v>44</v>
      </c>
      <c r="G1554" s="12" t="s">
        <v>80</v>
      </c>
      <c r="H1554" s="12" t="s">
        <v>88</v>
      </c>
      <c r="I1554" s="12" t="s">
        <v>8553</v>
      </c>
      <c r="J1554" t="s">
        <v>4518</v>
      </c>
      <c r="K1554" s="155" t="s">
        <v>7256</v>
      </c>
      <c r="N1554" s="155" t="s">
        <v>5883</v>
      </c>
      <c r="O1554" s="155" t="s">
        <v>5884</v>
      </c>
      <c r="Q1554" s="177" t="s">
        <v>7427</v>
      </c>
      <c r="R1554" s="177"/>
      <c r="S1554" t="s">
        <v>7406</v>
      </c>
      <c r="T1554" s="9">
        <v>0</v>
      </c>
      <c r="U1554" t="s">
        <v>8434</v>
      </c>
      <c r="V1554" t="s">
        <v>8439</v>
      </c>
      <c r="W1554" t="s">
        <v>100</v>
      </c>
      <c r="X1554" s="198" t="s">
        <v>80</v>
      </c>
    </row>
    <row r="1555" spans="1:24" x14ac:dyDescent="0.35">
      <c r="A1555" s="189" t="s">
        <v>9109</v>
      </c>
      <c r="B1555" s="189" t="s">
        <v>4488</v>
      </c>
      <c r="C1555" s="185"/>
      <c r="D1555" s="9">
        <v>1190</v>
      </c>
      <c r="E1555" s="12" t="s">
        <v>8529</v>
      </c>
      <c r="F1555" s="12" t="s">
        <v>44</v>
      </c>
      <c r="G1555" s="12" t="s">
        <v>80</v>
      </c>
      <c r="H1555" s="12" t="s">
        <v>88</v>
      </c>
      <c r="I1555" s="12" t="s">
        <v>8553</v>
      </c>
      <c r="J1555" t="s">
        <v>4519</v>
      </c>
      <c r="K1555" s="155" t="s">
        <v>7257</v>
      </c>
      <c r="N1555" s="155" t="s">
        <v>5885</v>
      </c>
      <c r="O1555" s="155" t="s">
        <v>5886</v>
      </c>
      <c r="Q1555" s="177" t="s">
        <v>7427</v>
      </c>
      <c r="R1555" s="177"/>
      <c r="S1555" t="s">
        <v>7406</v>
      </c>
      <c r="T1555" s="9">
        <v>0</v>
      </c>
      <c r="U1555" t="s">
        <v>8434</v>
      </c>
      <c r="V1555" t="s">
        <v>8439</v>
      </c>
      <c r="W1555" t="s">
        <v>100</v>
      </c>
      <c r="X1555" s="198" t="s">
        <v>80</v>
      </c>
    </row>
    <row r="1556" spans="1:24" s="147" customFormat="1" x14ac:dyDescent="0.35">
      <c r="A1556" s="147" t="s">
        <v>78</v>
      </c>
      <c r="B1556" s="147" t="s">
        <v>78</v>
      </c>
      <c r="C1556" s="185">
        <v>0</v>
      </c>
      <c r="D1556" s="185">
        <v>0</v>
      </c>
      <c r="E1556" s="161"/>
      <c r="F1556" s="161"/>
      <c r="G1556" s="161"/>
      <c r="H1556" s="161"/>
      <c r="I1556" s="161"/>
      <c r="J1556" s="163" t="s">
        <v>9058</v>
      </c>
      <c r="K1556" s="177" t="s">
        <v>2312</v>
      </c>
      <c r="L1556" s="162" t="s">
        <v>2120</v>
      </c>
      <c r="M1556" s="163" t="s">
        <v>7625</v>
      </c>
      <c r="N1556" s="163" t="s">
        <v>9056</v>
      </c>
      <c r="O1556" s="163" t="s">
        <v>9057</v>
      </c>
      <c r="P1556" s="163"/>
      <c r="Q1556" s="177" t="s">
        <v>7427</v>
      </c>
      <c r="R1556" s="177"/>
      <c r="S1556" s="163" t="s">
        <v>7407</v>
      </c>
      <c r="T1556" s="178" t="s">
        <v>8433</v>
      </c>
      <c r="U1556" s="177" t="s">
        <v>8435</v>
      </c>
      <c r="V1556" s="177" t="s">
        <v>8438</v>
      </c>
      <c r="W1556" s="147" t="s">
        <v>100</v>
      </c>
      <c r="X1556" s="206" t="s">
        <v>74</v>
      </c>
    </row>
    <row r="1557" spans="1:24" x14ac:dyDescent="0.35">
      <c r="A1557" t="s">
        <v>78</v>
      </c>
      <c r="B1557" t="s">
        <v>78</v>
      </c>
      <c r="C1557" s="9">
        <v>1</v>
      </c>
      <c r="D1557" s="9">
        <v>693</v>
      </c>
      <c r="E1557" s="171" t="s">
        <v>8508</v>
      </c>
      <c r="F1557" s="171" t="s">
        <v>74</v>
      </c>
      <c r="G1557" s="171" t="s">
        <v>75</v>
      </c>
      <c r="H1557" s="171" t="s">
        <v>78</v>
      </c>
      <c r="I1557" s="171"/>
      <c r="J1557" s="153" t="s">
        <v>236</v>
      </c>
      <c r="K1557" s="153" t="s">
        <v>9061</v>
      </c>
      <c r="L1557" s="155" t="s">
        <v>8360</v>
      </c>
      <c r="M1557" s="153" t="s">
        <v>7629</v>
      </c>
      <c r="N1557" s="153" t="s">
        <v>550</v>
      </c>
      <c r="O1557" s="153" t="s">
        <v>573</v>
      </c>
      <c r="P1557" s="153" t="s">
        <v>2423</v>
      </c>
      <c r="Q1557" s="20" t="s">
        <v>7427</v>
      </c>
      <c r="R1557" s="20"/>
      <c r="S1557" s="153" t="s">
        <v>91</v>
      </c>
      <c r="T1557" s="154" t="s">
        <v>8433</v>
      </c>
      <c r="U1557" s="20" t="s">
        <v>8435</v>
      </c>
      <c r="V1557" s="20" t="s">
        <v>8438</v>
      </c>
      <c r="W1557" t="s">
        <v>92</v>
      </c>
      <c r="X1557" s="198" t="s">
        <v>74</v>
      </c>
    </row>
    <row r="1558" spans="1:24" x14ac:dyDescent="0.35">
      <c r="A1558" t="s">
        <v>78</v>
      </c>
      <c r="B1558" t="s">
        <v>78</v>
      </c>
      <c r="C1558" s="9">
        <v>2</v>
      </c>
      <c r="D1558" s="9">
        <v>694</v>
      </c>
      <c r="E1558" s="171" t="s">
        <v>8508</v>
      </c>
      <c r="F1558" s="171" t="s">
        <v>74</v>
      </c>
      <c r="G1558" s="171" t="s">
        <v>75</v>
      </c>
      <c r="H1558" s="171" t="s">
        <v>78</v>
      </c>
      <c r="I1558" s="171"/>
      <c r="J1558" s="153" t="s">
        <v>251</v>
      </c>
      <c r="K1558" s="153" t="s">
        <v>2053</v>
      </c>
      <c r="L1558" s="155" t="s">
        <v>8361</v>
      </c>
      <c r="M1558" s="153" t="s">
        <v>7512</v>
      </c>
      <c r="N1558" s="153" t="s">
        <v>574</v>
      </c>
      <c r="O1558" s="153" t="s">
        <v>575</v>
      </c>
      <c r="P1558" s="153" t="s">
        <v>2424</v>
      </c>
      <c r="Q1558" s="20" t="s">
        <v>7427</v>
      </c>
      <c r="R1558" s="20"/>
      <c r="S1558" s="153" t="s">
        <v>153</v>
      </c>
      <c r="T1558" s="154" t="s">
        <v>8433</v>
      </c>
      <c r="U1558" s="20" t="s">
        <v>8434</v>
      </c>
      <c r="V1558" s="20" t="s">
        <v>8438</v>
      </c>
      <c r="W1558" t="s">
        <v>153</v>
      </c>
      <c r="X1558" s="198" t="s">
        <v>74</v>
      </c>
    </row>
    <row r="1559" spans="1:24" x14ac:dyDescent="0.35">
      <c r="A1559" t="s">
        <v>78</v>
      </c>
      <c r="B1559" t="s">
        <v>78</v>
      </c>
      <c r="C1559" s="9">
        <v>-99</v>
      </c>
      <c r="D1559" s="9">
        <v>695</v>
      </c>
      <c r="E1559" s="171" t="s">
        <v>8508</v>
      </c>
      <c r="F1559" s="171" t="s">
        <v>74</v>
      </c>
      <c r="G1559" s="171" t="s">
        <v>75</v>
      </c>
      <c r="H1559" s="171" t="s">
        <v>78</v>
      </c>
      <c r="I1559" s="171"/>
      <c r="J1559" t="s">
        <v>2981</v>
      </c>
      <c r="K1559" s="171" t="s">
        <v>9062</v>
      </c>
      <c r="N1559" t="s">
        <v>6752</v>
      </c>
      <c r="O1559" t="s">
        <v>6753</v>
      </c>
      <c r="Q1559" s="20" t="s">
        <v>7427</v>
      </c>
      <c r="R1559" s="20"/>
      <c r="S1559" s="155" t="s">
        <v>7408</v>
      </c>
      <c r="T1559" s="170">
        <v>0</v>
      </c>
      <c r="U1559" s="155" t="s">
        <v>8434</v>
      </c>
      <c r="V1559" s="155"/>
      <c r="W1559" t="s">
        <v>3936</v>
      </c>
      <c r="X1559" s="198" t="s">
        <v>74</v>
      </c>
    </row>
    <row r="1560" spans="1:24" x14ac:dyDescent="0.35">
      <c r="A1560" t="s">
        <v>78</v>
      </c>
      <c r="B1560" t="s">
        <v>78</v>
      </c>
      <c r="C1560" s="9">
        <v>-99</v>
      </c>
      <c r="D1560" s="9">
        <v>696</v>
      </c>
      <c r="E1560" s="171" t="s">
        <v>8508</v>
      </c>
      <c r="F1560" s="171" t="s">
        <v>74</v>
      </c>
      <c r="G1560" s="171" t="s">
        <v>75</v>
      </c>
      <c r="H1560" s="171" t="s">
        <v>78</v>
      </c>
      <c r="I1560" s="171"/>
      <c r="J1560" t="s">
        <v>6754</v>
      </c>
      <c r="K1560" s="155" t="s">
        <v>7258</v>
      </c>
      <c r="N1560" t="s">
        <v>6755</v>
      </c>
      <c r="O1560" t="s">
        <v>6756</v>
      </c>
      <c r="Q1560" s="20" t="s">
        <v>7427</v>
      </c>
      <c r="R1560" s="20"/>
      <c r="S1560" s="155" t="s">
        <v>7407</v>
      </c>
      <c r="T1560" s="170"/>
      <c r="U1560" s="155"/>
      <c r="V1560" s="155"/>
      <c r="W1560" t="s">
        <v>2986</v>
      </c>
      <c r="X1560" s="198" t="s">
        <v>74</v>
      </c>
    </row>
    <row r="1561" spans="1:24" x14ac:dyDescent="0.35">
      <c r="A1561" t="s">
        <v>78</v>
      </c>
      <c r="B1561" t="s">
        <v>78</v>
      </c>
      <c r="C1561" s="9">
        <v>3</v>
      </c>
      <c r="D1561" s="9">
        <v>697</v>
      </c>
      <c r="E1561" s="171" t="s">
        <v>8508</v>
      </c>
      <c r="F1561" s="171" t="s">
        <v>74</v>
      </c>
      <c r="G1561" s="171" t="s">
        <v>75</v>
      </c>
      <c r="H1561" s="171" t="s">
        <v>78</v>
      </c>
      <c r="I1561" s="171"/>
      <c r="J1561" s="153" t="s">
        <v>252</v>
      </c>
      <c r="K1561" s="153" t="s">
        <v>2063</v>
      </c>
      <c r="L1561" s="155" t="s">
        <v>2425</v>
      </c>
      <c r="M1561" s="153" t="s">
        <v>2242</v>
      </c>
      <c r="N1561" s="153" t="s">
        <v>576</v>
      </c>
      <c r="O1561" s="153" t="s">
        <v>577</v>
      </c>
      <c r="P1561" s="153" t="s">
        <v>2425</v>
      </c>
      <c r="Q1561" s="20" t="s">
        <v>7427</v>
      </c>
      <c r="R1561" s="20"/>
      <c r="S1561" s="155" t="s">
        <v>7406</v>
      </c>
      <c r="T1561" s="170">
        <v>2</v>
      </c>
      <c r="U1561" s="155" t="s">
        <v>8434</v>
      </c>
      <c r="V1561" s="155" t="s">
        <v>8439</v>
      </c>
      <c r="W1561" t="s">
        <v>249</v>
      </c>
      <c r="X1561" s="198" t="s">
        <v>74</v>
      </c>
    </row>
    <row r="1562" spans="1:24" x14ac:dyDescent="0.35">
      <c r="A1562" t="s">
        <v>78</v>
      </c>
      <c r="B1562" t="s">
        <v>78</v>
      </c>
      <c r="C1562" s="9">
        <v>4</v>
      </c>
      <c r="D1562" s="9">
        <v>707</v>
      </c>
      <c r="E1562" s="171" t="s">
        <v>8508</v>
      </c>
      <c r="F1562" s="171" t="s">
        <v>74</v>
      </c>
      <c r="G1562" s="171" t="s">
        <v>75</v>
      </c>
      <c r="H1562" s="171" t="s">
        <v>78</v>
      </c>
      <c r="I1562" s="171"/>
      <c r="J1562" t="s">
        <v>4075</v>
      </c>
      <c r="K1562" s="155" t="s">
        <v>6459</v>
      </c>
      <c r="L1562" t="s">
        <v>8372</v>
      </c>
      <c r="M1562" t="s">
        <v>7901</v>
      </c>
      <c r="N1562" t="s">
        <v>4993</v>
      </c>
      <c r="O1562" t="s">
        <v>4994</v>
      </c>
      <c r="Q1562" s="20" t="s">
        <v>7427</v>
      </c>
      <c r="R1562" s="20"/>
      <c r="S1562" s="155" t="s">
        <v>7406</v>
      </c>
      <c r="T1562" s="170">
        <v>0</v>
      </c>
      <c r="U1562" s="155" t="s">
        <v>8434</v>
      </c>
      <c r="V1562" s="155" t="s">
        <v>8439</v>
      </c>
      <c r="W1562" t="s">
        <v>249</v>
      </c>
      <c r="X1562" s="198" t="s">
        <v>74</v>
      </c>
    </row>
    <row r="1563" spans="1:24" x14ac:dyDescent="0.35">
      <c r="A1563" t="s">
        <v>78</v>
      </c>
      <c r="B1563" t="s">
        <v>78</v>
      </c>
      <c r="C1563" s="9">
        <v>5</v>
      </c>
      <c r="D1563" s="9">
        <v>706</v>
      </c>
      <c r="E1563" s="171" t="s">
        <v>8508</v>
      </c>
      <c r="F1563" s="171" t="s">
        <v>74</v>
      </c>
      <c r="G1563" s="171" t="s">
        <v>75</v>
      </c>
      <c r="H1563" s="171" t="s">
        <v>78</v>
      </c>
      <c r="I1563" s="171"/>
      <c r="J1563" t="s">
        <v>4074</v>
      </c>
      <c r="K1563" s="155" t="s">
        <v>6461</v>
      </c>
      <c r="L1563" t="s">
        <v>8371</v>
      </c>
      <c r="M1563" t="s">
        <v>7900</v>
      </c>
      <c r="N1563" t="s">
        <v>4991</v>
      </c>
      <c r="O1563" t="s">
        <v>4992</v>
      </c>
      <c r="Q1563" s="20" t="s">
        <v>7427</v>
      </c>
      <c r="R1563" s="20"/>
      <c r="S1563" s="155" t="s">
        <v>7406</v>
      </c>
      <c r="T1563" s="170">
        <v>0</v>
      </c>
      <c r="U1563" s="155" t="s">
        <v>8434</v>
      </c>
      <c r="V1563" s="155" t="s">
        <v>8439</v>
      </c>
      <c r="W1563" t="s">
        <v>6298</v>
      </c>
      <c r="X1563" s="198" t="s">
        <v>74</v>
      </c>
    </row>
    <row r="1564" spans="1:24" x14ac:dyDescent="0.35">
      <c r="A1564" t="s">
        <v>78</v>
      </c>
      <c r="B1564" t="s">
        <v>78</v>
      </c>
      <c r="C1564" s="9">
        <v>6</v>
      </c>
      <c r="D1564" s="9">
        <v>705</v>
      </c>
      <c r="E1564" s="171" t="s">
        <v>8508</v>
      </c>
      <c r="F1564" s="171" t="s">
        <v>74</v>
      </c>
      <c r="G1564" s="171" t="s">
        <v>75</v>
      </c>
      <c r="H1564" s="171" t="s">
        <v>78</v>
      </c>
      <c r="I1564" s="171"/>
      <c r="J1564" t="s">
        <v>4073</v>
      </c>
      <c r="K1564" s="155" t="s">
        <v>4990</v>
      </c>
      <c r="L1564" t="s">
        <v>8366</v>
      </c>
      <c r="M1564" t="s">
        <v>7899</v>
      </c>
      <c r="N1564" t="s">
        <v>4989</v>
      </c>
      <c r="O1564" t="s">
        <v>4990</v>
      </c>
      <c r="Q1564" s="20" t="s">
        <v>7427</v>
      </c>
      <c r="R1564" s="20"/>
      <c r="S1564" t="s">
        <v>7406</v>
      </c>
      <c r="T1564" s="9">
        <v>0</v>
      </c>
      <c r="U1564" t="s">
        <v>8434</v>
      </c>
      <c r="V1564" t="s">
        <v>8439</v>
      </c>
      <c r="W1564" t="s">
        <v>100</v>
      </c>
      <c r="X1564" s="198" t="s">
        <v>74</v>
      </c>
    </row>
    <row r="1565" spans="1:24" x14ac:dyDescent="0.35">
      <c r="A1565" t="s">
        <v>78</v>
      </c>
      <c r="B1565" t="s">
        <v>78</v>
      </c>
      <c r="C1565" s="9">
        <v>7</v>
      </c>
      <c r="D1565" s="9">
        <v>713</v>
      </c>
      <c r="E1565" s="171" t="s">
        <v>8508</v>
      </c>
      <c r="F1565" s="171" t="s">
        <v>74</v>
      </c>
      <c r="G1565" s="171" t="s">
        <v>75</v>
      </c>
      <c r="H1565" s="171" t="s">
        <v>78</v>
      </c>
      <c r="I1565" s="171"/>
      <c r="J1565" t="s">
        <v>4081</v>
      </c>
      <c r="K1565" s="155" t="s">
        <v>6466</v>
      </c>
      <c r="L1565" t="s">
        <v>8389</v>
      </c>
      <c r="M1565" t="s">
        <v>7905</v>
      </c>
      <c r="N1565" t="s">
        <v>5005</v>
      </c>
      <c r="O1565" t="s">
        <v>5006</v>
      </c>
      <c r="Q1565" s="20" t="s">
        <v>7427</v>
      </c>
      <c r="R1565" s="20"/>
      <c r="S1565" t="s">
        <v>7406</v>
      </c>
      <c r="T1565" s="9">
        <v>0</v>
      </c>
      <c r="U1565" t="s">
        <v>8434</v>
      </c>
      <c r="V1565" t="s">
        <v>8439</v>
      </c>
      <c r="W1565" t="s">
        <v>2999</v>
      </c>
      <c r="X1565" s="198" t="s">
        <v>74</v>
      </c>
    </row>
    <row r="1566" spans="1:24" x14ac:dyDescent="0.35">
      <c r="A1566" t="s">
        <v>78</v>
      </c>
      <c r="B1566" t="s">
        <v>78</v>
      </c>
      <c r="C1566" s="9">
        <v>8</v>
      </c>
      <c r="D1566" s="9">
        <v>714</v>
      </c>
      <c r="E1566" s="171" t="s">
        <v>8508</v>
      </c>
      <c r="F1566" s="171" t="s">
        <v>74</v>
      </c>
      <c r="G1566" s="171" t="s">
        <v>75</v>
      </c>
      <c r="H1566" s="171" t="s">
        <v>78</v>
      </c>
      <c r="I1566" s="171"/>
      <c r="J1566" t="s">
        <v>4082</v>
      </c>
      <c r="K1566" s="155" t="s">
        <v>6467</v>
      </c>
      <c r="L1566" t="s">
        <v>8390</v>
      </c>
      <c r="M1566" t="s">
        <v>7906</v>
      </c>
      <c r="N1566" t="s">
        <v>5007</v>
      </c>
      <c r="O1566" t="s">
        <v>5008</v>
      </c>
      <c r="Q1566" s="20" t="s">
        <v>7427</v>
      </c>
      <c r="R1566" s="20"/>
      <c r="S1566" t="s">
        <v>7406</v>
      </c>
      <c r="T1566" s="9">
        <v>0</v>
      </c>
      <c r="U1566" t="s">
        <v>8434</v>
      </c>
      <c r="V1566" t="s">
        <v>8439</v>
      </c>
      <c r="W1566" t="s">
        <v>2999</v>
      </c>
      <c r="X1566" s="198" t="s">
        <v>74</v>
      </c>
    </row>
    <row r="1567" spans="1:24" x14ac:dyDescent="0.35">
      <c r="A1567" t="s">
        <v>78</v>
      </c>
      <c r="B1567" t="s">
        <v>78</v>
      </c>
      <c r="C1567" s="9">
        <v>9</v>
      </c>
      <c r="D1567" s="9">
        <v>715</v>
      </c>
      <c r="E1567" s="171" t="s">
        <v>8508</v>
      </c>
      <c r="F1567" s="171" t="s">
        <v>74</v>
      </c>
      <c r="G1567" s="171" t="s">
        <v>75</v>
      </c>
      <c r="H1567" s="171" t="s">
        <v>78</v>
      </c>
      <c r="I1567" s="171"/>
      <c r="J1567" t="s">
        <v>4083</v>
      </c>
      <c r="K1567" s="155" t="s">
        <v>6468</v>
      </c>
      <c r="L1567" t="s">
        <v>8391</v>
      </c>
      <c r="M1567" t="s">
        <v>7907</v>
      </c>
      <c r="N1567" t="s">
        <v>5009</v>
      </c>
      <c r="O1567" t="s">
        <v>5010</v>
      </c>
      <c r="Q1567" s="20" t="s">
        <v>7427</v>
      </c>
      <c r="R1567" s="20"/>
      <c r="S1567" t="s">
        <v>7406</v>
      </c>
      <c r="T1567" s="9">
        <v>0</v>
      </c>
      <c r="U1567" t="s">
        <v>8434</v>
      </c>
      <c r="V1567" t="s">
        <v>8439</v>
      </c>
      <c r="W1567" t="s">
        <v>2999</v>
      </c>
      <c r="X1567" s="198" t="s">
        <v>74</v>
      </c>
    </row>
    <row r="1568" spans="1:24" x14ac:dyDescent="0.35">
      <c r="A1568" t="s">
        <v>78</v>
      </c>
      <c r="B1568" t="s">
        <v>78</v>
      </c>
      <c r="C1568" s="9">
        <v>10</v>
      </c>
      <c r="D1568" s="9">
        <v>698</v>
      </c>
      <c r="E1568" s="171" t="s">
        <v>8508</v>
      </c>
      <c r="F1568" s="171" t="s">
        <v>74</v>
      </c>
      <c r="G1568" s="171" t="s">
        <v>75</v>
      </c>
      <c r="H1568" s="171" t="s">
        <v>78</v>
      </c>
      <c r="I1568" s="171"/>
      <c r="J1568" s="153" t="s">
        <v>253</v>
      </c>
      <c r="K1568" s="153" t="s">
        <v>6471</v>
      </c>
      <c r="L1568" s="155" t="s">
        <v>8362</v>
      </c>
      <c r="M1568" s="153" t="s">
        <v>2244</v>
      </c>
      <c r="N1568" s="153" t="s">
        <v>578</v>
      </c>
      <c r="O1568" s="153" t="s">
        <v>579</v>
      </c>
      <c r="P1568" s="153" t="s">
        <v>2426</v>
      </c>
      <c r="Q1568" s="20" t="s">
        <v>7427</v>
      </c>
      <c r="R1568" s="20"/>
      <c r="S1568" s="155" t="s">
        <v>7406</v>
      </c>
      <c r="T1568" s="170">
        <v>2</v>
      </c>
      <c r="U1568" s="155" t="s">
        <v>8434</v>
      </c>
      <c r="V1568" s="155" t="s">
        <v>8439</v>
      </c>
      <c r="W1568" t="s">
        <v>235</v>
      </c>
      <c r="X1568" s="198" t="s">
        <v>74</v>
      </c>
    </row>
    <row r="1569" spans="1:25" x14ac:dyDescent="0.35">
      <c r="A1569" t="s">
        <v>78</v>
      </c>
      <c r="B1569" t="s">
        <v>78</v>
      </c>
      <c r="C1569" s="9">
        <v>11</v>
      </c>
      <c r="D1569" s="9">
        <v>699</v>
      </c>
      <c r="E1569" s="171" t="s">
        <v>8508</v>
      </c>
      <c r="F1569" s="171" t="s">
        <v>74</v>
      </c>
      <c r="G1569" s="171" t="s">
        <v>75</v>
      </c>
      <c r="H1569" s="171" t="s">
        <v>78</v>
      </c>
      <c r="I1569" s="171"/>
      <c r="J1569" s="153" t="s">
        <v>254</v>
      </c>
      <c r="K1569" s="153" t="s">
        <v>6472</v>
      </c>
      <c r="L1569" s="155" t="s">
        <v>8363</v>
      </c>
      <c r="M1569" s="153" t="s">
        <v>2243</v>
      </c>
      <c r="N1569" s="153" t="s">
        <v>580</v>
      </c>
      <c r="O1569" s="153" t="s">
        <v>581</v>
      </c>
      <c r="P1569" s="153" t="s">
        <v>2427</v>
      </c>
      <c r="Q1569" s="20" t="s">
        <v>7427</v>
      </c>
      <c r="R1569" s="20"/>
      <c r="S1569" s="155" t="s">
        <v>7406</v>
      </c>
      <c r="T1569" s="170">
        <v>2</v>
      </c>
      <c r="U1569" s="155" t="s">
        <v>8434</v>
      </c>
      <c r="V1569" s="155" t="s">
        <v>8439</v>
      </c>
      <c r="W1569" t="s">
        <v>235</v>
      </c>
      <c r="X1569" s="198" t="s">
        <v>74</v>
      </c>
    </row>
    <row r="1570" spans="1:25" x14ac:dyDescent="0.35">
      <c r="A1570" t="s">
        <v>78</v>
      </c>
      <c r="B1570" t="s">
        <v>78</v>
      </c>
      <c r="C1570" s="9">
        <v>12</v>
      </c>
      <c r="D1570" s="9">
        <v>721</v>
      </c>
      <c r="E1570" s="171" t="s">
        <v>8508</v>
      </c>
      <c r="F1570" s="171" t="s">
        <v>74</v>
      </c>
      <c r="G1570" s="171" t="s">
        <v>75</v>
      </c>
      <c r="H1570" s="171" t="s">
        <v>78</v>
      </c>
      <c r="I1570" s="171"/>
      <c r="J1570" t="s">
        <v>4089</v>
      </c>
      <c r="K1570" s="153" t="s">
        <v>6476</v>
      </c>
      <c r="L1570" t="s">
        <v>8382</v>
      </c>
      <c r="M1570" t="s">
        <v>7913</v>
      </c>
      <c r="N1570" t="s">
        <v>5021</v>
      </c>
      <c r="O1570" t="s">
        <v>5022</v>
      </c>
      <c r="Q1570" s="20" t="s">
        <v>7427</v>
      </c>
      <c r="R1570" s="20"/>
      <c r="S1570" s="155" t="s">
        <v>7406</v>
      </c>
      <c r="T1570" s="170">
        <v>0</v>
      </c>
      <c r="U1570" s="155" t="s">
        <v>8434</v>
      </c>
      <c r="V1570" s="155" t="s">
        <v>8439</v>
      </c>
      <c r="W1570" t="s">
        <v>235</v>
      </c>
      <c r="X1570" s="198" t="s">
        <v>74</v>
      </c>
    </row>
    <row r="1571" spans="1:25" x14ac:dyDescent="0.35">
      <c r="A1571" t="s">
        <v>78</v>
      </c>
      <c r="B1571" t="s">
        <v>78</v>
      </c>
      <c r="C1571" s="9">
        <v>13</v>
      </c>
      <c r="D1571" s="9">
        <v>722</v>
      </c>
      <c r="E1571" s="171" t="s">
        <v>8508</v>
      </c>
      <c r="F1571" s="171" t="s">
        <v>74</v>
      </c>
      <c r="G1571" s="171" t="s">
        <v>75</v>
      </c>
      <c r="H1571" s="171" t="s">
        <v>78</v>
      </c>
      <c r="I1571" s="171"/>
      <c r="J1571" t="s">
        <v>4090</v>
      </c>
      <c r="K1571" s="153" t="s">
        <v>6478</v>
      </c>
      <c r="L1571" t="s">
        <v>8376</v>
      </c>
      <c r="M1571" t="s">
        <v>7915</v>
      </c>
      <c r="N1571" t="s">
        <v>5023</v>
      </c>
      <c r="O1571" t="s">
        <v>5024</v>
      </c>
      <c r="Q1571" s="20" t="s">
        <v>7427</v>
      </c>
      <c r="R1571" s="20"/>
      <c r="S1571" s="155" t="s">
        <v>7406</v>
      </c>
      <c r="T1571" s="170">
        <v>0</v>
      </c>
      <c r="U1571" s="155" t="s">
        <v>8434</v>
      </c>
      <c r="V1571" s="155" t="s">
        <v>8439</v>
      </c>
      <c r="W1571" t="s">
        <v>235</v>
      </c>
      <c r="X1571" s="198" t="s">
        <v>74</v>
      </c>
    </row>
    <row r="1572" spans="1:25" x14ac:dyDescent="0.35">
      <c r="A1572" t="s">
        <v>78</v>
      </c>
      <c r="B1572" t="s">
        <v>78</v>
      </c>
      <c r="C1572" s="9">
        <v>14</v>
      </c>
      <c r="D1572" s="9">
        <v>723</v>
      </c>
      <c r="E1572" s="171" t="s">
        <v>8508</v>
      </c>
      <c r="F1572" s="171" t="s">
        <v>74</v>
      </c>
      <c r="G1572" s="171" t="s">
        <v>75</v>
      </c>
      <c r="H1572" s="171" t="s">
        <v>78</v>
      </c>
      <c r="I1572" s="171"/>
      <c r="J1572" t="s">
        <v>4091</v>
      </c>
      <c r="K1572" s="153" t="s">
        <v>6477</v>
      </c>
      <c r="L1572" t="s">
        <v>8383</v>
      </c>
      <c r="M1572" t="s">
        <v>7914</v>
      </c>
      <c r="N1572" t="s">
        <v>5025</v>
      </c>
      <c r="O1572" t="s">
        <v>5026</v>
      </c>
      <c r="Q1572" s="20" t="s">
        <v>7427</v>
      </c>
      <c r="R1572" s="20"/>
      <c r="S1572" s="155" t="s">
        <v>7406</v>
      </c>
      <c r="T1572" s="170">
        <v>0</v>
      </c>
      <c r="U1572" s="155" t="s">
        <v>8434</v>
      </c>
      <c r="V1572" s="155" t="s">
        <v>8439</v>
      </c>
      <c r="W1572" t="s">
        <v>235</v>
      </c>
      <c r="X1572" s="198" t="s">
        <v>74</v>
      </c>
    </row>
    <row r="1573" spans="1:25" x14ac:dyDescent="0.35">
      <c r="A1573" t="s">
        <v>78</v>
      </c>
      <c r="B1573" t="s">
        <v>78</v>
      </c>
      <c r="C1573" s="9">
        <v>-99</v>
      </c>
      <c r="D1573" s="9">
        <v>724</v>
      </c>
      <c r="E1573" s="171" t="s">
        <v>8508</v>
      </c>
      <c r="F1573" s="171" t="s">
        <v>74</v>
      </c>
      <c r="G1573" s="171" t="s">
        <v>75</v>
      </c>
      <c r="H1573" s="171" t="s">
        <v>78</v>
      </c>
      <c r="I1573" s="171"/>
      <c r="J1573" t="s">
        <v>4092</v>
      </c>
      <c r="K1573" s="153" t="s">
        <v>6478</v>
      </c>
      <c r="L1573" t="s">
        <v>8376</v>
      </c>
      <c r="M1573" t="s">
        <v>7915</v>
      </c>
      <c r="N1573" t="s">
        <v>5027</v>
      </c>
      <c r="O1573" t="s">
        <v>5028</v>
      </c>
      <c r="Q1573" s="20" t="s">
        <v>7427</v>
      </c>
      <c r="R1573" s="20"/>
      <c r="S1573" s="155" t="s">
        <v>7406</v>
      </c>
      <c r="T1573" s="170">
        <v>0</v>
      </c>
      <c r="U1573" s="155" t="s">
        <v>8434</v>
      </c>
      <c r="V1573" s="155" t="s">
        <v>8439</v>
      </c>
      <c r="W1573" t="s">
        <v>235</v>
      </c>
      <c r="X1573" s="198" t="s">
        <v>74</v>
      </c>
      <c r="Y1573" t="s">
        <v>7917</v>
      </c>
    </row>
    <row r="1574" spans="1:25" x14ac:dyDescent="0.35">
      <c r="A1574" t="s">
        <v>78</v>
      </c>
      <c r="B1574" t="s">
        <v>78</v>
      </c>
      <c r="C1574" s="9">
        <v>15</v>
      </c>
      <c r="D1574" s="9">
        <v>702</v>
      </c>
      <c r="E1574" s="171" t="s">
        <v>8508</v>
      </c>
      <c r="F1574" s="171" t="s">
        <v>74</v>
      </c>
      <c r="G1574" s="171" t="s">
        <v>75</v>
      </c>
      <c r="H1574" s="171" t="s">
        <v>78</v>
      </c>
      <c r="I1574" s="171"/>
      <c r="J1574" s="153" t="s">
        <v>257</v>
      </c>
      <c r="K1574" s="153" t="s">
        <v>1907</v>
      </c>
      <c r="L1574" s="155" t="s">
        <v>8365</v>
      </c>
      <c r="M1574" s="153" t="s">
        <v>2247</v>
      </c>
      <c r="N1574" s="153" t="s">
        <v>586</v>
      </c>
      <c r="O1574" s="153" t="s">
        <v>587</v>
      </c>
      <c r="P1574" s="153" t="s">
        <v>2430</v>
      </c>
      <c r="Q1574" s="20" t="s">
        <v>7427</v>
      </c>
      <c r="R1574" s="20"/>
      <c r="S1574" s="155" t="s">
        <v>7406</v>
      </c>
      <c r="T1574" s="170">
        <v>1</v>
      </c>
      <c r="U1574" s="155" t="s">
        <v>8434</v>
      </c>
      <c r="V1574" s="155" t="s">
        <v>8439</v>
      </c>
      <c r="W1574" t="s">
        <v>235</v>
      </c>
      <c r="X1574" s="198" t="s">
        <v>74</v>
      </c>
    </row>
    <row r="1575" spans="1:25" x14ac:dyDescent="0.35">
      <c r="A1575" t="s">
        <v>78</v>
      </c>
      <c r="B1575" t="s">
        <v>78</v>
      </c>
      <c r="C1575" s="9">
        <v>16</v>
      </c>
      <c r="D1575" s="9">
        <v>709</v>
      </c>
      <c r="E1575" s="171" t="s">
        <v>8508</v>
      </c>
      <c r="F1575" s="171" t="s">
        <v>74</v>
      </c>
      <c r="G1575" s="171" t="s">
        <v>75</v>
      </c>
      <c r="H1575" s="171" t="s">
        <v>78</v>
      </c>
      <c r="I1575" s="171"/>
      <c r="J1575" t="s">
        <v>4077</v>
      </c>
      <c r="K1575" s="155" t="s">
        <v>6462</v>
      </c>
      <c r="L1575" t="s">
        <v>8385</v>
      </c>
      <c r="M1575" t="s">
        <v>8374</v>
      </c>
      <c r="N1575" t="s">
        <v>4997</v>
      </c>
      <c r="O1575" t="s">
        <v>4998</v>
      </c>
      <c r="Q1575" s="20" t="s">
        <v>7427</v>
      </c>
      <c r="R1575" s="20"/>
      <c r="S1575" s="155" t="s">
        <v>7406</v>
      </c>
      <c r="T1575" s="170">
        <v>0</v>
      </c>
      <c r="U1575" s="155" t="s">
        <v>8434</v>
      </c>
      <c r="V1575" s="155" t="s">
        <v>8439</v>
      </c>
      <c r="W1575" t="s">
        <v>235</v>
      </c>
      <c r="X1575" s="198" t="s">
        <v>74</v>
      </c>
    </row>
    <row r="1576" spans="1:25" x14ac:dyDescent="0.35">
      <c r="A1576" t="s">
        <v>78</v>
      </c>
      <c r="B1576" t="s">
        <v>78</v>
      </c>
      <c r="C1576" s="9">
        <v>17</v>
      </c>
      <c r="D1576" s="9">
        <v>712</v>
      </c>
      <c r="E1576" s="171" t="s">
        <v>8508</v>
      </c>
      <c r="F1576" s="171" t="s">
        <v>74</v>
      </c>
      <c r="G1576" s="171" t="s">
        <v>75</v>
      </c>
      <c r="H1576" s="171" t="s">
        <v>78</v>
      </c>
      <c r="I1576" s="171"/>
      <c r="J1576" t="s">
        <v>4080</v>
      </c>
      <c r="K1576" s="155" t="s">
        <v>6465</v>
      </c>
      <c r="L1576" t="s">
        <v>8381</v>
      </c>
      <c r="M1576" t="s">
        <v>8373</v>
      </c>
      <c r="N1576" t="s">
        <v>5003</v>
      </c>
      <c r="O1576" t="s">
        <v>5004</v>
      </c>
      <c r="Q1576" s="20" t="s">
        <v>7427</v>
      </c>
      <c r="R1576" s="20"/>
      <c r="S1576" s="155" t="s">
        <v>7406</v>
      </c>
      <c r="T1576" s="170">
        <v>0</v>
      </c>
      <c r="U1576" s="155" t="s">
        <v>8434</v>
      </c>
      <c r="V1576" s="155" t="s">
        <v>8439</v>
      </c>
      <c r="W1576" t="s">
        <v>235</v>
      </c>
      <c r="X1576" s="198" t="s">
        <v>74</v>
      </c>
    </row>
    <row r="1577" spans="1:25" x14ac:dyDescent="0.35">
      <c r="A1577" t="s">
        <v>78</v>
      </c>
      <c r="B1577" t="s">
        <v>78</v>
      </c>
      <c r="C1577" s="9">
        <v>18</v>
      </c>
      <c r="D1577" s="9">
        <v>700</v>
      </c>
      <c r="E1577" s="171" t="s">
        <v>8508</v>
      </c>
      <c r="F1577" s="171" t="s">
        <v>74</v>
      </c>
      <c r="G1577" s="171" t="s">
        <v>75</v>
      </c>
      <c r="H1577" s="171" t="s">
        <v>78</v>
      </c>
      <c r="I1577" s="171"/>
      <c r="J1577" s="153" t="s">
        <v>255</v>
      </c>
      <c r="K1577" s="153" t="s">
        <v>1904</v>
      </c>
      <c r="L1577" s="155" t="s">
        <v>8368</v>
      </c>
      <c r="M1577" s="153" t="s">
        <v>2245</v>
      </c>
      <c r="N1577" s="153" t="s">
        <v>582</v>
      </c>
      <c r="O1577" s="153" t="s">
        <v>583</v>
      </c>
      <c r="P1577" s="153" t="s">
        <v>2428</v>
      </c>
      <c r="Q1577" s="20" t="s">
        <v>7427</v>
      </c>
      <c r="R1577" s="20"/>
      <c r="S1577" s="155" t="s">
        <v>7406</v>
      </c>
      <c r="T1577" s="170">
        <v>2</v>
      </c>
      <c r="U1577" s="155" t="s">
        <v>8434</v>
      </c>
      <c r="V1577" s="155" t="s">
        <v>8439</v>
      </c>
      <c r="W1577" t="s">
        <v>165</v>
      </c>
      <c r="X1577" s="198" t="s">
        <v>74</v>
      </c>
    </row>
    <row r="1578" spans="1:25" x14ac:dyDescent="0.35">
      <c r="A1578" t="s">
        <v>78</v>
      </c>
      <c r="B1578" t="s">
        <v>78</v>
      </c>
      <c r="C1578" s="9">
        <v>19</v>
      </c>
      <c r="D1578" s="9">
        <v>718</v>
      </c>
      <c r="E1578" s="171" t="s">
        <v>8508</v>
      </c>
      <c r="F1578" s="171" t="s">
        <v>74</v>
      </c>
      <c r="G1578" s="171" t="s">
        <v>75</v>
      </c>
      <c r="H1578" s="171" t="s">
        <v>78</v>
      </c>
      <c r="I1578" s="171"/>
      <c r="J1578" t="s">
        <v>4086</v>
      </c>
      <c r="K1578" s="155" t="s">
        <v>6475</v>
      </c>
      <c r="L1578" t="s">
        <v>8380</v>
      </c>
      <c r="M1578" t="s">
        <v>7912</v>
      </c>
      <c r="N1578" t="s">
        <v>5015</v>
      </c>
      <c r="O1578" t="s">
        <v>5016</v>
      </c>
      <c r="Q1578" s="20" t="s">
        <v>7427</v>
      </c>
      <c r="R1578" s="20"/>
      <c r="S1578" s="155" t="s">
        <v>7406</v>
      </c>
      <c r="T1578" s="170">
        <v>0</v>
      </c>
      <c r="U1578" s="155" t="s">
        <v>8434</v>
      </c>
      <c r="V1578" s="155" t="s">
        <v>8439</v>
      </c>
      <c r="W1578" t="s">
        <v>195</v>
      </c>
      <c r="X1578" s="198" t="s">
        <v>74</v>
      </c>
    </row>
    <row r="1579" spans="1:25" x14ac:dyDescent="0.35">
      <c r="A1579" t="s">
        <v>78</v>
      </c>
      <c r="B1579" t="s">
        <v>78</v>
      </c>
      <c r="C1579" s="9">
        <v>20</v>
      </c>
      <c r="D1579" s="9">
        <v>719</v>
      </c>
      <c r="E1579" s="171" t="s">
        <v>8508</v>
      </c>
      <c r="F1579" s="171" t="s">
        <v>74</v>
      </c>
      <c r="G1579" s="171" t="s">
        <v>75</v>
      </c>
      <c r="H1579" s="171" t="s">
        <v>78</v>
      </c>
      <c r="I1579" s="171"/>
      <c r="J1579" t="s">
        <v>4087</v>
      </c>
      <c r="K1579" s="155" t="s">
        <v>6474</v>
      </c>
      <c r="L1579" t="s">
        <v>8379</v>
      </c>
      <c r="M1579" t="s">
        <v>7911</v>
      </c>
      <c r="N1579" t="s">
        <v>5017</v>
      </c>
      <c r="O1579" t="s">
        <v>5018</v>
      </c>
      <c r="Q1579" s="20" t="s">
        <v>7427</v>
      </c>
      <c r="R1579" s="20"/>
      <c r="S1579" s="155" t="s">
        <v>7406</v>
      </c>
      <c r="T1579" s="170">
        <v>0</v>
      </c>
      <c r="U1579" s="155" t="s">
        <v>8434</v>
      </c>
      <c r="V1579" s="155" t="s">
        <v>8439</v>
      </c>
      <c r="W1579" t="s">
        <v>195</v>
      </c>
      <c r="X1579" s="198" t="s">
        <v>74</v>
      </c>
    </row>
    <row r="1580" spans="1:25" x14ac:dyDescent="0.35">
      <c r="A1580" t="s">
        <v>78</v>
      </c>
      <c r="B1580" t="s">
        <v>78</v>
      </c>
      <c r="C1580" s="9">
        <v>21</v>
      </c>
      <c r="D1580" s="9">
        <v>720</v>
      </c>
      <c r="E1580" s="171" t="s">
        <v>8508</v>
      </c>
      <c r="F1580" s="171" t="s">
        <v>74</v>
      </c>
      <c r="G1580" s="171" t="s">
        <v>75</v>
      </c>
      <c r="H1580" s="171" t="s">
        <v>78</v>
      </c>
      <c r="I1580" s="171"/>
      <c r="J1580" t="s">
        <v>4088</v>
      </c>
      <c r="K1580" s="155" t="s">
        <v>6473</v>
      </c>
      <c r="L1580" t="s">
        <v>8378</v>
      </c>
      <c r="M1580" t="s">
        <v>7910</v>
      </c>
      <c r="N1580" t="s">
        <v>5019</v>
      </c>
      <c r="O1580" t="s">
        <v>5020</v>
      </c>
      <c r="Q1580" s="20" t="s">
        <v>7427</v>
      </c>
      <c r="R1580" s="20"/>
      <c r="S1580" s="155" t="s">
        <v>7406</v>
      </c>
      <c r="T1580" s="170">
        <v>0</v>
      </c>
      <c r="U1580" s="155" t="s">
        <v>8434</v>
      </c>
      <c r="V1580" s="155" t="s">
        <v>8439</v>
      </c>
      <c r="W1580" t="s">
        <v>195</v>
      </c>
      <c r="X1580" s="198" t="s">
        <v>74</v>
      </c>
    </row>
    <row r="1581" spans="1:25" x14ac:dyDescent="0.35">
      <c r="A1581" t="s">
        <v>78</v>
      </c>
      <c r="B1581" t="s">
        <v>78</v>
      </c>
      <c r="C1581" s="9">
        <v>22</v>
      </c>
      <c r="D1581" s="9">
        <v>710</v>
      </c>
      <c r="E1581" s="171" t="s">
        <v>8508</v>
      </c>
      <c r="F1581" s="171" t="s">
        <v>74</v>
      </c>
      <c r="G1581" s="171" t="s">
        <v>75</v>
      </c>
      <c r="H1581" s="171" t="s">
        <v>78</v>
      </c>
      <c r="I1581" s="171"/>
      <c r="J1581" t="s">
        <v>4078</v>
      </c>
      <c r="K1581" s="155" t="s">
        <v>6463</v>
      </c>
      <c r="L1581" t="s">
        <v>8375</v>
      </c>
      <c r="M1581" t="s">
        <v>7903</v>
      </c>
      <c r="N1581" t="s">
        <v>4999</v>
      </c>
      <c r="O1581" t="s">
        <v>5000</v>
      </c>
      <c r="Q1581" s="20" t="s">
        <v>7427</v>
      </c>
      <c r="R1581" s="20"/>
      <c r="S1581" s="155" t="s">
        <v>7406</v>
      </c>
      <c r="T1581" s="170">
        <v>0</v>
      </c>
      <c r="U1581" s="155" t="s">
        <v>8434</v>
      </c>
      <c r="V1581" s="155" t="s">
        <v>8439</v>
      </c>
      <c r="W1581" t="s">
        <v>6299</v>
      </c>
      <c r="X1581" s="198" t="s">
        <v>74</v>
      </c>
    </row>
    <row r="1582" spans="1:25" x14ac:dyDescent="0.35">
      <c r="A1582" t="s">
        <v>78</v>
      </c>
      <c r="B1582" t="s">
        <v>78</v>
      </c>
      <c r="C1582" s="9">
        <v>23</v>
      </c>
      <c r="D1582" s="9">
        <v>711</v>
      </c>
      <c r="E1582" s="171" t="s">
        <v>8508</v>
      </c>
      <c r="F1582" s="171" t="s">
        <v>74</v>
      </c>
      <c r="G1582" s="171" t="s">
        <v>75</v>
      </c>
      <c r="H1582" s="171" t="s">
        <v>78</v>
      </c>
      <c r="I1582" s="171"/>
      <c r="J1582" t="s">
        <v>4079</v>
      </c>
      <c r="K1582" s="155" t="s">
        <v>6464</v>
      </c>
      <c r="L1582" t="s">
        <v>8377</v>
      </c>
      <c r="M1582" t="s">
        <v>7904</v>
      </c>
      <c r="N1582" t="s">
        <v>5001</v>
      </c>
      <c r="O1582" t="s">
        <v>5002</v>
      </c>
      <c r="Q1582" s="20" t="s">
        <v>7427</v>
      </c>
      <c r="R1582" s="20"/>
      <c r="S1582" s="155" t="s">
        <v>7406</v>
      </c>
      <c r="T1582" s="170">
        <v>0</v>
      </c>
      <c r="U1582" s="155" t="s">
        <v>8434</v>
      </c>
      <c r="V1582" s="155" t="s">
        <v>8439</v>
      </c>
      <c r="W1582" t="s">
        <v>6299</v>
      </c>
      <c r="X1582" s="198" t="s">
        <v>74</v>
      </c>
    </row>
    <row r="1583" spans="1:25" x14ac:dyDescent="0.35">
      <c r="A1583" t="s">
        <v>78</v>
      </c>
      <c r="B1583" t="s">
        <v>78</v>
      </c>
      <c r="C1583" s="9">
        <v>24</v>
      </c>
      <c r="D1583" s="9">
        <v>727</v>
      </c>
      <c r="E1583" s="171" t="s">
        <v>8508</v>
      </c>
      <c r="F1583" s="171" t="s">
        <v>74</v>
      </c>
      <c r="G1583" s="171" t="s">
        <v>75</v>
      </c>
      <c r="H1583" s="171" t="s">
        <v>78</v>
      </c>
      <c r="I1583" s="171"/>
      <c r="J1583" t="s">
        <v>4095</v>
      </c>
      <c r="K1583" s="155" t="s">
        <v>6479</v>
      </c>
      <c r="L1583" t="s">
        <v>8384</v>
      </c>
      <c r="M1583" t="s">
        <v>7916</v>
      </c>
      <c r="N1583" t="s">
        <v>5033</v>
      </c>
      <c r="O1583" t="s">
        <v>5034</v>
      </c>
      <c r="Q1583" s="20" t="s">
        <v>7427</v>
      </c>
      <c r="R1583" s="20"/>
      <c r="S1583" s="155" t="s">
        <v>7406</v>
      </c>
      <c r="T1583" s="170">
        <v>0</v>
      </c>
      <c r="U1583" s="155" t="s">
        <v>8434</v>
      </c>
      <c r="V1583" s="155" t="s">
        <v>8439</v>
      </c>
      <c r="W1583" t="s">
        <v>6300</v>
      </c>
      <c r="X1583" s="198" t="s">
        <v>74</v>
      </c>
    </row>
    <row r="1584" spans="1:25" x14ac:dyDescent="0.35">
      <c r="A1584" t="s">
        <v>78</v>
      </c>
      <c r="B1584" t="s">
        <v>78</v>
      </c>
      <c r="C1584" s="9">
        <v>25</v>
      </c>
      <c r="D1584" s="9">
        <v>701</v>
      </c>
      <c r="E1584" s="171" t="s">
        <v>8508</v>
      </c>
      <c r="F1584" s="171" t="s">
        <v>74</v>
      </c>
      <c r="G1584" s="171" t="s">
        <v>75</v>
      </c>
      <c r="H1584" s="171" t="s">
        <v>78</v>
      </c>
      <c r="I1584" s="171"/>
      <c r="J1584" s="153" t="s">
        <v>256</v>
      </c>
      <c r="K1584" s="153" t="s">
        <v>1905</v>
      </c>
      <c r="L1584" s="155" t="s">
        <v>8364</v>
      </c>
      <c r="M1584" s="153" t="s">
        <v>2246</v>
      </c>
      <c r="N1584" s="153" t="s">
        <v>584</v>
      </c>
      <c r="O1584" s="153" t="s">
        <v>585</v>
      </c>
      <c r="P1584" s="153" t="s">
        <v>2429</v>
      </c>
      <c r="Q1584" s="20" t="s">
        <v>7427</v>
      </c>
      <c r="R1584" s="20"/>
      <c r="S1584" s="155" t="s">
        <v>7406</v>
      </c>
      <c r="T1584" s="170">
        <v>1</v>
      </c>
      <c r="U1584" s="155" t="s">
        <v>8434</v>
      </c>
      <c r="V1584" s="155" t="s">
        <v>8439</v>
      </c>
      <c r="W1584" t="s">
        <v>250</v>
      </c>
      <c r="X1584" s="198" t="s">
        <v>74</v>
      </c>
    </row>
    <row r="1585" spans="1:25" x14ac:dyDescent="0.35">
      <c r="A1585" t="s">
        <v>78</v>
      </c>
      <c r="B1585" t="s">
        <v>78</v>
      </c>
      <c r="C1585" s="9">
        <v>26</v>
      </c>
      <c r="D1585" s="9">
        <v>704</v>
      </c>
      <c r="E1585" s="171" t="s">
        <v>8508</v>
      </c>
      <c r="F1585" s="171" t="s">
        <v>74</v>
      </c>
      <c r="G1585" s="171" t="s">
        <v>75</v>
      </c>
      <c r="H1585" s="171" t="s">
        <v>78</v>
      </c>
      <c r="I1585" s="171"/>
      <c r="J1585" t="s">
        <v>4072</v>
      </c>
      <c r="K1585" s="155" t="s">
        <v>6458</v>
      </c>
      <c r="L1585" t="s">
        <v>8386</v>
      </c>
      <c r="M1585" t="s">
        <v>7898</v>
      </c>
      <c r="N1585" t="s">
        <v>4987</v>
      </c>
      <c r="O1585" t="s">
        <v>4988</v>
      </c>
      <c r="Q1585" s="20" t="s">
        <v>7427</v>
      </c>
      <c r="R1585" s="20"/>
      <c r="S1585" s="155" t="s">
        <v>7406</v>
      </c>
      <c r="T1585" s="170">
        <v>0</v>
      </c>
      <c r="U1585" s="155" t="s">
        <v>8434</v>
      </c>
      <c r="V1585" s="155" t="s">
        <v>8439</v>
      </c>
      <c r="W1585" t="s">
        <v>6294</v>
      </c>
      <c r="X1585" s="198" t="s">
        <v>74</v>
      </c>
    </row>
    <row r="1586" spans="1:25" x14ac:dyDescent="0.35">
      <c r="A1586" t="s">
        <v>78</v>
      </c>
      <c r="B1586" t="s">
        <v>78</v>
      </c>
      <c r="C1586" s="9">
        <v>27</v>
      </c>
      <c r="D1586" s="9">
        <v>716</v>
      </c>
      <c r="E1586" s="171" t="s">
        <v>8508</v>
      </c>
      <c r="F1586" s="171" t="s">
        <v>74</v>
      </c>
      <c r="G1586" s="171" t="s">
        <v>75</v>
      </c>
      <c r="H1586" s="171" t="s">
        <v>78</v>
      </c>
      <c r="I1586" s="171"/>
      <c r="J1586" t="s">
        <v>4084</v>
      </c>
      <c r="K1586" s="155" t="s">
        <v>6469</v>
      </c>
      <c r="L1586" t="s">
        <v>8387</v>
      </c>
      <c r="M1586" t="s">
        <v>7908</v>
      </c>
      <c r="N1586" t="s">
        <v>5011</v>
      </c>
      <c r="O1586" t="s">
        <v>5012</v>
      </c>
      <c r="Q1586" s="20" t="s">
        <v>7427</v>
      </c>
      <c r="R1586" s="20"/>
      <c r="S1586" s="155" t="s">
        <v>7406</v>
      </c>
      <c r="T1586" s="170">
        <v>0</v>
      </c>
      <c r="U1586" s="155" t="s">
        <v>8434</v>
      </c>
      <c r="V1586" s="155" t="s">
        <v>8439</v>
      </c>
      <c r="W1586" t="s">
        <v>2988</v>
      </c>
      <c r="X1586" s="198" t="s">
        <v>74</v>
      </c>
    </row>
    <row r="1587" spans="1:25" x14ac:dyDescent="0.35">
      <c r="A1587" t="s">
        <v>78</v>
      </c>
      <c r="B1587" t="s">
        <v>78</v>
      </c>
      <c r="C1587" s="9">
        <v>28</v>
      </c>
      <c r="D1587" s="9">
        <v>703</v>
      </c>
      <c r="E1587" s="171" t="s">
        <v>8508</v>
      </c>
      <c r="F1587" s="171" t="s">
        <v>74</v>
      </c>
      <c r="G1587" s="171" t="s">
        <v>75</v>
      </c>
      <c r="H1587" s="171" t="s">
        <v>78</v>
      </c>
      <c r="I1587" s="171"/>
      <c r="J1587" t="s">
        <v>4071</v>
      </c>
      <c r="K1587" s="155" t="s">
        <v>7919</v>
      </c>
      <c r="L1587" t="s">
        <v>8370</v>
      </c>
      <c r="M1587" t="s">
        <v>8369</v>
      </c>
      <c r="N1587" t="s">
        <v>4985</v>
      </c>
      <c r="O1587" t="s">
        <v>4986</v>
      </c>
      <c r="Q1587" s="20" t="s">
        <v>7427</v>
      </c>
      <c r="R1587" s="20"/>
      <c r="S1587" s="155" t="s">
        <v>7406</v>
      </c>
      <c r="T1587" s="170">
        <v>1</v>
      </c>
      <c r="U1587" s="155" t="s">
        <v>8434</v>
      </c>
      <c r="V1587" s="155" t="s">
        <v>8439</v>
      </c>
      <c r="W1587" t="s">
        <v>6292</v>
      </c>
      <c r="X1587" s="198" t="s">
        <v>74</v>
      </c>
    </row>
    <row r="1588" spans="1:25" x14ac:dyDescent="0.35">
      <c r="A1588" t="s">
        <v>78</v>
      </c>
      <c r="B1588" t="s">
        <v>78</v>
      </c>
      <c r="C1588" s="9">
        <v>29</v>
      </c>
      <c r="D1588" s="9">
        <v>708</v>
      </c>
      <c r="E1588" s="171" t="s">
        <v>8508</v>
      </c>
      <c r="F1588" s="171" t="s">
        <v>74</v>
      </c>
      <c r="G1588" s="171" t="s">
        <v>75</v>
      </c>
      <c r="H1588" s="171" t="s">
        <v>78</v>
      </c>
      <c r="I1588" s="171"/>
      <c r="J1588" t="s">
        <v>4076</v>
      </c>
      <c r="K1588" s="155" t="s">
        <v>6460</v>
      </c>
      <c r="L1588" t="s">
        <v>8367</v>
      </c>
      <c r="M1588" t="s">
        <v>7902</v>
      </c>
      <c r="N1588" t="s">
        <v>4995</v>
      </c>
      <c r="O1588" t="s">
        <v>4996</v>
      </c>
      <c r="Q1588" s="20" t="s">
        <v>7427</v>
      </c>
      <c r="R1588" s="20"/>
      <c r="S1588" t="s">
        <v>7406</v>
      </c>
      <c r="T1588" s="9">
        <v>0</v>
      </c>
      <c r="U1588" t="s">
        <v>8434</v>
      </c>
      <c r="V1588" t="s">
        <v>8439</v>
      </c>
      <c r="W1588" t="s">
        <v>2999</v>
      </c>
      <c r="X1588" s="198" t="s">
        <v>74</v>
      </c>
    </row>
    <row r="1589" spans="1:25" x14ac:dyDescent="0.35">
      <c r="A1589" t="s">
        <v>78</v>
      </c>
      <c r="B1589" t="s">
        <v>78</v>
      </c>
      <c r="C1589" s="9">
        <v>30</v>
      </c>
      <c r="D1589" s="9">
        <v>717</v>
      </c>
      <c r="E1589" s="171" t="s">
        <v>8508</v>
      </c>
      <c r="F1589" s="171" t="s">
        <v>74</v>
      </c>
      <c r="G1589" s="171" t="s">
        <v>75</v>
      </c>
      <c r="H1589" s="171" t="s">
        <v>78</v>
      </c>
      <c r="I1589" s="171"/>
      <c r="J1589" t="s">
        <v>4085</v>
      </c>
      <c r="K1589" s="155" t="s">
        <v>6470</v>
      </c>
      <c r="L1589" t="s">
        <v>8413</v>
      </c>
      <c r="M1589" t="s">
        <v>7909</v>
      </c>
      <c r="N1589" t="s">
        <v>5013</v>
      </c>
      <c r="O1589" t="s">
        <v>5014</v>
      </c>
      <c r="Q1589" t="s">
        <v>3399</v>
      </c>
      <c r="R1589" t="s">
        <v>7426</v>
      </c>
      <c r="S1589" t="s">
        <v>91</v>
      </c>
      <c r="T1589" s="9">
        <v>0</v>
      </c>
      <c r="U1589" t="s">
        <v>8434</v>
      </c>
      <c r="V1589" t="s">
        <v>8439</v>
      </c>
      <c r="W1589" t="s">
        <v>92</v>
      </c>
      <c r="X1589" s="198" t="s">
        <v>74</v>
      </c>
    </row>
    <row r="1590" spans="1:25" s="283" customFormat="1" x14ac:dyDescent="0.35">
      <c r="A1590" s="283" t="s">
        <v>78</v>
      </c>
      <c r="B1590" s="283" t="s">
        <v>78</v>
      </c>
      <c r="C1590" s="284">
        <v>31</v>
      </c>
      <c r="D1590" s="284">
        <v>729</v>
      </c>
      <c r="E1590" s="283" t="str">
        <f>F1590&amp;"."&amp;G1590&amp;"."&amp;H1590&amp;"."&amp;I1590&amp;"."&amp;J1590</f>
        <v>WEATHER.WEATHER_STATION.WEATHER_DAILY..weather_daily_comments</v>
      </c>
      <c r="F1590" s="283" t="s">
        <v>74</v>
      </c>
      <c r="G1590" s="283" t="s">
        <v>75</v>
      </c>
      <c r="H1590" s="283" t="s">
        <v>78</v>
      </c>
      <c r="J1590" s="283" t="s">
        <v>8670</v>
      </c>
      <c r="K1590" s="283" t="s">
        <v>1893</v>
      </c>
      <c r="L1590" s="283">
        <v>99</v>
      </c>
      <c r="M1590" s="283" t="s">
        <v>6</v>
      </c>
      <c r="N1590" s="283" t="s">
        <v>8671</v>
      </c>
      <c r="O1590" s="283" t="s">
        <v>8672</v>
      </c>
      <c r="S1590" s="283" t="s">
        <v>91</v>
      </c>
      <c r="T1590" s="284"/>
      <c r="W1590" s="283" t="s">
        <v>91</v>
      </c>
      <c r="X1590" s="286"/>
    </row>
    <row r="1591" spans="1:25" x14ac:dyDescent="0.35">
      <c r="A1591" t="s">
        <v>8455</v>
      </c>
      <c r="B1591" t="s">
        <v>8455</v>
      </c>
      <c r="C1591" s="185">
        <v>-99</v>
      </c>
      <c r="D1591" s="9">
        <v>725</v>
      </c>
      <c r="E1591" s="171" t="s">
        <v>8508</v>
      </c>
      <c r="F1591" s="171" t="s">
        <v>74</v>
      </c>
      <c r="G1591" s="171" t="s">
        <v>75</v>
      </c>
      <c r="H1591" s="171" t="s">
        <v>78</v>
      </c>
      <c r="I1591" s="171"/>
      <c r="J1591" t="s">
        <v>4093</v>
      </c>
      <c r="K1591" s="155"/>
      <c r="N1591" t="s">
        <v>5029</v>
      </c>
      <c r="O1591" t="s">
        <v>5030</v>
      </c>
      <c r="Q1591" s="20" t="s">
        <v>7427</v>
      </c>
      <c r="R1591" s="20"/>
      <c r="S1591" s="155" t="s">
        <v>7406</v>
      </c>
      <c r="T1591" s="170">
        <v>0</v>
      </c>
      <c r="U1591" s="155" t="s">
        <v>8437</v>
      </c>
      <c r="V1591" s="155"/>
      <c r="W1591" t="s">
        <v>235</v>
      </c>
      <c r="X1591" s="198" t="s">
        <v>74</v>
      </c>
      <c r="Y1591" t="s">
        <v>7506</v>
      </c>
    </row>
    <row r="1592" spans="1:25" x14ac:dyDescent="0.35">
      <c r="A1592" t="s">
        <v>8455</v>
      </c>
      <c r="B1592" t="s">
        <v>8455</v>
      </c>
      <c r="C1592" s="185">
        <v>-99</v>
      </c>
      <c r="D1592" s="9">
        <v>726</v>
      </c>
      <c r="E1592" s="171" t="s">
        <v>8508</v>
      </c>
      <c r="F1592" s="171" t="s">
        <v>74</v>
      </c>
      <c r="G1592" s="171" t="s">
        <v>75</v>
      </c>
      <c r="H1592" s="171" t="s">
        <v>78</v>
      </c>
      <c r="I1592" s="171"/>
      <c r="J1592" t="s">
        <v>4094</v>
      </c>
      <c r="K1592" s="155"/>
      <c r="N1592" t="s">
        <v>5031</v>
      </c>
      <c r="O1592" t="s">
        <v>5032</v>
      </c>
      <c r="Q1592" s="20" t="s">
        <v>7427</v>
      </c>
      <c r="R1592" s="20"/>
      <c r="S1592" s="155" t="s">
        <v>7406</v>
      </c>
      <c r="T1592" s="170">
        <v>0</v>
      </c>
      <c r="U1592" s="155" t="s">
        <v>8437</v>
      </c>
      <c r="V1592" s="155"/>
      <c r="W1592" t="s">
        <v>235</v>
      </c>
      <c r="X1592" s="198" t="s">
        <v>74</v>
      </c>
      <c r="Y1592" t="s">
        <v>7506</v>
      </c>
    </row>
    <row r="1593" spans="1:25" x14ac:dyDescent="0.35">
      <c r="A1593" t="s">
        <v>8455</v>
      </c>
      <c r="B1593" t="s">
        <v>8455</v>
      </c>
      <c r="C1593" s="185">
        <v>-99</v>
      </c>
      <c r="D1593" s="9">
        <v>728</v>
      </c>
      <c r="E1593" s="171" t="s">
        <v>8508</v>
      </c>
      <c r="F1593" s="171" t="s">
        <v>74</v>
      </c>
      <c r="G1593" s="171" t="s">
        <v>75</v>
      </c>
      <c r="H1593" s="171" t="s">
        <v>78</v>
      </c>
      <c r="I1593" s="171"/>
      <c r="J1593" t="s">
        <v>4096</v>
      </c>
      <c r="K1593" s="155"/>
      <c r="N1593" t="s">
        <v>5035</v>
      </c>
      <c r="O1593" t="s">
        <v>5036</v>
      </c>
      <c r="Q1593" s="20" t="s">
        <v>7427</v>
      </c>
      <c r="R1593" s="20"/>
      <c r="S1593" s="155" t="s">
        <v>7406</v>
      </c>
      <c r="T1593" s="170">
        <v>0</v>
      </c>
      <c r="U1593" s="155" t="s">
        <v>8437</v>
      </c>
      <c r="V1593" s="155"/>
      <c r="W1593" t="s">
        <v>6299</v>
      </c>
      <c r="X1593" s="198" t="s">
        <v>74</v>
      </c>
      <c r="Y1593" t="s">
        <v>7506</v>
      </c>
    </row>
    <row r="1594" spans="1:25" s="147" customFormat="1" x14ac:dyDescent="0.35">
      <c r="A1594" s="147" t="s">
        <v>8833</v>
      </c>
      <c r="B1594" s="147" t="s">
        <v>8833</v>
      </c>
      <c r="C1594" s="185">
        <v>0</v>
      </c>
      <c r="D1594" s="185">
        <v>0</v>
      </c>
      <c r="E1594" s="161"/>
      <c r="F1594" s="161"/>
      <c r="G1594" s="161"/>
      <c r="H1594" s="161"/>
      <c r="I1594" s="161"/>
      <c r="J1594" s="163" t="s">
        <v>9063</v>
      </c>
      <c r="K1594" s="177" t="s">
        <v>2312</v>
      </c>
      <c r="L1594" s="162" t="s">
        <v>2120</v>
      </c>
      <c r="M1594" s="163" t="s">
        <v>7625</v>
      </c>
      <c r="N1594" s="163" t="s">
        <v>9059</v>
      </c>
      <c r="O1594" s="163" t="s">
        <v>9060</v>
      </c>
      <c r="P1594" s="163"/>
      <c r="Q1594" s="177" t="s">
        <v>7427</v>
      </c>
      <c r="R1594" s="177"/>
      <c r="S1594" s="163" t="s">
        <v>7407</v>
      </c>
      <c r="T1594" s="178" t="s">
        <v>8433</v>
      </c>
      <c r="U1594" s="177" t="s">
        <v>8435</v>
      </c>
      <c r="V1594" s="177" t="s">
        <v>8438</v>
      </c>
      <c r="W1594" s="147" t="s">
        <v>100</v>
      </c>
      <c r="X1594" s="206" t="s">
        <v>74</v>
      </c>
    </row>
    <row r="1595" spans="1:25" x14ac:dyDescent="0.35">
      <c r="A1595" t="s">
        <v>8833</v>
      </c>
      <c r="B1595" t="s">
        <v>8833</v>
      </c>
      <c r="C1595" s="9">
        <v>1</v>
      </c>
      <c r="D1595" s="9">
        <v>671</v>
      </c>
      <c r="E1595" s="171" t="s">
        <v>8511</v>
      </c>
      <c r="F1595" s="171" t="s">
        <v>74</v>
      </c>
      <c r="G1595" s="171" t="s">
        <v>75</v>
      </c>
      <c r="H1595" s="171" t="s">
        <v>8567</v>
      </c>
      <c r="I1595" s="171"/>
      <c r="J1595" t="s">
        <v>236</v>
      </c>
      <c r="K1595" s="153" t="s">
        <v>9061</v>
      </c>
      <c r="N1595" t="s">
        <v>550</v>
      </c>
      <c r="O1595" t="s">
        <v>551</v>
      </c>
      <c r="Q1595" s="20" t="s">
        <v>7427</v>
      </c>
      <c r="R1595" s="20"/>
      <c r="S1595" t="s">
        <v>91</v>
      </c>
      <c r="T1595" s="9" t="s">
        <v>8433</v>
      </c>
      <c r="U1595" t="s">
        <v>8435</v>
      </c>
      <c r="V1595" t="s">
        <v>8438</v>
      </c>
      <c r="W1595" t="s">
        <v>91</v>
      </c>
      <c r="X1595" s="198" t="s">
        <v>74</v>
      </c>
    </row>
    <row r="1596" spans="1:25" x14ac:dyDescent="0.35">
      <c r="A1596" t="s">
        <v>8833</v>
      </c>
      <c r="B1596" t="s">
        <v>8833</v>
      </c>
      <c r="C1596" s="9">
        <v>2</v>
      </c>
      <c r="D1596" s="9">
        <v>689</v>
      </c>
      <c r="E1596" s="171" t="s">
        <v>8511</v>
      </c>
      <c r="F1596" s="171" t="s">
        <v>74</v>
      </c>
      <c r="G1596" s="171" t="s">
        <v>75</v>
      </c>
      <c r="H1596" s="171" t="s">
        <v>8567</v>
      </c>
      <c r="I1596" s="171"/>
      <c r="J1596" t="s">
        <v>4068</v>
      </c>
      <c r="K1596" s="155" t="s">
        <v>4980</v>
      </c>
      <c r="M1596" t="s">
        <v>7954</v>
      </c>
      <c r="N1596" t="s">
        <v>4979</v>
      </c>
      <c r="O1596" t="s">
        <v>4980</v>
      </c>
      <c r="Q1596" s="20" t="s">
        <v>7427</v>
      </c>
      <c r="R1596" s="20"/>
      <c r="S1596" t="s">
        <v>7407</v>
      </c>
      <c r="T1596" s="9">
        <v>0</v>
      </c>
      <c r="U1596" t="s">
        <v>8435</v>
      </c>
      <c r="V1596" t="s">
        <v>8438</v>
      </c>
      <c r="W1596" t="s">
        <v>100</v>
      </c>
      <c r="X1596" s="198" t="s">
        <v>74</v>
      </c>
    </row>
    <row r="1597" spans="1:25" x14ac:dyDescent="0.35">
      <c r="A1597" t="s">
        <v>8833</v>
      </c>
      <c r="B1597" t="s">
        <v>8833</v>
      </c>
      <c r="C1597" s="9">
        <v>3</v>
      </c>
      <c r="D1597" s="9">
        <v>672</v>
      </c>
      <c r="E1597" s="171" t="s">
        <v>8511</v>
      </c>
      <c r="F1597" s="171" t="s">
        <v>74</v>
      </c>
      <c r="G1597" s="171" t="s">
        <v>75</v>
      </c>
      <c r="H1597" s="171" t="s">
        <v>8567</v>
      </c>
      <c r="I1597" s="171"/>
      <c r="J1597" t="s">
        <v>4051</v>
      </c>
      <c r="K1597" s="153" t="s">
        <v>6480</v>
      </c>
      <c r="N1597" t="s">
        <v>4945</v>
      </c>
      <c r="O1597" t="s">
        <v>4946</v>
      </c>
      <c r="Q1597" s="20" t="s">
        <v>7427</v>
      </c>
      <c r="R1597" s="20"/>
      <c r="S1597" s="155" t="s">
        <v>7406</v>
      </c>
      <c r="T1597" s="170">
        <v>0</v>
      </c>
      <c r="U1597" s="155" t="s">
        <v>8437</v>
      </c>
      <c r="V1597" s="155" t="s">
        <v>8439</v>
      </c>
      <c r="W1597" t="s">
        <v>249</v>
      </c>
      <c r="X1597" s="198" t="s">
        <v>74</v>
      </c>
      <c r="Y1597" t="s">
        <v>7506</v>
      </c>
    </row>
    <row r="1598" spans="1:25" x14ac:dyDescent="0.35">
      <c r="A1598" t="s">
        <v>8833</v>
      </c>
      <c r="B1598" t="s">
        <v>8833</v>
      </c>
      <c r="C1598" s="9">
        <v>4</v>
      </c>
      <c r="D1598" s="9">
        <v>673</v>
      </c>
      <c r="E1598" s="171" t="s">
        <v>8511</v>
      </c>
      <c r="F1598" s="171" t="s">
        <v>74</v>
      </c>
      <c r="G1598" s="171" t="s">
        <v>75</v>
      </c>
      <c r="H1598" s="171" t="s">
        <v>8567</v>
      </c>
      <c r="I1598" s="171"/>
      <c r="J1598" t="s">
        <v>4052</v>
      </c>
      <c r="K1598" s="153" t="s">
        <v>6481</v>
      </c>
      <c r="M1598" s="96" t="s">
        <v>7920</v>
      </c>
      <c r="N1598" t="s">
        <v>4947</v>
      </c>
      <c r="O1598" t="s">
        <v>4948</v>
      </c>
      <c r="Q1598" s="20" t="s">
        <v>7427</v>
      </c>
      <c r="R1598" s="20"/>
      <c r="S1598" s="155" t="s">
        <v>7406</v>
      </c>
      <c r="T1598" s="170">
        <v>0</v>
      </c>
      <c r="U1598" s="155" t="s">
        <v>8437</v>
      </c>
      <c r="V1598" s="155" t="s">
        <v>8439</v>
      </c>
      <c r="W1598" t="s">
        <v>249</v>
      </c>
      <c r="X1598" s="198" t="s">
        <v>74</v>
      </c>
      <c r="Y1598" t="s">
        <v>7506</v>
      </c>
    </row>
    <row r="1599" spans="1:25" x14ac:dyDescent="0.35">
      <c r="A1599" t="s">
        <v>8833</v>
      </c>
      <c r="B1599" t="s">
        <v>8833</v>
      </c>
      <c r="C1599" s="9">
        <v>5</v>
      </c>
      <c r="D1599" s="9">
        <v>674</v>
      </c>
      <c r="E1599" s="171" t="s">
        <v>8511</v>
      </c>
      <c r="F1599" s="171" t="s">
        <v>74</v>
      </c>
      <c r="G1599" s="171" t="s">
        <v>75</v>
      </c>
      <c r="H1599" s="171" t="s">
        <v>8567</v>
      </c>
      <c r="I1599" s="171"/>
      <c r="J1599" t="s">
        <v>4053</v>
      </c>
      <c r="K1599" s="153" t="s">
        <v>6483</v>
      </c>
      <c r="M1599" s="96" t="s">
        <v>7921</v>
      </c>
      <c r="N1599" t="s">
        <v>4949</v>
      </c>
      <c r="O1599" t="s">
        <v>4950</v>
      </c>
      <c r="Q1599" s="20" t="s">
        <v>7427</v>
      </c>
      <c r="R1599" s="20"/>
      <c r="S1599" s="155" t="s">
        <v>7406</v>
      </c>
      <c r="T1599" s="170">
        <v>0</v>
      </c>
      <c r="U1599" s="155" t="s">
        <v>8437</v>
      </c>
      <c r="V1599" s="155" t="s">
        <v>8439</v>
      </c>
      <c r="W1599" t="s">
        <v>249</v>
      </c>
      <c r="X1599" s="198" t="s">
        <v>74</v>
      </c>
      <c r="Y1599" t="s">
        <v>7506</v>
      </c>
    </row>
    <row r="1600" spans="1:25" x14ac:dyDescent="0.35">
      <c r="A1600" t="s">
        <v>8833</v>
      </c>
      <c r="B1600" t="s">
        <v>8833</v>
      </c>
      <c r="C1600" s="9">
        <v>6</v>
      </c>
      <c r="D1600" s="9">
        <v>675</v>
      </c>
      <c r="E1600" s="171" t="s">
        <v>8511</v>
      </c>
      <c r="F1600" s="171" t="s">
        <v>74</v>
      </c>
      <c r="G1600" s="171" t="s">
        <v>75</v>
      </c>
      <c r="H1600" s="171" t="s">
        <v>8567</v>
      </c>
      <c r="I1600" s="171"/>
      <c r="J1600" t="s">
        <v>4054</v>
      </c>
      <c r="K1600" s="153" t="s">
        <v>6484</v>
      </c>
      <c r="M1600" s="96" t="s">
        <v>7922</v>
      </c>
      <c r="N1600" t="s">
        <v>4951</v>
      </c>
      <c r="O1600" t="s">
        <v>4952</v>
      </c>
      <c r="Q1600" s="20" t="s">
        <v>7427</v>
      </c>
      <c r="R1600" s="20"/>
      <c r="S1600" s="155" t="s">
        <v>7406</v>
      </c>
      <c r="T1600" s="170">
        <v>0</v>
      </c>
      <c r="U1600" s="155" t="s">
        <v>8437</v>
      </c>
      <c r="V1600" s="155" t="s">
        <v>8439</v>
      </c>
      <c r="W1600" t="s">
        <v>249</v>
      </c>
      <c r="X1600" s="198" t="s">
        <v>74</v>
      </c>
      <c r="Y1600" t="s">
        <v>7506</v>
      </c>
    </row>
    <row r="1601" spans="1:25" x14ac:dyDescent="0.35">
      <c r="A1601" t="s">
        <v>8833</v>
      </c>
      <c r="B1601" t="s">
        <v>8833</v>
      </c>
      <c r="C1601" s="9">
        <v>7</v>
      </c>
      <c r="D1601" s="9">
        <v>676</v>
      </c>
      <c r="E1601" s="171" t="s">
        <v>8511</v>
      </c>
      <c r="F1601" s="171" t="s">
        <v>74</v>
      </c>
      <c r="G1601" s="171" t="s">
        <v>75</v>
      </c>
      <c r="H1601" s="171" t="s">
        <v>8567</v>
      </c>
      <c r="I1601" s="171"/>
      <c r="J1601" t="s">
        <v>4055</v>
      </c>
      <c r="K1601" s="153" t="s">
        <v>6482</v>
      </c>
      <c r="M1601" s="96" t="s">
        <v>7924</v>
      </c>
      <c r="N1601" t="s">
        <v>4953</v>
      </c>
      <c r="O1601" t="s">
        <v>4954</v>
      </c>
      <c r="Q1601" s="20" t="s">
        <v>7427</v>
      </c>
      <c r="R1601" s="20"/>
      <c r="S1601" s="155" t="s">
        <v>7406</v>
      </c>
      <c r="T1601" s="170">
        <v>0</v>
      </c>
      <c r="U1601" s="155" t="s">
        <v>8437</v>
      </c>
      <c r="V1601" s="155" t="s">
        <v>8439</v>
      </c>
      <c r="W1601" t="s">
        <v>249</v>
      </c>
      <c r="X1601" s="198" t="s">
        <v>74</v>
      </c>
      <c r="Y1601" t="s">
        <v>7506</v>
      </c>
    </row>
    <row r="1602" spans="1:25" x14ac:dyDescent="0.35">
      <c r="A1602" t="s">
        <v>8833</v>
      </c>
      <c r="B1602" t="s">
        <v>8833</v>
      </c>
      <c r="C1602" s="9">
        <v>8</v>
      </c>
      <c r="D1602" s="9">
        <v>677</v>
      </c>
      <c r="E1602" s="171" t="s">
        <v>8511</v>
      </c>
      <c r="F1602" s="171" t="s">
        <v>74</v>
      </c>
      <c r="G1602" s="171" t="s">
        <v>75</v>
      </c>
      <c r="H1602" s="171" t="s">
        <v>8567</v>
      </c>
      <c r="I1602" s="171"/>
      <c r="J1602" t="s">
        <v>4056</v>
      </c>
      <c r="K1602" s="153" t="s">
        <v>4956</v>
      </c>
      <c r="M1602" s="96" t="s">
        <v>7925</v>
      </c>
      <c r="N1602" t="s">
        <v>4955</v>
      </c>
      <c r="O1602" t="s">
        <v>4956</v>
      </c>
      <c r="Q1602" s="20" t="s">
        <v>7427</v>
      </c>
      <c r="R1602" s="20"/>
      <c r="S1602" s="155" t="s">
        <v>7406</v>
      </c>
      <c r="T1602" s="170">
        <v>0</v>
      </c>
      <c r="U1602" s="155" t="s">
        <v>8437</v>
      </c>
      <c r="V1602" s="155" t="s">
        <v>8439</v>
      </c>
      <c r="W1602" t="s">
        <v>195</v>
      </c>
      <c r="X1602" s="198" t="s">
        <v>74</v>
      </c>
      <c r="Y1602" t="s">
        <v>7506</v>
      </c>
    </row>
    <row r="1603" spans="1:25" x14ac:dyDescent="0.35">
      <c r="A1603" t="s">
        <v>8833</v>
      </c>
      <c r="B1603" t="s">
        <v>8833</v>
      </c>
      <c r="C1603" s="9">
        <v>9</v>
      </c>
      <c r="D1603" s="9">
        <v>678</v>
      </c>
      <c r="E1603" s="171" t="s">
        <v>8511</v>
      </c>
      <c r="F1603" s="171" t="s">
        <v>74</v>
      </c>
      <c r="G1603" s="171" t="s">
        <v>75</v>
      </c>
      <c r="H1603" s="171" t="s">
        <v>8567</v>
      </c>
      <c r="I1603" s="171"/>
      <c r="J1603" t="s">
        <v>4057</v>
      </c>
      <c r="K1603" s="155" t="s">
        <v>6489</v>
      </c>
      <c r="M1603" s="96" t="s">
        <v>7929</v>
      </c>
      <c r="N1603" t="s">
        <v>4957</v>
      </c>
      <c r="O1603" t="s">
        <v>4958</v>
      </c>
      <c r="Q1603" s="20" t="s">
        <v>7427</v>
      </c>
      <c r="R1603" s="20"/>
      <c r="S1603" s="155" t="s">
        <v>7406</v>
      </c>
      <c r="T1603" s="170">
        <v>0</v>
      </c>
      <c r="U1603" s="155" t="s">
        <v>8437</v>
      </c>
      <c r="V1603" s="155" t="s">
        <v>8439</v>
      </c>
      <c r="W1603" t="s">
        <v>235</v>
      </c>
      <c r="X1603" s="198" t="s">
        <v>74</v>
      </c>
      <c r="Y1603" t="s">
        <v>7506</v>
      </c>
    </row>
    <row r="1604" spans="1:25" x14ac:dyDescent="0.35">
      <c r="A1604" t="s">
        <v>8833</v>
      </c>
      <c r="B1604" t="s">
        <v>8833</v>
      </c>
      <c r="C1604" s="9">
        <v>10</v>
      </c>
      <c r="D1604" s="9">
        <v>679</v>
      </c>
      <c r="E1604" s="171" t="s">
        <v>8511</v>
      </c>
      <c r="F1604" s="171" t="s">
        <v>74</v>
      </c>
      <c r="G1604" s="171" t="s">
        <v>75</v>
      </c>
      <c r="H1604" s="171" t="s">
        <v>8567</v>
      </c>
      <c r="I1604" s="171"/>
      <c r="J1604" t="s">
        <v>4058</v>
      </c>
      <c r="K1604" s="155" t="s">
        <v>6491</v>
      </c>
      <c r="M1604" s="96" t="s">
        <v>7931</v>
      </c>
      <c r="N1604" t="s">
        <v>4959</v>
      </c>
      <c r="O1604" t="s">
        <v>4960</v>
      </c>
      <c r="Q1604" s="20" t="s">
        <v>7427</v>
      </c>
      <c r="R1604" s="20"/>
      <c r="S1604" s="155" t="s">
        <v>7406</v>
      </c>
      <c r="T1604" s="170">
        <v>0</v>
      </c>
      <c r="U1604" s="155" t="s">
        <v>8437</v>
      </c>
      <c r="V1604" s="155" t="s">
        <v>8439</v>
      </c>
      <c r="W1604" t="s">
        <v>235</v>
      </c>
      <c r="X1604" s="198" t="s">
        <v>74</v>
      </c>
      <c r="Y1604" t="s">
        <v>7506</v>
      </c>
    </row>
    <row r="1605" spans="1:25" x14ac:dyDescent="0.35">
      <c r="A1605" t="s">
        <v>8833</v>
      </c>
      <c r="B1605" t="s">
        <v>8833</v>
      </c>
      <c r="C1605" s="9">
        <v>11</v>
      </c>
      <c r="D1605" s="9">
        <v>680</v>
      </c>
      <c r="E1605" s="171" t="s">
        <v>8511</v>
      </c>
      <c r="F1605" s="171" t="s">
        <v>74</v>
      </c>
      <c r="G1605" s="171" t="s">
        <v>75</v>
      </c>
      <c r="H1605" s="171" t="s">
        <v>8567</v>
      </c>
      <c r="I1605" s="171"/>
      <c r="J1605" t="s">
        <v>4059</v>
      </c>
      <c r="K1605" s="155" t="s">
        <v>6492</v>
      </c>
      <c r="M1605" s="96" t="s">
        <v>7933</v>
      </c>
      <c r="N1605" t="s">
        <v>4961</v>
      </c>
      <c r="O1605" t="s">
        <v>4962</v>
      </c>
      <c r="Q1605" s="20" t="s">
        <v>7427</v>
      </c>
      <c r="R1605" s="20"/>
      <c r="S1605" s="155" t="s">
        <v>7406</v>
      </c>
      <c r="T1605" s="170">
        <v>0</v>
      </c>
      <c r="U1605" s="155" t="s">
        <v>8437</v>
      </c>
      <c r="V1605" s="155" t="s">
        <v>8439</v>
      </c>
      <c r="W1605" t="s">
        <v>235</v>
      </c>
      <c r="X1605" s="198" t="s">
        <v>74</v>
      </c>
      <c r="Y1605" t="s">
        <v>7506</v>
      </c>
    </row>
    <row r="1606" spans="1:25" x14ac:dyDescent="0.35">
      <c r="A1606" t="s">
        <v>8833</v>
      </c>
      <c r="B1606" t="s">
        <v>8833</v>
      </c>
      <c r="C1606" s="9">
        <v>12</v>
      </c>
      <c r="D1606" s="9">
        <v>681</v>
      </c>
      <c r="E1606" s="171" t="s">
        <v>8511</v>
      </c>
      <c r="F1606" s="171" t="s">
        <v>74</v>
      </c>
      <c r="G1606" s="171" t="s">
        <v>75</v>
      </c>
      <c r="H1606" s="171" t="s">
        <v>8567</v>
      </c>
      <c r="I1606" s="171"/>
      <c r="J1606" t="s">
        <v>4060</v>
      </c>
      <c r="K1606" s="155" t="s">
        <v>6494</v>
      </c>
      <c r="M1606" s="96" t="s">
        <v>7935</v>
      </c>
      <c r="N1606" t="s">
        <v>4963</v>
      </c>
      <c r="O1606" t="s">
        <v>4964</v>
      </c>
      <c r="Q1606" s="20" t="s">
        <v>7427</v>
      </c>
      <c r="R1606" s="20"/>
      <c r="S1606" s="155" t="s">
        <v>7406</v>
      </c>
      <c r="T1606" s="170">
        <v>0</v>
      </c>
      <c r="U1606" s="155" t="s">
        <v>8437</v>
      </c>
      <c r="V1606" s="155" t="s">
        <v>8439</v>
      </c>
      <c r="W1606" t="s">
        <v>235</v>
      </c>
      <c r="X1606" s="198" t="s">
        <v>74</v>
      </c>
      <c r="Y1606" t="s">
        <v>7506</v>
      </c>
    </row>
    <row r="1607" spans="1:25" x14ac:dyDescent="0.35">
      <c r="A1607" t="s">
        <v>8833</v>
      </c>
      <c r="B1607" t="s">
        <v>8833</v>
      </c>
      <c r="C1607" s="9">
        <v>13</v>
      </c>
      <c r="D1607" s="9">
        <v>682</v>
      </c>
      <c r="E1607" s="171" t="s">
        <v>8511</v>
      </c>
      <c r="F1607" s="171" t="s">
        <v>74</v>
      </c>
      <c r="G1607" s="171" t="s">
        <v>75</v>
      </c>
      <c r="H1607" s="171" t="s">
        <v>8567</v>
      </c>
      <c r="I1607" s="171"/>
      <c r="J1607" t="s">
        <v>4061</v>
      </c>
      <c r="K1607" s="155" t="s">
        <v>6496</v>
      </c>
      <c r="M1607" s="96" t="s">
        <v>7937</v>
      </c>
      <c r="N1607" t="s">
        <v>4965</v>
      </c>
      <c r="O1607" t="s">
        <v>4966</v>
      </c>
      <c r="Q1607" s="20" t="s">
        <v>7427</v>
      </c>
      <c r="R1607" s="20"/>
      <c r="S1607" s="155" t="s">
        <v>7406</v>
      </c>
      <c r="T1607" s="170">
        <v>0</v>
      </c>
      <c r="U1607" s="155" t="s">
        <v>8437</v>
      </c>
      <c r="V1607" s="155" t="s">
        <v>8439</v>
      </c>
      <c r="W1607" t="s">
        <v>235</v>
      </c>
      <c r="X1607" s="198" t="s">
        <v>74</v>
      </c>
      <c r="Y1607" t="s">
        <v>7506</v>
      </c>
    </row>
    <row r="1608" spans="1:25" x14ac:dyDescent="0.35">
      <c r="A1608" t="s">
        <v>8833</v>
      </c>
      <c r="B1608" t="s">
        <v>8833</v>
      </c>
      <c r="C1608" s="9">
        <v>14</v>
      </c>
      <c r="D1608" s="9">
        <v>683</v>
      </c>
      <c r="E1608" s="171" t="s">
        <v>8511</v>
      </c>
      <c r="F1608" s="171" t="s">
        <v>74</v>
      </c>
      <c r="G1608" s="171" t="s">
        <v>75</v>
      </c>
      <c r="H1608" s="171" t="s">
        <v>8567</v>
      </c>
      <c r="I1608" s="171"/>
      <c r="J1608" t="s">
        <v>4062</v>
      </c>
      <c r="K1608" s="155" t="s">
        <v>6502</v>
      </c>
      <c r="M1608" s="96" t="s">
        <v>7941</v>
      </c>
      <c r="N1608" t="s">
        <v>4967</v>
      </c>
      <c r="O1608" t="s">
        <v>4968</v>
      </c>
      <c r="Q1608" s="20" t="s">
        <v>7427</v>
      </c>
      <c r="R1608" s="20"/>
      <c r="S1608" s="155" t="s">
        <v>7406</v>
      </c>
      <c r="T1608" s="170">
        <v>0</v>
      </c>
      <c r="U1608" s="155" t="s">
        <v>8437</v>
      </c>
      <c r="V1608" s="155" t="s">
        <v>8439</v>
      </c>
      <c r="W1608" t="s">
        <v>235</v>
      </c>
      <c r="X1608" s="198" t="s">
        <v>74</v>
      </c>
      <c r="Y1608" t="s">
        <v>7506</v>
      </c>
    </row>
    <row r="1609" spans="1:25" x14ac:dyDescent="0.35">
      <c r="A1609" t="s">
        <v>8833</v>
      </c>
      <c r="B1609" t="s">
        <v>8833</v>
      </c>
      <c r="C1609" s="9">
        <v>15</v>
      </c>
      <c r="D1609" s="9">
        <v>684</v>
      </c>
      <c r="E1609" s="171" t="s">
        <v>8511</v>
      </c>
      <c r="F1609" s="171" t="s">
        <v>74</v>
      </c>
      <c r="G1609" s="171" t="s">
        <v>75</v>
      </c>
      <c r="H1609" s="171" t="s">
        <v>8567</v>
      </c>
      <c r="I1609" s="171"/>
      <c r="J1609" t="s">
        <v>4063</v>
      </c>
      <c r="K1609" s="155" t="s">
        <v>6503</v>
      </c>
      <c r="M1609" s="96" t="s">
        <v>7942</v>
      </c>
      <c r="N1609" t="s">
        <v>4969</v>
      </c>
      <c r="O1609" t="s">
        <v>4970</v>
      </c>
      <c r="Q1609" s="20" t="s">
        <v>7427</v>
      </c>
      <c r="R1609" s="20"/>
      <c r="S1609" s="155" t="s">
        <v>7406</v>
      </c>
      <c r="T1609" s="170">
        <v>0</v>
      </c>
      <c r="U1609" s="155" t="s">
        <v>8437</v>
      </c>
      <c r="V1609" s="155" t="s">
        <v>8439</v>
      </c>
      <c r="W1609" t="s">
        <v>235</v>
      </c>
      <c r="X1609" s="198" t="s">
        <v>74</v>
      </c>
      <c r="Y1609" t="s">
        <v>7506</v>
      </c>
    </row>
    <row r="1610" spans="1:25" x14ac:dyDescent="0.35">
      <c r="A1610" t="s">
        <v>8833</v>
      </c>
      <c r="B1610" t="s">
        <v>8833</v>
      </c>
      <c r="C1610" s="9">
        <v>16</v>
      </c>
      <c r="D1610" s="9">
        <v>685</v>
      </c>
      <c r="E1610" s="171" t="s">
        <v>8509</v>
      </c>
      <c r="F1610" s="171" t="s">
        <v>74</v>
      </c>
      <c r="G1610" s="171" t="s">
        <v>75</v>
      </c>
      <c r="H1610" s="171" t="s">
        <v>8567</v>
      </c>
      <c r="I1610" s="171"/>
      <c r="J1610" t="s">
        <v>4064</v>
      </c>
      <c r="K1610" t="s">
        <v>4972</v>
      </c>
      <c r="L1610" t="s">
        <v>8415</v>
      </c>
      <c r="M1610" s="96" t="s">
        <v>7948</v>
      </c>
      <c r="N1610" t="s">
        <v>4971</v>
      </c>
      <c r="O1610" t="s">
        <v>4972</v>
      </c>
      <c r="Q1610" s="20" t="s">
        <v>7427</v>
      </c>
      <c r="R1610" s="20"/>
      <c r="S1610" s="155" t="s">
        <v>7406</v>
      </c>
      <c r="T1610" s="170">
        <v>0</v>
      </c>
      <c r="U1610" s="155" t="s">
        <v>8434</v>
      </c>
      <c r="V1610" s="155" t="s">
        <v>8439</v>
      </c>
      <c r="W1610" t="s">
        <v>157</v>
      </c>
      <c r="X1610" s="198" t="s">
        <v>74</v>
      </c>
    </row>
    <row r="1611" spans="1:25" x14ac:dyDescent="0.35">
      <c r="A1611" t="s">
        <v>8833</v>
      </c>
      <c r="B1611" t="s">
        <v>8833</v>
      </c>
      <c r="C1611" s="9">
        <v>17</v>
      </c>
      <c r="D1611" s="9">
        <v>686</v>
      </c>
      <c r="E1611" s="171" t="s">
        <v>8509</v>
      </c>
      <c r="F1611" s="171" t="s">
        <v>74</v>
      </c>
      <c r="G1611" s="171" t="s">
        <v>75</v>
      </c>
      <c r="H1611" s="171" t="s">
        <v>8567</v>
      </c>
      <c r="I1611" s="171"/>
      <c r="J1611" t="s">
        <v>4065</v>
      </c>
      <c r="K1611" t="s">
        <v>4974</v>
      </c>
      <c r="L1611" t="s">
        <v>8416</v>
      </c>
      <c r="M1611" s="96" t="s">
        <v>7950</v>
      </c>
      <c r="N1611" t="s">
        <v>4973</v>
      </c>
      <c r="O1611" t="s">
        <v>4974</v>
      </c>
      <c r="Q1611" s="20" t="s">
        <v>7427</v>
      </c>
      <c r="R1611" s="20"/>
      <c r="S1611" s="155" t="s">
        <v>7406</v>
      </c>
      <c r="T1611" s="170">
        <v>0</v>
      </c>
      <c r="U1611" s="155" t="s">
        <v>8434</v>
      </c>
      <c r="V1611" s="155" t="s">
        <v>8439</v>
      </c>
      <c r="W1611" t="s">
        <v>157</v>
      </c>
      <c r="X1611" s="198" t="s">
        <v>74</v>
      </c>
    </row>
    <row r="1612" spans="1:25" x14ac:dyDescent="0.35">
      <c r="A1612" t="s">
        <v>8833</v>
      </c>
      <c r="B1612" t="s">
        <v>8833</v>
      </c>
      <c r="C1612" s="9">
        <v>18</v>
      </c>
      <c r="D1612" s="9">
        <v>687</v>
      </c>
      <c r="E1612" s="171" t="s">
        <v>8509</v>
      </c>
      <c r="F1612" s="171" t="s">
        <v>74</v>
      </c>
      <c r="G1612" s="171" t="s">
        <v>75</v>
      </c>
      <c r="H1612" s="171" t="s">
        <v>8567</v>
      </c>
      <c r="I1612" s="171"/>
      <c r="J1612" t="s">
        <v>4066</v>
      </c>
      <c r="K1612" t="s">
        <v>6509</v>
      </c>
      <c r="L1612" t="s">
        <v>8411</v>
      </c>
      <c r="M1612" s="96" t="s">
        <v>7953</v>
      </c>
      <c r="N1612" t="s">
        <v>4975</v>
      </c>
      <c r="O1612" t="s">
        <v>4976</v>
      </c>
      <c r="Q1612" s="20" t="s">
        <v>7427</v>
      </c>
      <c r="R1612" s="20"/>
      <c r="S1612" s="155" t="s">
        <v>7406</v>
      </c>
      <c r="T1612" s="170">
        <v>0</v>
      </c>
      <c r="U1612" s="155" t="s">
        <v>8434</v>
      </c>
      <c r="V1612" s="155" t="s">
        <v>8439</v>
      </c>
      <c r="W1612" t="s">
        <v>6296</v>
      </c>
      <c r="X1612" s="198" t="s">
        <v>74</v>
      </c>
    </row>
    <row r="1613" spans="1:25" x14ac:dyDescent="0.35">
      <c r="A1613" t="s">
        <v>8833</v>
      </c>
      <c r="B1613" t="s">
        <v>8833</v>
      </c>
      <c r="C1613" s="9">
        <v>19</v>
      </c>
      <c r="D1613" s="9">
        <v>688</v>
      </c>
      <c r="E1613" s="171" t="s">
        <v>8511</v>
      </c>
      <c r="F1613" s="171" t="s">
        <v>74</v>
      </c>
      <c r="G1613" s="171" t="s">
        <v>75</v>
      </c>
      <c r="H1613" s="171" t="s">
        <v>8567</v>
      </c>
      <c r="I1613" s="171"/>
      <c r="J1613" t="s">
        <v>4067</v>
      </c>
      <c r="K1613" s="155" t="s">
        <v>6512</v>
      </c>
      <c r="N1613" t="s">
        <v>4977</v>
      </c>
      <c r="O1613" t="s">
        <v>4978</v>
      </c>
      <c r="Q1613" s="20" t="s">
        <v>7427</v>
      </c>
      <c r="R1613" s="20"/>
      <c r="S1613" s="155" t="s">
        <v>7406</v>
      </c>
      <c r="T1613" s="170">
        <v>0</v>
      </c>
      <c r="U1613" s="155" t="s">
        <v>8437</v>
      </c>
      <c r="V1613" s="155" t="s">
        <v>8439</v>
      </c>
      <c r="W1613" t="s">
        <v>165</v>
      </c>
      <c r="X1613" s="198" t="s">
        <v>74</v>
      </c>
      <c r="Y1613" t="s">
        <v>7506</v>
      </c>
    </row>
    <row r="1614" spans="1:25" x14ac:dyDescent="0.35">
      <c r="A1614" t="s">
        <v>8833</v>
      </c>
      <c r="B1614" t="s">
        <v>8833</v>
      </c>
      <c r="C1614" s="9">
        <v>20</v>
      </c>
      <c r="D1614" s="9">
        <v>690</v>
      </c>
      <c r="E1614" s="171" t="s">
        <v>8511</v>
      </c>
      <c r="F1614" s="171" t="s">
        <v>74</v>
      </c>
      <c r="G1614" s="171" t="s">
        <v>75</v>
      </c>
      <c r="H1614" s="171" t="s">
        <v>8567</v>
      </c>
      <c r="I1614" s="171"/>
      <c r="J1614" s="27" t="s">
        <v>4069</v>
      </c>
      <c r="K1614" t="s">
        <v>4982</v>
      </c>
      <c r="M1614" s="96" t="s">
        <v>7955</v>
      </c>
      <c r="N1614" t="s">
        <v>4981</v>
      </c>
      <c r="O1614" t="s">
        <v>4982</v>
      </c>
      <c r="Q1614" s="20" t="s">
        <v>7427</v>
      </c>
      <c r="R1614" s="20"/>
      <c r="S1614" t="s">
        <v>7406</v>
      </c>
      <c r="T1614" s="9">
        <v>0</v>
      </c>
      <c r="U1614" t="s">
        <v>8434</v>
      </c>
      <c r="V1614" t="s">
        <v>8439</v>
      </c>
      <c r="W1614" t="s">
        <v>100</v>
      </c>
      <c r="X1614" s="198" t="s">
        <v>74</v>
      </c>
    </row>
    <row r="1615" spans="1:25" x14ac:dyDescent="0.35">
      <c r="A1615" t="s">
        <v>8833</v>
      </c>
      <c r="B1615" t="s">
        <v>8833</v>
      </c>
      <c r="C1615" s="9">
        <v>21</v>
      </c>
      <c r="D1615" s="9">
        <v>691</v>
      </c>
      <c r="E1615" s="171" t="s">
        <v>8511</v>
      </c>
      <c r="F1615" s="171" t="s">
        <v>74</v>
      </c>
      <c r="G1615" s="171" t="s">
        <v>75</v>
      </c>
      <c r="H1615" s="171" t="s">
        <v>8567</v>
      </c>
      <c r="I1615" s="171"/>
      <c r="J1615" t="s">
        <v>4070</v>
      </c>
      <c r="K1615" s="155" t="s">
        <v>6511</v>
      </c>
      <c r="N1615" t="s">
        <v>4983</v>
      </c>
      <c r="O1615" t="s">
        <v>4984</v>
      </c>
      <c r="Q1615" s="20" t="s">
        <v>7427</v>
      </c>
      <c r="R1615" s="20"/>
      <c r="S1615" t="s">
        <v>7406</v>
      </c>
      <c r="T1615" s="9">
        <v>0</v>
      </c>
      <c r="U1615" s="155" t="s">
        <v>8437</v>
      </c>
      <c r="V1615" s="155" t="s">
        <v>8439</v>
      </c>
      <c r="W1615" t="s">
        <v>6297</v>
      </c>
      <c r="X1615" s="198" t="s">
        <v>74</v>
      </c>
      <c r="Y1615" t="s">
        <v>7506</v>
      </c>
    </row>
    <row r="1616" spans="1:25" s="283" customFormat="1" x14ac:dyDescent="0.35">
      <c r="A1616" s="283" t="s">
        <v>8833</v>
      </c>
      <c r="B1616" s="283" t="s">
        <v>8833</v>
      </c>
      <c r="C1616" s="284">
        <v>22</v>
      </c>
      <c r="D1616" s="284">
        <v>692</v>
      </c>
      <c r="E1616" s="283" t="str">
        <f>F1616&amp;"."&amp;G1616&amp;"."&amp;H1616&amp;"."&amp;I1616&amp;"."&amp;J1616</f>
        <v>WEATHER.WEATHER_STATION.WEATHER_GENER_PARMS..weather_gen_notes</v>
      </c>
      <c r="F1616" s="283" t="s">
        <v>74</v>
      </c>
      <c r="G1616" s="283" t="s">
        <v>75</v>
      </c>
      <c r="H1616" s="283" t="s">
        <v>8567</v>
      </c>
      <c r="J1616" s="283" t="s">
        <v>8667</v>
      </c>
      <c r="K1616" s="283" t="s">
        <v>1893</v>
      </c>
      <c r="L1616" s="283">
        <v>99</v>
      </c>
      <c r="M1616" s="283" t="s">
        <v>6</v>
      </c>
      <c r="N1616" s="283" t="s">
        <v>8668</v>
      </c>
      <c r="O1616" s="285" t="s">
        <v>8669</v>
      </c>
      <c r="S1616" s="283" t="s">
        <v>91</v>
      </c>
      <c r="T1616" s="284" t="s">
        <v>6</v>
      </c>
      <c r="U1616" s="283" t="s">
        <v>6</v>
      </c>
      <c r="V1616" s="283" t="s">
        <v>8439</v>
      </c>
      <c r="W1616" s="283" t="s">
        <v>91</v>
      </c>
      <c r="X1616" s="286"/>
    </row>
  </sheetData>
  <autoFilter ref="A1:Z1616" xr:uid="{D506ADBA-AFED-4678-85B8-A1AB1C7156F9}"/>
  <conditionalFormatting sqref="A1:B1">
    <cfRule type="duplicateValues" dxfId="341" priority="211"/>
  </conditionalFormatting>
  <conditionalFormatting sqref="A1:B1">
    <cfRule type="duplicateValues" dxfId="340" priority="212"/>
  </conditionalFormatting>
  <conditionalFormatting sqref="A1:B1">
    <cfRule type="duplicateValues" dxfId="339" priority="213"/>
  </conditionalFormatting>
  <conditionalFormatting sqref="A1:B1">
    <cfRule type="duplicateValues" dxfId="338" priority="210"/>
  </conditionalFormatting>
  <conditionalFormatting sqref="A1:G1 C1594:D1594 D1577:D1582 D1584:D1589 C1577:C1593 C1595:C1616 C2:D1576">
    <cfRule type="cellIs" dxfId="337" priority="209" operator="equal">
      <formula>-99</formula>
    </cfRule>
  </conditionalFormatting>
  <conditionalFormatting sqref="J252">
    <cfRule type="duplicateValues" dxfId="336" priority="214"/>
  </conditionalFormatting>
  <conditionalFormatting sqref="N1230">
    <cfRule type="duplicateValues" dxfId="335" priority="208"/>
  </conditionalFormatting>
  <conditionalFormatting sqref="N1450">
    <cfRule type="duplicateValues" dxfId="334" priority="207"/>
  </conditionalFormatting>
  <conditionalFormatting sqref="N692">
    <cfRule type="duplicateValues" dxfId="333" priority="206"/>
  </conditionalFormatting>
  <conditionalFormatting sqref="N1117">
    <cfRule type="duplicateValues" dxfId="332" priority="205"/>
  </conditionalFormatting>
  <conditionalFormatting sqref="N1237">
    <cfRule type="duplicateValues" dxfId="331" priority="204"/>
  </conditionalFormatting>
  <conditionalFormatting sqref="J1221">
    <cfRule type="duplicateValues" dxfId="330" priority="201"/>
  </conditionalFormatting>
  <conditionalFormatting sqref="J1221">
    <cfRule type="duplicateValues" dxfId="329" priority="202"/>
  </conditionalFormatting>
  <conditionalFormatting sqref="N1221">
    <cfRule type="duplicateValues" dxfId="328" priority="203"/>
  </conditionalFormatting>
  <conditionalFormatting sqref="J714">
    <cfRule type="duplicateValues" dxfId="327" priority="198"/>
  </conditionalFormatting>
  <conditionalFormatting sqref="J714">
    <cfRule type="duplicateValues" dxfId="326" priority="199"/>
  </conditionalFormatting>
  <conditionalFormatting sqref="N714">
    <cfRule type="duplicateValues" dxfId="325" priority="200"/>
  </conditionalFormatting>
  <conditionalFormatting sqref="N57">
    <cfRule type="duplicateValues" dxfId="324" priority="197"/>
  </conditionalFormatting>
  <conditionalFormatting sqref="N117">
    <cfRule type="duplicateValues" dxfId="323" priority="196"/>
  </conditionalFormatting>
  <conditionalFormatting sqref="N40">
    <cfRule type="duplicateValues" dxfId="322" priority="195"/>
  </conditionalFormatting>
  <conditionalFormatting sqref="N321">
    <cfRule type="duplicateValues" dxfId="321" priority="194"/>
  </conditionalFormatting>
  <conditionalFormatting sqref="N339">
    <cfRule type="duplicateValues" dxfId="320" priority="193"/>
  </conditionalFormatting>
  <conditionalFormatting sqref="N399">
    <cfRule type="duplicateValues" dxfId="319" priority="192"/>
  </conditionalFormatting>
  <conditionalFormatting sqref="N737">
    <cfRule type="duplicateValues" dxfId="318" priority="191"/>
  </conditionalFormatting>
  <conditionalFormatting sqref="N461">
    <cfRule type="duplicateValues" dxfId="317" priority="190"/>
  </conditionalFormatting>
  <conditionalFormatting sqref="N1244">
    <cfRule type="duplicateValues" dxfId="316" priority="189"/>
  </conditionalFormatting>
  <conditionalFormatting sqref="N1118 N1116">
    <cfRule type="duplicateValues" dxfId="315" priority="215"/>
  </conditionalFormatting>
  <conditionalFormatting sqref="N1299">
    <cfRule type="duplicateValues" dxfId="314" priority="188"/>
  </conditionalFormatting>
  <conditionalFormatting sqref="N1292:N1296">
    <cfRule type="duplicateValues" dxfId="313" priority="187"/>
  </conditionalFormatting>
  <conditionalFormatting sqref="N1291">
    <cfRule type="duplicateValues" dxfId="312" priority="186"/>
  </conditionalFormatting>
  <conditionalFormatting sqref="N1456">
    <cfRule type="duplicateValues" dxfId="311" priority="185"/>
  </conditionalFormatting>
  <conditionalFormatting sqref="N1453">
    <cfRule type="duplicateValues" dxfId="310" priority="184"/>
  </conditionalFormatting>
  <conditionalFormatting sqref="N1452">
    <cfRule type="duplicateValues" dxfId="309" priority="183"/>
  </conditionalFormatting>
  <conditionalFormatting sqref="N1110:N1115">
    <cfRule type="duplicateValues" dxfId="308" priority="216"/>
  </conditionalFormatting>
  <conditionalFormatting sqref="N1126:N1132">
    <cfRule type="duplicateValues" dxfId="307" priority="217"/>
  </conditionalFormatting>
  <conditionalFormatting sqref="N1247 N1241">
    <cfRule type="duplicateValues" dxfId="306" priority="218"/>
  </conditionalFormatting>
  <conditionalFormatting sqref="N1290 N1297">
    <cfRule type="duplicateValues" dxfId="305" priority="219"/>
  </conditionalFormatting>
  <conditionalFormatting sqref="N1451 N1454">
    <cfRule type="duplicateValues" dxfId="304" priority="220"/>
  </conditionalFormatting>
  <conditionalFormatting sqref="A1:G1">
    <cfRule type="duplicateValues" dxfId="303" priority="221"/>
  </conditionalFormatting>
  <conditionalFormatting sqref="J375:J376">
    <cfRule type="duplicateValues" dxfId="302" priority="179"/>
  </conditionalFormatting>
  <conditionalFormatting sqref="J375:J376">
    <cfRule type="duplicateValues" dxfId="301" priority="180"/>
  </conditionalFormatting>
  <conditionalFormatting sqref="J375:J376">
    <cfRule type="duplicateValues" dxfId="300" priority="181"/>
  </conditionalFormatting>
  <conditionalFormatting sqref="N375:N376">
    <cfRule type="duplicateValues" dxfId="299" priority="182"/>
  </conditionalFormatting>
  <conditionalFormatting sqref="J468 J463">
    <cfRule type="duplicateValues" dxfId="298" priority="175"/>
  </conditionalFormatting>
  <conditionalFormatting sqref="N468 N463">
    <cfRule type="duplicateValues" dxfId="297" priority="178"/>
  </conditionalFormatting>
  <conditionalFormatting sqref="L492">
    <cfRule type="duplicateValues" dxfId="296" priority="174"/>
  </conditionalFormatting>
  <conditionalFormatting sqref="N1117">
    <cfRule type="duplicateValues" dxfId="295" priority="173"/>
  </conditionalFormatting>
  <conditionalFormatting sqref="N1133">
    <cfRule type="duplicateValues" dxfId="294" priority="172"/>
  </conditionalFormatting>
  <conditionalFormatting sqref="N1234">
    <cfRule type="duplicateValues" dxfId="293" priority="171"/>
  </conditionalFormatting>
  <conditionalFormatting sqref="N1297">
    <cfRule type="duplicateValues" dxfId="292" priority="170"/>
  </conditionalFormatting>
  <conditionalFormatting sqref="N1482">
    <cfRule type="duplicateValues" dxfId="291" priority="169"/>
  </conditionalFormatting>
  <conditionalFormatting sqref="J375">
    <cfRule type="duplicateValues" dxfId="290" priority="166"/>
  </conditionalFormatting>
  <conditionalFormatting sqref="J375">
    <cfRule type="duplicateValues" dxfId="289" priority="167"/>
  </conditionalFormatting>
  <conditionalFormatting sqref="J375">
    <cfRule type="duplicateValues" dxfId="288" priority="168"/>
  </conditionalFormatting>
  <conditionalFormatting sqref="J463">
    <cfRule type="duplicateValues" dxfId="287" priority="163"/>
  </conditionalFormatting>
  <conditionalFormatting sqref="N150:N151">
    <cfRule type="duplicateValues" dxfId="286" priority="162"/>
  </conditionalFormatting>
  <conditionalFormatting sqref="N699">
    <cfRule type="duplicateValues" dxfId="285" priority="222"/>
  </conditionalFormatting>
  <conditionalFormatting sqref="J456">
    <cfRule type="duplicateValues" dxfId="284" priority="159"/>
  </conditionalFormatting>
  <conditionalFormatting sqref="N456">
    <cfRule type="duplicateValues" dxfId="283" priority="161"/>
  </conditionalFormatting>
  <conditionalFormatting sqref="N454">
    <cfRule type="duplicateValues" dxfId="282" priority="158"/>
  </conditionalFormatting>
  <conditionalFormatting sqref="N447">
    <cfRule type="duplicateValues" dxfId="281" priority="157"/>
  </conditionalFormatting>
  <conditionalFormatting sqref="N395 N393">
    <cfRule type="duplicateValues" dxfId="280" priority="156"/>
  </conditionalFormatting>
  <conditionalFormatting sqref="N394">
    <cfRule type="duplicateValues" dxfId="279" priority="155"/>
  </conditionalFormatting>
  <conditionalFormatting sqref="N385 N383">
    <cfRule type="duplicateValues" dxfId="278" priority="154"/>
  </conditionalFormatting>
  <conditionalFormatting sqref="N384">
    <cfRule type="duplicateValues" dxfId="277" priority="153"/>
  </conditionalFormatting>
  <conditionalFormatting sqref="N371 N369">
    <cfRule type="duplicateValues" dxfId="276" priority="152"/>
  </conditionalFormatting>
  <conditionalFormatting sqref="N370">
    <cfRule type="duplicateValues" dxfId="275" priority="151"/>
  </conditionalFormatting>
  <conditionalFormatting sqref="N366 N364">
    <cfRule type="duplicateValues" dxfId="274" priority="150"/>
  </conditionalFormatting>
  <conditionalFormatting sqref="N365">
    <cfRule type="duplicateValues" dxfId="273" priority="149"/>
  </conditionalFormatting>
  <conditionalFormatting sqref="N270 N268">
    <cfRule type="duplicateValues" dxfId="272" priority="148"/>
  </conditionalFormatting>
  <conditionalFormatting sqref="N269">
    <cfRule type="duplicateValues" dxfId="271" priority="147"/>
  </conditionalFormatting>
  <conditionalFormatting sqref="N199">
    <cfRule type="duplicateValues" dxfId="270" priority="223"/>
  </conditionalFormatting>
  <conditionalFormatting sqref="N56">
    <cfRule type="duplicateValues" dxfId="269" priority="146"/>
  </conditionalFormatting>
  <conditionalFormatting sqref="N55">
    <cfRule type="duplicateValues" dxfId="268" priority="145"/>
  </conditionalFormatting>
  <conditionalFormatting sqref="N32">
    <cfRule type="duplicateValues" dxfId="267" priority="144"/>
  </conditionalFormatting>
  <conditionalFormatting sqref="N31">
    <cfRule type="duplicateValues" dxfId="266" priority="143"/>
  </conditionalFormatting>
  <conditionalFormatting sqref="N26">
    <cfRule type="duplicateValues" dxfId="265" priority="142"/>
  </conditionalFormatting>
  <conditionalFormatting sqref="N25">
    <cfRule type="duplicateValues" dxfId="264" priority="141"/>
  </conditionalFormatting>
  <conditionalFormatting sqref="N834 N832">
    <cfRule type="duplicateValues" dxfId="263" priority="140"/>
  </conditionalFormatting>
  <conditionalFormatting sqref="N833">
    <cfRule type="duplicateValues" dxfId="262" priority="139"/>
  </conditionalFormatting>
  <conditionalFormatting sqref="N843">
    <cfRule type="duplicateValues" dxfId="261" priority="138"/>
  </conditionalFormatting>
  <conditionalFormatting sqref="N842">
    <cfRule type="duplicateValues" dxfId="260" priority="137"/>
  </conditionalFormatting>
  <conditionalFormatting sqref="C1">
    <cfRule type="duplicateValues" dxfId="259" priority="136"/>
  </conditionalFormatting>
  <conditionalFormatting sqref="J202">
    <cfRule type="duplicateValues" dxfId="258" priority="133"/>
  </conditionalFormatting>
  <conditionalFormatting sqref="J202">
    <cfRule type="duplicateValues" dxfId="257" priority="134"/>
  </conditionalFormatting>
  <conditionalFormatting sqref="N202">
    <cfRule type="duplicateValues" dxfId="256" priority="135"/>
  </conditionalFormatting>
  <conditionalFormatting sqref="J179:J180">
    <cfRule type="duplicateValues" dxfId="255" priority="129"/>
  </conditionalFormatting>
  <conditionalFormatting sqref="N176">
    <cfRule type="duplicateValues" dxfId="254" priority="128"/>
  </conditionalFormatting>
  <conditionalFormatting sqref="J179:J180">
    <cfRule type="duplicateValues" dxfId="253" priority="130"/>
  </conditionalFormatting>
  <conditionalFormatting sqref="J179:J180">
    <cfRule type="duplicateValues" dxfId="252" priority="131"/>
  </conditionalFormatting>
  <conditionalFormatting sqref="N179:N180">
    <cfRule type="duplicateValues" dxfId="251" priority="132"/>
  </conditionalFormatting>
  <conditionalFormatting sqref="J200">
    <cfRule type="duplicateValues" dxfId="250" priority="125"/>
  </conditionalFormatting>
  <conditionalFormatting sqref="J200">
    <cfRule type="duplicateValues" dxfId="249" priority="126"/>
  </conditionalFormatting>
  <conditionalFormatting sqref="N200">
    <cfRule type="duplicateValues" dxfId="248" priority="127"/>
  </conditionalFormatting>
  <conditionalFormatting sqref="J201">
    <cfRule type="duplicateValues" dxfId="247" priority="121"/>
  </conditionalFormatting>
  <conditionalFormatting sqref="J201">
    <cfRule type="duplicateValues" dxfId="246" priority="122"/>
  </conditionalFormatting>
  <conditionalFormatting sqref="J201">
    <cfRule type="duplicateValues" dxfId="245" priority="123"/>
  </conditionalFormatting>
  <conditionalFormatting sqref="N201">
    <cfRule type="duplicateValues" dxfId="244" priority="124"/>
  </conditionalFormatting>
  <conditionalFormatting sqref="J182">
    <cfRule type="duplicateValues" dxfId="243" priority="119"/>
  </conditionalFormatting>
  <conditionalFormatting sqref="N182">
    <cfRule type="duplicateValues" dxfId="242" priority="120"/>
  </conditionalFormatting>
  <conditionalFormatting sqref="J201">
    <cfRule type="duplicateValues" dxfId="241" priority="116"/>
  </conditionalFormatting>
  <conditionalFormatting sqref="J201">
    <cfRule type="duplicateValues" dxfId="240" priority="117"/>
  </conditionalFormatting>
  <conditionalFormatting sqref="J201">
    <cfRule type="duplicateValues" dxfId="239" priority="118"/>
  </conditionalFormatting>
  <conditionalFormatting sqref="N201">
    <cfRule type="duplicateValues" dxfId="238" priority="115"/>
  </conditionalFormatting>
  <conditionalFormatting sqref="J175">
    <cfRule type="duplicateValues" dxfId="237" priority="113"/>
  </conditionalFormatting>
  <conditionalFormatting sqref="N175">
    <cfRule type="duplicateValues" dxfId="236" priority="114"/>
  </conditionalFormatting>
  <conditionalFormatting sqref="N177">
    <cfRule type="duplicateValues" dxfId="235" priority="224"/>
  </conditionalFormatting>
  <conditionalFormatting sqref="N238:N239">
    <cfRule type="duplicateValues" dxfId="234" priority="225"/>
  </conditionalFormatting>
  <conditionalFormatting sqref="N345:N346">
    <cfRule type="duplicateValues" dxfId="233" priority="226"/>
  </conditionalFormatting>
  <conditionalFormatting sqref="J1205">
    <cfRule type="duplicateValues" dxfId="232" priority="110"/>
  </conditionalFormatting>
  <conditionalFormatting sqref="N1205">
    <cfRule type="duplicateValues" dxfId="231" priority="111"/>
  </conditionalFormatting>
  <conditionalFormatting sqref="N1203">
    <cfRule type="duplicateValues" dxfId="230" priority="109"/>
  </conditionalFormatting>
  <conditionalFormatting sqref="N1204 N1199:N1200">
    <cfRule type="duplicateValues" dxfId="229" priority="112"/>
  </conditionalFormatting>
  <conditionalFormatting sqref="N1223">
    <cfRule type="duplicateValues" dxfId="228" priority="108"/>
  </conditionalFormatting>
  <conditionalFormatting sqref="N1225">
    <cfRule type="duplicateValues" dxfId="227" priority="107"/>
  </conditionalFormatting>
  <conditionalFormatting sqref="N1252">
    <cfRule type="duplicateValues" dxfId="226" priority="106"/>
  </conditionalFormatting>
  <conditionalFormatting sqref="N1251">
    <cfRule type="duplicateValues" dxfId="225" priority="105"/>
  </conditionalFormatting>
  <conditionalFormatting sqref="N1253">
    <cfRule type="duplicateValues" dxfId="224" priority="104"/>
  </conditionalFormatting>
  <conditionalFormatting sqref="N1264">
    <cfRule type="duplicateValues" dxfId="223" priority="103"/>
  </conditionalFormatting>
  <conditionalFormatting sqref="N1263">
    <cfRule type="duplicateValues" dxfId="222" priority="102"/>
  </conditionalFormatting>
  <conditionalFormatting sqref="N1265">
    <cfRule type="duplicateValues" dxfId="221" priority="101"/>
  </conditionalFormatting>
  <conditionalFormatting sqref="N1306">
    <cfRule type="duplicateValues" dxfId="220" priority="100"/>
  </conditionalFormatting>
  <conditionalFormatting sqref="N1305">
    <cfRule type="duplicateValues" dxfId="219" priority="99"/>
  </conditionalFormatting>
  <conditionalFormatting sqref="N1307">
    <cfRule type="duplicateValues" dxfId="218" priority="98"/>
  </conditionalFormatting>
  <conditionalFormatting sqref="N1327">
    <cfRule type="duplicateValues" dxfId="217" priority="97"/>
  </conditionalFormatting>
  <conditionalFormatting sqref="N1326">
    <cfRule type="duplicateValues" dxfId="216" priority="96"/>
  </conditionalFormatting>
  <conditionalFormatting sqref="N1328">
    <cfRule type="duplicateValues" dxfId="215" priority="95"/>
  </conditionalFormatting>
  <conditionalFormatting sqref="N1345">
    <cfRule type="duplicateValues" dxfId="214" priority="94"/>
  </conditionalFormatting>
  <conditionalFormatting sqref="N1344">
    <cfRule type="duplicateValues" dxfId="213" priority="93"/>
  </conditionalFormatting>
  <conditionalFormatting sqref="N1346">
    <cfRule type="duplicateValues" dxfId="212" priority="92"/>
  </conditionalFormatting>
  <conditionalFormatting sqref="N1359">
    <cfRule type="duplicateValues" dxfId="211" priority="91"/>
  </conditionalFormatting>
  <conditionalFormatting sqref="N1358">
    <cfRule type="duplicateValues" dxfId="210" priority="90"/>
  </conditionalFormatting>
  <conditionalFormatting sqref="N1360">
    <cfRule type="duplicateValues" dxfId="209" priority="89"/>
  </conditionalFormatting>
  <conditionalFormatting sqref="N1377">
    <cfRule type="duplicateValues" dxfId="208" priority="88"/>
  </conditionalFormatting>
  <conditionalFormatting sqref="N1376">
    <cfRule type="duplicateValues" dxfId="207" priority="87"/>
  </conditionalFormatting>
  <conditionalFormatting sqref="N1378">
    <cfRule type="duplicateValues" dxfId="206" priority="86"/>
  </conditionalFormatting>
  <conditionalFormatting sqref="N1401">
    <cfRule type="duplicateValues" dxfId="205" priority="85"/>
  </conditionalFormatting>
  <conditionalFormatting sqref="N1400">
    <cfRule type="duplicateValues" dxfId="204" priority="84"/>
  </conditionalFormatting>
  <conditionalFormatting sqref="N1402">
    <cfRule type="duplicateValues" dxfId="203" priority="83"/>
  </conditionalFormatting>
  <conditionalFormatting sqref="N1433">
    <cfRule type="duplicateValues" dxfId="202" priority="82"/>
  </conditionalFormatting>
  <conditionalFormatting sqref="N1432">
    <cfRule type="duplicateValues" dxfId="201" priority="81"/>
  </conditionalFormatting>
  <conditionalFormatting sqref="N1434">
    <cfRule type="duplicateValues" dxfId="200" priority="80"/>
  </conditionalFormatting>
  <conditionalFormatting sqref="N1486">
    <cfRule type="duplicateValues" dxfId="199" priority="79"/>
  </conditionalFormatting>
  <conditionalFormatting sqref="N1485">
    <cfRule type="duplicateValues" dxfId="198" priority="78"/>
  </conditionalFormatting>
  <conditionalFormatting sqref="N1487">
    <cfRule type="duplicateValues" dxfId="197" priority="77"/>
  </conditionalFormatting>
  <conditionalFormatting sqref="N1514">
    <cfRule type="duplicateValues" dxfId="196" priority="76"/>
  </conditionalFormatting>
  <conditionalFormatting sqref="N1513">
    <cfRule type="duplicateValues" dxfId="195" priority="75"/>
  </conditionalFormatting>
  <conditionalFormatting sqref="N1515">
    <cfRule type="duplicateValues" dxfId="194" priority="74"/>
  </conditionalFormatting>
  <conditionalFormatting sqref="J174">
    <cfRule type="duplicateValues" dxfId="193" priority="71"/>
  </conditionalFormatting>
  <conditionalFormatting sqref="J174">
    <cfRule type="duplicateValues" dxfId="192" priority="72"/>
  </conditionalFormatting>
  <conditionalFormatting sqref="N174">
    <cfRule type="duplicateValues" dxfId="191" priority="73"/>
  </conditionalFormatting>
  <conditionalFormatting sqref="J181">
    <cfRule type="duplicateValues" dxfId="190" priority="68"/>
  </conditionalFormatting>
  <conditionalFormatting sqref="J181">
    <cfRule type="duplicateValues" dxfId="189" priority="69"/>
  </conditionalFormatting>
  <conditionalFormatting sqref="N181">
    <cfRule type="duplicateValues" dxfId="188" priority="70"/>
  </conditionalFormatting>
  <conditionalFormatting sqref="J1201:J1202">
    <cfRule type="duplicateValues" dxfId="187" priority="65"/>
  </conditionalFormatting>
  <conditionalFormatting sqref="J1201:J1202">
    <cfRule type="duplicateValues" dxfId="186" priority="66"/>
  </conditionalFormatting>
  <conditionalFormatting sqref="N1201:N1202">
    <cfRule type="duplicateValues" dxfId="185" priority="67"/>
  </conditionalFormatting>
  <conditionalFormatting sqref="N1556">
    <cfRule type="duplicateValues" dxfId="184" priority="64"/>
  </conditionalFormatting>
  <conditionalFormatting sqref="N1594">
    <cfRule type="duplicateValues" dxfId="183" priority="60"/>
  </conditionalFormatting>
  <conditionalFormatting sqref="J1594">
    <cfRule type="duplicateValues" dxfId="182" priority="61"/>
  </conditionalFormatting>
  <conditionalFormatting sqref="J1594">
    <cfRule type="duplicateValues" dxfId="181" priority="62"/>
  </conditionalFormatting>
  <conditionalFormatting sqref="L1594">
    <cfRule type="duplicateValues" dxfId="180" priority="63"/>
  </conditionalFormatting>
  <conditionalFormatting sqref="N1594">
    <cfRule type="duplicateValues" dxfId="179" priority="59"/>
  </conditionalFormatting>
  <conditionalFormatting sqref="N1584:N1589 N1574:N1582 N808 N1:N45 N804 N769:N800 N117:N134 N103:N113 N142:N767 N812:N1571 N47:N99">
    <cfRule type="duplicateValues" dxfId="178" priority="14449"/>
  </conditionalFormatting>
  <conditionalFormatting sqref="L1584:L1589 L1039 L1574:L1582 L1:L45 L737:L743 L728:L729 L746:L767 L804 L808 L731:L735 L769:L800 L142:L485 L1543:L1571 L117:L134 L103:L113 L1209:L1541 L1041:L1207 L495:L726 L812:L1034 L47:L99">
    <cfRule type="duplicateValues" dxfId="177" priority="14478"/>
  </conditionalFormatting>
  <conditionalFormatting sqref="J1:J1048576">
    <cfRule type="duplicateValues" dxfId="176" priority="58"/>
  </conditionalFormatting>
  <conditionalFormatting sqref="N1256">
    <cfRule type="duplicateValues" dxfId="175" priority="57"/>
  </conditionalFormatting>
  <conditionalFormatting sqref="N1268">
    <cfRule type="duplicateValues" dxfId="174" priority="56"/>
  </conditionalFormatting>
  <conditionalFormatting sqref="N1310">
    <cfRule type="duplicateValues" dxfId="173" priority="55"/>
  </conditionalFormatting>
  <conditionalFormatting sqref="N1331">
    <cfRule type="duplicateValues" dxfId="172" priority="54"/>
  </conditionalFormatting>
  <conditionalFormatting sqref="N1349">
    <cfRule type="duplicateValues" dxfId="171" priority="53"/>
  </conditionalFormatting>
  <conditionalFormatting sqref="N1363">
    <cfRule type="duplicateValues" dxfId="170" priority="52"/>
  </conditionalFormatting>
  <conditionalFormatting sqref="N1381">
    <cfRule type="duplicateValues" dxfId="169" priority="51"/>
  </conditionalFormatting>
  <conditionalFormatting sqref="N1405">
    <cfRule type="duplicateValues" dxfId="168" priority="50"/>
  </conditionalFormatting>
  <conditionalFormatting sqref="N1437">
    <cfRule type="duplicateValues" dxfId="167" priority="49"/>
  </conditionalFormatting>
  <conditionalFormatting sqref="N1490">
    <cfRule type="duplicateValues" dxfId="166" priority="48"/>
  </conditionalFormatting>
  <conditionalFormatting sqref="N1516">
    <cfRule type="duplicateValues" dxfId="165" priority="47"/>
  </conditionalFormatting>
  <conditionalFormatting sqref="N896">
    <cfRule type="duplicateValues" dxfId="164" priority="45"/>
  </conditionalFormatting>
  <conditionalFormatting sqref="N897">
    <cfRule type="duplicateValues" dxfId="163" priority="44"/>
  </conditionalFormatting>
  <conditionalFormatting sqref="J511">
    <cfRule type="duplicateValues" dxfId="162" priority="34"/>
  </conditionalFormatting>
  <conditionalFormatting sqref="N511">
    <cfRule type="duplicateValues" dxfId="161" priority="35"/>
  </conditionalFormatting>
  <conditionalFormatting sqref="N509">
    <cfRule type="duplicateValues" dxfId="160" priority="33"/>
  </conditionalFormatting>
  <conditionalFormatting sqref="N510 N506:N507">
    <cfRule type="duplicateValues" dxfId="159" priority="36"/>
  </conditionalFormatting>
  <conditionalFormatting sqref="J508">
    <cfRule type="duplicateValues" dxfId="158" priority="15707"/>
  </conditionalFormatting>
  <conditionalFormatting sqref="N508">
    <cfRule type="duplicateValues" dxfId="157" priority="15709"/>
  </conditionalFormatting>
  <conditionalFormatting sqref="N1224 N1222 N127:N134 N462 N566:N569 N110:N113 N804 N808 N812:N831 N571:N577 N693:N698 N457:N460 N455 N448:N453 N471:N505 N464:N467 N738:N767 N1208:N1220 N178 N1228 N216:N237 N184:N197 N835:N841 N414:N446 N769:N800 N715:N736 N97:N99 N844:N853 N898:N1052 N1055:N1108 N666:N691 N580:N663 N516:N564 N702:N713 N869:N886 N889:N895 N862:N866">
    <cfRule type="duplicateValues" dxfId="156" priority="16748"/>
  </conditionalFormatting>
  <conditionalFormatting sqref="N1053">
    <cfRule type="duplicateValues" dxfId="155" priority="27"/>
  </conditionalFormatting>
  <conditionalFormatting sqref="N1054">
    <cfRule type="duplicateValues" dxfId="154" priority="26"/>
  </conditionalFormatting>
  <conditionalFormatting sqref="N1143:N1144">
    <cfRule type="duplicateValues" dxfId="153" priority="25"/>
  </conditionalFormatting>
  <conditionalFormatting sqref="N1141">
    <cfRule type="duplicateValues" dxfId="152" priority="24"/>
  </conditionalFormatting>
  <conditionalFormatting sqref="N1142">
    <cfRule type="duplicateValues" dxfId="151" priority="23"/>
  </conditionalFormatting>
  <conditionalFormatting sqref="N664">
    <cfRule type="duplicateValues" dxfId="150" priority="21"/>
  </conditionalFormatting>
  <conditionalFormatting sqref="N665">
    <cfRule type="duplicateValues" dxfId="149" priority="20"/>
  </conditionalFormatting>
  <conditionalFormatting sqref="N578">
    <cfRule type="duplicateValues" dxfId="148" priority="19"/>
  </conditionalFormatting>
  <conditionalFormatting sqref="N579">
    <cfRule type="duplicateValues" dxfId="147" priority="18"/>
  </conditionalFormatting>
  <conditionalFormatting sqref="N514">
    <cfRule type="duplicateValues" dxfId="146" priority="17"/>
  </conditionalFormatting>
  <conditionalFormatting sqref="N515">
    <cfRule type="duplicateValues" dxfId="145" priority="16"/>
  </conditionalFormatting>
  <conditionalFormatting sqref="N700">
    <cfRule type="duplicateValues" dxfId="144" priority="15"/>
  </conditionalFormatting>
  <conditionalFormatting sqref="N701">
    <cfRule type="duplicateValues" dxfId="143" priority="14"/>
  </conditionalFormatting>
  <conditionalFormatting sqref="N867">
    <cfRule type="duplicateValues" dxfId="142" priority="13"/>
  </conditionalFormatting>
  <conditionalFormatting sqref="N868">
    <cfRule type="duplicateValues" dxfId="141" priority="12"/>
  </conditionalFormatting>
  <conditionalFormatting sqref="N887">
    <cfRule type="duplicateValues" dxfId="140" priority="11"/>
  </conditionalFormatting>
  <conditionalFormatting sqref="N888">
    <cfRule type="duplicateValues" dxfId="139" priority="10"/>
  </conditionalFormatting>
  <conditionalFormatting sqref="J859">
    <cfRule type="duplicateValues" dxfId="138" priority="5"/>
  </conditionalFormatting>
  <conditionalFormatting sqref="N859">
    <cfRule type="duplicateValues" dxfId="137" priority="6"/>
  </conditionalFormatting>
  <conditionalFormatting sqref="N857">
    <cfRule type="duplicateValues" dxfId="136" priority="4"/>
  </conditionalFormatting>
  <conditionalFormatting sqref="N858 N854:N855">
    <cfRule type="duplicateValues" dxfId="135" priority="7"/>
  </conditionalFormatting>
  <conditionalFormatting sqref="J856">
    <cfRule type="duplicateValues" dxfId="134" priority="8"/>
  </conditionalFormatting>
  <conditionalFormatting sqref="N856">
    <cfRule type="duplicateValues" dxfId="133" priority="9"/>
  </conditionalFormatting>
  <conditionalFormatting sqref="D1:D1616">
    <cfRule type="duplicateValues" dxfId="132" priority="18276"/>
  </conditionalFormatting>
  <conditionalFormatting sqref="J469 J198 J41:J46 J183 J203:J207 J33:J39 J27:J30 J152:J173 J142:J149 J1:J10 J12:J24 J118:J126 J104:J109 J58:J59 J48:J54 J61:J96">
    <cfRule type="duplicateValues" dxfId="131" priority="18456"/>
  </conditionalFormatting>
  <conditionalFormatting sqref="J469 J198 J41:J46 J183 J271:J320 J240:J267 J33:J39 J27:J30 J322:J338 J340:J344 J213:J215 J203:J211 J152:J173 J142:J149 J1:J10 J12:J24 J118:J126 J104:J109 J58:J59 J48:J54 J61:J96">
    <cfRule type="duplicateValues" dxfId="130" priority="18472"/>
  </conditionalFormatting>
  <conditionalFormatting sqref="N469 N198 N41:N45 N183 N271:N320 N240:N267 N33:N39 N27:N30 N22:N24 N322:N338 N340:N344 N213:N215 N203:N211 N152:N173 N142:N149 N1:N20 N118:N126 N103:N109 N58:N59 N48:N54 N61:N96">
    <cfRule type="duplicateValues" dxfId="129" priority="18493"/>
  </conditionalFormatting>
  <conditionalFormatting sqref="J565 J198 J469 J41:J46 J183 J367 J347:J363 J271:J320 J240:J267 J33:J39 J27:J30 J322:J338 J340:J344 J213:J215 J203:J211 J152:J173 J142:J149 J1:J10 J12:J24 J118:J126 J104:J109 J58:J59 J48:J54 J61:J96">
    <cfRule type="duplicateValues" dxfId="128" priority="18514"/>
  </conditionalFormatting>
  <conditionalFormatting sqref="N60">
    <cfRule type="duplicateValues" dxfId="127" priority="1"/>
  </conditionalFormatting>
  <conditionalFormatting sqref="J1584:J1589 J1574:J1582 J804 J808 J812:J838 J1:J10 J239:J344 J346:J423 J769:J800 J142:J237 J117:J134 J103:J113 J425:J767 J840:J1571 J12:J56 J58:J99">
    <cfRule type="duplicateValues" dxfId="126" priority="18681"/>
  </conditionalFormatting>
  <conditionalFormatting sqref="J1584:J1589 J1581:J1582 J1574:J1578 J804 J808 J812:J838 J1:J10 J239:J344 J346:J423 J769:J800 J142:J237 J117:J134 J104:J113 J425:J767 J840:J1569 J12:J56 J58:J99">
    <cfRule type="duplicateValues" dxfId="125" priority="18698"/>
  </conditionalFormatting>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L8"/>
  <sheetViews>
    <sheetView zoomScaleNormal="100" workbookViewId="0">
      <pane ySplit="4" topLeftCell="A5" activePane="bottomLeft" state="frozen"/>
      <selection activeCell="D29" sqref="D29"/>
      <selection pane="bottomLeft" sqref="A1:XFD1"/>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2" s="271" customFormat="1" ht="150" customHeight="1" x14ac:dyDescent="0.35">
      <c r="A1" s="317" t="s">
        <v>6557</v>
      </c>
      <c r="B1" s="317"/>
      <c r="C1" s="317"/>
      <c r="D1" s="317"/>
      <c r="E1" s="317"/>
      <c r="F1" s="317"/>
      <c r="G1" s="317"/>
      <c r="H1" s="317"/>
    </row>
    <row r="2" spans="1:12" ht="28.5" customHeight="1" x14ac:dyDescent="0.35">
      <c r="A2" s="26"/>
      <c r="B2" s="26"/>
    </row>
    <row r="3" spans="1:12" s="14" customFormat="1" ht="32.25" customHeight="1" x14ac:dyDescent="0.35">
      <c r="A3" s="14" t="s">
        <v>8868</v>
      </c>
      <c r="B3" s="14" t="s">
        <v>1910</v>
      </c>
      <c r="C3" s="14" t="s">
        <v>6770</v>
      </c>
      <c r="D3" s="14" t="s">
        <v>6771</v>
      </c>
      <c r="E3" s="14" t="s">
        <v>6349</v>
      </c>
      <c r="F3" s="14" t="s">
        <v>6357</v>
      </c>
      <c r="G3" s="14" t="s">
        <v>3835</v>
      </c>
      <c r="H3" s="14" t="s">
        <v>6363</v>
      </c>
      <c r="I3" s="14" t="s">
        <v>6364</v>
      </c>
      <c r="J3" s="14" t="s">
        <v>6348</v>
      </c>
      <c r="K3" s="14" t="s">
        <v>6350</v>
      </c>
      <c r="L3" s="14" t="s">
        <v>1893</v>
      </c>
    </row>
    <row r="4" spans="1:12" x14ac:dyDescent="0.35">
      <c r="A4" s="7" t="s">
        <v>8613</v>
      </c>
      <c r="B4" s="7" t="s">
        <v>94</v>
      </c>
      <c r="C4" s="7" t="s">
        <v>97</v>
      </c>
      <c r="D4" s="7" t="s">
        <v>98</v>
      </c>
      <c r="E4" s="7" t="s">
        <v>3763</v>
      </c>
      <c r="F4" s="7" t="s">
        <v>3771</v>
      </c>
      <c r="G4" s="7" t="s">
        <v>3764</v>
      </c>
      <c r="H4" s="7" t="s">
        <v>3780</v>
      </c>
      <c r="I4" s="7" t="s">
        <v>3781</v>
      </c>
      <c r="J4" s="7" t="s">
        <v>3761</v>
      </c>
      <c r="K4" s="7" t="s">
        <v>3762</v>
      </c>
      <c r="L4" s="7" t="s">
        <v>8626</v>
      </c>
    </row>
    <row r="5" spans="1:12" x14ac:dyDescent="0.35">
      <c r="A5" s="113" t="s">
        <v>8867</v>
      </c>
      <c r="B5" s="113"/>
      <c r="C5" s="113"/>
      <c r="D5" s="113"/>
      <c r="E5" s="113"/>
      <c r="F5" s="114"/>
      <c r="G5" s="113"/>
      <c r="H5" s="19"/>
      <c r="I5" s="19"/>
      <c r="J5" s="113"/>
      <c r="K5" s="113"/>
      <c r="L5" s="113"/>
    </row>
    <row r="6" spans="1:12" x14ac:dyDescent="0.35">
      <c r="A6" s="113" t="s">
        <v>8870</v>
      </c>
      <c r="B6" s="113"/>
      <c r="C6" s="113"/>
      <c r="D6" s="113"/>
      <c r="E6" s="113"/>
      <c r="F6" s="114"/>
      <c r="G6" s="113"/>
      <c r="H6" s="19"/>
      <c r="I6" s="19"/>
      <c r="J6" s="113"/>
      <c r="K6" s="113"/>
      <c r="L6" s="113"/>
    </row>
    <row r="7" spans="1:12" x14ac:dyDescent="0.35">
      <c r="A7" s="113" t="s">
        <v>8879</v>
      </c>
      <c r="B7" s="113"/>
      <c r="C7" s="113"/>
      <c r="D7" s="113"/>
      <c r="E7" s="113"/>
      <c r="F7" s="114"/>
      <c r="G7" s="113"/>
      <c r="H7" s="19"/>
      <c r="I7" s="19"/>
      <c r="J7" s="113"/>
      <c r="K7" s="113"/>
      <c r="L7" s="113"/>
    </row>
    <row r="8" spans="1:12" x14ac:dyDescent="0.35">
      <c r="A8" s="113"/>
      <c r="B8" s="113"/>
      <c r="C8" s="113"/>
      <c r="D8" s="113"/>
      <c r="E8" s="113"/>
      <c r="F8" s="114"/>
      <c r="G8" s="113"/>
      <c r="H8" s="19"/>
      <c r="I8" s="19"/>
      <c r="J8" s="113"/>
      <c r="K8" s="113"/>
      <c r="L8" s="113"/>
    </row>
  </sheetData>
  <mergeCells count="1">
    <mergeCell ref="A1:H1"/>
  </mergeCells>
  <dataValidations count="2">
    <dataValidation type="list" allowBlank="1" showInputMessage="1" showErrorMessage="1" sqref="C5:C8" xr:uid="{2291103F-C30C-4EA2-9488-5FBCF83DCE7D}">
      <formula1>ddl_experimentType_sort</formula1>
    </dataValidation>
    <dataValidation type="list" allowBlank="1" showInputMessage="1" showErrorMessage="1" sqref="D5:D8" xr:uid="{56D97BB5-0938-4BDD-B609-F84AA7361559}">
      <formula1>ddl_managementType_sort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0" tint="-0.249977111117893"/>
  </sheetPr>
  <dimension ref="A1:AB7"/>
  <sheetViews>
    <sheetView zoomScaleNormal="100" workbookViewId="0">
      <pane ySplit="4" topLeftCell="A5" activePane="bottomLeft" state="frozen"/>
      <selection activeCell="D29" sqref="D29"/>
      <selection pane="bottomLeft" sqref="A1:XFD1"/>
    </sheetView>
  </sheetViews>
  <sheetFormatPr defaultRowHeight="14.5" x14ac:dyDescent="0.35"/>
  <cols>
    <col min="1" max="1" width="3.1796875" customWidth="1"/>
    <col min="2" max="2" width="25.54296875" customWidth="1"/>
    <col min="3" max="29" width="20.7265625" customWidth="1"/>
  </cols>
  <sheetData>
    <row r="1" spans="1:28" s="271" customFormat="1" ht="150" customHeight="1" x14ac:dyDescent="0.35">
      <c r="A1" s="317" t="s">
        <v>6561</v>
      </c>
      <c r="B1" s="317"/>
      <c r="C1" s="317"/>
      <c r="D1" s="317"/>
      <c r="E1" s="317"/>
      <c r="F1" s="317"/>
      <c r="G1" s="317"/>
      <c r="H1" s="317"/>
    </row>
    <row r="2" spans="1:28" ht="28.5" customHeight="1" x14ac:dyDescent="0.35">
      <c r="A2" s="26"/>
      <c r="B2" s="26"/>
    </row>
    <row r="3" spans="1:28" s="15" customFormat="1" ht="32.25" customHeight="1" x14ac:dyDescent="0.35">
      <c r="A3" s="15" t="s">
        <v>2312</v>
      </c>
      <c r="B3" s="15" t="s">
        <v>8876</v>
      </c>
      <c r="C3" s="15" t="s">
        <v>1930</v>
      </c>
      <c r="D3" s="15" t="s">
        <v>7657</v>
      </c>
      <c r="E3" s="15" t="s">
        <v>1939</v>
      </c>
      <c r="F3" s="15" t="s">
        <v>8456</v>
      </c>
      <c r="G3" s="15" t="s">
        <v>8457</v>
      </c>
      <c r="H3" s="15" t="s">
        <v>3377</v>
      </c>
      <c r="I3" s="15" t="s">
        <v>3756</v>
      </c>
      <c r="J3" s="15" t="s">
        <v>3755</v>
      </c>
      <c r="K3" s="15" t="s">
        <v>1935</v>
      </c>
      <c r="L3" s="15" t="s">
        <v>3757</v>
      </c>
      <c r="M3" s="15" t="s">
        <v>1945</v>
      </c>
      <c r="N3" s="15" t="s">
        <v>3213</v>
      </c>
      <c r="O3" s="15" t="s">
        <v>3216</v>
      </c>
      <c r="P3" s="15" t="s">
        <v>7434</v>
      </c>
      <c r="Q3" s="15" t="s">
        <v>3220</v>
      </c>
      <c r="R3" s="15" t="s">
        <v>2809</v>
      </c>
      <c r="S3" s="15" t="s">
        <v>3217</v>
      </c>
      <c r="T3" s="15" t="s">
        <v>3221</v>
      </c>
      <c r="U3" s="15" t="s">
        <v>7449</v>
      </c>
      <c r="V3" s="15" t="s">
        <v>3222</v>
      </c>
      <c r="W3" s="15" t="s">
        <v>3223</v>
      </c>
      <c r="X3" s="15" t="s">
        <v>3214</v>
      </c>
      <c r="Y3" s="15" t="s">
        <v>3215</v>
      </c>
      <c r="Z3" s="15" t="s">
        <v>3223</v>
      </c>
      <c r="AA3" s="15" t="s">
        <v>3214</v>
      </c>
      <c r="AB3" s="15" t="s">
        <v>1893</v>
      </c>
    </row>
    <row r="4" spans="1:28" x14ac:dyDescent="0.35">
      <c r="A4" s="20" t="s">
        <v>119</v>
      </c>
      <c r="B4" s="153" t="s">
        <v>141</v>
      </c>
      <c r="C4" s="153" t="s">
        <v>142</v>
      </c>
      <c r="D4" s="20" t="s">
        <v>2595</v>
      </c>
      <c r="E4" s="153" t="s">
        <v>143</v>
      </c>
      <c r="F4" s="153" t="s">
        <v>144</v>
      </c>
      <c r="G4" s="153" t="s">
        <v>145</v>
      </c>
      <c r="H4" s="20" t="s">
        <v>2596</v>
      </c>
      <c r="I4" s="20" t="s">
        <v>2597</v>
      </c>
      <c r="J4" s="20" t="s">
        <v>2598</v>
      </c>
      <c r="K4" s="153" t="s">
        <v>146</v>
      </c>
      <c r="L4" s="20" t="s">
        <v>2599</v>
      </c>
      <c r="M4" s="153" t="s">
        <v>147</v>
      </c>
      <c r="N4" s="20" t="s">
        <v>2600</v>
      </c>
      <c r="O4" s="20" t="s">
        <v>2601</v>
      </c>
      <c r="P4" s="20" t="s">
        <v>2603</v>
      </c>
      <c r="Q4" s="20" t="s">
        <v>2604</v>
      </c>
      <c r="R4" s="20" t="s">
        <v>2605</v>
      </c>
      <c r="S4" s="20" t="s">
        <v>2606</v>
      </c>
      <c r="T4" s="20" t="s">
        <v>2607</v>
      </c>
      <c r="U4" s="20" t="s">
        <v>2609</v>
      </c>
      <c r="V4" s="20" t="s">
        <v>2610</v>
      </c>
      <c r="W4" s="20" t="s">
        <v>2611</v>
      </c>
      <c r="X4" s="20" t="s">
        <v>2612</v>
      </c>
      <c r="Y4" s="20" t="s">
        <v>2613</v>
      </c>
      <c r="Z4" s="20" t="s">
        <v>236</v>
      </c>
      <c r="AA4" s="20" t="s">
        <v>8610</v>
      </c>
      <c r="AB4" s="20" t="s">
        <v>152</v>
      </c>
    </row>
    <row r="5" spans="1:28" x14ac:dyDescent="0.35">
      <c r="A5" s="197">
        <v>1</v>
      </c>
      <c r="B5" s="113" t="s">
        <v>8968</v>
      </c>
      <c r="C5" s="113"/>
      <c r="D5" s="113"/>
      <c r="E5" s="113"/>
      <c r="F5" s="94"/>
      <c r="G5" s="94"/>
      <c r="H5" s="113"/>
      <c r="I5" s="113"/>
      <c r="J5" s="113"/>
      <c r="K5" s="94"/>
      <c r="L5" s="113"/>
      <c r="M5" s="94"/>
      <c r="N5" s="94"/>
      <c r="O5" s="113"/>
      <c r="P5" s="94"/>
      <c r="Q5" s="94"/>
      <c r="R5" s="94"/>
      <c r="S5" s="94"/>
      <c r="T5" s="94"/>
      <c r="U5" s="113"/>
      <c r="V5" s="113"/>
      <c r="W5" s="94"/>
      <c r="X5" s="94"/>
      <c r="Y5" s="94"/>
      <c r="Z5" s="113"/>
      <c r="AA5" s="113"/>
      <c r="AB5" s="113"/>
    </row>
    <row r="6" spans="1:28" x14ac:dyDescent="0.35">
      <c r="A6" s="197">
        <v>2</v>
      </c>
      <c r="B6" s="113" t="s">
        <v>8969</v>
      </c>
      <c r="C6" s="113"/>
      <c r="D6" s="113"/>
      <c r="E6" s="113"/>
      <c r="F6" s="94"/>
      <c r="G6" s="94"/>
      <c r="H6" s="113"/>
      <c r="I6" s="113"/>
      <c r="J6" s="113"/>
      <c r="K6" s="94"/>
      <c r="L6" s="113"/>
      <c r="M6" s="94"/>
      <c r="N6" s="94"/>
      <c r="O6" s="113"/>
      <c r="P6" s="94"/>
      <c r="Q6" s="94"/>
      <c r="R6" s="94"/>
      <c r="S6" s="94"/>
      <c r="T6" s="94"/>
      <c r="U6" s="113"/>
      <c r="V6" s="113"/>
      <c r="W6" s="94"/>
      <c r="X6" s="94"/>
      <c r="Y6" s="94"/>
      <c r="Z6" s="113"/>
      <c r="AA6" s="113"/>
      <c r="AB6" s="113"/>
    </row>
    <row r="7" spans="1:28" x14ac:dyDescent="0.35">
      <c r="A7" s="197"/>
      <c r="B7" s="113"/>
      <c r="C7" s="113"/>
      <c r="D7" s="113"/>
      <c r="E7" s="113"/>
      <c r="F7" s="94"/>
      <c r="G7" s="94"/>
      <c r="H7" s="113"/>
      <c r="I7" s="113"/>
      <c r="J7" s="113"/>
      <c r="K7" s="94"/>
      <c r="L7" s="113"/>
      <c r="M7" s="94"/>
      <c r="N7" s="94"/>
      <c r="O7" s="113"/>
      <c r="P7" s="94"/>
      <c r="Q7" s="94"/>
      <c r="R7" s="94"/>
      <c r="S7" s="94"/>
      <c r="T7" s="94"/>
      <c r="U7" s="113"/>
      <c r="V7" s="113"/>
      <c r="W7" s="94"/>
      <c r="X7" s="94"/>
      <c r="Y7" s="94"/>
      <c r="Z7" s="113"/>
      <c r="AA7" s="113"/>
      <c r="AB7" s="113"/>
    </row>
  </sheetData>
  <mergeCells count="1">
    <mergeCell ref="A1:H1"/>
  </mergeCells>
  <phoneticPr fontId="23" type="noConversion"/>
  <conditionalFormatting sqref="A4:AB4">
    <cfRule type="duplicateValues" dxfId="124" priority="10575"/>
  </conditionalFormatting>
  <dataValidations count="3">
    <dataValidation type="list" allowBlank="1" showInputMessage="1" showErrorMessage="1" sqref="U5:U7" xr:uid="{DC55CA83-3E7A-4704-8303-FE32537B1642}">
      <formula1>ddl_fieldHistory</formula1>
    </dataValidation>
    <dataValidation type="list" allowBlank="1" showInputMessage="1" showErrorMessage="1" sqref="H5:H7" xr:uid="{C1564BB6-2246-44A3-ACA2-B73F51DBFBD8}">
      <formula1>ddl_logical</formula1>
    </dataValidation>
    <dataValidation type="list" allowBlank="1" showInputMessage="1" showErrorMessage="1" sqref="V5:V7" xr:uid="{879D295E-82C6-4732-9AD7-97FE1EF6A76C}">
      <formula1>ddl_drainageType</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FAE37-BC41-430D-96B8-1464EE0091A7}">
  <sheetPr codeName="Sheet77">
    <tabColor theme="0" tint="-0.249977111117893"/>
  </sheetPr>
  <dimension ref="A1:K7"/>
  <sheetViews>
    <sheetView zoomScaleNormal="100" workbookViewId="0">
      <pane ySplit="4" topLeftCell="A5" activePane="bottomLeft" state="frozen"/>
      <selection activeCell="D29" sqref="D29"/>
      <selection pane="bottomLeft" sqref="A1:XFD1"/>
    </sheetView>
  </sheetViews>
  <sheetFormatPr defaultRowHeight="14.5" x14ac:dyDescent="0.35"/>
  <cols>
    <col min="1" max="1" width="3.54296875" customWidth="1"/>
    <col min="2" max="3" width="20.7265625" customWidth="1"/>
    <col min="4" max="4" width="22" bestFit="1" customWidth="1"/>
    <col min="5" max="5" width="30.81640625" bestFit="1" customWidth="1"/>
    <col min="6" max="9" width="17" customWidth="1"/>
    <col min="10" max="26" width="20.7265625" customWidth="1"/>
  </cols>
  <sheetData>
    <row r="1" spans="1:11" s="271" customFormat="1" ht="150" customHeight="1" x14ac:dyDescent="0.35">
      <c r="A1" s="317" t="s">
        <v>6557</v>
      </c>
      <c r="B1" s="317"/>
      <c r="C1" s="317"/>
      <c r="D1" s="317"/>
      <c r="E1" s="317"/>
      <c r="F1" s="317"/>
      <c r="G1" s="317"/>
    </row>
    <row r="2" spans="1:11" ht="28.5" customHeight="1" x14ac:dyDescent="0.35">
      <c r="A2" s="26"/>
      <c r="B2" s="26"/>
    </row>
    <row r="3" spans="1:11" s="14" customFormat="1" ht="32.25" customHeight="1" x14ac:dyDescent="0.35">
      <c r="A3" s="14" t="s">
        <v>2312</v>
      </c>
      <c r="B3" s="14" t="s">
        <v>8888</v>
      </c>
      <c r="C3" s="14" t="s">
        <v>1954</v>
      </c>
      <c r="D3" s="14" t="s">
        <v>8896</v>
      </c>
      <c r="E3" s="14" t="s">
        <v>9047</v>
      </c>
      <c r="F3" s="14" t="s">
        <v>2057</v>
      </c>
      <c r="G3" s="14" t="s">
        <v>1997</v>
      </c>
      <c r="H3" s="14" t="s">
        <v>8891</v>
      </c>
      <c r="I3" s="14" t="s">
        <v>6548</v>
      </c>
    </row>
    <row r="4" spans="1:11" x14ac:dyDescent="0.35">
      <c r="A4" s="153" t="s">
        <v>8894</v>
      </c>
      <c r="B4" s="153" t="s">
        <v>8613</v>
      </c>
      <c r="C4" s="153" t="s">
        <v>119</v>
      </c>
      <c r="D4" s="225" t="s">
        <v>8895</v>
      </c>
      <c r="E4" s="225" t="s">
        <v>99</v>
      </c>
      <c r="F4" s="225" t="s">
        <v>1987</v>
      </c>
      <c r="G4" s="225" t="s">
        <v>1989</v>
      </c>
      <c r="H4" s="225" t="s">
        <v>3801</v>
      </c>
      <c r="I4" s="225" t="s">
        <v>1992</v>
      </c>
      <c r="J4" s="153"/>
      <c r="K4" s="153"/>
    </row>
    <row r="5" spans="1:11" x14ac:dyDescent="0.35">
      <c r="A5" s="234">
        <v>1</v>
      </c>
      <c r="B5" s="229" t="s">
        <v>8879</v>
      </c>
      <c r="C5" s="228" t="s">
        <v>8970</v>
      </c>
      <c r="D5" s="228" t="s">
        <v>8972</v>
      </c>
      <c r="E5" s="229"/>
      <c r="F5" s="247"/>
      <c r="G5" s="247"/>
      <c r="H5" s="247"/>
      <c r="I5" s="247"/>
      <c r="J5" s="228"/>
      <c r="K5" s="229"/>
    </row>
    <row r="6" spans="1:11" x14ac:dyDescent="0.35">
      <c r="A6" s="263">
        <v>2</v>
      </c>
      <c r="B6" s="226" t="s">
        <v>8879</v>
      </c>
      <c r="C6" s="227" t="s">
        <v>8971</v>
      </c>
      <c r="D6" s="227" t="s">
        <v>8967</v>
      </c>
      <c r="E6" s="226"/>
      <c r="F6" s="282"/>
      <c r="G6" s="282"/>
      <c r="H6" s="282"/>
      <c r="I6" s="282"/>
    </row>
    <row r="7" spans="1:11" x14ac:dyDescent="0.35">
      <c r="A7" s="263"/>
      <c r="B7" s="226"/>
      <c r="C7" s="227"/>
      <c r="D7" s="227"/>
      <c r="E7" s="226"/>
      <c r="F7" s="282"/>
      <c r="G7" s="282"/>
      <c r="H7" s="282"/>
      <c r="I7" s="282"/>
    </row>
  </sheetData>
  <mergeCells count="1">
    <mergeCell ref="A1:G1"/>
  </mergeCells>
  <conditionalFormatting sqref="J4">
    <cfRule type="duplicateValues" dxfId="123" priority="21"/>
  </conditionalFormatting>
  <conditionalFormatting sqref="J4">
    <cfRule type="duplicateValues" dxfId="122" priority="22"/>
  </conditionalFormatting>
  <conditionalFormatting sqref="K4">
    <cfRule type="duplicateValues" dxfId="121" priority="18"/>
  </conditionalFormatting>
  <conditionalFormatting sqref="K4">
    <cfRule type="duplicateValues" dxfId="120" priority="19"/>
  </conditionalFormatting>
  <conditionalFormatting sqref="J4:K4">
    <cfRule type="duplicateValues" dxfId="119" priority="23"/>
  </conditionalFormatting>
  <conditionalFormatting sqref="A4:B4">
    <cfRule type="duplicateValues" dxfId="118" priority="6"/>
  </conditionalFormatting>
  <conditionalFormatting sqref="A4:B4">
    <cfRule type="duplicateValues" dxfId="117" priority="7"/>
  </conditionalFormatting>
  <conditionalFormatting sqref="A4:B4">
    <cfRule type="duplicateValues" dxfId="116" priority="8"/>
  </conditionalFormatting>
  <conditionalFormatting sqref="C4">
    <cfRule type="duplicateValues" dxfId="115" priority="4"/>
  </conditionalFormatting>
  <conditionalFormatting sqref="C4">
    <cfRule type="duplicateValues" dxfId="114" priority="5"/>
  </conditionalFormatting>
  <conditionalFormatting sqref="A4:I4">
    <cfRule type="duplicateValues" dxfId="113" priority="9"/>
  </conditionalFormatting>
  <conditionalFormatting sqref="A4:D4">
    <cfRule type="duplicateValues" dxfId="112" priority="10"/>
  </conditionalFormatting>
  <conditionalFormatting sqref="D4:I4">
    <cfRule type="duplicateValues" dxfId="111" priority="1"/>
  </conditionalFormatting>
  <conditionalFormatting sqref="D4">
    <cfRule type="duplicateValues" dxfId="110" priority="2"/>
  </conditionalFormatting>
  <conditionalFormatting sqref="D4">
    <cfRule type="duplicateValues" dxfId="109" priority="3"/>
  </conditionalFormatting>
  <dataValidations count="2">
    <dataValidation type="list" allowBlank="1" showInputMessage="1" showErrorMessage="1" sqref="B5:B7" xr:uid="{AAC33EE5-2068-4B1D-A07C-B7414CAED590}">
      <formula1>ddl_experiments</formula1>
    </dataValidation>
    <dataValidation type="list" allowBlank="1" showInputMessage="1" showErrorMessage="1" sqref="C5:C7" xr:uid="{A45CD94C-99E8-4D2A-9946-C8BC2A4D316B}">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D93CD48-83F0-4D24-9F56-B96664C6E4C8}">
          <x14:formula1>
            <xm:f>_xlfn.ANCHORARRAY(_xlfn.XLOOKUP($B5,ddlTreatments!$A$2:$A$500,ddlTreatments!$B$2:$B$500))</xm:f>
          </x14:formula1>
          <xm:sqref>J5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C9EE-1B42-414C-ABB6-B949458AD08F}">
  <sheetPr codeName="Sheet76">
    <tabColor theme="0" tint="-0.249977111117893"/>
  </sheetPr>
  <dimension ref="A1:H8"/>
  <sheetViews>
    <sheetView zoomScaleNormal="100" workbookViewId="0">
      <pane ySplit="4" topLeftCell="A5" activePane="bottomLeft" state="frozen"/>
      <selection activeCell="D29" sqref="D29"/>
      <selection pane="bottomLeft" sqref="A1:XFD1"/>
    </sheetView>
  </sheetViews>
  <sheetFormatPr defaultRowHeight="14.5" x14ac:dyDescent="0.35"/>
  <cols>
    <col min="1" max="1" width="3" customWidth="1"/>
    <col min="2" max="2" width="20.7265625" customWidth="1"/>
    <col min="3" max="3" width="28.7265625" customWidth="1"/>
    <col min="4" max="4" width="25.453125" customWidth="1"/>
    <col min="5" max="5" width="23.26953125" customWidth="1"/>
    <col min="6" max="7" width="15.26953125" customWidth="1"/>
    <col min="8" max="26" width="20.7265625" customWidth="1"/>
  </cols>
  <sheetData>
    <row r="1" spans="1:8" s="271" customFormat="1" ht="150" customHeight="1" x14ac:dyDescent="0.35">
      <c r="A1" s="317" t="s">
        <v>6557</v>
      </c>
      <c r="B1" s="317"/>
      <c r="C1" s="317"/>
      <c r="D1" s="317"/>
      <c r="E1" s="317"/>
      <c r="F1" s="317"/>
      <c r="G1" s="317"/>
    </row>
    <row r="2" spans="1:8" ht="28.5" customHeight="1" x14ac:dyDescent="0.35">
      <c r="A2" s="26"/>
      <c r="B2" s="26"/>
    </row>
    <row r="3" spans="1:8" s="14" customFormat="1" ht="32.25" customHeight="1" x14ac:dyDescent="0.35">
      <c r="A3" s="14" t="s">
        <v>2312</v>
      </c>
      <c r="B3" s="14" t="s">
        <v>8888</v>
      </c>
      <c r="C3" s="14" t="s">
        <v>1954</v>
      </c>
      <c r="D3" s="14" t="s">
        <v>8889</v>
      </c>
      <c r="E3" s="14" t="s">
        <v>8884</v>
      </c>
      <c r="F3" s="14" t="s">
        <v>8790</v>
      </c>
      <c r="G3" s="14" t="s">
        <v>8791</v>
      </c>
      <c r="H3" s="14" t="s">
        <v>8792</v>
      </c>
    </row>
    <row r="4" spans="1:8" x14ac:dyDescent="0.35">
      <c r="A4" s="224" t="s">
        <v>1986</v>
      </c>
      <c r="B4" s="224" t="s">
        <v>8613</v>
      </c>
      <c r="C4" s="281" t="s">
        <v>119</v>
      </c>
      <c r="D4" s="224" t="s">
        <v>8894</v>
      </c>
      <c r="E4" s="224" t="s">
        <v>8881</v>
      </c>
      <c r="F4" s="280" t="s">
        <v>8734</v>
      </c>
      <c r="G4" s="280" t="s">
        <v>8738</v>
      </c>
      <c r="H4" s="280" t="s">
        <v>8741</v>
      </c>
    </row>
    <row r="5" spans="1:8" x14ac:dyDescent="0.35">
      <c r="A5" s="231">
        <v>1</v>
      </c>
      <c r="B5" s="113" t="s">
        <v>8879</v>
      </c>
      <c r="C5" s="114" t="s">
        <v>8970</v>
      </c>
      <c r="D5" s="114" t="s">
        <v>8972</v>
      </c>
      <c r="E5" s="113" t="s">
        <v>8885</v>
      </c>
      <c r="F5" s="113"/>
      <c r="G5" s="113"/>
      <c r="H5" s="113"/>
    </row>
    <row r="6" spans="1:8" x14ac:dyDescent="0.35">
      <c r="A6" s="231">
        <v>2</v>
      </c>
      <c r="B6" s="113" t="s">
        <v>8879</v>
      </c>
      <c r="C6" s="114" t="s">
        <v>8970</v>
      </c>
      <c r="D6" s="114" t="s">
        <v>8972</v>
      </c>
      <c r="E6" s="113" t="s">
        <v>8973</v>
      </c>
      <c r="F6" s="113"/>
      <c r="G6" s="113"/>
      <c r="H6" s="113"/>
    </row>
    <row r="7" spans="1:8" x14ac:dyDescent="0.35">
      <c r="A7" s="231">
        <v>3</v>
      </c>
      <c r="B7" s="113" t="s">
        <v>8879</v>
      </c>
      <c r="C7" s="114" t="s">
        <v>8971</v>
      </c>
      <c r="D7" s="114" t="s">
        <v>8967</v>
      </c>
      <c r="E7" s="113" t="s">
        <v>9029</v>
      </c>
      <c r="F7" s="113"/>
      <c r="G7" s="113"/>
      <c r="H7" s="113"/>
    </row>
    <row r="8" spans="1:8" x14ac:dyDescent="0.35">
      <c r="A8" s="231"/>
      <c r="B8" s="113"/>
      <c r="C8" s="114"/>
      <c r="D8" s="114"/>
      <c r="E8" s="113"/>
      <c r="F8" s="113"/>
      <c r="G8" s="113"/>
      <c r="H8" s="113"/>
    </row>
  </sheetData>
  <mergeCells count="1">
    <mergeCell ref="A1:G1"/>
  </mergeCells>
  <conditionalFormatting sqref="A4">
    <cfRule type="duplicateValues" dxfId="108" priority="11286"/>
  </conditionalFormatting>
  <conditionalFormatting sqref="B4:G4">
    <cfRule type="duplicateValues" dxfId="107" priority="2"/>
  </conditionalFormatting>
  <conditionalFormatting sqref="D4:H4">
    <cfRule type="duplicateValues" dxfId="106" priority="1"/>
  </conditionalFormatting>
  <dataValidations count="1">
    <dataValidation type="list" allowBlank="1" showInputMessage="1" showErrorMessage="1" sqref="B5:B8" xr:uid="{B7AD3AA1-CA65-4123-B608-41F452A7A3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E8276F1-94BA-44BB-95D4-B60CB35CE6B5}">
          <x14:formula1>
            <xm:f>_xlfn.ANCHORARRAY(_xlfn.XLOOKUP($B5,ddlFields!$A$2:$A$500,ddlFields!$B$2:$B$500))</xm:f>
          </x14:formula1>
          <xm:sqref>C5:C8</xm:sqref>
        </x14:dataValidation>
        <x14:dataValidation type="list" allowBlank="1" showInputMessage="1" showErrorMessage="1" xr:uid="{FCA20B3E-DDD8-4779-AABE-D3AE589C7E37}">
          <x14:formula1>
            <xm:f>_xlfn.ANCHORARRAY(_xlfn.XLOOKUP($C5,ddlPlotLayout!$A$2:$A$500,ddlPlotLayout!$B$2:$B$500))</xm:f>
          </x14:formula1>
          <xm:sqref>D5:D8</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511E3-317D-4EC6-AA1B-73CC9BEF1F4E}">
  <sheetPr codeName="Sheet74">
    <tabColor theme="0" tint="-0.249977111117893"/>
  </sheetPr>
  <dimension ref="A1:H10"/>
  <sheetViews>
    <sheetView zoomScaleNormal="100" workbookViewId="0">
      <pane ySplit="4" topLeftCell="A5" activePane="bottomLeft" state="frozen"/>
      <selection activeCell="D29" sqref="D29"/>
      <selection pane="bottomLeft" sqref="A1:H1"/>
    </sheetView>
  </sheetViews>
  <sheetFormatPr defaultRowHeight="14.5" x14ac:dyDescent="0.35"/>
  <cols>
    <col min="1" max="1" width="17.1796875" customWidth="1"/>
    <col min="2" max="2" width="20.7265625" customWidth="1"/>
    <col min="3" max="3" width="24.453125" customWidth="1"/>
    <col min="4" max="4" width="20.7265625" customWidth="1"/>
    <col min="5" max="5" width="30.81640625" bestFit="1" customWidth="1"/>
    <col min="6" max="6" width="26.81640625" customWidth="1"/>
    <col min="7" max="26" width="20.7265625" customWidth="1"/>
  </cols>
  <sheetData>
    <row r="1" spans="1:8" s="271" customFormat="1" ht="150" customHeight="1" x14ac:dyDescent="0.35">
      <c r="A1" s="317" t="s">
        <v>8871</v>
      </c>
      <c r="B1" s="317"/>
      <c r="C1" s="317"/>
      <c r="D1" s="317"/>
      <c r="E1" s="317"/>
      <c r="F1" s="317"/>
      <c r="G1" s="317"/>
      <c r="H1" s="317"/>
    </row>
    <row r="2" spans="1:8" ht="28.5" customHeight="1" x14ac:dyDescent="0.35">
      <c r="A2" s="26"/>
      <c r="B2" s="26"/>
    </row>
    <row r="3" spans="1:8" s="14" customFormat="1" ht="32.25" customHeight="1" x14ac:dyDescent="0.35">
      <c r="A3" s="14" t="s">
        <v>8961</v>
      </c>
      <c r="B3" s="14" t="s">
        <v>1921</v>
      </c>
      <c r="C3" s="14" t="s">
        <v>8960</v>
      </c>
      <c r="D3" s="289" t="s">
        <v>8848</v>
      </c>
      <c r="E3" s="289" t="s">
        <v>8958</v>
      </c>
      <c r="F3" s="289" t="s">
        <v>1944</v>
      </c>
    </row>
    <row r="4" spans="1:8" x14ac:dyDescent="0.35">
      <c r="A4" s="153" t="s">
        <v>8964</v>
      </c>
      <c r="B4" s="153" t="s">
        <v>8613</v>
      </c>
      <c r="C4" s="20" t="s">
        <v>3770</v>
      </c>
      <c r="D4" s="153" t="s">
        <v>3775</v>
      </c>
      <c r="E4" s="153" t="s">
        <v>8959</v>
      </c>
      <c r="F4" s="153" t="s">
        <v>137</v>
      </c>
      <c r="G4" s="153"/>
    </row>
    <row r="5" spans="1:8" x14ac:dyDescent="0.35">
      <c r="A5" s="113">
        <v>1</v>
      </c>
      <c r="B5" s="220" t="s">
        <v>8870</v>
      </c>
      <c r="C5" s="114">
        <v>2019</v>
      </c>
      <c r="D5" s="113" t="s">
        <v>8873</v>
      </c>
      <c r="E5" s="113" t="s">
        <v>1440</v>
      </c>
      <c r="F5" s="113"/>
      <c r="G5" s="113"/>
    </row>
    <row r="6" spans="1:8" x14ac:dyDescent="0.35">
      <c r="A6" s="113">
        <v>1</v>
      </c>
      <c r="B6" s="220" t="s">
        <v>8867</v>
      </c>
      <c r="C6" s="114">
        <v>2020</v>
      </c>
      <c r="D6" s="113" t="s">
        <v>8873</v>
      </c>
      <c r="E6" s="113" t="s">
        <v>1166</v>
      </c>
      <c r="F6" s="113"/>
      <c r="G6" s="113"/>
    </row>
    <row r="7" spans="1:8" x14ac:dyDescent="0.35">
      <c r="A7" s="113">
        <v>2</v>
      </c>
      <c r="B7" s="220" t="s">
        <v>8870</v>
      </c>
      <c r="C7" s="114">
        <v>2019</v>
      </c>
      <c r="D7" s="113" t="s">
        <v>8873</v>
      </c>
      <c r="E7" s="113" t="s">
        <v>1274</v>
      </c>
      <c r="F7" s="113"/>
      <c r="G7" s="113"/>
    </row>
    <row r="8" spans="1:8" x14ac:dyDescent="0.35">
      <c r="A8" s="113">
        <v>1</v>
      </c>
      <c r="B8" s="220" t="s">
        <v>8879</v>
      </c>
      <c r="C8" s="114">
        <v>2011</v>
      </c>
      <c r="D8" s="113" t="s">
        <v>8873</v>
      </c>
      <c r="E8" s="113" t="s">
        <v>1426</v>
      </c>
      <c r="F8" s="113"/>
    </row>
    <row r="9" spans="1:8" x14ac:dyDescent="0.35">
      <c r="A9" s="113">
        <v>2</v>
      </c>
      <c r="B9" s="220" t="s">
        <v>8867</v>
      </c>
      <c r="C9" s="114"/>
      <c r="D9" s="113"/>
      <c r="E9" s="113"/>
      <c r="F9" s="113"/>
    </row>
    <row r="10" spans="1:8" x14ac:dyDescent="0.35">
      <c r="A10" s="113"/>
      <c r="B10" s="220"/>
      <c r="C10" s="114"/>
      <c r="D10" s="113"/>
      <c r="E10" s="113"/>
      <c r="F10" s="113"/>
    </row>
  </sheetData>
  <mergeCells count="1">
    <mergeCell ref="A1:H1"/>
  </mergeCells>
  <conditionalFormatting sqref="A4:C4 E4:G4">
    <cfRule type="duplicateValues" dxfId="105" priority="13"/>
  </conditionalFormatting>
  <conditionalFormatting sqref="A4:C4 E4:G4">
    <cfRule type="duplicateValues" dxfId="104" priority="14"/>
  </conditionalFormatting>
  <conditionalFormatting sqref="A4:C4 E4:G4">
    <cfRule type="duplicateValues" dxfId="103" priority="15"/>
  </conditionalFormatting>
  <conditionalFormatting sqref="A4:C4 E4:G4">
    <cfRule type="duplicateValues" dxfId="102" priority="16"/>
  </conditionalFormatting>
  <conditionalFormatting sqref="E4:F4">
    <cfRule type="duplicateValues" dxfId="101" priority="9"/>
  </conditionalFormatting>
  <conditionalFormatting sqref="E4:F4">
    <cfRule type="duplicateValues" dxfId="100" priority="10"/>
  </conditionalFormatting>
  <conditionalFormatting sqref="E4:F4">
    <cfRule type="duplicateValues" dxfId="99" priority="11"/>
  </conditionalFormatting>
  <conditionalFormatting sqref="E4:F4">
    <cfRule type="duplicateValues" dxfId="98" priority="12"/>
  </conditionalFormatting>
  <conditionalFormatting sqref="D4">
    <cfRule type="duplicateValues" dxfId="97" priority="5"/>
  </conditionalFormatting>
  <conditionalFormatting sqref="D4">
    <cfRule type="duplicateValues" dxfId="96" priority="6"/>
  </conditionalFormatting>
  <conditionalFormatting sqref="D4">
    <cfRule type="duplicateValues" dxfId="95" priority="7"/>
  </conditionalFormatting>
  <conditionalFormatting sqref="D4">
    <cfRule type="duplicateValues" dxfId="94" priority="8"/>
  </conditionalFormatting>
  <conditionalFormatting sqref="D4">
    <cfRule type="duplicateValues" dxfId="93" priority="1"/>
  </conditionalFormatting>
  <conditionalFormatting sqref="D4">
    <cfRule type="duplicateValues" dxfId="92" priority="2"/>
  </conditionalFormatting>
  <conditionalFormatting sqref="D4">
    <cfRule type="duplicateValues" dxfId="91" priority="3"/>
  </conditionalFormatting>
  <conditionalFormatting sqref="D4">
    <cfRule type="duplicateValues" dxfId="90" priority="4"/>
  </conditionalFormatting>
  <dataValidations disablePrompts="1" count="1">
    <dataValidation type="list" allowBlank="1" showInputMessage="1" showErrorMessage="1" sqref="B5:B10" xr:uid="{F5170661-7DD0-4DA9-8EEC-9ED093644ED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0" tint="-0.249977111117893"/>
  </sheetPr>
  <dimension ref="A1:Q9"/>
  <sheetViews>
    <sheetView zoomScaleNormal="100" workbookViewId="0">
      <pane ySplit="4" topLeftCell="A5" activePane="bottomLeft" state="frozen"/>
      <selection activeCell="D29" sqref="D29"/>
      <selection pane="bottomLeft" activeCell="F4" sqref="F4"/>
    </sheetView>
  </sheetViews>
  <sheetFormatPr defaultRowHeight="14.5" x14ac:dyDescent="0.35"/>
  <cols>
    <col min="1" max="1" width="2.81640625" customWidth="1"/>
    <col min="2" max="2" width="16.54296875" customWidth="1"/>
    <col min="3" max="3" width="52" customWidth="1"/>
    <col min="4" max="4" width="59.453125" style="9" customWidth="1"/>
    <col min="5" max="17" width="15.7265625" style="9" customWidth="1"/>
    <col min="18" max="26" width="20.7265625" customWidth="1"/>
  </cols>
  <sheetData>
    <row r="1" spans="1:17" s="271" customFormat="1" ht="177.75" customHeight="1" x14ac:dyDescent="0.35">
      <c r="A1" s="347" t="s">
        <v>6573</v>
      </c>
      <c r="B1" s="347"/>
      <c r="C1" s="347"/>
      <c r="D1" s="347"/>
      <c r="E1" s="347"/>
      <c r="F1" s="347"/>
      <c r="G1" s="347"/>
      <c r="H1" s="347"/>
      <c r="I1" s="343"/>
      <c r="J1" s="343"/>
      <c r="K1" s="344"/>
      <c r="L1" s="344"/>
      <c r="M1" s="344"/>
      <c r="N1" s="344"/>
      <c r="O1" s="344"/>
      <c r="P1" s="344"/>
      <c r="Q1" s="344"/>
    </row>
    <row r="2" spans="1:17" ht="28" customHeight="1" x14ac:dyDescent="0.35">
      <c r="A2" s="26"/>
      <c r="B2" s="26"/>
    </row>
    <row r="3" spans="1:17" s="15" customFormat="1" ht="37.5" customHeight="1" x14ac:dyDescent="0.35">
      <c r="A3" s="14" t="s">
        <v>2312</v>
      </c>
      <c r="B3" s="14" t="s">
        <v>1921</v>
      </c>
      <c r="C3" s="14" t="s">
        <v>321</v>
      </c>
      <c r="D3" s="14" t="s">
        <v>1893</v>
      </c>
      <c r="F3" s="14"/>
      <c r="G3" s="14"/>
      <c r="H3" s="14"/>
      <c r="I3" s="14"/>
      <c r="K3" s="14"/>
      <c r="N3" s="14"/>
    </row>
    <row r="4" spans="1:17" s="9" customFormat="1" ht="15.75" customHeight="1" x14ac:dyDescent="0.35">
      <c r="A4" s="153" t="s">
        <v>116</v>
      </c>
      <c r="B4" s="153" t="s">
        <v>8613</v>
      </c>
      <c r="C4" s="153" t="s">
        <v>117</v>
      </c>
      <c r="D4" s="20" t="s">
        <v>2581</v>
      </c>
      <c r="F4" s="10"/>
      <c r="G4" s="10"/>
      <c r="H4" s="10"/>
      <c r="I4" s="10"/>
      <c r="J4" s="10"/>
      <c r="K4" s="10"/>
      <c r="L4" s="10"/>
      <c r="M4" s="10"/>
      <c r="N4" s="10"/>
      <c r="O4" s="10"/>
      <c r="P4" s="10"/>
      <c r="Q4" s="10"/>
    </row>
    <row r="5" spans="1:17" x14ac:dyDescent="0.35">
      <c r="A5" s="9">
        <v>1</v>
      </c>
      <c r="B5" t="s">
        <v>8867</v>
      </c>
      <c r="C5" t="s">
        <v>8869</v>
      </c>
      <c r="D5" s="12"/>
    </row>
    <row r="6" spans="1:17" x14ac:dyDescent="0.35">
      <c r="A6" s="9">
        <v>2</v>
      </c>
      <c r="B6" t="s">
        <v>8867</v>
      </c>
      <c r="C6" t="s">
        <v>8869</v>
      </c>
      <c r="D6" s="12"/>
    </row>
    <row r="7" spans="1:17" x14ac:dyDescent="0.35">
      <c r="A7" s="9">
        <v>1</v>
      </c>
      <c r="B7" t="s">
        <v>8870</v>
      </c>
      <c r="D7" s="12"/>
    </row>
    <row r="8" spans="1:17" x14ac:dyDescent="0.35">
      <c r="A8" s="9">
        <v>1</v>
      </c>
      <c r="B8" t="s">
        <v>8879</v>
      </c>
      <c r="C8" t="s">
        <v>8880</v>
      </c>
      <c r="D8" s="12"/>
    </row>
    <row r="9" spans="1:17" x14ac:dyDescent="0.35">
      <c r="A9" s="9"/>
      <c r="D9" s="12"/>
    </row>
  </sheetData>
  <mergeCells count="1">
    <mergeCell ref="A1:H1"/>
  </mergeCells>
  <conditionalFormatting sqref="A4:D4">
    <cfRule type="duplicateValues" dxfId="89" priority="1"/>
  </conditionalFormatting>
  <dataValidations count="1">
    <dataValidation type="list" allowBlank="1" showInputMessage="1" showErrorMessage="1" sqref="B5:B9" xr:uid="{09EA4D5C-83A9-4D14-8514-4F1140C87E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249977111117893"/>
  </sheetPr>
  <dimension ref="A1:H8"/>
  <sheetViews>
    <sheetView zoomScaleNormal="100" workbookViewId="0">
      <pane ySplit="4" topLeftCell="A5" activePane="bottomLeft" state="frozen"/>
      <selection activeCell="G28" sqref="G28"/>
      <selection pane="bottomLeft" activeCell="G24" sqref="G24"/>
    </sheetView>
  </sheetViews>
  <sheetFormatPr defaultRowHeight="14.5" x14ac:dyDescent="0.35"/>
  <cols>
    <col min="1" max="1" width="3.7265625" customWidth="1"/>
    <col min="2" max="2" width="18.26953125" customWidth="1"/>
    <col min="3" max="16" width="20.7265625" customWidth="1"/>
    <col min="17" max="52" width="18.26953125" customWidth="1"/>
  </cols>
  <sheetData>
    <row r="1" spans="1:8" s="157" customFormat="1" ht="150" customHeight="1" x14ac:dyDescent="0.35">
      <c r="A1" s="345" t="s">
        <v>6560</v>
      </c>
      <c r="B1" s="345"/>
      <c r="C1" s="345"/>
      <c r="D1" s="345"/>
      <c r="E1" s="345"/>
      <c r="F1" s="345"/>
      <c r="G1" s="345"/>
      <c r="H1" s="345"/>
    </row>
    <row r="2" spans="1:8" ht="28.5" customHeight="1" x14ac:dyDescent="0.35">
      <c r="A2" s="26"/>
      <c r="B2" s="26"/>
    </row>
    <row r="3" spans="1:8" s="70" customFormat="1" ht="32.25" customHeight="1" x14ac:dyDescent="0.35">
      <c r="A3" s="232" t="s">
        <v>2312</v>
      </c>
      <c r="B3" s="14" t="s">
        <v>1942</v>
      </c>
      <c r="C3" s="14" t="s">
        <v>8795</v>
      </c>
      <c r="D3" s="14" t="s">
        <v>3378</v>
      </c>
      <c r="E3" s="14"/>
      <c r="F3" s="14"/>
      <c r="G3" s="14"/>
      <c r="H3" s="14"/>
    </row>
    <row r="4" spans="1:8" x14ac:dyDescent="0.35">
      <c r="A4" t="s">
        <v>8570</v>
      </c>
      <c r="B4" t="s">
        <v>8571</v>
      </c>
      <c r="C4" t="s">
        <v>8572</v>
      </c>
      <c r="D4" t="s">
        <v>2589</v>
      </c>
    </row>
    <row r="5" spans="1:8" x14ac:dyDescent="0.35">
      <c r="A5" s="114">
        <v>1</v>
      </c>
      <c r="B5" s="113" t="s">
        <v>631</v>
      </c>
      <c r="C5" s="113" t="s">
        <v>9053</v>
      </c>
      <c r="D5" s="113"/>
    </row>
    <row r="6" spans="1:8" x14ac:dyDescent="0.35">
      <c r="A6" s="114"/>
      <c r="B6" s="113"/>
      <c r="C6" s="113"/>
      <c r="D6" s="113"/>
      <c r="E6" s="113"/>
    </row>
    <row r="7" spans="1:8" x14ac:dyDescent="0.35">
      <c r="A7" s="114"/>
      <c r="B7" s="113"/>
      <c r="C7" s="113"/>
      <c r="D7" s="113"/>
    </row>
    <row r="8" spans="1:8" x14ac:dyDescent="0.35">
      <c r="A8" s="114"/>
    </row>
  </sheetData>
  <mergeCells count="1">
    <mergeCell ref="A1:H1"/>
  </mergeCells>
  <phoneticPr fontId="23" type="noConversion"/>
  <dataValidations count="2">
    <dataValidation allowBlank="1" showDropDown="1" showInputMessage="1" showErrorMessage="1" sqref="A7:A8" xr:uid="{98E97757-5517-4F35-9624-2D78B7E1338B}"/>
    <dataValidation type="list" allowBlank="1" showInputMessage="1" showErrorMessage="1" sqref="B5:B6" xr:uid="{A714392B-7467-46F7-9201-482F7E97A9F5}">
      <formula1>ddl_crop_sort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DropDown!$AK$3:$AK$10</xm:f>
          </x14:formula1>
          <xm:sqref>E6</xm:sqref>
        </x14:dataValidation>
        <x14:dataValidation type="list" allowBlank="1" showInputMessage="1" showErrorMessage="1" xr:uid="{6E30661D-D111-4DC5-9A74-5CAB778B9CD6}">
          <x14:formula1>
            <xm:f>DropDown!$R$3:$R$169</xm:f>
          </x14:formula1>
          <xm:sqref>D7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4" tint="-0.249977111117893"/>
  </sheetPr>
  <dimension ref="A1:N8"/>
  <sheetViews>
    <sheetView zoomScaleNormal="100" workbookViewId="0">
      <pane ySplit="4" topLeftCell="A5" activePane="bottomLeft" state="frozen"/>
      <selection activeCell="G28" sqref="G28"/>
      <selection pane="bottomLeft" sqref="A1:H1"/>
    </sheetView>
  </sheetViews>
  <sheetFormatPr defaultRowHeight="14.5" x14ac:dyDescent="0.35"/>
  <cols>
    <col min="1" max="1" width="14.1796875" customWidth="1"/>
    <col min="2" max="2" width="19.26953125" customWidth="1"/>
    <col min="3" max="26" width="20.7265625" customWidth="1"/>
  </cols>
  <sheetData>
    <row r="1" spans="1:14" s="157" customFormat="1" ht="150" customHeight="1" x14ac:dyDescent="0.35">
      <c r="A1" s="346" t="s">
        <v>9035</v>
      </c>
      <c r="B1" s="346"/>
      <c r="C1" s="346"/>
      <c r="D1" s="346"/>
      <c r="E1" s="346"/>
      <c r="F1" s="346"/>
      <c r="G1" s="346"/>
      <c r="H1" s="346"/>
    </row>
    <row r="2" spans="1:14" ht="28.5" customHeight="1" x14ac:dyDescent="0.35">
      <c r="A2" s="80"/>
      <c r="B2" s="80"/>
      <c r="C2" s="81"/>
    </row>
    <row r="3" spans="1:14" s="15" customFormat="1" ht="32.25" customHeight="1" x14ac:dyDescent="0.35">
      <c r="A3" s="15" t="s">
        <v>1900</v>
      </c>
      <c r="B3" s="15" t="s">
        <v>1954</v>
      </c>
      <c r="C3" s="15" t="s">
        <v>9031</v>
      </c>
      <c r="I3" s="14"/>
      <c r="K3" s="14"/>
      <c r="N3" s="14"/>
    </row>
    <row r="4" spans="1:14" x14ac:dyDescent="0.35">
      <c r="A4" s="252" t="s">
        <v>8610</v>
      </c>
      <c r="B4" s="252" t="s">
        <v>119</v>
      </c>
      <c r="C4" s="252" t="s">
        <v>203</v>
      </c>
    </row>
    <row r="5" spans="1:14" x14ac:dyDescent="0.35">
      <c r="A5" s="279" t="s">
        <v>9034</v>
      </c>
      <c r="B5" s="279" t="s">
        <v>8970</v>
      </c>
      <c r="C5" s="279"/>
    </row>
    <row r="6" spans="1:14" x14ac:dyDescent="0.35">
      <c r="A6" s="279" t="s">
        <v>9032</v>
      </c>
      <c r="B6" s="279" t="s">
        <v>8971</v>
      </c>
      <c r="C6" s="279"/>
    </row>
    <row r="7" spans="1:14" x14ac:dyDescent="0.35">
      <c r="A7" s="279" t="s">
        <v>9033</v>
      </c>
      <c r="B7" s="279" t="s">
        <v>8971</v>
      </c>
      <c r="C7" s="279"/>
    </row>
    <row r="8" spans="1:14" x14ac:dyDescent="0.35">
      <c r="A8" s="279"/>
      <c r="B8" s="279"/>
      <c r="C8" s="279"/>
    </row>
  </sheetData>
  <mergeCells count="1">
    <mergeCell ref="A1:H1"/>
  </mergeCells>
  <dataValidations count="1">
    <dataValidation type="list" allowBlank="1" showInputMessage="1" showErrorMessage="1" sqref="B5:B8" xr:uid="{6B85368B-1DAF-48E7-8C37-7AFD99C557FE}">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1408C-1B3F-42B7-AC26-CA5E88004FFC}">
  <sheetPr codeName="Sheet73">
    <tabColor rgb="FF7030A0"/>
  </sheetPr>
  <dimension ref="A1:G8"/>
  <sheetViews>
    <sheetView zoomScaleNormal="100" workbookViewId="0">
      <pane ySplit="4" topLeftCell="A5" activePane="bottomLeft" state="frozen"/>
      <selection activeCell="D29" sqref="D29"/>
      <selection pane="bottomLeft" activeCell="F15" sqref="F15"/>
    </sheetView>
  </sheetViews>
  <sheetFormatPr defaultRowHeight="14.5" x14ac:dyDescent="0.35"/>
  <cols>
    <col min="1" max="1" width="3.54296875" customWidth="1"/>
    <col min="2" max="3" width="20.7265625" customWidth="1"/>
    <col min="4" max="4" width="22" bestFit="1" customWidth="1"/>
    <col min="5" max="5" width="30.81640625" bestFit="1" customWidth="1"/>
    <col min="6" max="6" width="40" bestFit="1" customWidth="1"/>
    <col min="7" max="26" width="20.7265625" customWidth="1"/>
  </cols>
  <sheetData>
    <row r="1" spans="1:7" s="349" customFormat="1" ht="150" customHeight="1" x14ac:dyDescent="0.35">
      <c r="A1" s="348" t="s">
        <v>8900</v>
      </c>
      <c r="B1" s="348"/>
      <c r="C1" s="348"/>
      <c r="D1" s="348"/>
      <c r="E1" s="348"/>
      <c r="F1" s="348"/>
      <c r="G1" s="348"/>
    </row>
    <row r="2" spans="1:7" ht="28.5" customHeight="1" x14ac:dyDescent="0.35">
      <c r="A2" s="26"/>
      <c r="B2" s="26"/>
    </row>
    <row r="3" spans="1:7" s="14" customFormat="1" ht="32.25" customHeight="1" x14ac:dyDescent="0.35">
      <c r="A3" s="14" t="s">
        <v>2312</v>
      </c>
      <c r="B3" s="14" t="s">
        <v>8888</v>
      </c>
      <c r="C3" s="14" t="s">
        <v>1954</v>
      </c>
      <c r="D3" s="14" t="s">
        <v>8899</v>
      </c>
      <c r="E3" s="14" t="s">
        <v>8965</v>
      </c>
      <c r="F3" s="14" t="s">
        <v>6456</v>
      </c>
      <c r="G3" s="14" t="s">
        <v>8887</v>
      </c>
    </row>
    <row r="4" spans="1:7" x14ac:dyDescent="0.35">
      <c r="A4" s="153" t="s">
        <v>8878</v>
      </c>
      <c r="B4" s="153" t="s">
        <v>8613</v>
      </c>
      <c r="C4" t="s">
        <v>119</v>
      </c>
      <c r="D4" s="153" t="s">
        <v>8894</v>
      </c>
      <c r="E4" s="153" t="s">
        <v>8964</v>
      </c>
      <c r="F4" s="153" t="s">
        <v>116</v>
      </c>
      <c r="G4" s="153" t="s">
        <v>1986</v>
      </c>
    </row>
    <row r="5" spans="1:7" x14ac:dyDescent="0.35">
      <c r="A5" s="228">
        <v>1</v>
      </c>
      <c r="B5" s="229" t="s">
        <v>8879</v>
      </c>
      <c r="C5" t="s">
        <v>8970</v>
      </c>
      <c r="D5" s="228" t="s">
        <v>8972</v>
      </c>
      <c r="E5" s="228" t="s">
        <v>8976</v>
      </c>
      <c r="F5" s="228" t="s">
        <v>8974</v>
      </c>
      <c r="G5" s="228" t="s">
        <v>8975</v>
      </c>
    </row>
    <row r="6" spans="1:7" s="81" customFormat="1" x14ac:dyDescent="0.35">
      <c r="A6" s="265">
        <v>2</v>
      </c>
      <c r="B6" s="266" t="s">
        <v>8879</v>
      </c>
      <c r="C6" s="81" t="s">
        <v>8971</v>
      </c>
      <c r="D6" s="265" t="s">
        <v>8967</v>
      </c>
      <c r="E6" s="265" t="s">
        <v>8976</v>
      </c>
      <c r="F6" s="265" t="s">
        <v>8974</v>
      </c>
      <c r="G6" s="265" t="s">
        <v>9030</v>
      </c>
    </row>
    <row r="7" spans="1:7" x14ac:dyDescent="0.35">
      <c r="A7" s="228">
        <v>3</v>
      </c>
      <c r="B7" s="229" t="s">
        <v>8879</v>
      </c>
      <c r="C7" s="228" t="s">
        <v>8970</v>
      </c>
      <c r="D7" s="228" t="s">
        <v>8972</v>
      </c>
      <c r="E7" s="228" t="s">
        <v>8976</v>
      </c>
      <c r="F7" t="s">
        <v>8974</v>
      </c>
      <c r="G7" t="s">
        <v>8977</v>
      </c>
    </row>
    <row r="8" spans="1:7" x14ac:dyDescent="0.35">
      <c r="A8" s="228"/>
      <c r="B8" s="229"/>
      <c r="C8" s="228"/>
      <c r="D8" s="228"/>
      <c r="E8" s="228"/>
    </row>
  </sheetData>
  <mergeCells count="1">
    <mergeCell ref="A1:G1"/>
  </mergeCells>
  <phoneticPr fontId="23" type="noConversion"/>
  <conditionalFormatting sqref="A4:B4">
    <cfRule type="duplicateValues" dxfId="88" priority="21"/>
  </conditionalFormatting>
  <conditionalFormatting sqref="A4:B4">
    <cfRule type="duplicateValues" dxfId="87" priority="22"/>
  </conditionalFormatting>
  <conditionalFormatting sqref="G4">
    <cfRule type="duplicateValues" dxfId="86" priority="15"/>
  </conditionalFormatting>
  <conditionalFormatting sqref="F4">
    <cfRule type="duplicateValues" dxfId="85" priority="14"/>
  </conditionalFormatting>
  <conditionalFormatting sqref="G4">
    <cfRule type="duplicateValues" dxfId="84" priority="11"/>
  </conditionalFormatting>
  <conditionalFormatting sqref="G4">
    <cfRule type="duplicateValues" dxfId="83" priority="12"/>
  </conditionalFormatting>
  <conditionalFormatting sqref="G4">
    <cfRule type="duplicateValues" dxfId="82" priority="13"/>
  </conditionalFormatting>
  <conditionalFormatting sqref="F4">
    <cfRule type="duplicateValues" dxfId="81" priority="10"/>
  </conditionalFormatting>
  <conditionalFormatting sqref="E4">
    <cfRule type="duplicateValues" dxfId="80" priority="9"/>
  </conditionalFormatting>
  <conditionalFormatting sqref="F4">
    <cfRule type="duplicateValues" dxfId="79" priority="6"/>
  </conditionalFormatting>
  <conditionalFormatting sqref="F4">
    <cfRule type="duplicateValues" dxfId="78" priority="3"/>
  </conditionalFormatting>
  <conditionalFormatting sqref="F4">
    <cfRule type="duplicateValues" dxfId="77" priority="4"/>
  </conditionalFormatting>
  <conditionalFormatting sqref="F4">
    <cfRule type="duplicateValues" dxfId="76" priority="5"/>
  </conditionalFormatting>
  <conditionalFormatting sqref="G4">
    <cfRule type="duplicateValues" dxfId="75" priority="2"/>
  </conditionalFormatting>
  <conditionalFormatting sqref="G4">
    <cfRule type="duplicateValues" dxfId="74" priority="1"/>
  </conditionalFormatting>
  <conditionalFormatting sqref="A4:B4 D4:E4">
    <cfRule type="duplicateValues" dxfId="73" priority="13356"/>
  </conditionalFormatting>
  <dataValidations count="1">
    <dataValidation type="list" allowBlank="1" showInputMessage="1" showErrorMessage="1" sqref="B5:B8" xr:uid="{DEBDC9E1-E297-471F-BD12-159A04802A6F}">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424DEE26-A455-4FAC-8DEC-54F6001FA5D6}">
          <x14:formula1>
            <xm:f>_xlfn.ANCHORARRAY(_xlfn.XLOOKUP($B9,ddlPlots!$A$2:$A$500,ddlPlots!$B$2:$B$500))</xm:f>
          </x14:formula1>
          <xm:sqref>F9</xm:sqref>
        </x14:dataValidation>
        <x14:dataValidation type="list" allowBlank="1" showInputMessage="1" showErrorMessage="1" xr:uid="{FF4BE43D-07DE-4FC4-9144-38F7F85CE883}">
          <x14:formula1>
            <xm:f>_xlfn.ANCHORARRAY(_xlfn.XLOOKUP($B5,ddlCropSeason!$A$2:$A$500,ddlCropSeason!$B$2:$B$500))</xm:f>
          </x14:formula1>
          <xm:sqref>E5:E8</xm:sqref>
        </x14:dataValidation>
        <x14:dataValidation type="list" allowBlank="1" showInputMessage="1" showErrorMessage="1" xr:uid="{96AE8824-3A76-4ECA-97DF-D0D7E61321D9}">
          <x14:formula1>
            <xm:f>_xlfn.ANCHORARRAY(_xlfn.XLOOKUP($B5,ddlTreatments!$A$2:$A$500,ddlTreatments!$B$2:$B$500))</xm:f>
          </x14:formula1>
          <xm:sqref>F5:F8</xm:sqref>
        </x14:dataValidation>
        <x14:dataValidation type="list" allowBlank="1" showInputMessage="1" showErrorMessage="1" xr:uid="{8AC03E4C-FCDB-42A8-A7B6-2AA8689D06B3}">
          <x14:formula1>
            <xm:f>_xlfn.ANCHORARRAY(_xlfn.XLOOKUP($D5,ddlPlots!$A$2:$A$500,ddlPlots!$B$2:$B$500))</xm:f>
          </x14:formula1>
          <xm:sqref>G5:G8</xm:sqref>
        </x14:dataValidation>
        <x14:dataValidation type="list" allowBlank="1" showInputMessage="1" showErrorMessage="1" xr:uid="{A5E2B793-A0DD-4171-BC37-786B186D814D}">
          <x14:formula1>
            <xm:f>_xlfn.ANCHORARRAY(_xlfn.XLOOKUP($B5,ddlFields!$A$2:$A$500,ddlFields!$B$2:$B$500))</xm:f>
          </x14:formula1>
          <xm:sqref>C5:C8</xm:sqref>
        </x14:dataValidation>
        <x14:dataValidation type="list" allowBlank="1" showInputMessage="1" showErrorMessage="1" xr:uid="{6C6AA51D-CA8F-4015-B654-97AB4C355E72}">
          <x14:formula1>
            <xm:f>_xlfn.ANCHORARRAY(_xlfn.XLOOKUP($C5,ddlPlotLayout!$A$2:$A$500,ddlPlotLayout!$B$2:$B$500))</xm:f>
          </x14:formula1>
          <xm:sqref>D5:D8</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4" tint="0.39997558519241921"/>
  </sheetPr>
  <dimension ref="A1:I8"/>
  <sheetViews>
    <sheetView zoomScaleNormal="100" workbookViewId="0">
      <pane ySplit="4" topLeftCell="A5" activePane="bottomLeft" state="frozen"/>
      <selection activeCell="H19" sqref="H19"/>
      <selection pane="bottomLeft" sqref="A1:XFD1"/>
    </sheetView>
  </sheetViews>
  <sheetFormatPr defaultRowHeight="14.5" x14ac:dyDescent="0.35"/>
  <cols>
    <col min="1" max="1" width="3" style="9" customWidth="1"/>
    <col min="2" max="2" width="12" customWidth="1"/>
    <col min="3" max="3" width="16" customWidth="1"/>
    <col min="4" max="5" width="27.453125" customWidth="1"/>
    <col min="6" max="6" width="39.81640625" customWidth="1"/>
    <col min="7" max="7" width="26.26953125" customWidth="1"/>
    <col min="8" max="27" width="20.7265625" customWidth="1"/>
  </cols>
  <sheetData>
    <row r="1" spans="1:9" s="351" customFormat="1" ht="150" customHeight="1" x14ac:dyDescent="0.35">
      <c r="A1" s="350" t="s">
        <v>6558</v>
      </c>
      <c r="B1" s="350"/>
      <c r="C1" s="350"/>
      <c r="D1" s="350"/>
      <c r="E1" s="350"/>
      <c r="F1" s="350"/>
      <c r="G1" s="350"/>
      <c r="H1" s="350"/>
      <c r="I1" s="350"/>
    </row>
    <row r="2" spans="1:9" ht="28.5" customHeight="1" x14ac:dyDescent="0.35">
      <c r="A2" s="25"/>
      <c r="B2" s="26"/>
      <c r="C2" s="26"/>
    </row>
    <row r="3" spans="1:9" s="14" customFormat="1" ht="32.25" customHeight="1" x14ac:dyDescent="0.35">
      <c r="A3" s="14" t="s">
        <v>2312</v>
      </c>
      <c r="B3" s="14" t="s">
        <v>9067</v>
      </c>
      <c r="C3" s="14" t="s">
        <v>8856</v>
      </c>
      <c r="D3" s="14" t="s">
        <v>1922</v>
      </c>
      <c r="E3" s="14" t="s">
        <v>7464</v>
      </c>
      <c r="F3" s="14" t="s">
        <v>7463</v>
      </c>
      <c r="G3" s="14" t="s">
        <v>1893</v>
      </c>
    </row>
    <row r="4" spans="1:9" x14ac:dyDescent="0.35">
      <c r="A4" s="9" t="s">
        <v>8617</v>
      </c>
      <c r="B4" s="153" t="s">
        <v>9074</v>
      </c>
      <c r="C4" s="153" t="s">
        <v>8863</v>
      </c>
      <c r="D4" s="153" t="s">
        <v>107</v>
      </c>
      <c r="E4" s="153" t="s">
        <v>108</v>
      </c>
      <c r="F4" s="153" t="s">
        <v>109</v>
      </c>
      <c r="G4" s="153" t="s">
        <v>3800</v>
      </c>
    </row>
    <row r="5" spans="1:9" x14ac:dyDescent="0.35">
      <c r="A5" s="197">
        <v>1</v>
      </c>
      <c r="B5" t="s">
        <v>8879</v>
      </c>
      <c r="C5" s="113" t="s">
        <v>9070</v>
      </c>
      <c r="D5" s="113" t="s">
        <v>8859</v>
      </c>
      <c r="E5" s="113" t="s">
        <v>594</v>
      </c>
      <c r="F5" s="113" t="s">
        <v>596</v>
      </c>
      <c r="G5" s="113"/>
      <c r="H5" s="113"/>
    </row>
    <row r="6" spans="1:9" x14ac:dyDescent="0.35">
      <c r="A6" s="197">
        <v>2</v>
      </c>
      <c r="B6" t="s">
        <v>8867</v>
      </c>
      <c r="C6" s="113" t="s">
        <v>9071</v>
      </c>
      <c r="D6" s="113" t="s">
        <v>8862</v>
      </c>
      <c r="E6" s="113"/>
      <c r="F6" s="113"/>
      <c r="G6" s="113"/>
      <c r="H6" s="113"/>
    </row>
    <row r="7" spans="1:9" x14ac:dyDescent="0.35">
      <c r="A7" s="197">
        <v>3</v>
      </c>
      <c r="B7" t="s">
        <v>9032</v>
      </c>
      <c r="C7" s="113"/>
      <c r="D7" s="113"/>
      <c r="E7" s="113"/>
      <c r="F7" s="113"/>
      <c r="G7" s="113"/>
      <c r="H7" s="113"/>
    </row>
    <row r="8" spans="1:9" x14ac:dyDescent="0.35">
      <c r="A8" s="197"/>
      <c r="B8" s="113"/>
      <c r="C8" s="113"/>
      <c r="D8" s="113"/>
      <c r="E8" s="113"/>
      <c r="F8" s="113"/>
      <c r="G8" s="113"/>
    </row>
  </sheetData>
  <mergeCells count="1">
    <mergeCell ref="A1:I1"/>
  </mergeCells>
  <conditionalFormatting sqref="C4:G4">
    <cfRule type="duplicateValues" dxfId="72" priority="10265"/>
  </conditionalFormatting>
  <conditionalFormatting sqref="A4 C4:G4">
    <cfRule type="duplicateValues" dxfId="71" priority="13928"/>
  </conditionalFormatting>
  <conditionalFormatting sqref="B4">
    <cfRule type="duplicateValues" dxfId="70" priority="1"/>
  </conditionalFormatting>
  <conditionalFormatting sqref="B4">
    <cfRule type="duplicateValues" dxfId="69" priority="2"/>
  </conditionalFormatting>
  <dataValidations count="3">
    <dataValidation type="list" allowBlank="1" showInputMessage="1" showErrorMessage="1" sqref="E5:E8" xr:uid="{49026145-CF5D-400E-B882-3F48E74AC420}">
      <formula1>ddl_instituteType_sort</formula1>
    </dataValidation>
    <dataValidation type="list" allowBlank="1" showInputMessage="1" showErrorMessage="1" sqref="F5:F8" xr:uid="{783EB5AD-69A5-4EE9-A4A2-D4A30F4BBF9C}">
      <formula1>ddl_instituteRole_sort</formula1>
    </dataValidation>
    <dataValidation type="list" allowBlank="1" showInputMessage="1" showErrorMessage="1" sqref="B5:B8" xr:uid="{03EBB516-F619-4FA5-A5DE-EA71F3D7115B}">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39997558519241921"/>
  </sheetPr>
  <dimension ref="A1:K6"/>
  <sheetViews>
    <sheetView zoomScaleNormal="100" workbookViewId="0">
      <pane ySplit="3" topLeftCell="A4" activePane="bottomLeft" state="frozen"/>
      <selection activeCell="H19" sqref="H19"/>
      <selection pane="bottomLeft" sqref="A1:J1"/>
    </sheetView>
  </sheetViews>
  <sheetFormatPr defaultRowHeight="14.5" x14ac:dyDescent="0.35"/>
  <cols>
    <col min="1" max="1" width="3" style="9" customWidth="1"/>
    <col min="2" max="2" width="13.7265625" customWidth="1"/>
    <col min="3" max="3" width="15.81640625" customWidth="1"/>
    <col min="4" max="4" width="34.1796875" customWidth="1"/>
    <col min="5" max="7" width="20.7265625" customWidth="1"/>
    <col min="8" max="8" width="23.7265625" customWidth="1"/>
    <col min="9" max="28" width="20.7265625" customWidth="1"/>
  </cols>
  <sheetData>
    <row r="1" spans="1:11" s="351" customFormat="1" ht="150" customHeight="1" x14ac:dyDescent="0.35">
      <c r="A1" s="350" t="s">
        <v>9068</v>
      </c>
      <c r="B1" s="350"/>
      <c r="C1" s="350"/>
      <c r="D1" s="350"/>
      <c r="E1" s="350"/>
      <c r="F1" s="350"/>
      <c r="G1" s="350"/>
      <c r="H1" s="350"/>
      <c r="I1" s="350"/>
      <c r="J1" s="350"/>
    </row>
    <row r="2" spans="1:11" ht="28.5" customHeight="1" x14ac:dyDescent="0.35">
      <c r="A2" s="25"/>
      <c r="B2" s="26"/>
      <c r="C2" s="26"/>
      <c r="D2" s="26"/>
    </row>
    <row r="3" spans="1:11" s="14" customFormat="1" ht="32.25" customHeight="1" x14ac:dyDescent="0.35">
      <c r="A3" s="14" t="s">
        <v>2312</v>
      </c>
      <c r="B3" s="14" t="s">
        <v>9067</v>
      </c>
      <c r="C3" s="14" t="s">
        <v>1916</v>
      </c>
      <c r="D3" s="14" t="s">
        <v>1917</v>
      </c>
      <c r="E3" s="14" t="s">
        <v>7401</v>
      </c>
      <c r="F3" s="14" t="s">
        <v>1919</v>
      </c>
      <c r="G3" s="14" t="s">
        <v>6371</v>
      </c>
      <c r="H3" s="14" t="s">
        <v>9066</v>
      </c>
      <c r="I3" s="14" t="s">
        <v>6372</v>
      </c>
      <c r="J3" s="14" t="s">
        <v>1893</v>
      </c>
    </row>
    <row r="4" spans="1:11" x14ac:dyDescent="0.35">
      <c r="A4" s="154" t="s">
        <v>101</v>
      </c>
      <c r="B4" s="153" t="s">
        <v>9074</v>
      </c>
      <c r="C4" s="153" t="s">
        <v>102</v>
      </c>
      <c r="D4" s="153" t="s">
        <v>103</v>
      </c>
      <c r="E4" s="153" t="s">
        <v>104</v>
      </c>
      <c r="F4" s="153" t="s">
        <v>105</v>
      </c>
      <c r="G4" t="s">
        <v>3797</v>
      </c>
      <c r="H4" t="s">
        <v>106</v>
      </c>
      <c r="I4" t="s">
        <v>3799</v>
      </c>
      <c r="J4" t="s">
        <v>3798</v>
      </c>
    </row>
    <row r="5" spans="1:11" x14ac:dyDescent="0.35">
      <c r="A5" s="197">
        <v>1</v>
      </c>
      <c r="B5" s="113" t="s">
        <v>8879</v>
      </c>
      <c r="C5" s="113" t="s">
        <v>6373</v>
      </c>
      <c r="D5" s="113"/>
      <c r="E5" s="113"/>
      <c r="F5" s="113"/>
      <c r="G5" s="113"/>
      <c r="H5" s="114" t="s">
        <v>9072</v>
      </c>
      <c r="I5" s="113"/>
      <c r="J5" s="113"/>
      <c r="K5" s="113"/>
    </row>
    <row r="6" spans="1:11" x14ac:dyDescent="0.35">
      <c r="A6" s="197"/>
      <c r="B6" s="113"/>
      <c r="C6" s="113"/>
      <c r="D6" s="113"/>
      <c r="E6" s="113"/>
      <c r="F6" s="113"/>
      <c r="G6" s="113"/>
      <c r="H6" s="114"/>
      <c r="I6" s="113"/>
      <c r="J6" s="113"/>
      <c r="K6" s="113"/>
    </row>
  </sheetData>
  <mergeCells count="1">
    <mergeCell ref="A1:J1"/>
  </mergeCells>
  <conditionalFormatting sqref="B4:I4">
    <cfRule type="duplicateValues" dxfId="68" priority="10398"/>
  </conditionalFormatting>
  <conditionalFormatting sqref="A4:I4">
    <cfRule type="duplicateValues" dxfId="67" priority="10399"/>
  </conditionalFormatting>
  <conditionalFormatting sqref="C4:J4">
    <cfRule type="duplicateValues" dxfId="66" priority="1"/>
  </conditionalFormatting>
  <conditionalFormatting sqref="C4:J4">
    <cfRule type="duplicateValues" dxfId="65" priority="2"/>
  </conditionalFormatting>
  <dataValidations count="3">
    <dataValidation type="list" allowBlank="1" showInputMessage="1" showErrorMessage="1" sqref="F5:F6" xr:uid="{2CA68169-B2F3-4FDC-BD73-98CC8E3E5875}">
      <formula1>ddl_researcherRole_sort</formula1>
    </dataValidation>
    <dataValidation type="list" allowBlank="1" showInputMessage="1" showErrorMessage="1" sqref="B5:B6" xr:uid="{14C772AD-BA6B-4D8A-9744-02CD543D924B}">
      <formula1>ddl_resources</formula1>
    </dataValidation>
    <dataValidation type="list" allowBlank="1" showInputMessage="1" showErrorMessage="1" sqref="H5:H6" xr:uid="{FA12F627-8569-449C-90D6-82036F01BC88}">
      <formula1>ddl_institutions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4" tint="0.39997558519241921"/>
  </sheetPr>
  <dimension ref="A1:I6"/>
  <sheetViews>
    <sheetView zoomScaleNormal="100" workbookViewId="0">
      <pane ySplit="4" topLeftCell="A5" activePane="bottomLeft" state="frozen"/>
      <selection activeCell="G29" sqref="G28:G29"/>
      <selection pane="bottomLeft" sqref="A1:XFD1"/>
    </sheetView>
  </sheetViews>
  <sheetFormatPr defaultRowHeight="14.5" x14ac:dyDescent="0.35"/>
  <cols>
    <col min="1" max="1" width="3" style="9" customWidth="1"/>
    <col min="2" max="2" width="13.1796875" customWidth="1"/>
    <col min="3" max="3" width="23.453125" customWidth="1"/>
    <col min="4" max="4" width="20.26953125" customWidth="1"/>
    <col min="5" max="5" width="18.1796875" customWidth="1"/>
    <col min="6" max="6" width="20.7265625" customWidth="1"/>
    <col min="7" max="7" width="23.453125" customWidth="1"/>
    <col min="8" max="27" width="20.7265625" customWidth="1"/>
  </cols>
  <sheetData>
    <row r="1" spans="1:9" s="351" customFormat="1" ht="150" customHeight="1" x14ac:dyDescent="0.35">
      <c r="A1" s="350" t="s">
        <v>6559</v>
      </c>
      <c r="B1" s="350"/>
      <c r="C1" s="350"/>
      <c r="D1" s="350"/>
      <c r="E1" s="350"/>
      <c r="F1" s="350"/>
      <c r="G1" s="350"/>
      <c r="H1" s="350"/>
    </row>
    <row r="2" spans="1:9" ht="28.5" customHeight="1" x14ac:dyDescent="0.35">
      <c r="A2" s="214"/>
      <c r="B2" s="80"/>
      <c r="C2" s="80"/>
      <c r="D2" s="81"/>
    </row>
    <row r="3" spans="1:9" s="14" customFormat="1" ht="32.25" customHeight="1" x14ac:dyDescent="0.35">
      <c r="A3" s="14" t="s">
        <v>2312</v>
      </c>
      <c r="B3" s="14" t="s">
        <v>9067</v>
      </c>
      <c r="C3" s="14" t="s">
        <v>1925</v>
      </c>
      <c r="D3" s="14" t="s">
        <v>1926</v>
      </c>
      <c r="E3" s="14" t="s">
        <v>1927</v>
      </c>
      <c r="F3" s="14" t="s">
        <v>2491</v>
      </c>
      <c r="G3" s="14" t="s">
        <v>1928</v>
      </c>
      <c r="H3" s="14" t="s">
        <v>1893</v>
      </c>
    </row>
    <row r="4" spans="1:9" x14ac:dyDescent="0.35">
      <c r="A4" s="341" t="s">
        <v>8865</v>
      </c>
      <c r="B4" s="253" t="s">
        <v>9074</v>
      </c>
      <c r="C4" s="253" t="s">
        <v>111</v>
      </c>
      <c r="D4" s="253" t="s">
        <v>8614</v>
      </c>
      <c r="E4" s="253" t="s">
        <v>113</v>
      </c>
      <c r="F4" s="253" t="s">
        <v>114</v>
      </c>
      <c r="G4" s="253" t="s">
        <v>115</v>
      </c>
      <c r="H4" s="254" t="s">
        <v>8629</v>
      </c>
      <c r="I4" s="4"/>
    </row>
    <row r="5" spans="1:9" x14ac:dyDescent="0.35">
      <c r="A5" s="197">
        <v>1</v>
      </c>
      <c r="B5" s="113" t="s">
        <v>9032</v>
      </c>
      <c r="C5" s="113" t="s">
        <v>9073</v>
      </c>
      <c r="D5" s="113"/>
      <c r="E5" s="113"/>
      <c r="F5" s="215"/>
      <c r="G5" s="146"/>
      <c r="H5" s="146"/>
      <c r="I5" s="113"/>
    </row>
    <row r="6" spans="1:9" x14ac:dyDescent="0.35">
      <c r="A6" s="197"/>
      <c r="B6" s="113"/>
      <c r="C6" s="113"/>
      <c r="D6" s="113"/>
      <c r="E6" s="113"/>
      <c r="F6" s="215"/>
      <c r="G6" s="146"/>
      <c r="H6" s="146"/>
      <c r="I6" s="113"/>
    </row>
  </sheetData>
  <mergeCells count="1">
    <mergeCell ref="A1:H1"/>
  </mergeCells>
  <conditionalFormatting sqref="A4 C4:G4">
    <cfRule type="duplicateValues" dxfId="64" priority="10531"/>
  </conditionalFormatting>
  <conditionalFormatting sqref="C4:H4">
    <cfRule type="duplicateValues" dxfId="63" priority="3"/>
  </conditionalFormatting>
  <conditionalFormatting sqref="B4">
    <cfRule type="duplicateValues" dxfId="62" priority="1"/>
  </conditionalFormatting>
  <conditionalFormatting sqref="B4">
    <cfRule type="duplicateValues" dxfId="61" priority="2"/>
  </conditionalFormatting>
  <dataValidations count="1">
    <dataValidation type="list" allowBlank="1" showInputMessage="1" showErrorMessage="1" sqref="B5:B6" xr:uid="{EEE7988A-2D4D-4AA6-8E54-FF0464F659A6}">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theme="5"/>
  </sheetPr>
  <dimension ref="A1:N7"/>
  <sheetViews>
    <sheetView zoomScaleNormal="100" workbookViewId="0">
      <pane ySplit="4" topLeftCell="A11" activePane="bottomLeft" state="frozen"/>
      <selection activeCell="E27" sqref="E27"/>
      <selection pane="bottomLeft" sqref="A1:H1"/>
    </sheetView>
  </sheetViews>
  <sheetFormatPr defaultRowHeight="14.5" x14ac:dyDescent="0.35"/>
  <cols>
    <col min="1" max="1" width="4.26953125" style="9" customWidth="1"/>
    <col min="2" max="2" width="17.81640625" customWidth="1"/>
    <col min="3" max="3" width="22.1796875" customWidth="1"/>
    <col min="4" max="4" width="20.1796875" customWidth="1"/>
    <col min="5" max="5" width="28.1796875" bestFit="1" customWidth="1"/>
    <col min="6" max="6" width="25.453125" customWidth="1"/>
    <col min="7" max="26" width="20.7265625" customWidth="1"/>
  </cols>
  <sheetData>
    <row r="1" spans="1:14" s="96" customFormat="1" ht="150" customHeight="1" x14ac:dyDescent="0.35">
      <c r="A1" s="352" t="s">
        <v>8932</v>
      </c>
      <c r="B1" s="352"/>
      <c r="C1" s="352"/>
      <c r="D1" s="352"/>
      <c r="E1" s="352"/>
      <c r="F1" s="352"/>
      <c r="G1" s="352"/>
      <c r="H1" s="352"/>
    </row>
    <row r="2" spans="1:14" ht="28.5" customHeight="1" x14ac:dyDescent="0.35">
      <c r="A2" s="25"/>
      <c r="B2" s="26"/>
    </row>
    <row r="3" spans="1:14" s="76" customFormat="1" ht="32.25" customHeight="1" x14ac:dyDescent="0.35">
      <c r="A3" s="230" t="s">
        <v>2312</v>
      </c>
      <c r="B3" s="14" t="s">
        <v>1921</v>
      </c>
      <c r="C3" s="14" t="s">
        <v>8851</v>
      </c>
      <c r="D3" s="14" t="s">
        <v>8852</v>
      </c>
      <c r="E3" s="14" t="s">
        <v>8927</v>
      </c>
      <c r="F3" s="14" t="s">
        <v>6375</v>
      </c>
      <c r="G3" s="14" t="s">
        <v>1893</v>
      </c>
      <c r="H3" s="14"/>
      <c r="I3" s="14"/>
      <c r="J3" s="15"/>
      <c r="K3" s="14"/>
      <c r="M3" s="15"/>
      <c r="N3" s="14"/>
    </row>
    <row r="4" spans="1:14" x14ac:dyDescent="0.35">
      <c r="A4" s="251" t="s">
        <v>127</v>
      </c>
      <c r="B4" s="252" t="s">
        <v>8613</v>
      </c>
      <c r="C4" s="253" t="s">
        <v>8844</v>
      </c>
      <c r="D4" s="253" t="s">
        <v>116</v>
      </c>
      <c r="E4" s="252" t="s">
        <v>1980</v>
      </c>
      <c r="F4" s="252" t="s">
        <v>1974</v>
      </c>
      <c r="G4" s="252" t="s">
        <v>1978</v>
      </c>
    </row>
    <row r="5" spans="1:14" x14ac:dyDescent="0.35">
      <c r="A5" s="197">
        <v>1</v>
      </c>
      <c r="B5" s="113" t="s">
        <v>8879</v>
      </c>
      <c r="C5" s="114" t="s">
        <v>8976</v>
      </c>
      <c r="D5" s="114" t="s">
        <v>8974</v>
      </c>
      <c r="E5" s="113" t="s">
        <v>8918</v>
      </c>
      <c r="F5" s="113"/>
      <c r="G5" s="113"/>
    </row>
    <row r="6" spans="1:14" x14ac:dyDescent="0.35">
      <c r="A6" s="197">
        <v>2</v>
      </c>
      <c r="B6" s="113" t="s">
        <v>8879</v>
      </c>
      <c r="C6" s="114" t="s">
        <v>8976</v>
      </c>
      <c r="D6" s="114" t="s">
        <v>8974</v>
      </c>
      <c r="E6" s="113" t="s">
        <v>8918</v>
      </c>
      <c r="F6" s="113"/>
      <c r="G6" s="113"/>
    </row>
    <row r="7" spans="1:14" x14ac:dyDescent="0.35">
      <c r="A7" s="197"/>
      <c r="B7" s="113"/>
      <c r="C7" s="114"/>
      <c r="D7" s="114"/>
      <c r="E7" s="113"/>
      <c r="F7" s="113"/>
      <c r="G7" s="113"/>
    </row>
  </sheetData>
  <mergeCells count="1">
    <mergeCell ref="A1:H1"/>
  </mergeCells>
  <phoneticPr fontId="23" type="noConversion"/>
  <conditionalFormatting sqref="C4:D4">
    <cfRule type="duplicateValues" dxfId="60" priority="1"/>
  </conditionalFormatting>
  <conditionalFormatting sqref="C4:D4">
    <cfRule type="duplicateValues" dxfId="59" priority="2"/>
  </conditionalFormatting>
  <dataValidations count="2">
    <dataValidation type="list" allowBlank="1" showInputMessage="1" showErrorMessage="1" sqref="B5:B7" xr:uid="{A614CD3C-466F-4619-8603-7825C8BB85E9}">
      <formula1>ddl_experiments</formula1>
    </dataValidation>
    <dataValidation type="list" allowBlank="1" showInputMessage="1" showErrorMessage="1" sqref="E5:E7" xr:uid="{66E018DA-13DD-402B-9AF8-74237B0CF512}">
      <formula1>ddl_tillageSystem_sort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70C1F3A1-F73E-4F19-8ECB-AAB2DBEDD74B}">
          <x14:formula1>
            <xm:f>_xlfn.ANCHORARRAY(_xlfn.XLOOKUP($B5,ddlCropSeason!$A$2:$A$500,ddlCropSeason!$B$2:$B$500))</xm:f>
          </x14:formula1>
          <xm:sqref>C5:C7</xm:sqref>
        </x14:dataValidation>
        <x14:dataValidation type="list" allowBlank="1" showInputMessage="1" showErrorMessage="1" xr:uid="{3547B00C-04BB-4657-A88C-ED049DE85C71}">
          <x14:formula1>
            <xm:f>_xlfn.ANCHORARRAY(_xlfn.XLOOKUP($C5,ddlTreatmentCS!$A$2:$A$500,ddlTreatmentCS!$B$2:$B$500))</xm:f>
          </x14:formula1>
          <xm:sqref>D5:D7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theme="5"/>
  </sheetPr>
  <dimension ref="A1:U7"/>
  <sheetViews>
    <sheetView zoomScaleNormal="100" workbookViewId="0">
      <pane ySplit="4" topLeftCell="A5" activePane="bottomLeft" state="frozen"/>
      <selection activeCell="E27" sqref="E27"/>
      <selection pane="bottomLeft" activeCell="F17" sqref="F17"/>
    </sheetView>
  </sheetViews>
  <sheetFormatPr defaultRowHeight="14.5" x14ac:dyDescent="0.35"/>
  <cols>
    <col min="1" max="1" width="4" style="9" customWidth="1"/>
    <col min="2" max="2" width="13.7265625" customWidth="1"/>
    <col min="3" max="3" width="11.7265625" customWidth="1"/>
    <col min="4" max="4" width="20.7265625" customWidth="1"/>
    <col min="5" max="5" width="18.1796875" customWidth="1"/>
    <col min="6" max="7" width="20.7265625" customWidth="1"/>
    <col min="8" max="8" width="28.1796875" bestFit="1" customWidth="1"/>
    <col min="9" max="27" width="20.7265625" customWidth="1"/>
  </cols>
  <sheetData>
    <row r="1" spans="1:21" s="96" customFormat="1" ht="150" customHeight="1" x14ac:dyDescent="0.35">
      <c r="A1" s="352" t="s">
        <v>6562</v>
      </c>
      <c r="B1" s="352"/>
      <c r="C1" s="352"/>
      <c r="D1" s="352"/>
      <c r="E1" s="352"/>
      <c r="F1" s="352"/>
      <c r="G1" s="352"/>
      <c r="H1" s="352"/>
    </row>
    <row r="2" spans="1:21" ht="28.5" customHeight="1" x14ac:dyDescent="0.35">
      <c r="B2" s="26"/>
      <c r="C2" s="26"/>
    </row>
    <row r="3" spans="1:21" s="76" customFormat="1" ht="32.25" customHeight="1" x14ac:dyDescent="0.35">
      <c r="A3" s="232" t="s">
        <v>2312</v>
      </c>
      <c r="B3" s="14" t="s">
        <v>1921</v>
      </c>
      <c r="C3" s="14" t="s">
        <v>8928</v>
      </c>
      <c r="D3" s="14" t="s">
        <v>1985</v>
      </c>
      <c r="E3" s="14" t="s">
        <v>2053</v>
      </c>
      <c r="F3" s="14" t="s">
        <v>1981</v>
      </c>
      <c r="G3" s="14" t="s">
        <v>1977</v>
      </c>
      <c r="H3" s="14" t="s">
        <v>1893</v>
      </c>
      <c r="I3" s="14"/>
      <c r="J3" s="14"/>
      <c r="K3" s="15"/>
      <c r="L3" s="14"/>
      <c r="N3" s="15"/>
      <c r="O3" s="14"/>
    </row>
    <row r="4" spans="1:21" x14ac:dyDescent="0.35">
      <c r="A4" s="255" t="s">
        <v>8929</v>
      </c>
      <c r="B4" s="252" t="s">
        <v>8613</v>
      </c>
      <c r="C4" s="252" t="s">
        <v>127</v>
      </c>
      <c r="D4" s="252" t="s">
        <v>1984</v>
      </c>
      <c r="E4" s="252" t="s">
        <v>1983</v>
      </c>
      <c r="F4" s="252" t="s">
        <v>1975</v>
      </c>
      <c r="G4" s="252" t="s">
        <v>1976</v>
      </c>
      <c r="H4" s="252" t="s">
        <v>7450</v>
      </c>
      <c r="J4" s="4"/>
      <c r="K4" s="4"/>
      <c r="L4" s="4"/>
      <c r="M4" s="4"/>
      <c r="N4" s="4"/>
      <c r="O4" s="4"/>
      <c r="P4" s="4"/>
      <c r="Q4" s="4"/>
      <c r="R4" s="4"/>
      <c r="S4" s="4"/>
      <c r="T4" s="4"/>
      <c r="U4" s="4"/>
    </row>
    <row r="5" spans="1:21" x14ac:dyDescent="0.35">
      <c r="A5" s="231">
        <v>1</v>
      </c>
      <c r="B5" s="113" t="s">
        <v>8879</v>
      </c>
      <c r="C5" s="114">
        <v>1</v>
      </c>
      <c r="D5" s="113"/>
      <c r="E5" s="19"/>
      <c r="F5" s="113"/>
      <c r="G5" s="94"/>
      <c r="H5" s="113"/>
    </row>
    <row r="6" spans="1:21" x14ac:dyDescent="0.35">
      <c r="A6" s="231">
        <v>2</v>
      </c>
      <c r="B6" s="113" t="s">
        <v>8879</v>
      </c>
      <c r="C6" s="114">
        <v>2</v>
      </c>
      <c r="D6" s="113"/>
      <c r="E6" s="19"/>
      <c r="F6" s="113"/>
      <c r="G6" s="94"/>
      <c r="H6" s="113"/>
    </row>
    <row r="7" spans="1:21" x14ac:dyDescent="0.35">
      <c r="A7" s="231"/>
      <c r="B7" s="113"/>
      <c r="C7" s="114"/>
      <c r="D7" s="113"/>
      <c r="E7" s="19"/>
      <c r="F7" s="113"/>
      <c r="G7" s="94"/>
      <c r="H7" s="113"/>
    </row>
  </sheetData>
  <mergeCells count="1">
    <mergeCell ref="A1:H1"/>
  </mergeCells>
  <phoneticPr fontId="23" type="noConversion"/>
  <dataValidations count="1">
    <dataValidation allowBlank="1" showDropDown="1" showInputMessage="1" showErrorMessage="1" sqref="D5:E7"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BFB7D7-DCB3-493C-80AC-11C641D16AF2}">
          <x14:formula1>
            <xm:f>DropDown!$AE$3:$AE$40</xm:f>
          </x14:formula1>
          <xm:sqref>F5:F7</xm:sqref>
        </x14:dataValidation>
        <x14:dataValidation type="list" allowBlank="1" showInputMessage="1" showErrorMessage="1" xr:uid="{575FAEF5-7B17-4226-B2D5-997F8AC42B2D}">
          <x14:formula1>
            <xm:f>_xlfn.ANCHORARRAY(ddlTillage!$A$2)</xm:f>
          </x14:formula1>
          <xm:sqref>A5:B7</xm:sqref>
        </x14:dataValidation>
        <x14:dataValidation type="list" allowBlank="1" showInputMessage="1" showErrorMessage="1" xr:uid="{A678FA4D-6C75-4593-A205-8FFF599676CA}">
          <x14:formula1>
            <xm:f>_xlfn.ANCHORARRAY(_xlfn.XLOOKUP($B5,ddlTillage!$A$2:$A$500,ddlTillage!$B$2:$B$500))</xm:f>
          </x14:formula1>
          <xm:sqref>C5:C7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5"/>
  </sheetPr>
  <dimension ref="A1:N6"/>
  <sheetViews>
    <sheetView zoomScaleNormal="100" workbookViewId="0">
      <pane ySplit="4" topLeftCell="A5" activePane="bottomLeft" state="frozen"/>
      <selection activeCell="E27" sqref="E27"/>
      <selection pane="bottomLeft" sqref="A1:XFD1"/>
    </sheetView>
  </sheetViews>
  <sheetFormatPr defaultRowHeight="14.5" x14ac:dyDescent="0.35"/>
  <cols>
    <col min="1" max="1" width="3.1796875" customWidth="1"/>
    <col min="2" max="2" width="21.54296875" customWidth="1"/>
    <col min="3" max="3" width="23.7265625" customWidth="1"/>
    <col min="4" max="4" width="21.453125" customWidth="1"/>
    <col min="5" max="5" width="19.81640625" customWidth="1"/>
    <col min="6" max="6" width="21.81640625" customWidth="1"/>
    <col min="7" max="7" width="30" customWidth="1"/>
    <col min="8" max="8" width="23.26953125" bestFit="1" customWidth="1"/>
    <col min="9" max="26" width="20.7265625" customWidth="1"/>
  </cols>
  <sheetData>
    <row r="1" spans="1:14" s="96" customFormat="1" ht="150" customHeight="1" x14ac:dyDescent="0.35">
      <c r="A1" s="352" t="s">
        <v>6563</v>
      </c>
      <c r="B1" s="352"/>
      <c r="C1" s="352"/>
      <c r="D1" s="352"/>
      <c r="E1" s="352"/>
      <c r="F1" s="352"/>
      <c r="G1" s="352"/>
      <c r="H1" s="352"/>
    </row>
    <row r="2" spans="1:14" ht="29.5" customHeight="1" x14ac:dyDescent="0.35">
      <c r="A2" s="26"/>
      <c r="B2" s="26"/>
    </row>
    <row r="3" spans="1:14" s="15" customFormat="1" ht="33" customHeight="1" x14ac:dyDescent="0.35">
      <c r="A3" s="230" t="s">
        <v>2312</v>
      </c>
      <c r="B3" s="14" t="s">
        <v>1921</v>
      </c>
      <c r="C3" s="14" t="s">
        <v>8851</v>
      </c>
      <c r="D3" s="14" t="s">
        <v>8852</v>
      </c>
      <c r="E3" s="14" t="s">
        <v>8916</v>
      </c>
      <c r="F3" s="14" t="s">
        <v>8904</v>
      </c>
      <c r="G3" s="14" t="s">
        <v>8915</v>
      </c>
      <c r="H3" s="15" t="s">
        <v>3274</v>
      </c>
      <c r="I3" s="14"/>
      <c r="K3" s="14"/>
      <c r="N3" s="14"/>
    </row>
    <row r="4" spans="1:14" x14ac:dyDescent="0.35">
      <c r="A4" s="251" t="s">
        <v>121</v>
      </c>
      <c r="B4" s="252" t="s">
        <v>8613</v>
      </c>
      <c r="C4" s="253" t="s">
        <v>8844</v>
      </c>
      <c r="D4" s="253" t="s">
        <v>116</v>
      </c>
      <c r="E4" s="253" t="s">
        <v>154</v>
      </c>
      <c r="F4" s="252" t="s">
        <v>8903</v>
      </c>
      <c r="G4" s="253" t="s">
        <v>155</v>
      </c>
      <c r="H4" s="254" t="s">
        <v>2573</v>
      </c>
    </row>
    <row r="5" spans="1:14" x14ac:dyDescent="0.35">
      <c r="A5" s="197">
        <v>1</v>
      </c>
      <c r="B5" s="113" t="s">
        <v>8879</v>
      </c>
      <c r="C5" s="114" t="s">
        <v>8976</v>
      </c>
      <c r="D5" s="114" t="s">
        <v>8886</v>
      </c>
      <c r="E5" s="19"/>
      <c r="F5" s="113" t="s">
        <v>8911</v>
      </c>
      <c r="G5" s="113"/>
      <c r="H5" s="113"/>
    </row>
    <row r="6" spans="1:14" x14ac:dyDescent="0.35">
      <c r="A6" s="197"/>
      <c r="B6" s="113"/>
      <c r="C6" s="114"/>
      <c r="D6" s="114"/>
      <c r="E6" s="19"/>
      <c r="F6" s="113"/>
      <c r="G6" s="113"/>
      <c r="H6" s="113"/>
    </row>
  </sheetData>
  <mergeCells count="1">
    <mergeCell ref="A1:H1"/>
  </mergeCells>
  <phoneticPr fontId="23" type="noConversion"/>
  <conditionalFormatting sqref="C4:D4">
    <cfRule type="duplicateValues" dxfId="58" priority="11"/>
  </conditionalFormatting>
  <conditionalFormatting sqref="C4:D4">
    <cfRule type="duplicateValues" dxfId="57" priority="12"/>
  </conditionalFormatting>
  <conditionalFormatting sqref="E4">
    <cfRule type="duplicateValues" dxfId="56" priority="6"/>
  </conditionalFormatting>
  <conditionalFormatting sqref="E4">
    <cfRule type="duplicateValues" dxfId="55" priority="7"/>
  </conditionalFormatting>
  <conditionalFormatting sqref="E4">
    <cfRule type="duplicateValues" dxfId="54" priority="8"/>
  </conditionalFormatting>
  <conditionalFormatting sqref="E4">
    <cfRule type="duplicateValues" dxfId="53" priority="9"/>
  </conditionalFormatting>
  <conditionalFormatting sqref="E4">
    <cfRule type="duplicateValues" dxfId="52" priority="10"/>
  </conditionalFormatting>
  <conditionalFormatting sqref="G4">
    <cfRule type="duplicateValues" dxfId="51" priority="2"/>
  </conditionalFormatting>
  <conditionalFormatting sqref="G4">
    <cfRule type="duplicateValues" dxfId="50" priority="3"/>
  </conditionalFormatting>
  <conditionalFormatting sqref="G4">
    <cfRule type="duplicateValues" dxfId="49" priority="4"/>
  </conditionalFormatting>
  <conditionalFormatting sqref="G4">
    <cfRule type="duplicateValues" dxfId="48" priority="5"/>
  </conditionalFormatting>
  <conditionalFormatting sqref="G4:H4">
    <cfRule type="duplicateValues" dxfId="47" priority="12836"/>
  </conditionalFormatting>
  <dataValidations count="3">
    <dataValidation type="list" allowBlank="1" showInputMessage="1" showErrorMessage="1" sqref="B5:B6" xr:uid="{8D6ABB58-6144-4606-A33E-8360AF62E2BE}">
      <formula1>ddl_experiments</formula1>
    </dataValidation>
    <dataValidation type="list" allowBlank="1" showInputMessage="1" showErrorMessage="1" sqref="H5:H6" xr:uid="{6C24ECCA-AE76-4B7A-AC91-F6451BB3C053}">
      <formula1>ddl_crop_sort</formula1>
    </dataValidation>
    <dataValidation type="list" allowBlank="1" showInputMessage="1" showErrorMessage="1" sqref="F5:F6" xr:uid="{CB80CA05-FCDD-4A26-AADF-EF78541DB5BF}">
      <formula1>ddl_crmType_sort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10AB2A1-84AD-4B26-A92A-48D7789F5CF6}">
          <x14:formula1>
            <xm:f>_xlfn.ANCHORARRAY(_xlfn.XLOOKUP($B5,ddlCropSeason!$A$2:$A$500,ddlCropSeason!$B$2:$B$500))</xm:f>
          </x14:formula1>
          <xm:sqref>C5:C6</xm:sqref>
        </x14:dataValidation>
        <x14:dataValidation type="list" allowBlank="1" showInputMessage="1" showErrorMessage="1" xr:uid="{049A842E-1269-4D58-9934-C1C516729951}">
          <x14:formula1>
            <xm:f>_xlfn.ANCHORARRAY(_xlfn.XLOOKUP($C5,ddlTreatmentCS!$A$2:$A$500,ddlTreatmentCS!$B$2:$B$500))</xm:f>
          </x14:formula1>
          <xm:sqref>D5:D6</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theme="5"/>
  </sheetPr>
  <dimension ref="A1:V7"/>
  <sheetViews>
    <sheetView zoomScaleNormal="100" workbookViewId="0">
      <pane ySplit="4" topLeftCell="A5" activePane="bottomLeft" state="frozen"/>
      <selection activeCell="E27" sqref="E27"/>
      <selection pane="bottomLeft" sqref="A1:XFD1"/>
    </sheetView>
  </sheetViews>
  <sheetFormatPr defaultRowHeight="14.5" x14ac:dyDescent="0.35"/>
  <cols>
    <col min="1" max="1" width="3.1796875" style="9" customWidth="1"/>
    <col min="2" max="2" width="14.7265625" customWidth="1"/>
    <col min="3" max="3" width="25.81640625" bestFit="1" customWidth="1"/>
    <col min="4" max="5" width="20.7265625" customWidth="1"/>
    <col min="6" max="6" width="24.7265625" customWidth="1"/>
    <col min="7" max="26" width="20.7265625" customWidth="1"/>
  </cols>
  <sheetData>
    <row r="1" spans="1:22" s="96" customFormat="1" ht="150" customHeight="1" x14ac:dyDescent="0.35">
      <c r="A1" s="352" t="s">
        <v>6564</v>
      </c>
      <c r="B1" s="352"/>
      <c r="C1" s="352"/>
      <c r="D1" s="352"/>
      <c r="E1" s="352"/>
      <c r="F1" s="352"/>
      <c r="G1" s="352"/>
      <c r="H1" s="352"/>
    </row>
    <row r="2" spans="1:22" ht="28.5" customHeight="1" x14ac:dyDescent="0.35">
      <c r="A2" s="25"/>
      <c r="B2" s="26"/>
    </row>
    <row r="3" spans="1:22" s="70" customFormat="1" ht="32.25" customHeight="1" x14ac:dyDescent="0.35">
      <c r="A3" s="232" t="s">
        <v>2312</v>
      </c>
      <c r="B3" s="14" t="s">
        <v>1921</v>
      </c>
      <c r="C3" s="14" t="s">
        <v>8963</v>
      </c>
      <c r="D3" s="14" t="s">
        <v>8852</v>
      </c>
      <c r="E3" s="14" t="s">
        <v>9052</v>
      </c>
      <c r="F3" s="14" t="s">
        <v>6384</v>
      </c>
      <c r="G3" s="14" t="s">
        <v>3299</v>
      </c>
      <c r="H3" s="14"/>
      <c r="I3" s="14"/>
      <c r="J3" s="15"/>
      <c r="K3" s="14"/>
      <c r="M3" s="15"/>
      <c r="N3" s="14"/>
    </row>
    <row r="4" spans="1:22" x14ac:dyDescent="0.35">
      <c r="A4" s="251" t="s">
        <v>122</v>
      </c>
      <c r="B4" s="252" t="s">
        <v>8613</v>
      </c>
      <c r="C4" s="253" t="s">
        <v>8964</v>
      </c>
      <c r="D4" s="253" t="s">
        <v>116</v>
      </c>
      <c r="E4" s="252" t="s">
        <v>8570</v>
      </c>
      <c r="F4" s="252" t="s">
        <v>167</v>
      </c>
      <c r="G4" s="252" t="s">
        <v>166</v>
      </c>
      <c r="H4" s="252"/>
      <c r="I4" s="4"/>
      <c r="J4" s="4"/>
      <c r="K4" s="4"/>
      <c r="L4" s="4"/>
      <c r="M4" s="4"/>
      <c r="N4" s="4"/>
      <c r="O4" s="4"/>
      <c r="P4" s="4"/>
      <c r="Q4" s="4"/>
      <c r="R4" s="4"/>
      <c r="S4" s="4"/>
      <c r="T4" s="4"/>
      <c r="U4" s="4"/>
      <c r="V4" s="4"/>
    </row>
    <row r="5" spans="1:22" x14ac:dyDescent="0.35">
      <c r="A5" s="238">
        <v>1</v>
      </c>
      <c r="B5" s="113" t="s">
        <v>8879</v>
      </c>
      <c r="C5" s="114" t="s">
        <v>8976</v>
      </c>
      <c r="D5" s="114" t="s">
        <v>8886</v>
      </c>
      <c r="E5" s="113" t="s">
        <v>9054</v>
      </c>
      <c r="F5" s="113"/>
      <c r="G5" s="19"/>
    </row>
    <row r="6" spans="1:22" x14ac:dyDescent="0.35">
      <c r="A6" s="238">
        <v>1</v>
      </c>
      <c r="B6" s="113" t="s">
        <v>8867</v>
      </c>
      <c r="C6" s="114"/>
      <c r="D6" s="114"/>
      <c r="E6" s="113"/>
      <c r="F6" s="113"/>
      <c r="G6" s="19"/>
    </row>
    <row r="7" spans="1:22" x14ac:dyDescent="0.35">
      <c r="A7" s="238"/>
      <c r="B7" s="113"/>
      <c r="C7" s="114"/>
      <c r="D7" s="114"/>
      <c r="E7" s="113"/>
      <c r="F7" s="113"/>
      <c r="G7" s="19"/>
    </row>
  </sheetData>
  <mergeCells count="1">
    <mergeCell ref="A1:H1"/>
  </mergeCells>
  <phoneticPr fontId="23" type="noConversion"/>
  <conditionalFormatting sqref="C4:D4">
    <cfRule type="duplicateValues" dxfId="46" priority="1"/>
  </conditionalFormatting>
  <conditionalFormatting sqref="C4:D4">
    <cfRule type="duplicateValues" dxfId="45" priority="2"/>
  </conditionalFormatting>
  <dataValidations count="2">
    <dataValidation type="list" allowBlank="1" showInputMessage="1" showErrorMessage="1" sqref="B5:B7" xr:uid="{52033A2A-83EB-4AD9-B420-B9992C75C05E}">
      <formula1>ddl_experiments</formula1>
    </dataValidation>
    <dataValidation type="list" allowBlank="1" showInputMessage="1" showErrorMessage="1" sqref="E5:E7" xr:uid="{382C840B-8882-4615-BD41-6EAB417EB515}">
      <formula1>ddl_genotypes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7527842-1F0C-4DB4-BF3C-157A61E662C4}">
          <x14:formula1>
            <xm:f>_xlfn.ANCHORARRAY(_xlfn.XLOOKUP($B5,ddlCropSeason!$A$2:$A$500,ddlCropSeason!$B$2:$B$500))</xm:f>
          </x14:formula1>
          <xm:sqref>C5:C7</xm:sqref>
        </x14:dataValidation>
        <x14:dataValidation type="list" allowBlank="1" showInputMessage="1" showErrorMessage="1" xr:uid="{D8635EDC-25D1-4CC0-B296-B5DC669DEF36}">
          <x14:formula1>
            <xm:f>_xlfn.ANCHORARRAY(_xlfn.XLOOKUP($C5,ddlTreatmentCS!$A$2:$A$500,ddlTreatmentCS!$B$2:$B$500))</xm:f>
          </x14:formula1>
          <xm:sqref>D5:D7</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theme="5"/>
  </sheetPr>
  <dimension ref="A1:N7"/>
  <sheetViews>
    <sheetView zoomScaleNormal="100" workbookViewId="0">
      <pane ySplit="4" topLeftCell="A5" activePane="bottomLeft" state="frozen"/>
      <selection activeCell="E27" sqref="E27"/>
      <selection pane="bottomLeft" activeCell="E14" sqref="E14"/>
    </sheetView>
  </sheetViews>
  <sheetFormatPr defaultRowHeight="14.5" x14ac:dyDescent="0.35"/>
  <cols>
    <col min="1" max="1" width="3.453125" style="9" customWidth="1"/>
    <col min="2" max="2" width="14.453125" customWidth="1"/>
    <col min="3" max="4" width="20.7265625" customWidth="1"/>
    <col min="5" max="5" width="26" customWidth="1"/>
    <col min="6" max="26" width="20.7265625" customWidth="1"/>
  </cols>
  <sheetData>
    <row r="1" spans="1:14" s="96" customFormat="1" ht="150" customHeight="1" x14ac:dyDescent="0.35">
      <c r="A1" s="352" t="s">
        <v>7462</v>
      </c>
      <c r="B1" s="352"/>
      <c r="C1" s="352"/>
      <c r="D1" s="352"/>
      <c r="E1" s="352"/>
      <c r="F1" s="352"/>
      <c r="G1" s="352"/>
      <c r="H1" s="352"/>
    </row>
    <row r="2" spans="1:14" ht="28.5" customHeight="1" x14ac:dyDescent="0.35">
      <c r="A2" s="25"/>
      <c r="B2" s="26"/>
    </row>
    <row r="3" spans="1:14" s="237" customFormat="1" ht="32.25" customHeight="1" x14ac:dyDescent="0.35">
      <c r="A3" s="14" t="s">
        <v>2312</v>
      </c>
      <c r="B3" s="14" t="s">
        <v>1921</v>
      </c>
      <c r="C3" s="14" t="s">
        <v>8851</v>
      </c>
      <c r="D3" s="14" t="s">
        <v>8852</v>
      </c>
      <c r="E3" s="14" t="s">
        <v>6383</v>
      </c>
      <c r="F3" s="14" t="s">
        <v>2008</v>
      </c>
      <c r="G3" s="14" t="s">
        <v>1893</v>
      </c>
      <c r="H3" s="14"/>
      <c r="I3" s="14"/>
      <c r="J3" s="14"/>
      <c r="K3" s="14"/>
      <c r="M3" s="14"/>
      <c r="N3" s="14"/>
    </row>
    <row r="4" spans="1:14" x14ac:dyDescent="0.35">
      <c r="A4" s="251" t="s">
        <v>125</v>
      </c>
      <c r="B4" s="252" t="s">
        <v>8613</v>
      </c>
      <c r="C4" s="253" t="s">
        <v>8844</v>
      </c>
      <c r="D4" s="253" t="s">
        <v>116</v>
      </c>
      <c r="E4" s="252" t="s">
        <v>2006</v>
      </c>
      <c r="F4" s="252" t="s">
        <v>2007</v>
      </c>
      <c r="G4" s="252" t="s">
        <v>2005</v>
      </c>
      <c r="I4" s="4"/>
      <c r="J4" s="4"/>
      <c r="K4" s="4"/>
      <c r="L4" s="4"/>
      <c r="M4" s="4"/>
    </row>
    <row r="5" spans="1:14" x14ac:dyDescent="0.35">
      <c r="A5" s="197">
        <v>1</v>
      </c>
      <c r="B5" s="113" t="s">
        <v>8879</v>
      </c>
      <c r="C5" s="114" t="s">
        <v>8976</v>
      </c>
      <c r="D5" s="114" t="s">
        <v>8974</v>
      </c>
      <c r="E5" s="113"/>
      <c r="F5" s="94"/>
      <c r="G5" s="113"/>
      <c r="H5" s="113"/>
      <c r="I5" s="113"/>
      <c r="J5" s="113"/>
    </row>
    <row r="6" spans="1:14" x14ac:dyDescent="0.35">
      <c r="A6" s="197">
        <v>2</v>
      </c>
      <c r="B6" s="113" t="s">
        <v>8879</v>
      </c>
      <c r="C6" s="114" t="s">
        <v>8976</v>
      </c>
      <c r="D6" s="114" t="s">
        <v>8974</v>
      </c>
      <c r="E6" s="113"/>
      <c r="F6" s="94"/>
      <c r="G6" s="113"/>
      <c r="H6" s="113"/>
    </row>
    <row r="7" spans="1:14" x14ac:dyDescent="0.35">
      <c r="A7" s="197"/>
      <c r="B7" s="113"/>
      <c r="C7" s="114"/>
      <c r="D7" s="114"/>
      <c r="E7" s="113"/>
      <c r="F7" s="94"/>
      <c r="G7" s="113"/>
    </row>
  </sheetData>
  <mergeCells count="1">
    <mergeCell ref="A1:H1"/>
  </mergeCells>
  <conditionalFormatting sqref="C4:D4">
    <cfRule type="duplicateValues" dxfId="44" priority="1"/>
  </conditionalFormatting>
  <conditionalFormatting sqref="C4:D4">
    <cfRule type="duplicateValues" dxfId="43" priority="2"/>
  </conditionalFormatting>
  <dataValidations count="1">
    <dataValidation type="list" allowBlank="1" showInputMessage="1" showErrorMessage="1" sqref="B5:B7"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5CBD1EC-1CD6-4B89-AFEC-4940B86D4165}">
          <x14:formula1>
            <xm:f>_xlfn.ANCHORARRAY(_xlfn.XLOOKUP($B5,ddlCropSeason!$A$2:$A$500,ddlCropSeason!$B$2:$B$500))</xm:f>
          </x14:formula1>
          <xm:sqref>C5:C7</xm:sqref>
        </x14:dataValidation>
        <x14:dataValidation type="list" allowBlank="1" showInputMessage="1" showErrorMessage="1" xr:uid="{47A7D975-D7F7-44A0-B63B-33A5E882E118}">
          <x14:formula1>
            <xm:f>_xlfn.ANCHORARRAY(_xlfn.XLOOKUP($C5,ddlTreatmentCS!$A$2:$A$500,ddlTreatmentCS!$B$2:$B$500))</xm:f>
          </x14:formula1>
          <xm:sqref>D5:D7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theme="5"/>
  </sheetPr>
  <dimension ref="A1:AN7"/>
  <sheetViews>
    <sheetView workbookViewId="0">
      <pane ySplit="4" topLeftCell="A5" activePane="bottomLeft" state="frozen"/>
      <selection activeCell="E27" sqref="E27"/>
      <selection pane="bottomLeft" activeCell="E14" sqref="E14"/>
    </sheetView>
  </sheetViews>
  <sheetFormatPr defaultRowHeight="14.5" x14ac:dyDescent="0.35"/>
  <cols>
    <col min="1" max="1" width="3.1796875" customWidth="1"/>
    <col min="2" max="2" width="10.7265625" customWidth="1"/>
    <col min="3" max="3" width="10.453125" customWidth="1"/>
    <col min="4" max="5" width="20.7265625" customWidth="1"/>
    <col min="6" max="6" width="23.08984375" customWidth="1"/>
    <col min="7" max="9" width="20.7265625" customWidth="1"/>
    <col min="10" max="10" width="25" customWidth="1"/>
    <col min="11" max="25" width="20.7265625" customWidth="1"/>
  </cols>
  <sheetData>
    <row r="1" spans="1:40" s="96" customFormat="1" ht="150" customHeight="1" x14ac:dyDescent="0.35">
      <c r="A1" s="352" t="s">
        <v>6566</v>
      </c>
      <c r="B1" s="352"/>
      <c r="C1" s="352"/>
      <c r="D1" s="352"/>
      <c r="E1" s="352"/>
      <c r="F1" s="352"/>
      <c r="G1" s="352"/>
      <c r="H1" s="352"/>
    </row>
    <row r="2" spans="1:40" ht="28.5" customHeight="1" x14ac:dyDescent="0.35">
      <c r="A2" s="26"/>
      <c r="B2" s="26"/>
    </row>
    <row r="3" spans="1:40" s="76" customFormat="1" ht="38" customHeight="1" x14ac:dyDescent="0.35">
      <c r="A3" s="237" t="s">
        <v>2312</v>
      </c>
      <c r="B3" s="14" t="s">
        <v>1921</v>
      </c>
      <c r="C3" s="14" t="s">
        <v>8928</v>
      </c>
      <c r="D3" s="14" t="s">
        <v>2016</v>
      </c>
      <c r="E3" s="14" t="s">
        <v>1883</v>
      </c>
      <c r="F3" s="14" t="s">
        <v>3365</v>
      </c>
      <c r="G3" s="14" t="s">
        <v>7726</v>
      </c>
      <c r="H3" s="14" t="s">
        <v>3363</v>
      </c>
      <c r="I3" s="14" t="s">
        <v>3362</v>
      </c>
      <c r="J3" s="14" t="s">
        <v>2023</v>
      </c>
      <c r="K3" s="14" t="s">
        <v>2025</v>
      </c>
      <c r="L3" s="15" t="s">
        <v>2026</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row>
    <row r="4" spans="1:40" x14ac:dyDescent="0.35">
      <c r="A4" s="252" t="s">
        <v>8934</v>
      </c>
      <c r="B4" s="252" t="s">
        <v>8613</v>
      </c>
      <c r="C4" s="257" t="s">
        <v>125</v>
      </c>
      <c r="D4" s="252" t="s">
        <v>2015</v>
      </c>
      <c r="E4" s="252" t="s">
        <v>2012</v>
      </c>
      <c r="F4" s="252" t="s">
        <v>2727</v>
      </c>
      <c r="G4" s="252" t="s">
        <v>2013</v>
      </c>
      <c r="H4" s="252" t="s">
        <v>2729</v>
      </c>
      <c r="I4" s="252" t="s">
        <v>2730</v>
      </c>
      <c r="J4" s="252" t="s">
        <v>2019</v>
      </c>
      <c r="K4" s="252" t="s">
        <v>2020</v>
      </c>
      <c r="L4" s="252" t="s">
        <v>2021</v>
      </c>
    </row>
    <row r="5" spans="1:40" s="20" customFormat="1" x14ac:dyDescent="0.35">
      <c r="A5" s="239">
        <v>1</v>
      </c>
      <c r="B5" s="240" t="s">
        <v>8879</v>
      </c>
      <c r="C5" s="125">
        <v>1</v>
      </c>
      <c r="D5" s="240"/>
      <c r="E5" s="241"/>
      <c r="F5" s="241"/>
      <c r="G5" s="241"/>
      <c r="H5" s="241"/>
      <c r="I5" s="241"/>
      <c r="J5" s="241"/>
      <c r="K5" s="241"/>
      <c r="L5" s="241"/>
    </row>
    <row r="6" spans="1:40" s="20" customFormat="1" x14ac:dyDescent="0.35">
      <c r="A6" s="239">
        <v>2</v>
      </c>
      <c r="B6" s="240" t="s">
        <v>8879</v>
      </c>
      <c r="C6" s="125"/>
      <c r="D6" s="240"/>
      <c r="E6" s="241"/>
      <c r="F6" s="241"/>
      <c r="G6" s="241"/>
      <c r="H6" s="241"/>
      <c r="I6" s="241"/>
      <c r="J6" s="241"/>
      <c r="K6" s="241"/>
      <c r="L6" s="241"/>
    </row>
    <row r="7" spans="1:40" s="20" customFormat="1" x14ac:dyDescent="0.35">
      <c r="A7" s="239"/>
      <c r="B7" s="240"/>
      <c r="C7" s="125"/>
      <c r="D7" s="240"/>
      <c r="E7" s="241"/>
      <c r="F7" s="241"/>
      <c r="G7" s="241"/>
      <c r="H7" s="241"/>
      <c r="I7" s="241"/>
      <c r="J7" s="241"/>
      <c r="K7" s="241"/>
      <c r="L7" s="241"/>
    </row>
  </sheetData>
  <mergeCells count="1">
    <mergeCell ref="A1:H1"/>
  </mergeCells>
  <phoneticPr fontId="23" type="noConversion"/>
  <dataValidations count="1">
    <dataValidation type="list" allowBlank="1" showInputMessage="1" showErrorMessage="1" sqref="D5:D7" xr:uid="{806AB629-8C16-4DD0-B0FA-0378BFA41B70}">
      <formula1>ddl_organicFertilizerMaterial_sort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A5:A7</xm:sqref>
        </x14:dataValidation>
        <x14:dataValidation type="list" allowBlank="1" showInputMessage="1" showErrorMessage="1" xr:uid="{3E0AFE2F-D39A-47DB-A26E-38685006E5A7}">
          <x14:formula1>
            <xm:f>_xlfn.ANCHORARRAY(ddlOrganicMaterials!$B$2)</xm:f>
          </x14:formula1>
          <xm:sqref>B5:B7</xm:sqref>
        </x14:dataValidation>
        <x14:dataValidation type="list" allowBlank="1" showInputMessage="1" showErrorMessage="1" xr:uid="{A691D1CB-A151-4A1A-A29C-2E7541660988}">
          <x14:formula1>
            <xm:f>_xlfn.ANCHORARRAY(_xlfn.XLOOKUP($B5,ddlOrganicMaterials!$A$2:$A$500,ddlOrganicMaterials!$B$2:$B$500))</xm:f>
          </x14:formula1>
          <xm:sqref>C5:C7</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theme="5"/>
  </sheetPr>
  <dimension ref="A1:R7"/>
  <sheetViews>
    <sheetView zoomScaleNormal="100" workbookViewId="0">
      <pane ySplit="4" topLeftCell="A5" activePane="bottomLeft" state="frozen"/>
      <selection activeCell="F31" sqref="F31"/>
      <selection pane="bottomLeft" activeCell="E18" sqref="E18"/>
    </sheetView>
  </sheetViews>
  <sheetFormatPr defaultRowHeight="14.5" x14ac:dyDescent="0.35"/>
  <cols>
    <col min="1" max="1" width="3.54296875" customWidth="1"/>
    <col min="2" max="2" width="15.453125" customWidth="1"/>
    <col min="3" max="3" width="23.26953125" bestFit="1" customWidth="1"/>
    <col min="4" max="4" width="22.26953125" bestFit="1" customWidth="1"/>
    <col min="5" max="26" width="20.7265625" customWidth="1"/>
  </cols>
  <sheetData>
    <row r="1" spans="1:18" s="96" customFormat="1" ht="150" customHeight="1" x14ac:dyDescent="0.35">
      <c r="A1" s="352" t="s">
        <v>6567</v>
      </c>
      <c r="B1" s="352"/>
      <c r="C1" s="352"/>
      <c r="D1" s="352"/>
      <c r="E1" s="352"/>
      <c r="F1" s="352"/>
      <c r="G1" s="352"/>
      <c r="H1" s="352"/>
    </row>
    <row r="2" spans="1:18" ht="28.5" customHeight="1" x14ac:dyDescent="0.35">
      <c r="A2" s="26"/>
      <c r="B2" s="26"/>
    </row>
    <row r="3" spans="1:18" s="15" customFormat="1" ht="32.25" customHeight="1" x14ac:dyDescent="0.35">
      <c r="A3" s="15" t="s">
        <v>2312</v>
      </c>
      <c r="B3" s="14" t="s">
        <v>1921</v>
      </c>
      <c r="C3" s="15" t="s">
        <v>8851</v>
      </c>
      <c r="D3" s="15" t="s">
        <v>8852</v>
      </c>
      <c r="E3" s="14" t="s">
        <v>6377</v>
      </c>
      <c r="F3" s="14" t="s">
        <v>1893</v>
      </c>
      <c r="G3" s="14" t="s">
        <v>6596</v>
      </c>
      <c r="H3" s="14"/>
      <c r="I3" s="14"/>
      <c r="K3" s="14"/>
      <c r="N3" s="14"/>
      <c r="R3" s="15" t="s">
        <v>1893</v>
      </c>
    </row>
    <row r="4" spans="1:18" ht="15" customHeight="1" x14ac:dyDescent="0.35">
      <c r="A4" s="252" t="s">
        <v>124</v>
      </c>
      <c r="B4" s="252" t="s">
        <v>8613</v>
      </c>
      <c r="C4" s="258" t="s">
        <v>8844</v>
      </c>
      <c r="D4" s="258" t="s">
        <v>116</v>
      </c>
      <c r="E4" s="259" t="s">
        <v>2049</v>
      </c>
      <c r="F4" s="260" t="s">
        <v>180</v>
      </c>
      <c r="G4" s="260" t="s">
        <v>181</v>
      </c>
      <c r="H4" s="4"/>
      <c r="I4" s="4"/>
      <c r="J4" s="4"/>
      <c r="K4" s="4"/>
      <c r="L4" s="4"/>
      <c r="M4" s="4"/>
      <c r="N4" s="4"/>
      <c r="O4" s="4"/>
      <c r="P4" s="4"/>
      <c r="Q4" s="4"/>
      <c r="R4" s="4"/>
    </row>
    <row r="5" spans="1:18" x14ac:dyDescent="0.35">
      <c r="A5" s="243">
        <v>1</v>
      </c>
      <c r="B5" s="116" t="s">
        <v>8879</v>
      </c>
      <c r="C5" s="244" t="s">
        <v>8976</v>
      </c>
      <c r="D5" s="244" t="s">
        <v>8974</v>
      </c>
      <c r="E5" s="116"/>
      <c r="F5" s="116"/>
      <c r="G5" s="116"/>
    </row>
    <row r="6" spans="1:18" x14ac:dyDescent="0.35">
      <c r="A6" s="243">
        <v>2</v>
      </c>
      <c r="B6" s="116" t="s">
        <v>8879</v>
      </c>
      <c r="C6" s="244" t="s">
        <v>8976</v>
      </c>
      <c r="D6" s="244" t="s">
        <v>8974</v>
      </c>
      <c r="E6" s="116"/>
      <c r="F6" s="116"/>
      <c r="G6" s="116"/>
    </row>
    <row r="7" spans="1:18" x14ac:dyDescent="0.35">
      <c r="A7" s="243"/>
      <c r="B7" s="116"/>
      <c r="C7" s="244"/>
      <c r="D7" s="244"/>
      <c r="E7" s="116"/>
      <c r="F7" s="116"/>
      <c r="G7" s="116"/>
    </row>
  </sheetData>
  <mergeCells count="1">
    <mergeCell ref="A1:H1"/>
  </mergeCells>
  <phoneticPr fontId="23" type="noConversion"/>
  <dataValidations count="2">
    <dataValidation type="list" allowBlank="1" showInputMessage="1" showErrorMessage="1" sqref="A5:B7" xr:uid="{E52E8DD2-F8D3-4B5C-981F-89FDF908E90A}">
      <formula1>ddl_experiments</formula1>
    </dataValidation>
    <dataValidation type="list" allowBlank="1" showInputMessage="1" showErrorMessage="1" sqref="G5:G7" xr:uid="{AFAB216E-61AB-4BA7-AE9B-01C8BBA88E3F}">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CF9DF57-E579-4A50-87E4-9715EBAC0AB3}">
          <x14:formula1>
            <xm:f>_xlfn.ANCHORARRAY(_xlfn.XLOOKUP($B5,ddlCropSeason!$A$2:$A$500,ddlCropSeason!$B$2:$B$500))</xm:f>
          </x14:formula1>
          <xm:sqref>C5:C7</xm:sqref>
        </x14:dataValidation>
        <x14:dataValidation type="list" allowBlank="1" showInputMessage="1" showErrorMessage="1" xr:uid="{6165C69F-224A-4EC6-B6EC-856C19B5A723}">
          <x14:formula1>
            <xm:f>_xlfn.ANCHORARRAY(_xlfn.XLOOKUP($C5,ddlTreatmentCS!$A$2:$A$500,ddlTreatmentCS!$B$2:$B$500))</xm:f>
          </x14:formula1>
          <xm:sqref>D5:D7</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5"/>
  </sheetPr>
  <dimension ref="A1:X6"/>
  <sheetViews>
    <sheetView zoomScaleNormal="100" workbookViewId="0">
      <pane ySplit="4" topLeftCell="A5" activePane="bottomLeft" state="frozen"/>
      <selection activeCell="F31" sqref="F31"/>
      <selection pane="bottomLeft" activeCell="E16" sqref="E16"/>
    </sheetView>
  </sheetViews>
  <sheetFormatPr defaultRowHeight="14.5" x14ac:dyDescent="0.35"/>
  <cols>
    <col min="1" max="1" width="3" style="9" customWidth="1"/>
    <col min="2" max="2" width="13.1796875" customWidth="1"/>
    <col min="3" max="3" width="13" customWidth="1"/>
    <col min="4" max="26" width="20.7265625" customWidth="1"/>
  </cols>
  <sheetData>
    <row r="1" spans="1:24" s="96" customFormat="1" ht="150" customHeight="1" x14ac:dyDescent="0.35">
      <c r="A1" s="352" t="s">
        <v>6568</v>
      </c>
      <c r="B1" s="352"/>
      <c r="C1" s="352"/>
      <c r="D1" s="352"/>
      <c r="E1" s="352"/>
      <c r="F1" s="352"/>
      <c r="G1" s="352"/>
      <c r="H1" s="352"/>
    </row>
    <row r="2" spans="1:24" ht="28.5" customHeight="1" x14ac:dyDescent="0.35">
      <c r="A2" s="25"/>
      <c r="B2" s="26"/>
    </row>
    <row r="3" spans="1:24" s="15" customFormat="1" ht="33.5" customHeight="1" x14ac:dyDescent="0.35">
      <c r="A3" s="14" t="s">
        <v>2312</v>
      </c>
      <c r="B3" s="14" t="s">
        <v>1921</v>
      </c>
      <c r="C3" s="14" t="s">
        <v>8928</v>
      </c>
      <c r="D3" s="14" t="s">
        <v>6385</v>
      </c>
      <c r="E3" s="14" t="s">
        <v>2053</v>
      </c>
      <c r="F3" s="14" t="s">
        <v>2010</v>
      </c>
      <c r="G3" s="14" t="s">
        <v>1950</v>
      </c>
      <c r="H3" s="14" t="s">
        <v>1883</v>
      </c>
      <c r="I3" s="14" t="s">
        <v>3387</v>
      </c>
      <c r="J3" s="14" t="s">
        <v>1884</v>
      </c>
      <c r="K3" s="15" t="s">
        <v>3239</v>
      </c>
      <c r="L3" s="14" t="s">
        <v>3241</v>
      </c>
      <c r="M3" s="15" t="s">
        <v>3240</v>
      </c>
      <c r="N3" s="15" t="s">
        <v>3242</v>
      </c>
      <c r="O3" s="14" t="s">
        <v>3243</v>
      </c>
      <c r="P3" s="15" t="s">
        <v>3244</v>
      </c>
      <c r="Q3" s="15" t="s">
        <v>3245</v>
      </c>
      <c r="R3" s="15" t="s">
        <v>3246</v>
      </c>
      <c r="S3" s="15" t="s">
        <v>3247</v>
      </c>
      <c r="T3" s="15" t="s">
        <v>3248</v>
      </c>
      <c r="U3" s="15" t="s">
        <v>3249</v>
      </c>
      <c r="V3" s="15" t="s">
        <v>3250</v>
      </c>
      <c r="W3" s="15" t="s">
        <v>6541</v>
      </c>
      <c r="X3" s="15" t="s">
        <v>6540</v>
      </c>
    </row>
    <row r="4" spans="1:24" x14ac:dyDescent="0.35">
      <c r="A4" s="251" t="s">
        <v>8939</v>
      </c>
      <c r="B4" s="252" t="s">
        <v>8613</v>
      </c>
      <c r="C4" s="252" t="s">
        <v>124</v>
      </c>
      <c r="D4" s="252" t="s">
        <v>192</v>
      </c>
      <c r="E4" s="252" t="s">
        <v>185</v>
      </c>
      <c r="F4" s="252" t="s">
        <v>186</v>
      </c>
      <c r="G4" s="252" t="s">
        <v>187</v>
      </c>
      <c r="H4" s="252" t="s">
        <v>188</v>
      </c>
      <c r="I4" s="252" t="s">
        <v>2714</v>
      </c>
      <c r="J4" s="252" t="s">
        <v>189</v>
      </c>
      <c r="K4" s="252" t="s">
        <v>2715</v>
      </c>
      <c r="L4" s="252" t="s">
        <v>2716</v>
      </c>
      <c r="M4" s="252" t="s">
        <v>2717</v>
      </c>
      <c r="N4" s="252" t="s">
        <v>190</v>
      </c>
      <c r="O4" s="252" t="s">
        <v>191</v>
      </c>
      <c r="P4" s="252" t="s">
        <v>2721</v>
      </c>
      <c r="Q4" s="252" t="s">
        <v>2719</v>
      </c>
      <c r="R4" s="252" t="s">
        <v>2724</v>
      </c>
      <c r="S4" s="252" t="s">
        <v>2720</v>
      </c>
      <c r="T4" s="252" t="s">
        <v>2723</v>
      </c>
      <c r="U4" s="252" t="s">
        <v>2718</v>
      </c>
      <c r="V4" s="252" t="s">
        <v>2722</v>
      </c>
      <c r="W4" s="252" t="s">
        <v>2710</v>
      </c>
      <c r="X4" s="252" t="s">
        <v>2725</v>
      </c>
    </row>
    <row r="5" spans="1:24" x14ac:dyDescent="0.35">
      <c r="A5" s="197">
        <v>1</v>
      </c>
      <c r="B5" s="113" t="s">
        <v>8879</v>
      </c>
      <c r="C5" s="114"/>
      <c r="D5" s="113"/>
      <c r="E5" s="19"/>
      <c r="F5" s="113"/>
      <c r="G5" s="113"/>
      <c r="H5" s="94"/>
      <c r="I5" s="94"/>
      <c r="J5" s="94"/>
      <c r="K5" s="94"/>
      <c r="L5" s="94"/>
      <c r="M5" s="94"/>
      <c r="N5" s="94"/>
      <c r="O5" s="94"/>
      <c r="P5" s="94"/>
      <c r="Q5" s="94"/>
      <c r="R5" s="94"/>
      <c r="S5" s="94"/>
      <c r="T5" s="94"/>
      <c r="U5" s="94"/>
      <c r="V5" s="94"/>
      <c r="W5" s="113"/>
      <c r="X5" s="94"/>
    </row>
    <row r="6" spans="1:24" x14ac:dyDescent="0.35">
      <c r="A6" s="197"/>
      <c r="B6" s="113"/>
      <c r="C6" s="114"/>
      <c r="D6" s="113"/>
      <c r="E6" s="19"/>
      <c r="F6" s="113"/>
      <c r="G6" s="113"/>
      <c r="H6" s="94"/>
      <c r="I6" s="94"/>
      <c r="J6" s="94"/>
      <c r="K6" s="94"/>
      <c r="L6" s="94"/>
      <c r="M6" s="94"/>
      <c r="N6" s="94"/>
      <c r="O6" s="94"/>
      <c r="P6" s="94"/>
      <c r="Q6" s="94"/>
      <c r="R6" s="94"/>
      <c r="S6" s="94"/>
      <c r="T6" s="94"/>
      <c r="U6" s="94"/>
      <c r="V6" s="94"/>
      <c r="W6" s="113"/>
      <c r="X6" s="94"/>
    </row>
  </sheetData>
  <mergeCells count="1">
    <mergeCell ref="A1:H1"/>
  </mergeCells>
  <dataValidations count="3">
    <dataValidation type="list" allowBlank="1" showInputMessage="1" showErrorMessage="1" sqref="F5:F6" xr:uid="{E19B1DE6-A68A-41C7-B091-B2CF9D191879}">
      <formula1>ddl_fertilizerMaterial_sort</formula1>
    </dataValidation>
    <dataValidation type="list" allowBlank="1" showInputMessage="1" showErrorMessage="1" sqref="G5:G6" xr:uid="{C856D855-F3F6-476A-9906-F47106876FC9}">
      <formula1>ddl_applicationMethod_sort</formula1>
    </dataValidation>
    <dataValidation type="list" allowBlank="1" showInputMessage="1" showErrorMessage="1" sqref="W5:W6" xr:uid="{CF49FB02-4C0A-480D-A2B3-09E56B7D0D70}">
      <formula1>ddl_element_sort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F59DE57-71A9-4810-A6AE-F2311CEE2D8C}">
          <x14:formula1>
            <xm:f>_xlfn.ANCHORARRAY(ddlFertilizers!$A$2)</xm:f>
          </x14:formula1>
          <xm:sqref>A5:B6</xm:sqref>
        </x14:dataValidation>
        <x14:dataValidation type="list" allowBlank="1" showInputMessage="1" showErrorMessage="1" xr:uid="{D8043651-570D-4028-9D13-01208F5CB4EA}">
          <x14:formula1>
            <xm:f>_xlfn.ANCHORARRAY(_xlfn.XLOOKUP($B5,ddlFertilizers!$A$2:$A$500,ddlFertilizers!$B$2:$B$500))</xm:f>
          </x14:formula1>
          <xm:sqref>C5:C6</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theme="5"/>
  </sheetPr>
  <dimension ref="A1:N6"/>
  <sheetViews>
    <sheetView zoomScaleNormal="100" workbookViewId="0">
      <pane ySplit="4" topLeftCell="A5" activePane="bottomLeft" state="frozen"/>
      <selection activeCell="F31" sqref="F31"/>
      <selection pane="bottomLeft" activeCell="D13" sqref="D13"/>
    </sheetView>
  </sheetViews>
  <sheetFormatPr defaultRowHeight="14.5" x14ac:dyDescent="0.35"/>
  <cols>
    <col min="1" max="1" width="3.54296875" style="154" customWidth="1"/>
    <col min="2" max="2" width="21" customWidth="1"/>
    <col min="3" max="3" width="22.453125" customWidth="1"/>
    <col min="4" max="26" width="20.7265625" customWidth="1"/>
  </cols>
  <sheetData>
    <row r="1" spans="1:14" s="96" customFormat="1" ht="150" customHeight="1" x14ac:dyDescent="0.35">
      <c r="A1" s="352" t="s">
        <v>8933</v>
      </c>
      <c r="B1" s="352"/>
      <c r="C1" s="352"/>
      <c r="D1" s="352"/>
      <c r="E1" s="352"/>
      <c r="F1" s="352"/>
      <c r="G1" s="352"/>
      <c r="H1" s="352"/>
    </row>
    <row r="2" spans="1:14" ht="28.5" customHeight="1" x14ac:dyDescent="0.35">
      <c r="A2" s="25"/>
      <c r="B2" s="26"/>
    </row>
    <row r="3" spans="1:14" s="76" customFormat="1" ht="32.25" customHeight="1" x14ac:dyDescent="0.35">
      <c r="A3" s="230" t="s">
        <v>2312</v>
      </c>
      <c r="B3" s="14" t="s">
        <v>1921</v>
      </c>
      <c r="C3" s="15" t="s">
        <v>8851</v>
      </c>
      <c r="D3" s="15" t="s">
        <v>8852</v>
      </c>
      <c r="E3" s="14" t="s">
        <v>6380</v>
      </c>
      <c r="F3" s="14" t="s">
        <v>6595</v>
      </c>
      <c r="G3" s="14" t="s">
        <v>1893</v>
      </c>
      <c r="H3" s="14"/>
      <c r="I3" s="14"/>
      <c r="J3" s="15"/>
      <c r="K3" s="14"/>
      <c r="M3" s="15"/>
      <c r="N3" s="14"/>
    </row>
    <row r="4" spans="1:14" x14ac:dyDescent="0.35">
      <c r="A4" s="256" t="s">
        <v>123</v>
      </c>
      <c r="B4" s="252" t="s">
        <v>8613</v>
      </c>
      <c r="C4" s="258" t="s">
        <v>8844</v>
      </c>
      <c r="D4" s="258" t="s">
        <v>116</v>
      </c>
      <c r="E4" s="252" t="s">
        <v>174</v>
      </c>
      <c r="F4" s="252" t="s">
        <v>2691</v>
      </c>
      <c r="G4" s="252" t="s">
        <v>175</v>
      </c>
      <c r="H4" s="4"/>
      <c r="I4" s="4"/>
    </row>
    <row r="5" spans="1:14" x14ac:dyDescent="0.35">
      <c r="A5" s="233">
        <v>1</v>
      </c>
      <c r="B5" s="113" t="s">
        <v>8879</v>
      </c>
      <c r="C5" s="114" t="s">
        <v>8976</v>
      </c>
      <c r="D5" s="113"/>
      <c r="E5" s="113"/>
      <c r="F5" s="113"/>
      <c r="G5" s="113"/>
    </row>
    <row r="6" spans="1:14" x14ac:dyDescent="0.35">
      <c r="A6" s="234"/>
      <c r="B6" s="113"/>
      <c r="C6" s="114"/>
      <c r="D6" s="113"/>
      <c r="E6" s="113"/>
      <c r="F6" s="113"/>
      <c r="G6" s="113"/>
    </row>
  </sheetData>
  <mergeCells count="1">
    <mergeCell ref="A1:H1"/>
  </mergeCells>
  <phoneticPr fontId="23" type="noConversion"/>
  <dataValidations count="2">
    <dataValidation type="list" allowBlank="1" showInputMessage="1" showErrorMessage="1" sqref="A5:B6" xr:uid="{C33EEDC2-6BF4-4F8C-9144-C1881BFB46A2}">
      <formula1>ddl_experiments</formula1>
    </dataValidation>
    <dataValidation type="list" allowBlank="1" showInputMessage="1" showErrorMessage="1" sqref="F5:F6" xr:uid="{03FD1019-76BD-4474-98E9-E79480A6D6EC}">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1280430-16A0-4906-9B8A-36EAC398F632}">
          <x14:formula1>
            <xm:f>_xlfn.ANCHORARRAY(_xlfn.XLOOKUP($C5,ddlTreatmentCS!$A$2:$A$500,ddlTreatmentCS!$B$2:$B$500))</xm:f>
          </x14:formula1>
          <xm:sqref>D5:D6</xm:sqref>
        </x14:dataValidation>
        <x14:dataValidation type="list" allowBlank="1" showInputMessage="1" showErrorMessage="1" xr:uid="{606CAA1F-F419-4A2E-9AA4-BAF34403B0E4}">
          <x14:formula1>
            <xm:f>DropDown!$W$3:$W$4</xm:f>
          </x14:formula1>
          <xm:sqref>E5:E6</xm:sqref>
        </x14:dataValidation>
        <x14:dataValidation type="list" allowBlank="1" showInputMessage="1" showErrorMessage="1" xr:uid="{79D6EA9F-5F56-4274-8F02-FEB9E0EAF946}">
          <x14:formula1>
            <xm:f>_xlfn.ANCHORARRAY(_xlfn.XLOOKUP($B5,ddlCropSeason!$A$2:$A$500,ddlCropSeason!$B$2:$B$500))</xm:f>
          </x14:formula1>
          <xm:sqref>C5:C6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5"/>
  </sheetPr>
  <dimension ref="A1:N6"/>
  <sheetViews>
    <sheetView zoomScaleNormal="100" workbookViewId="0">
      <pane ySplit="4" topLeftCell="A5" activePane="bottomLeft" state="frozen"/>
      <selection activeCell="F31" sqref="F31"/>
      <selection pane="bottomLeft" activeCell="E15" sqref="E15"/>
    </sheetView>
  </sheetViews>
  <sheetFormatPr defaultRowHeight="14.5" x14ac:dyDescent="0.35"/>
  <cols>
    <col min="1" max="1" width="3.7265625" style="9" customWidth="1"/>
    <col min="2" max="2" width="13.81640625" customWidth="1"/>
    <col min="3" max="3" width="9.81640625" customWidth="1"/>
    <col min="4" max="4" width="17.1796875" customWidth="1"/>
    <col min="5" max="26" width="20.7265625" customWidth="1"/>
  </cols>
  <sheetData>
    <row r="1" spans="1:14" s="96" customFormat="1" ht="150" customHeight="1" x14ac:dyDescent="0.35">
      <c r="A1" s="352" t="s">
        <v>6565</v>
      </c>
      <c r="B1" s="352"/>
      <c r="C1" s="352"/>
      <c r="D1" s="352"/>
      <c r="E1" s="352"/>
      <c r="F1" s="352"/>
      <c r="G1" s="352"/>
      <c r="H1" s="352"/>
    </row>
    <row r="2" spans="1:14" ht="28.5" customHeight="1" x14ac:dyDescent="0.35">
      <c r="A2" s="25"/>
      <c r="B2" s="26"/>
    </row>
    <row r="3" spans="1:14" s="76" customFormat="1" ht="32.25" customHeight="1" x14ac:dyDescent="0.35">
      <c r="A3" s="232" t="s">
        <v>2312</v>
      </c>
      <c r="B3" s="14" t="s">
        <v>1921</v>
      </c>
      <c r="C3" s="14" t="s">
        <v>8928</v>
      </c>
      <c r="D3" s="14" t="s">
        <v>6381</v>
      </c>
      <c r="E3" s="14" t="s">
        <v>2053</v>
      </c>
      <c r="F3" s="14" t="s">
        <v>2048</v>
      </c>
      <c r="G3" s="14" t="s">
        <v>1886</v>
      </c>
      <c r="H3" s="14"/>
      <c r="I3" s="14"/>
      <c r="J3" s="15"/>
      <c r="K3" s="14"/>
      <c r="M3" s="15"/>
      <c r="N3" s="14"/>
    </row>
    <row r="4" spans="1:14" x14ac:dyDescent="0.35">
      <c r="A4" s="251" t="s">
        <v>8949</v>
      </c>
      <c r="B4" s="252" t="s">
        <v>8613</v>
      </c>
      <c r="C4" s="252" t="s">
        <v>123</v>
      </c>
      <c r="D4" s="252" t="s">
        <v>2696</v>
      </c>
      <c r="E4" s="254" t="s">
        <v>177</v>
      </c>
      <c r="F4" s="254" t="s">
        <v>178</v>
      </c>
      <c r="G4" s="254" t="s">
        <v>179</v>
      </c>
      <c r="H4" s="4"/>
    </row>
    <row r="5" spans="1:14" x14ac:dyDescent="0.35">
      <c r="A5" s="235">
        <v>1</v>
      </c>
      <c r="B5" s="115" t="s">
        <v>8879</v>
      </c>
      <c r="C5" s="105">
        <v>1</v>
      </c>
      <c r="D5" s="115"/>
      <c r="E5" s="126"/>
      <c r="F5" s="127"/>
      <c r="G5" s="128"/>
    </row>
    <row r="6" spans="1:14" x14ac:dyDescent="0.35">
      <c r="A6" s="235"/>
      <c r="B6" s="115"/>
      <c r="C6" s="105"/>
      <c r="D6" s="115"/>
      <c r="E6" s="126"/>
      <c r="F6" s="127"/>
      <c r="G6" s="128"/>
    </row>
  </sheetData>
  <mergeCells count="1">
    <mergeCell ref="A1:H1"/>
  </mergeCells>
  <conditionalFormatting sqref="E4:G4">
    <cfRule type="duplicateValues" dxfId="42" priority="1"/>
  </conditionalFormatting>
  <conditionalFormatting sqref="E4">
    <cfRule type="duplicateValues" dxfId="41" priority="2"/>
  </conditionalFormatting>
  <dataValidations count="1">
    <dataValidation type="list" allowBlank="1" showInputMessage="1" showErrorMessage="1" sqref="E5:E6"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B5:B6</xm:sqref>
        </x14:dataValidation>
        <x14:dataValidation type="list" allowBlank="1" showInputMessage="1" showErrorMessage="1" xr:uid="{621CB7BE-8EB6-47B2-8C1C-509F09FCD8BB}">
          <x14:formula1>
            <xm:f>_xlfn.ANCHORARRAY(_xlfn.XLOOKUP($B5,ddlIrrigations!$A$2:$A$500,ddlIrrigations!$B$2:$B$500))</xm:f>
          </x14:formula1>
          <xm:sqref>C5:C6</xm:sqref>
        </x14:dataValidation>
        <x14:dataValidation type="list" allowBlank="1" showInputMessage="1" showErrorMessage="1" xr:uid="{B8E196A7-3E4D-4C18-946C-7CAB2AA72E43}">
          <x14:formula1>
            <xm:f>DropDown!$BC$3:$BC$15</xm:f>
          </x14:formula1>
          <xm:sqref>F5:F6</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theme="5"/>
  </sheetPr>
  <dimension ref="A1:N6"/>
  <sheetViews>
    <sheetView zoomScaleNormal="100" workbookViewId="0">
      <pane ySplit="4" topLeftCell="A5" activePane="bottomLeft" state="frozen"/>
      <selection activeCell="F31" sqref="F31"/>
      <selection pane="bottomLeft" activeCell="E14" sqref="E14"/>
    </sheetView>
  </sheetViews>
  <sheetFormatPr defaultRowHeight="14.5" x14ac:dyDescent="0.35"/>
  <cols>
    <col min="1" max="1" width="2.7265625" style="9" customWidth="1"/>
    <col min="2" max="2" width="13.453125" customWidth="1"/>
    <col min="3" max="4" width="22.26953125" customWidth="1"/>
    <col min="5" max="5" width="23.453125" customWidth="1"/>
    <col min="6" max="6" width="23.81640625" customWidth="1"/>
    <col min="7" max="26" width="20.7265625" customWidth="1"/>
  </cols>
  <sheetData>
    <row r="1" spans="1:14" s="96" customFormat="1" ht="150" customHeight="1" x14ac:dyDescent="0.35">
      <c r="A1" s="352" t="s">
        <v>6569</v>
      </c>
      <c r="B1" s="352"/>
      <c r="C1" s="352"/>
      <c r="D1" s="352"/>
      <c r="E1" s="352"/>
      <c r="F1" s="352"/>
      <c r="G1" s="352"/>
      <c r="H1" s="352"/>
    </row>
    <row r="2" spans="1:14" ht="28.5" customHeight="1" x14ac:dyDescent="0.35">
      <c r="A2" s="25"/>
      <c r="B2" s="26"/>
    </row>
    <row r="3" spans="1:14" s="76" customFormat="1" ht="32.25" customHeight="1" x14ac:dyDescent="0.35">
      <c r="A3" s="230" t="s">
        <v>2312</v>
      </c>
      <c r="B3" s="14" t="s">
        <v>1921</v>
      </c>
      <c r="C3" s="14" t="s">
        <v>8851</v>
      </c>
      <c r="D3" s="14" t="s">
        <v>8852</v>
      </c>
      <c r="E3" s="14" t="s">
        <v>6386</v>
      </c>
      <c r="F3" s="14" t="s">
        <v>1893</v>
      </c>
      <c r="G3" s="14"/>
      <c r="H3" s="14"/>
      <c r="I3" s="14"/>
      <c r="J3" s="15"/>
      <c r="K3" s="14"/>
      <c r="M3" s="15"/>
      <c r="N3" s="14"/>
    </row>
    <row r="4" spans="1:14" x14ac:dyDescent="0.35">
      <c r="A4" s="261" t="s">
        <v>126</v>
      </c>
      <c r="B4" s="252" t="s">
        <v>8613</v>
      </c>
      <c r="C4" s="257" t="s">
        <v>8844</v>
      </c>
      <c r="D4" s="262" t="s">
        <v>116</v>
      </c>
      <c r="E4" s="262" t="s">
        <v>2034</v>
      </c>
      <c r="F4" s="262" t="s">
        <v>7453</v>
      </c>
    </row>
    <row r="5" spans="1:14" x14ac:dyDescent="0.35">
      <c r="A5" s="9">
        <v>1</v>
      </c>
      <c r="B5" t="s">
        <v>8879</v>
      </c>
      <c r="C5" t="s">
        <v>8976</v>
      </c>
      <c r="D5" t="s">
        <v>8886</v>
      </c>
    </row>
    <row r="6" spans="1:14" x14ac:dyDescent="0.35">
      <c r="A6" s="9">
        <v>2</v>
      </c>
      <c r="B6" t="s">
        <v>8879</v>
      </c>
      <c r="C6" t="s">
        <v>8976</v>
      </c>
      <c r="D6" t="s">
        <v>8886</v>
      </c>
    </row>
  </sheetData>
  <mergeCells count="1">
    <mergeCell ref="A1:H1"/>
  </mergeCells>
  <dataValidations count="2">
    <dataValidation type="list" allowBlank="1" showInputMessage="1" showErrorMessage="1" sqref="B5:B7" xr:uid="{F652F8D0-2858-420D-B99B-C727360FC135}">
      <formula1>ddl_experiments</formula1>
    </dataValidation>
    <dataValidation allowBlank="1" showDropDown="1" showInputMessage="1" showErrorMessage="1" sqref="E5:E7" xr:uid="{41032DE6-D276-48F3-B9F0-ACFAB986703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4E920B8-36F9-42D6-A1B9-910F73F2A997}">
          <x14:formula1>
            <xm:f>_xlfn.ANCHORARRAY(_xlfn.XLOOKUP($B5,ddlCropSeason!$A$2:$A$500,ddlCropSeason!$B$2:$B$500))</xm:f>
          </x14:formula1>
          <xm:sqref>C5:C7</xm:sqref>
        </x14:dataValidation>
        <x14:dataValidation type="list" allowBlank="1" showInputMessage="1" showErrorMessage="1" xr:uid="{F15A2521-90D1-44E4-92BD-F3E20D1881A7}">
          <x14:formula1>
            <xm:f>_xlfn.ANCHORARRAY(_xlfn.XLOOKUP($C5,ddlTreatmentCS!$A$2:$A$500,ddlTreatmentCS!$B$2:$B$500))</xm:f>
          </x14:formula1>
          <xm:sqref>D5:D7</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theme="5"/>
  </sheetPr>
  <dimension ref="A1:N6"/>
  <sheetViews>
    <sheetView zoomScaleNormal="100" workbookViewId="0">
      <pane ySplit="4" topLeftCell="A5" activePane="bottomLeft" state="frozen"/>
      <selection activeCell="F31" sqref="F31"/>
      <selection pane="bottomLeft" activeCell="E15" sqref="E15"/>
    </sheetView>
  </sheetViews>
  <sheetFormatPr defaultRowHeight="14.5" x14ac:dyDescent="0.35"/>
  <cols>
    <col min="1" max="1" width="3.453125" customWidth="1"/>
    <col min="2" max="2" width="10.7265625" customWidth="1"/>
    <col min="3" max="3" width="13.1796875" customWidth="1"/>
    <col min="4" max="6" width="20.7265625" customWidth="1"/>
    <col min="7" max="7" width="26" customWidth="1"/>
    <col min="8" max="26" width="20.7265625" customWidth="1"/>
  </cols>
  <sheetData>
    <row r="1" spans="1:14" s="96" customFormat="1" ht="150" customHeight="1" x14ac:dyDescent="0.35">
      <c r="A1" s="352" t="s">
        <v>6570</v>
      </c>
      <c r="B1" s="352"/>
      <c r="C1" s="352"/>
      <c r="D1" s="352"/>
      <c r="E1" s="352"/>
      <c r="F1" s="352"/>
      <c r="G1" s="353"/>
    </row>
    <row r="2" spans="1:14" ht="28.5" customHeight="1" x14ac:dyDescent="0.35">
      <c r="A2" s="26"/>
      <c r="B2" s="26"/>
    </row>
    <row r="3" spans="1:14" s="76" customFormat="1" ht="33" customHeight="1" x14ac:dyDescent="0.35">
      <c r="A3" s="237" t="s">
        <v>2312</v>
      </c>
      <c r="B3" s="14" t="s">
        <v>1921</v>
      </c>
      <c r="C3" s="14" t="s">
        <v>8928</v>
      </c>
      <c r="D3" s="14" t="s">
        <v>2053</v>
      </c>
      <c r="E3" s="14" t="s">
        <v>7404</v>
      </c>
      <c r="F3" s="14" t="s">
        <v>1950</v>
      </c>
      <c r="G3" s="14" t="s">
        <v>1883</v>
      </c>
      <c r="H3" s="14" t="s">
        <v>2029</v>
      </c>
      <c r="I3" s="14" t="s">
        <v>2033</v>
      </c>
      <c r="J3" s="14" t="s">
        <v>1893</v>
      </c>
      <c r="K3" s="14"/>
      <c r="M3" s="15"/>
      <c r="N3" s="14"/>
    </row>
    <row r="4" spans="1:14" x14ac:dyDescent="0.35">
      <c r="A4" s="252" t="s">
        <v>8940</v>
      </c>
      <c r="B4" s="252" t="s">
        <v>8613</v>
      </c>
      <c r="C4" s="257" t="s">
        <v>126</v>
      </c>
      <c r="D4" s="262" t="s">
        <v>2027</v>
      </c>
      <c r="E4" s="262" t="s">
        <v>2028</v>
      </c>
      <c r="F4" s="262" t="s">
        <v>2030</v>
      </c>
      <c r="G4" s="262" t="s">
        <v>2741</v>
      </c>
      <c r="H4" s="262" t="s">
        <v>2031</v>
      </c>
      <c r="I4" s="262" t="s">
        <v>2032</v>
      </c>
      <c r="J4" s="262" t="s">
        <v>2035</v>
      </c>
    </row>
    <row r="5" spans="1:14" x14ac:dyDescent="0.35">
      <c r="A5" s="231">
        <v>1</v>
      </c>
      <c r="B5" s="113" t="s">
        <v>8879</v>
      </c>
      <c r="C5" s="114">
        <v>1</v>
      </c>
      <c r="D5" s="19"/>
      <c r="E5" s="113"/>
      <c r="F5" s="113"/>
      <c r="G5" s="94"/>
      <c r="H5" s="94"/>
      <c r="I5" s="113"/>
      <c r="J5" s="113"/>
    </row>
    <row r="6" spans="1:14" x14ac:dyDescent="0.35">
      <c r="A6" s="231"/>
      <c r="B6" s="113"/>
      <c r="C6" s="114"/>
      <c r="D6" s="19"/>
      <c r="E6" s="113"/>
      <c r="F6" s="113"/>
      <c r="G6" s="94"/>
      <c r="H6" s="94"/>
      <c r="I6" s="113"/>
      <c r="J6" s="113"/>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55163B7C-9E6C-4A2D-953D-544E637DF124}">
          <x14:formula1>
            <xm:f>_xlfn.ANCHORARRAY(ddlChemicals!$A$2)</xm:f>
          </x14:formula1>
          <xm:sqref>B5:B6</xm:sqref>
        </x14:dataValidation>
        <x14:dataValidation type="list" allowBlank="1" showInputMessage="1" showErrorMessage="1" xr:uid="{DADE2DDB-5DA9-4B17-9DD4-171A4D7964FC}">
          <x14:formula1>
            <xm:f>DropDown!$BL$3:$BL$22</xm:f>
          </x14:formula1>
          <xm:sqref>F5:F6</xm:sqref>
        </x14:dataValidation>
        <x14:dataValidation type="list" errorStyle="information" allowBlank="1" showInputMessage="1" xr:uid="{21EBD287-BB4C-43D5-97D6-B78787368E3A}">
          <x14:formula1>
            <xm:f>DropDown!$BR$3:$BR$50</xm:f>
          </x14:formula1>
          <xm:sqref>E5:E6</xm:sqref>
        </x14:dataValidation>
        <x14:dataValidation type="list" allowBlank="1" showInputMessage="1" showErrorMessage="1" xr:uid="{FB58C781-EEC6-4A2C-AE8E-816AAF79B2A5}">
          <x14:formula1>
            <xm:f>_xlfn.ANCHORARRAY(_xlfn.XLOOKUP($B5,ddlChemicals!$A$2:$A$500,ddlChemicals!$B$2:$B$500))</xm:f>
          </x14:formula1>
          <xm:sqref>C5:C6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theme="5"/>
  </sheetPr>
  <dimension ref="A1:K6"/>
  <sheetViews>
    <sheetView zoomScaleNormal="100" workbookViewId="0">
      <pane ySplit="4" topLeftCell="A5" activePane="bottomLeft" state="frozen"/>
      <selection activeCell="F31" sqref="F31"/>
      <selection pane="bottomLeft" sqref="A1:XFD1"/>
    </sheetView>
  </sheetViews>
  <sheetFormatPr defaultRowHeight="14.5" x14ac:dyDescent="0.35"/>
  <cols>
    <col min="1" max="1" width="4" customWidth="1"/>
    <col min="2" max="2" width="14.1796875" customWidth="1"/>
    <col min="3" max="16" width="20.7265625" customWidth="1"/>
    <col min="17" max="52" width="18.26953125" customWidth="1"/>
  </cols>
  <sheetData>
    <row r="1" spans="1:11" s="96" customFormat="1" ht="150" customHeight="1" x14ac:dyDescent="0.35">
      <c r="A1" s="352" t="s">
        <v>7396</v>
      </c>
      <c r="B1" s="352"/>
      <c r="C1" s="352"/>
      <c r="D1" s="352"/>
      <c r="E1" s="352"/>
      <c r="F1" s="352"/>
      <c r="G1" s="352"/>
      <c r="H1" s="352"/>
    </row>
    <row r="2" spans="1:11" ht="28.5" customHeight="1" x14ac:dyDescent="0.35">
      <c r="A2" s="26"/>
      <c r="B2" s="26"/>
    </row>
    <row r="3" spans="1:11" s="70" customFormat="1" ht="32.25" customHeight="1" x14ac:dyDescent="0.35">
      <c r="A3" s="14" t="s">
        <v>2312</v>
      </c>
      <c r="B3" s="14" t="s">
        <v>1921</v>
      </c>
      <c r="C3" s="14" t="s">
        <v>8851</v>
      </c>
      <c r="D3" s="14" t="s">
        <v>8852</v>
      </c>
      <c r="E3" s="14" t="s">
        <v>6382</v>
      </c>
      <c r="F3" s="14" t="s">
        <v>3290</v>
      </c>
      <c r="G3" s="14" t="s">
        <v>3291</v>
      </c>
      <c r="H3" s="14" t="s">
        <v>3292</v>
      </c>
      <c r="I3" s="14" t="s">
        <v>3293</v>
      </c>
      <c r="J3" s="70" t="s">
        <v>3294</v>
      </c>
      <c r="K3" s="70" t="s">
        <v>1893</v>
      </c>
    </row>
    <row r="4" spans="1:11" x14ac:dyDescent="0.35">
      <c r="A4" t="s">
        <v>130</v>
      </c>
      <c r="B4" t="s">
        <v>8613</v>
      </c>
      <c r="C4" s="153" t="s">
        <v>8844</v>
      </c>
      <c r="D4" s="153" t="s">
        <v>116</v>
      </c>
      <c r="E4" t="s">
        <v>2732</v>
      </c>
      <c r="F4" t="s">
        <v>2734</v>
      </c>
      <c r="G4" t="s">
        <v>2739</v>
      </c>
      <c r="H4" t="s">
        <v>2735</v>
      </c>
      <c r="I4" t="s">
        <v>2740</v>
      </c>
      <c r="J4" t="s">
        <v>2737</v>
      </c>
      <c r="K4" t="s">
        <v>2733</v>
      </c>
    </row>
    <row r="5" spans="1:11" s="153" customFormat="1" x14ac:dyDescent="0.35">
      <c r="A5" s="233">
        <v>1</v>
      </c>
      <c r="B5" s="229" t="s">
        <v>8879</v>
      </c>
      <c r="C5" s="228" t="s">
        <v>8976</v>
      </c>
      <c r="D5" s="229" t="s">
        <v>8974</v>
      </c>
      <c r="E5" s="246"/>
      <c r="F5" s="246"/>
      <c r="G5" s="229"/>
      <c r="H5" s="229"/>
      <c r="I5" s="247"/>
      <c r="J5" s="229"/>
      <c r="K5" s="229"/>
    </row>
    <row r="6" spans="1:11" x14ac:dyDescent="0.35">
      <c r="A6" s="233"/>
      <c r="B6" s="229"/>
      <c r="C6" s="228" t="str" cm="1">
        <f t="array" ref="C6">IF(ROW() &lt; ROW(INDEX(mulches[experiment_id],ROWS(mulches[experiment_id]))), COUNTIF(INDEX(mulches[experiment_id],1):mulches[[#This Row],[experiment_id]],mulches[[#This Row],[experiment_id]]), "")</f>
        <v/>
      </c>
      <c r="D6" s="229"/>
      <c r="E6" s="246"/>
      <c r="F6" s="246"/>
      <c r="G6" s="229"/>
      <c r="H6" s="229"/>
      <c r="I6" s="247"/>
      <c r="J6" s="229"/>
      <c r="K6" s="229"/>
    </row>
  </sheetData>
  <mergeCells count="1">
    <mergeCell ref="A1:H1"/>
  </mergeCells>
  <phoneticPr fontId="23" type="noConversion"/>
  <conditionalFormatting sqref="C4:D4">
    <cfRule type="duplicateValues" dxfId="40" priority="1"/>
  </conditionalFormatting>
  <conditionalFormatting sqref="C4:D4">
    <cfRule type="duplicateValues" dxfId="39" priority="2"/>
  </conditionalFormatting>
  <dataValidations count="1">
    <dataValidation type="list" allowBlank="1" showInputMessage="1" showErrorMessage="1" sqref="B5:B6"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B95DD23-73C7-4DC9-9DFE-DC641340C27F}">
          <x14:formula1>
            <xm:f>_xlfn.ANCHORARRAY(_xlfn.XLOOKUP($B5,ddlCropSeason!$A$2:$A$500,ddlCropSeason!$B$2:$B$500))</xm:f>
          </x14:formula1>
          <xm:sqref>C5:C6</xm:sqref>
        </x14:dataValidation>
        <x14:dataValidation type="list" allowBlank="1" showInputMessage="1" showErrorMessage="1" xr:uid="{27D7F8DA-A4AE-4609-9C16-25C37AA5A48D}">
          <x14:formula1>
            <xm:f>DropDown!$AZ$3:$AZ$13</xm:f>
          </x14:formula1>
          <xm:sqref>G5:H6 I5:I6</xm:sqref>
        </x14:dataValidation>
        <x14:dataValidation type="list" allowBlank="1" showInputMessage="1" showErrorMessage="1" xr:uid="{43C8A1A9-0AB3-4D81-8025-C952F6C68F61}">
          <x14:formula1>
            <xm:f>_xlfn.ANCHORARRAY(_xlfn.XLOOKUP($C5,ddlTreatmentCS!$A$2:$A$500,ddlTreatmentCS!$B$2:$B$500))</xm:f>
          </x14:formula1>
          <xm:sqref>D5:D6</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theme="5"/>
  </sheetPr>
  <dimension ref="A1:N6"/>
  <sheetViews>
    <sheetView zoomScaleNormal="100" workbookViewId="0">
      <pane ySplit="4" topLeftCell="A11" activePane="bottomLeft" state="frozen"/>
      <selection activeCell="F31" sqref="F31"/>
      <selection pane="bottomLeft" sqref="A1:H1"/>
    </sheetView>
  </sheetViews>
  <sheetFormatPr defaultRowHeight="14.5" x14ac:dyDescent="0.35"/>
  <cols>
    <col min="1" max="1" width="3.6328125" customWidth="1"/>
    <col min="2" max="2" width="13.26953125" customWidth="1"/>
    <col min="3" max="4" width="19.36328125" customWidth="1"/>
    <col min="5" max="5" width="32" customWidth="1"/>
    <col min="6" max="26" width="20.7265625" customWidth="1"/>
  </cols>
  <sheetData>
    <row r="1" spans="1:14" s="96" customFormat="1" ht="150" customHeight="1" x14ac:dyDescent="0.35">
      <c r="A1" s="352" t="s">
        <v>7382</v>
      </c>
      <c r="B1" s="352"/>
      <c r="C1" s="352"/>
      <c r="D1" s="352"/>
      <c r="E1" s="352"/>
      <c r="F1" s="352"/>
      <c r="G1" s="352"/>
      <c r="H1" s="352"/>
    </row>
    <row r="2" spans="1:14" ht="28.5" customHeight="1" x14ac:dyDescent="0.35">
      <c r="A2" s="26"/>
      <c r="B2" s="26"/>
    </row>
    <row r="3" spans="1:14" s="76" customFormat="1" ht="32.25" customHeight="1" x14ac:dyDescent="0.35">
      <c r="A3" s="14" t="s">
        <v>2312</v>
      </c>
      <c r="B3" s="14" t="s">
        <v>1921</v>
      </c>
      <c r="C3" s="14" t="s">
        <v>8851</v>
      </c>
      <c r="D3" s="14" t="s">
        <v>8852</v>
      </c>
      <c r="E3" s="14" t="s">
        <v>6379</v>
      </c>
      <c r="F3" s="14" t="s">
        <v>1893</v>
      </c>
      <c r="G3" s="14"/>
      <c r="H3" s="14"/>
      <c r="I3" s="14"/>
      <c r="J3" s="15"/>
      <c r="K3" s="14"/>
      <c r="M3" s="15"/>
      <c r="N3" s="14"/>
    </row>
    <row r="4" spans="1:14" x14ac:dyDescent="0.35">
      <c r="A4" s="252" t="s">
        <v>128</v>
      </c>
      <c r="B4" s="338" t="s">
        <v>8613</v>
      </c>
      <c r="C4" s="338" t="s">
        <v>8964</v>
      </c>
      <c r="D4" s="338" t="s">
        <v>116</v>
      </c>
      <c r="E4" s="338" t="s">
        <v>2748</v>
      </c>
      <c r="F4" s="252" t="s">
        <v>2749</v>
      </c>
      <c r="G4" s="4"/>
      <c r="H4" s="4"/>
      <c r="I4" s="4"/>
    </row>
    <row r="5" spans="1:14" x14ac:dyDescent="0.35">
      <c r="A5" s="339">
        <v>1</v>
      </c>
      <c r="B5" s="81" t="s">
        <v>8879</v>
      </c>
      <c r="C5" s="81" t="s">
        <v>8976</v>
      </c>
      <c r="D5" s="81" t="s">
        <v>8974</v>
      </c>
      <c r="E5" s="81"/>
      <c r="F5" s="81"/>
    </row>
    <row r="6" spans="1:14" x14ac:dyDescent="0.35">
      <c r="A6" s="339"/>
      <c r="B6" s="81"/>
      <c r="C6" s="81"/>
      <c r="D6" s="81"/>
      <c r="E6" s="81"/>
      <c r="F6" s="81"/>
    </row>
  </sheetData>
  <mergeCells count="1">
    <mergeCell ref="A1:H1"/>
  </mergeCells>
  <conditionalFormatting sqref="B4:E4">
    <cfRule type="duplicateValues" dxfId="26" priority="1"/>
  </conditionalFormatting>
  <conditionalFormatting sqref="B4">
    <cfRule type="duplicateValues" dxfId="25" priority="2"/>
  </conditionalFormatting>
  <conditionalFormatting sqref="B4">
    <cfRule type="duplicateValues" dxfId="24" priority="3"/>
  </conditionalFormatting>
  <conditionalFormatting sqref="B4">
    <cfRule type="duplicateValues" dxfId="23" priority="4"/>
  </conditionalFormatting>
  <conditionalFormatting sqref="B4:D4">
    <cfRule type="duplicateValues" dxfId="22" priority="5"/>
  </conditionalFormatting>
  <conditionalFormatting sqref="B4:D4">
    <cfRule type="duplicateValues" dxfId="21" priority="6"/>
  </conditionalFormatting>
  <dataValidations count="2">
    <dataValidation allowBlank="1" showDropDown="1" showInputMessage="1" showErrorMessage="1" sqref="E5:XFD5 E6" xr:uid="{3FAA1832-261E-47C5-BDB2-D04BB5C6813C}"/>
    <dataValidation type="list" allowBlank="1" showInputMessage="1" showErrorMessage="1" sqref="B5:B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422096DC-AEDD-4EB2-B24C-000303D64CB5}">
          <x14:formula1>
            <xm:f>_xlfn.ANCHORARRAY(_xlfn.XLOOKUP($B5,ddlCropSeason!$A$2:$A$500,ddlCropSeason!$B$2:$B$500))</xm:f>
          </x14:formula1>
          <xm:sqref>C5:C6</xm:sqref>
        </x14:dataValidation>
        <x14:dataValidation type="list" allowBlank="1" showInputMessage="1" showErrorMessage="1" xr:uid="{F657EE97-BDB2-4C03-8263-9E445A158F52}">
          <x14:formula1>
            <xm:f>_xlfn.ANCHORARRAY(_xlfn.XLOOKUP($C5,ddlTreatmentCS!$A$2:$A$500,ddlTreatmentCS!$B$2:$B$500))</xm:f>
          </x14:formula1>
          <xm:sqref>D5:D6</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theme="5"/>
  </sheetPr>
  <dimension ref="A1:N7"/>
  <sheetViews>
    <sheetView zoomScaleNormal="100" workbookViewId="0">
      <pane ySplit="4" topLeftCell="A5" activePane="bottomLeft" state="frozen"/>
      <selection activeCell="F31" sqref="F31"/>
      <selection pane="bottomLeft" activeCell="E15" sqref="E15"/>
    </sheetView>
  </sheetViews>
  <sheetFormatPr defaultRowHeight="14.5" x14ac:dyDescent="0.35"/>
  <cols>
    <col min="1" max="1" width="3.54296875" customWidth="1"/>
    <col min="2" max="2" width="13.36328125" customWidth="1"/>
    <col min="3" max="3" width="11" customWidth="1"/>
    <col min="4" max="26" width="20.7265625" customWidth="1"/>
  </cols>
  <sheetData>
    <row r="1" spans="1:14" s="96" customFormat="1" ht="150" customHeight="1" x14ac:dyDescent="0.35">
      <c r="A1" s="352" t="s">
        <v>6572</v>
      </c>
      <c r="B1" s="352"/>
      <c r="C1" s="352"/>
      <c r="D1" s="352"/>
      <c r="E1" s="352"/>
      <c r="F1" s="352"/>
      <c r="G1" s="352"/>
      <c r="H1" s="352"/>
    </row>
    <row r="2" spans="1:14" ht="28.5" customHeight="1" x14ac:dyDescent="0.35">
      <c r="A2" s="26"/>
      <c r="B2" s="26"/>
    </row>
    <row r="3" spans="1:14" s="70" customFormat="1" ht="32.25" customHeight="1" x14ac:dyDescent="0.35">
      <c r="A3" s="15" t="s">
        <v>2312</v>
      </c>
      <c r="B3" s="14" t="s">
        <v>1921</v>
      </c>
      <c r="C3" s="14" t="s">
        <v>8928</v>
      </c>
      <c r="D3" s="14" t="s">
        <v>2053</v>
      </c>
      <c r="E3" s="14" t="s">
        <v>6584</v>
      </c>
      <c r="F3" s="14" t="s">
        <v>6585</v>
      </c>
      <c r="G3" s="14" t="s">
        <v>6588</v>
      </c>
      <c r="H3" s="14" t="s">
        <v>6589</v>
      </c>
      <c r="I3" s="14"/>
      <c r="J3" s="15"/>
      <c r="K3" s="14"/>
      <c r="M3" s="15"/>
      <c r="N3" s="14"/>
    </row>
    <row r="4" spans="1:14" x14ac:dyDescent="0.35">
      <c r="A4" s="252" t="s">
        <v>8946</v>
      </c>
      <c r="B4" s="252" t="s">
        <v>8613</v>
      </c>
      <c r="C4" s="340" t="s">
        <v>128</v>
      </c>
      <c r="D4" s="252" t="s">
        <v>2750</v>
      </c>
      <c r="E4" s="252" t="s">
        <v>6582</v>
      </c>
      <c r="F4" s="252" t="s">
        <v>8454</v>
      </c>
      <c r="G4" s="252" t="s">
        <v>6583</v>
      </c>
      <c r="H4" s="252" t="s">
        <v>6587</v>
      </c>
    </row>
    <row r="5" spans="1:14" x14ac:dyDescent="0.35">
      <c r="A5" s="9">
        <v>1</v>
      </c>
      <c r="B5" t="s">
        <v>8879</v>
      </c>
      <c r="C5" t="s">
        <v>9136</v>
      </c>
      <c r="D5" s="19"/>
      <c r="E5" t="s">
        <v>7388</v>
      </c>
      <c r="G5" s="94"/>
      <c r="H5" t="s">
        <v>7394</v>
      </c>
    </row>
    <row r="6" spans="1:14" x14ac:dyDescent="0.35">
      <c r="A6" s="9">
        <v>2</v>
      </c>
      <c r="B6" t="s">
        <v>8879</v>
      </c>
      <c r="D6" s="19"/>
      <c r="G6" s="94"/>
    </row>
    <row r="7" spans="1:14" x14ac:dyDescent="0.35">
      <c r="A7" s="9"/>
      <c r="D7" s="19"/>
      <c r="G7" s="94"/>
    </row>
  </sheetData>
  <mergeCells count="1">
    <mergeCell ref="A1:H1"/>
  </mergeCells>
  <conditionalFormatting sqref="C4">
    <cfRule type="duplicateValues" dxfId="14" priority="2"/>
  </conditionalFormatting>
  <conditionalFormatting sqref="C4">
    <cfRule type="duplicateValues" dxfId="13" priority="3"/>
  </conditionalFormatting>
  <conditionalFormatting sqref="C4">
    <cfRule type="duplicateValues" dxfId="12" priority="4"/>
  </conditionalFormatting>
  <conditionalFormatting sqref="C4">
    <cfRule type="duplicateValues" dxfId="11" priority="1"/>
  </conditionalFormatting>
  <conditionalFormatting sqref="C4">
    <cfRule type="duplicateValues" dxfId="10" priority="5"/>
  </conditionalFormatting>
  <dataValidations count="2">
    <dataValidation type="list" allowBlank="1" showInputMessage="1" showErrorMessage="1" sqref="E5:E7" xr:uid="{73567870-54E7-4635-BCC8-31D5E0E81598}">
      <formula1>ddl_envmodifParameter</formula1>
    </dataValidation>
    <dataValidation type="list" allowBlank="1" showInputMessage="1" showErrorMessage="1" sqref="F5:F7"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B5:B7</xm:sqref>
        </x14:dataValidation>
        <x14:dataValidation type="list" allowBlank="1" showInputMessage="1" showErrorMessage="1" xr:uid="{94C834F0-086F-4564-8103-C9A7D4995FE8}">
          <x14:formula1>
            <xm:f>_xlfn.ANCHORARRAY(_xlfn.XLOOKUP($B5,ddlEnvironModifications!$A$2:$A$500,ddlEnvironModifications!$B$2:$B$500))</xm:f>
          </x14:formula1>
          <xm:sqref>C5:C7</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theme="5"/>
  </sheetPr>
  <dimension ref="A1:N7"/>
  <sheetViews>
    <sheetView zoomScaleNormal="100" workbookViewId="0">
      <pane ySplit="4" topLeftCell="A5" activePane="bottomLeft" state="frozen"/>
      <selection activeCell="F31" sqref="F31"/>
      <selection pane="bottomLeft" activeCell="F15" sqref="F15"/>
    </sheetView>
  </sheetViews>
  <sheetFormatPr defaultRowHeight="14.5" x14ac:dyDescent="0.35"/>
  <cols>
    <col min="1" max="1" width="3.1796875" customWidth="1"/>
    <col min="2" max="2" width="14.81640625" customWidth="1"/>
    <col min="3" max="26" width="20.7265625" customWidth="1"/>
  </cols>
  <sheetData>
    <row r="1" spans="1:14" s="96" customFormat="1" ht="150" customHeight="1" x14ac:dyDescent="0.35">
      <c r="A1" s="352" t="s">
        <v>6571</v>
      </c>
      <c r="B1" s="352"/>
      <c r="C1" s="352"/>
      <c r="D1" s="352"/>
      <c r="E1" s="352"/>
      <c r="F1" s="352"/>
      <c r="G1" s="352"/>
      <c r="H1" s="352"/>
    </row>
    <row r="2" spans="1:14" ht="28.5" customHeight="1" x14ac:dyDescent="0.35">
      <c r="A2" s="26"/>
      <c r="B2" s="26"/>
    </row>
    <row r="3" spans="1:14" s="76" customFormat="1" ht="32.25" customHeight="1" x14ac:dyDescent="0.35">
      <c r="A3" s="14" t="s">
        <v>2312</v>
      </c>
      <c r="B3" s="14" t="s">
        <v>1921</v>
      </c>
      <c r="C3" s="14" t="s">
        <v>8963</v>
      </c>
      <c r="D3" s="14" t="s">
        <v>8852</v>
      </c>
      <c r="E3" s="14" t="s">
        <v>8953</v>
      </c>
      <c r="F3" s="14" t="s">
        <v>3258</v>
      </c>
      <c r="G3" s="14"/>
      <c r="H3" s="14"/>
      <c r="I3" s="14"/>
      <c r="J3" s="15"/>
      <c r="K3" s="14"/>
      <c r="M3" s="15"/>
      <c r="N3" s="14"/>
    </row>
    <row r="4" spans="1:14" x14ac:dyDescent="0.35">
      <c r="A4" s="11" t="s">
        <v>129</v>
      </c>
      <c r="B4" s="249" t="s">
        <v>8613</v>
      </c>
      <c r="C4" s="153" t="s">
        <v>8964</v>
      </c>
      <c r="D4" s="153" t="s">
        <v>116</v>
      </c>
      <c r="E4" s="250" t="s">
        <v>193</v>
      </c>
      <c r="F4" s="250" t="s">
        <v>2769</v>
      </c>
      <c r="G4" s="4"/>
      <c r="H4" s="4"/>
    </row>
    <row r="5" spans="1:14" x14ac:dyDescent="0.35">
      <c r="A5" s="234">
        <v>1</v>
      </c>
      <c r="B5" s="229" t="s">
        <v>8879</v>
      </c>
      <c r="C5" s="228" t="s">
        <v>8976</v>
      </c>
      <c r="D5" s="228" t="s">
        <v>8886</v>
      </c>
      <c r="E5" s="229"/>
      <c r="F5" s="229"/>
    </row>
    <row r="6" spans="1:14" x14ac:dyDescent="0.35">
      <c r="A6" s="234">
        <v>2</v>
      </c>
      <c r="B6" s="229" t="s">
        <v>8879</v>
      </c>
      <c r="C6" s="228" t="s">
        <v>8976</v>
      </c>
      <c r="D6" s="228"/>
      <c r="E6" s="229"/>
      <c r="F6" s="229"/>
    </row>
    <row r="7" spans="1:14" x14ac:dyDescent="0.35">
      <c r="A7" s="234"/>
      <c r="B7" s="229"/>
      <c r="C7" s="228"/>
      <c r="D7" s="228"/>
      <c r="E7" s="229"/>
      <c r="F7" s="229"/>
    </row>
  </sheetData>
  <mergeCells count="1">
    <mergeCell ref="A1:H1"/>
  </mergeCells>
  <phoneticPr fontId="23" type="noConversion"/>
  <conditionalFormatting sqref="C4:D4">
    <cfRule type="duplicateValues" dxfId="9" priority="1"/>
  </conditionalFormatting>
  <conditionalFormatting sqref="C4:D4">
    <cfRule type="duplicateValues" dxfId="8" priority="2"/>
  </conditionalFormatting>
  <dataValidations count="1">
    <dataValidation type="list" allowBlank="1" showInputMessage="1" showErrorMessage="1" sqref="A5:B7"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9DDF80-8D67-4F50-810C-C74DB79457AD}">
          <x14:formula1>
            <xm:f>_xlfn.ANCHORARRAY(_xlfn.XLOOKUP($C5,ddlTreatmentCS!$A$2:$A$500,ddlTreatmentCS!$B$2:$B$500))</xm:f>
          </x14:formula1>
          <xm:sqref>D5:D7</xm:sqref>
        </x14:dataValidation>
        <x14:dataValidation type="list" allowBlank="1" showInputMessage="1" showErrorMessage="1" xr:uid="{96CB8B87-94E0-4FC0-9B83-5DE7DD0DEFB8}">
          <x14:formula1>
            <xm:f>_xlfn.ANCHORARRAY(_xlfn.XLOOKUP($B5,ddlCropSeason!$A$2:$A$500,ddlCropSeason!$B$2:$B$500))</xm:f>
          </x14:formula1>
          <xm:sqref>C5:C7</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5"/>
  </sheetPr>
  <dimension ref="A1:N7"/>
  <sheetViews>
    <sheetView zoomScaleNormal="100" workbookViewId="0">
      <pane ySplit="4" topLeftCell="A5" activePane="bottomLeft" state="frozen"/>
      <selection activeCell="F31" sqref="F31"/>
      <selection pane="bottomLeft" activeCell="F15" sqref="F15"/>
    </sheetView>
  </sheetViews>
  <sheetFormatPr defaultRowHeight="14.5" x14ac:dyDescent="0.35"/>
  <cols>
    <col min="1" max="1" width="3.1796875" customWidth="1"/>
    <col min="2" max="2" width="13.54296875" customWidth="1"/>
    <col min="3" max="3" width="12.1796875" customWidth="1"/>
    <col min="4" max="26" width="20.7265625" customWidth="1"/>
  </cols>
  <sheetData>
    <row r="1" spans="1:14" s="96" customFormat="1" ht="150" customHeight="1" x14ac:dyDescent="0.35">
      <c r="A1" s="352" t="s">
        <v>6572</v>
      </c>
      <c r="B1" s="352"/>
      <c r="C1" s="352"/>
      <c r="D1" s="352"/>
      <c r="E1" s="352"/>
      <c r="F1" s="352"/>
      <c r="G1" s="352"/>
      <c r="H1" s="352"/>
    </row>
    <row r="2" spans="1:14" ht="28.5" customHeight="1" x14ac:dyDescent="0.35">
      <c r="A2" s="26"/>
      <c r="B2" s="26"/>
    </row>
    <row r="3" spans="1:14" s="76" customFormat="1" ht="32.25" customHeight="1" x14ac:dyDescent="0.35">
      <c r="A3" s="14" t="s">
        <v>2312</v>
      </c>
      <c r="B3" s="14" t="s">
        <v>1921</v>
      </c>
      <c r="C3" s="14" t="s">
        <v>8928</v>
      </c>
      <c r="D3" s="14" t="s">
        <v>2053</v>
      </c>
      <c r="E3" s="14" t="s">
        <v>1951</v>
      </c>
      <c r="F3" s="14" t="s">
        <v>1952</v>
      </c>
      <c r="G3" s="14" t="s">
        <v>3252</v>
      </c>
      <c r="H3" s="14" t="s">
        <v>1894</v>
      </c>
      <c r="I3" s="14" t="s">
        <v>1895</v>
      </c>
      <c r="J3" s="14" t="s">
        <v>3257</v>
      </c>
      <c r="K3" s="15"/>
      <c r="M3" s="15"/>
      <c r="N3" s="14"/>
    </row>
    <row r="4" spans="1:14" x14ac:dyDescent="0.35">
      <c r="A4" s="252" t="s">
        <v>8945</v>
      </c>
      <c r="B4" s="252" t="s">
        <v>8613</v>
      </c>
      <c r="C4" s="252" t="s">
        <v>129</v>
      </c>
      <c r="D4" s="252" t="s">
        <v>196</v>
      </c>
      <c r="E4" s="252" t="s">
        <v>197</v>
      </c>
      <c r="F4" s="252" t="s">
        <v>199</v>
      </c>
      <c r="G4" s="252" t="s">
        <v>2771</v>
      </c>
      <c r="H4" s="252" t="s">
        <v>200</v>
      </c>
      <c r="I4" s="252" t="s">
        <v>201</v>
      </c>
      <c r="J4" s="252" t="s">
        <v>2774</v>
      </c>
    </row>
    <row r="5" spans="1:14" x14ac:dyDescent="0.35">
      <c r="A5" s="239">
        <v>1</v>
      </c>
      <c r="B5" s="240" t="s">
        <v>8879</v>
      </c>
      <c r="C5" s="245">
        <v>1</v>
      </c>
      <c r="D5" s="248"/>
      <c r="E5" s="240"/>
      <c r="F5" s="240"/>
      <c r="G5" s="240"/>
      <c r="H5" s="241"/>
      <c r="I5" s="241"/>
      <c r="J5" s="240"/>
    </row>
    <row r="6" spans="1:14" x14ac:dyDescent="0.35">
      <c r="A6" s="239">
        <v>2</v>
      </c>
      <c r="B6" s="240" t="s">
        <v>8879</v>
      </c>
      <c r="C6" s="245"/>
      <c r="D6" s="248"/>
      <c r="E6" s="240"/>
      <c r="F6" s="240"/>
      <c r="G6" s="240"/>
      <c r="H6" s="241"/>
      <c r="I6" s="241"/>
      <c r="J6" s="240"/>
    </row>
    <row r="7" spans="1:14" x14ac:dyDescent="0.35">
      <c r="A7" s="239"/>
      <c r="B7" s="240"/>
      <c r="C7" s="245"/>
      <c r="D7" s="248"/>
      <c r="E7" s="240"/>
      <c r="F7" s="240"/>
      <c r="G7" s="240"/>
      <c r="H7" s="241"/>
      <c r="I7" s="241"/>
      <c r="J7" s="240"/>
    </row>
  </sheetData>
  <mergeCells count="1">
    <mergeCell ref="A1:H1"/>
  </mergeCells>
  <dataValidations count="5">
    <dataValidation allowBlank="1" showDropDown="1" showInputMessage="1" showErrorMessage="1" sqref="D5:D7" xr:uid="{8FE417D8-93FB-4A4A-B87E-98E55D401FA1}"/>
    <dataValidation type="list" allowBlank="1" showInputMessage="1" showErrorMessage="1" sqref="E5:E7" xr:uid="{F6FD34D7-4750-4889-A908-73052B6187B3}">
      <formula1>ddl_harvestComponent_sort</formula1>
    </dataValidation>
    <dataValidation type="list" allowBlank="1" showInputMessage="1" showErrorMessage="1" sqref="F5:F7" xr:uid="{751F8CB0-0563-4FBB-B0E5-243D46634339}">
      <formula1>ddl_harvestMethod_sort</formula1>
    </dataValidation>
    <dataValidation type="list" allowBlank="1" showInputMessage="1" showErrorMessage="1" sqref="G5:G7" xr:uid="{921570BE-33E3-4E9E-B517-12450EA07133}">
      <formula1>ddl_harvestStage</formula1>
    </dataValidation>
    <dataValidation type="list" allowBlank="1" showInputMessage="1" showErrorMessage="1" sqref="J5:J7" xr:uid="{955B946E-8337-4A69-9CCD-E159E11ECF9F}">
      <formula1>ddl_harvestSize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B9151A8-47B4-4BBA-A224-4CCB667D1BC8}">
          <x14:formula1>
            <xm:f>_xlfn.ANCHORARRAY(ddlHarvests!$A$2)</xm:f>
          </x14:formula1>
          <xm:sqref>B5:B7</xm:sqref>
        </x14:dataValidation>
        <x14:dataValidation type="list" allowBlank="1" showInputMessage="1" showErrorMessage="1" xr:uid="{ECE393B1-00BB-47D2-85E5-FDC6CB9F1CA1}">
          <x14:formula1>
            <xm:f>_xlfn.ANCHORARRAY(_xlfn.XLOOKUP($B5,ddlHarvests!$A$2:$A$500,ddlHarvests!$B$2:$B$500))</xm:f>
          </x14:formula1>
          <xm:sqref>C5:C7</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C914-6FF0-4AA4-B8C1-3BD6916A925A}">
  <sheetPr codeName="Sheet53">
    <tabColor theme="6"/>
  </sheetPr>
  <dimension ref="A1:K7"/>
  <sheetViews>
    <sheetView zoomScaleNormal="100" workbookViewId="0">
      <pane ySplit="4" topLeftCell="A5" activePane="bottomLeft" state="frozen"/>
      <selection activeCell="I18" sqref="I18"/>
      <selection pane="bottomLeft" sqref="A1:G1"/>
    </sheetView>
  </sheetViews>
  <sheetFormatPr defaultRowHeight="14.5" x14ac:dyDescent="0.35"/>
  <cols>
    <col min="1" max="1" width="3.1796875" customWidth="1"/>
    <col min="2" max="2" width="15.7265625" customWidth="1"/>
    <col min="3" max="4" width="14.1796875" customWidth="1"/>
    <col min="5" max="6" width="15.7265625" customWidth="1"/>
    <col min="7" max="7" width="24.81640625" customWidth="1"/>
    <col min="8" max="8" width="21.453125" customWidth="1"/>
    <col min="9" max="9" width="24.81640625" customWidth="1"/>
    <col min="10" max="11" width="17.81640625" customWidth="1"/>
    <col min="12" max="12" width="24" customWidth="1"/>
    <col min="13" max="23" width="20.7265625" customWidth="1"/>
  </cols>
  <sheetData>
    <row r="1" spans="1:11" s="357" customFormat="1" ht="182.25" customHeight="1" x14ac:dyDescent="0.35">
      <c r="A1" s="354" t="s">
        <v>9028</v>
      </c>
      <c r="B1" s="354"/>
      <c r="C1" s="354"/>
      <c r="D1" s="354"/>
      <c r="E1" s="354"/>
      <c r="F1" s="354"/>
      <c r="G1" s="354"/>
      <c r="H1" s="355"/>
      <c r="I1" s="356"/>
      <c r="J1" s="356"/>
      <c r="K1" s="356"/>
    </row>
    <row r="2" spans="1:11" ht="28.5" customHeight="1" x14ac:dyDescent="0.35">
      <c r="A2" s="82"/>
      <c r="B2" s="82"/>
    </row>
    <row r="3" spans="1:11" ht="29" x14ac:dyDescent="0.35">
      <c r="A3" s="232" t="s">
        <v>2312</v>
      </c>
      <c r="B3" s="14" t="s">
        <v>1921</v>
      </c>
      <c r="C3" s="14" t="s">
        <v>1954</v>
      </c>
      <c r="D3" s="14" t="s">
        <v>8963</v>
      </c>
      <c r="E3" s="14" t="s">
        <v>7466</v>
      </c>
      <c r="F3" s="14" t="s">
        <v>7477</v>
      </c>
      <c r="G3" s="14" t="s">
        <v>9132</v>
      </c>
      <c r="H3" s="14" t="s">
        <v>9095</v>
      </c>
    </row>
    <row r="4" spans="1:11" x14ac:dyDescent="0.35">
      <c r="A4" s="252" t="s">
        <v>9092</v>
      </c>
      <c r="B4" s="252" t="s">
        <v>8613</v>
      </c>
      <c r="C4" t="s">
        <v>119</v>
      </c>
      <c r="D4" s="258" t="s">
        <v>8964</v>
      </c>
      <c r="E4" s="252" t="s">
        <v>8809</v>
      </c>
      <c r="F4" s="252" t="s">
        <v>8810</v>
      </c>
      <c r="G4" s="252" t="s">
        <v>8956</v>
      </c>
      <c r="H4" s="252" t="s">
        <v>9101</v>
      </c>
    </row>
    <row r="5" spans="1:11" x14ac:dyDescent="0.35">
      <c r="A5" s="9">
        <v>1</v>
      </c>
      <c r="B5" t="s">
        <v>8879</v>
      </c>
      <c r="C5" t="s">
        <v>8970</v>
      </c>
      <c r="D5" t="s">
        <v>8976</v>
      </c>
      <c r="E5" t="s">
        <v>8955</v>
      </c>
      <c r="F5" t="s">
        <v>8975</v>
      </c>
      <c r="G5" t="s">
        <v>8980</v>
      </c>
      <c r="H5" t="s">
        <v>8987</v>
      </c>
    </row>
    <row r="6" spans="1:11" x14ac:dyDescent="0.35">
      <c r="A6" s="9">
        <v>2</v>
      </c>
      <c r="B6" t="s">
        <v>8879</v>
      </c>
      <c r="C6" t="s">
        <v>8970</v>
      </c>
      <c r="D6" t="s">
        <v>8976</v>
      </c>
      <c r="E6" t="s">
        <v>8955</v>
      </c>
      <c r="F6" t="s">
        <v>8975</v>
      </c>
      <c r="G6" t="s">
        <v>8985</v>
      </c>
      <c r="H6" t="s">
        <v>8987</v>
      </c>
    </row>
    <row r="7" spans="1:11" x14ac:dyDescent="0.35">
      <c r="A7" s="9"/>
    </row>
  </sheetData>
  <mergeCells count="2">
    <mergeCell ref="A1:G1"/>
    <mergeCell ref="I1:K1"/>
  </mergeCells>
  <dataValidations count="3">
    <dataValidation type="list" allowBlank="1" showInputMessage="1" showErrorMessage="1" sqref="H5:H7" xr:uid="{DC4B8DC9-725B-4082-9132-549FBACD6259}">
      <formula1>ddl_soilDataType</formula1>
    </dataValidation>
    <dataValidation type="list" allowBlank="1" showInputMessage="1" showErrorMessage="1" sqref="E5:E7" xr:uid="{834FC8D9-8097-4BAC-B6C9-4CB325104B14}">
      <formula1>"Plot,Treatment"</formula1>
    </dataValidation>
    <dataValidation type="list" allowBlank="1" showInputMessage="1" showErrorMessage="1" sqref="B5:B7" xr:uid="{008C815F-5CB3-4B01-8FBE-6CB0F6823678}">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B7745127-CA24-4308-9E0D-B429B65E1209}">
          <x14:formula1>
            <xm:f>_xlfn.ANCHORARRAY(_xlfn.XLOOKUP($B5,ddlFields!$A$2:$A$500,ddlFields!$B$2:$B$500))</xm:f>
          </x14:formula1>
          <xm:sqref>C5:C7</xm:sqref>
        </x14:dataValidation>
        <x14:dataValidation type="list" allowBlank="1" showInputMessage="1" showErrorMessage="1" xr:uid="{482F753C-0E39-458D-BFD8-4973DE51A086}">
          <x14:formula1>
            <xm:f>_xlfn.ANCHORARRAY(_xlfn.XLOOKUP($B5,ddlCropSeason!$A$2:$A$500,ddlCropSeason!$B$2:$B$500))</xm:f>
          </x14:formula1>
          <xm:sqref>D5:D7</xm:sqref>
        </x14:dataValidation>
        <x14:dataValidation type="list" allowBlank="1" showInputMessage="1" showErrorMessage="1" xr:uid="{89864B2D-A160-4904-B09F-07A06470E5A9}">
          <x14:formula1>
            <xm:f>IF($E5="Treatment", _xlfn.XLOOKUP($D5, ddlTreatmentCS!$A$2:$A$500, ddlTreatmentCS!$B$2:$B$500, "", 0), _xlfn.XLOOKUP($D5, ddlPlotCS!$A$2:$A$500, ddlPlotCS!$B$2:$B$500, "", 0))</xm:f>
          </x14:formula1>
          <xm:sqref>F5:F7</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2BD6C-8314-4F84-926E-60F9C052B3A7}">
  <sheetPr codeName="Sheet33">
    <tabColor theme="6"/>
  </sheetPr>
  <dimension ref="A1:K7"/>
  <sheetViews>
    <sheetView zoomScaleNormal="100" workbookViewId="0">
      <pane ySplit="4" topLeftCell="A5" activePane="bottomLeft" state="frozen"/>
      <selection activeCell="I14" sqref="I14"/>
      <selection pane="bottomLeft" sqref="A1:G1"/>
    </sheetView>
  </sheetViews>
  <sheetFormatPr defaultRowHeight="14.5" x14ac:dyDescent="0.35"/>
  <cols>
    <col min="1" max="1" width="3.1796875" customWidth="1"/>
    <col min="2" max="2" width="15.7265625" customWidth="1"/>
    <col min="3" max="4" width="14.1796875" customWidth="1"/>
    <col min="5" max="6" width="15.7265625" customWidth="1"/>
    <col min="7" max="7" width="24.81640625" customWidth="1"/>
    <col min="8" max="8" width="21.453125" customWidth="1"/>
    <col min="9" max="9" width="24.81640625" customWidth="1"/>
    <col min="10" max="11" width="17.81640625" customWidth="1"/>
    <col min="12" max="12" width="24" customWidth="1"/>
    <col min="13" max="23" width="20.7265625" customWidth="1"/>
  </cols>
  <sheetData>
    <row r="1" spans="1:11" s="357" customFormat="1" ht="182.25" customHeight="1" x14ac:dyDescent="0.35">
      <c r="A1" s="354" t="s">
        <v>9028</v>
      </c>
      <c r="B1" s="354"/>
      <c r="C1" s="354"/>
      <c r="D1" s="354"/>
      <c r="E1" s="354"/>
      <c r="F1" s="354"/>
      <c r="G1" s="354"/>
      <c r="H1" s="355"/>
      <c r="I1" s="356"/>
      <c r="J1" s="356"/>
      <c r="K1" s="356"/>
    </row>
    <row r="2" spans="1:11" ht="28.5" customHeight="1" x14ac:dyDescent="0.35">
      <c r="A2" s="82"/>
      <c r="B2" s="82"/>
    </row>
    <row r="3" spans="1:11" s="14" customFormat="1" ht="29" x14ac:dyDescent="0.35">
      <c r="A3" s="14" t="s">
        <v>2312</v>
      </c>
      <c r="B3" s="14" t="s">
        <v>1921</v>
      </c>
      <c r="C3" s="14" t="s">
        <v>1954</v>
      </c>
      <c r="D3" s="14" t="s">
        <v>9040</v>
      </c>
      <c r="E3" s="14" t="s">
        <v>8963</v>
      </c>
      <c r="F3" s="14" t="s">
        <v>7466</v>
      </c>
      <c r="G3" s="14" t="s">
        <v>7477</v>
      </c>
      <c r="H3" s="14" t="s">
        <v>9132</v>
      </c>
      <c r="I3" s="14" t="s">
        <v>9095</v>
      </c>
    </row>
    <row r="4" spans="1:11" x14ac:dyDescent="0.35">
      <c r="A4" s="252" t="s">
        <v>9091</v>
      </c>
      <c r="B4" s="252" t="s">
        <v>8613</v>
      </c>
      <c r="C4" t="s">
        <v>119</v>
      </c>
      <c r="D4" s="252" t="s">
        <v>8610</v>
      </c>
      <c r="E4" s="258" t="s">
        <v>8964</v>
      </c>
      <c r="F4" s="252" t="s">
        <v>8809</v>
      </c>
      <c r="G4" s="252" t="s">
        <v>8810</v>
      </c>
      <c r="H4" s="252" t="s">
        <v>8956</v>
      </c>
      <c r="I4" s="252" t="s">
        <v>9100</v>
      </c>
      <c r="J4" s="252" t="s">
        <v>3953</v>
      </c>
    </row>
    <row r="5" spans="1:11" x14ac:dyDescent="0.35">
      <c r="A5" s="197">
        <v>1</v>
      </c>
      <c r="B5" s="113" t="s">
        <v>8879</v>
      </c>
      <c r="C5" s="113" t="s">
        <v>8970</v>
      </c>
      <c r="D5" s="113" t="s">
        <v>9034</v>
      </c>
      <c r="E5" s="114" t="s">
        <v>8976</v>
      </c>
      <c r="F5" s="114" t="s">
        <v>8955</v>
      </c>
      <c r="G5" s="114" t="s">
        <v>8975</v>
      </c>
      <c r="H5" s="114" t="s">
        <v>8980</v>
      </c>
      <c r="I5" s="114" t="s">
        <v>8987</v>
      </c>
      <c r="J5" s="19"/>
    </row>
    <row r="6" spans="1:11" x14ac:dyDescent="0.35">
      <c r="A6" s="197">
        <v>2</v>
      </c>
      <c r="B6" s="113" t="s">
        <v>8879</v>
      </c>
      <c r="C6" s="113" t="s">
        <v>8970</v>
      </c>
      <c r="D6" s="113" t="s">
        <v>9034</v>
      </c>
      <c r="E6" s="114" t="s">
        <v>8976</v>
      </c>
      <c r="F6" s="114" t="s">
        <v>8955</v>
      </c>
      <c r="G6" s="114" t="s">
        <v>8975</v>
      </c>
      <c r="H6" s="114" t="s">
        <v>8985</v>
      </c>
      <c r="I6" s="114" t="s">
        <v>8987</v>
      </c>
      <c r="J6" s="19"/>
    </row>
    <row r="7" spans="1:11" x14ac:dyDescent="0.35">
      <c r="A7" s="197"/>
      <c r="B7" s="113"/>
      <c r="C7" s="113"/>
      <c r="D7" s="113"/>
      <c r="E7" s="114"/>
      <c r="F7" s="114"/>
      <c r="G7" s="114"/>
      <c r="H7" s="114"/>
      <c r="I7" s="114"/>
      <c r="J7" s="19"/>
    </row>
  </sheetData>
  <mergeCells count="2">
    <mergeCell ref="A1:G1"/>
    <mergeCell ref="I1:K1"/>
  </mergeCells>
  <conditionalFormatting sqref="K3">
    <cfRule type="duplicateValues" dxfId="7" priority="2"/>
  </conditionalFormatting>
  <conditionalFormatting sqref="K3">
    <cfRule type="duplicateValues" dxfId="6" priority="3"/>
  </conditionalFormatting>
  <conditionalFormatting sqref="K3">
    <cfRule type="duplicateValues" dxfId="5" priority="1"/>
  </conditionalFormatting>
  <dataValidations count="3">
    <dataValidation type="list" allowBlank="1" showInputMessage="1" showErrorMessage="1" sqref="B5:B7" xr:uid="{4C8E9087-E040-42D3-B1C1-5BFED12A00F9}">
      <formula1>ddl_experiments</formula1>
    </dataValidation>
    <dataValidation type="list" allowBlank="1" showInputMessage="1" showErrorMessage="1" sqref="F5:F7" xr:uid="{E90526BF-A7EE-4F28-B0BD-645646630EE2}">
      <formula1>"Plot,Treatment"</formula1>
    </dataValidation>
    <dataValidation type="list" allowBlank="1" showInputMessage="1" showErrorMessage="1" sqref="I5:I7" xr:uid="{95DDCD7F-0E0A-46BB-B7A7-F8888410757D}">
      <formula1>ddl_soilDataType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48AAA63-6C4A-459A-8ACB-1EA7E00C963C}">
          <x14:formula1>
            <xm:f>_xlfn.ANCHORARRAY(_xlfn.XLOOKUP($B5,ddlCropSeason!$A$2:$A$500,ddlCropSeason!$B$2:$B$500))</xm:f>
          </x14:formula1>
          <xm:sqref>E5:E7</xm:sqref>
        </x14:dataValidation>
        <x14:dataValidation type="list" allowBlank="1" showInputMessage="1" showErrorMessage="1" xr:uid="{B22D6BAA-5250-44FE-B794-8F1F5381ED9D}">
          <x14:formula1>
            <xm:f>_xlfn.ANCHORARRAY(_xlfn.XLOOKUP($B5,ddlFields!$A$2:$A$500,ddlFields!$B$2:$B$500))</xm:f>
          </x14:formula1>
          <xm:sqref>C5:C7</xm:sqref>
        </x14:dataValidation>
        <x14:dataValidation type="list" allowBlank="1" showInputMessage="1" showErrorMessage="1" xr:uid="{07E5DB50-0889-4569-B579-8059C33E4263}">
          <x14:formula1>
            <xm:f>_xlfn.ANCHORARRAY(_xlfn.XLOOKUP($C5,ddlSoils!$A$2:$A$500,ddlSoils!$B$2:$B$500))</xm:f>
          </x14:formula1>
          <xm:sqref>D5:D7</xm:sqref>
        </x14:dataValidation>
        <x14:dataValidation type="list" allowBlank="1" showInputMessage="1" showErrorMessage="1" xr:uid="{0C2C03ED-E961-463A-8F84-142D9E5E7F84}">
          <x14:formula1>
            <xm:f>IF($F5="Treatment", _xlfn.XLOOKUP($E5, ddlTreatmentCS!$A$2:$A$500, ddlTreatmentCS!$B$2:$B$500, "", 0), _xlfn.XLOOKUP($E5, ddlPlotCS!$A$2:$A$500, ddlPlotCS!$B$2:$B$500, "", 0))</xm:f>
          </x14:formula1>
          <xm:sqref>G5:G7</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6"/>
  </sheetPr>
  <dimension ref="A1:N6"/>
  <sheetViews>
    <sheetView zoomScaleNormal="100" workbookViewId="0">
      <pane ySplit="4" topLeftCell="A5" activePane="bottomLeft" state="frozen"/>
      <selection activeCell="G28" sqref="G28"/>
      <selection pane="bottomLeft" sqref="A1:H1"/>
    </sheetView>
  </sheetViews>
  <sheetFormatPr defaultRowHeight="14.5" x14ac:dyDescent="0.35"/>
  <cols>
    <col min="1" max="1" width="13.7265625" customWidth="1"/>
    <col min="2" max="2" width="23.7265625" customWidth="1"/>
    <col min="3" max="26" width="20.7265625" customWidth="1"/>
  </cols>
  <sheetData>
    <row r="1" spans="1:14" s="357" customFormat="1" ht="150" customHeight="1" x14ac:dyDescent="0.35">
      <c r="A1" s="354" t="s">
        <v>6574</v>
      </c>
      <c r="B1" s="354"/>
      <c r="C1" s="354"/>
      <c r="D1" s="354"/>
      <c r="E1" s="354"/>
      <c r="F1" s="354"/>
      <c r="G1" s="354"/>
      <c r="H1" s="354"/>
    </row>
    <row r="2" spans="1:14" ht="28.5" customHeight="1" x14ac:dyDescent="0.35">
      <c r="A2" s="80"/>
      <c r="B2" s="80"/>
      <c r="C2" s="81"/>
    </row>
    <row r="3" spans="1:14" s="15" customFormat="1" ht="32.25" customHeight="1" x14ac:dyDescent="0.35">
      <c r="A3" s="14" t="s">
        <v>8424</v>
      </c>
      <c r="B3" s="14" t="s">
        <v>1954</v>
      </c>
      <c r="C3" s="14" t="s">
        <v>9046</v>
      </c>
      <c r="D3" s="14"/>
      <c r="E3" s="14"/>
      <c r="F3" s="14"/>
      <c r="G3" s="14"/>
      <c r="H3" s="14"/>
      <c r="I3" s="14"/>
      <c r="J3" s="14"/>
      <c r="K3" s="14"/>
      <c r="L3" s="14"/>
      <c r="N3" s="14"/>
    </row>
    <row r="4" spans="1:14" x14ac:dyDescent="0.35">
      <c r="A4" s="288" t="s">
        <v>236</v>
      </c>
      <c r="B4" s="252" t="s">
        <v>119</v>
      </c>
      <c r="C4" s="252" t="s">
        <v>237</v>
      </c>
    </row>
    <row r="5" spans="1:14" x14ac:dyDescent="0.35">
      <c r="A5" s="296" t="s">
        <v>9055</v>
      </c>
      <c r="B5" s="279" t="s">
        <v>8970</v>
      </c>
      <c r="C5" s="279"/>
    </row>
    <row r="6" spans="1:14" x14ac:dyDescent="0.35">
      <c r="A6" s="296"/>
      <c r="B6" s="279"/>
      <c r="C6" s="279"/>
    </row>
  </sheetData>
  <mergeCells count="1">
    <mergeCell ref="A1:H1"/>
  </mergeCells>
  <conditionalFormatting sqref="A4">
    <cfRule type="duplicateValues" dxfId="4" priority="1"/>
  </conditionalFormatting>
  <conditionalFormatting sqref="A4">
    <cfRule type="duplicateValues" dxfId="3" priority="2"/>
  </conditionalFormatting>
  <dataValidations count="1">
    <dataValidation type="list" allowBlank="1" showInputMessage="1" showErrorMessage="1" sqref="B5:B6" xr:uid="{BF62412B-41F0-4BC5-8497-8D4616459909}">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5481A-4431-4D98-8E63-2A6BD96CF4B3}">
  <sheetPr codeName="Sheet55">
    <tabColor theme="6"/>
  </sheetPr>
  <dimension ref="A1:K7"/>
  <sheetViews>
    <sheetView zoomScaleNormal="100" workbookViewId="0">
      <pane ySplit="4" topLeftCell="A5" activePane="bottomLeft" state="frozen"/>
      <selection activeCell="I18" sqref="I18"/>
      <selection pane="bottomLeft" sqref="A1:G1"/>
    </sheetView>
  </sheetViews>
  <sheetFormatPr defaultRowHeight="14.5" x14ac:dyDescent="0.35"/>
  <cols>
    <col min="1" max="1" width="3.1796875" customWidth="1"/>
    <col min="2" max="2" width="15.7265625" customWidth="1"/>
    <col min="3" max="4" width="14.1796875" customWidth="1"/>
    <col min="5" max="6" width="15.7265625" customWidth="1"/>
    <col min="7" max="7" width="24.81640625" customWidth="1"/>
    <col min="8" max="8" width="21.453125" customWidth="1"/>
    <col min="9" max="9" width="24.81640625" customWidth="1"/>
    <col min="10" max="11" width="17.81640625" customWidth="1"/>
    <col min="12" max="12" width="24" customWidth="1"/>
    <col min="13" max="23" width="20.7265625" customWidth="1"/>
  </cols>
  <sheetData>
    <row r="1" spans="1:11" s="357" customFormat="1" ht="182.25" customHeight="1" x14ac:dyDescent="0.35">
      <c r="A1" s="354" t="s">
        <v>9028</v>
      </c>
      <c r="B1" s="354"/>
      <c r="C1" s="354"/>
      <c r="D1" s="354"/>
      <c r="E1" s="354"/>
      <c r="F1" s="354"/>
      <c r="G1" s="354"/>
      <c r="H1" s="355"/>
      <c r="I1" s="356"/>
      <c r="J1" s="356"/>
      <c r="K1" s="356"/>
    </row>
    <row r="2" spans="1:11" ht="28.5" customHeight="1" x14ac:dyDescent="0.35">
      <c r="A2" s="82"/>
      <c r="B2" s="82"/>
    </row>
    <row r="3" spans="1:11" ht="29" x14ac:dyDescent="0.35">
      <c r="A3" s="232" t="s">
        <v>2312</v>
      </c>
      <c r="B3" s="14" t="s">
        <v>1921</v>
      </c>
      <c r="C3" s="14" t="s">
        <v>1954</v>
      </c>
      <c r="D3" s="14" t="s">
        <v>8963</v>
      </c>
      <c r="E3" s="14" t="s">
        <v>7466</v>
      </c>
      <c r="F3" s="14" t="s">
        <v>7477</v>
      </c>
      <c r="G3" s="14" t="s">
        <v>9132</v>
      </c>
      <c r="H3" s="14" t="s">
        <v>9095</v>
      </c>
    </row>
    <row r="4" spans="1:11" x14ac:dyDescent="0.35">
      <c r="A4" s="252" t="s">
        <v>9120</v>
      </c>
      <c r="B4" s="252" t="s">
        <v>8613</v>
      </c>
      <c r="C4" t="s">
        <v>119</v>
      </c>
      <c r="D4" s="258" t="s">
        <v>8964</v>
      </c>
      <c r="E4" s="252" t="s">
        <v>8809</v>
      </c>
      <c r="F4" s="252" t="s">
        <v>8810</v>
      </c>
      <c r="G4" s="252" t="s">
        <v>8956</v>
      </c>
      <c r="H4" s="252" t="s">
        <v>9131</v>
      </c>
    </row>
    <row r="5" spans="1:11" x14ac:dyDescent="0.35">
      <c r="A5" s="9">
        <v>1</v>
      </c>
      <c r="B5" t="s">
        <v>8879</v>
      </c>
      <c r="C5" t="s">
        <v>8970</v>
      </c>
      <c r="D5" t="s">
        <v>8976</v>
      </c>
      <c r="E5" t="s">
        <v>8955</v>
      </c>
      <c r="F5" t="s">
        <v>8975</v>
      </c>
      <c r="G5" t="s">
        <v>8980</v>
      </c>
      <c r="H5" t="s">
        <v>8987</v>
      </c>
    </row>
    <row r="6" spans="1:11" x14ac:dyDescent="0.35">
      <c r="A6" s="9">
        <v>2</v>
      </c>
      <c r="B6" t="s">
        <v>8879</v>
      </c>
      <c r="C6" t="s">
        <v>8971</v>
      </c>
      <c r="D6" t="s">
        <v>8976</v>
      </c>
      <c r="E6" t="s">
        <v>8954</v>
      </c>
      <c r="F6" t="s">
        <v>8974</v>
      </c>
      <c r="G6" t="s">
        <v>8980</v>
      </c>
      <c r="H6" t="s">
        <v>8988</v>
      </c>
    </row>
    <row r="7" spans="1:11" x14ac:dyDescent="0.35">
      <c r="A7" s="9"/>
      <c r="D7" s="329"/>
      <c r="E7" s="329"/>
    </row>
  </sheetData>
  <mergeCells count="2">
    <mergeCell ref="A1:G1"/>
    <mergeCell ref="I1:K1"/>
  </mergeCells>
  <dataValidations count="3">
    <dataValidation type="list" allowBlank="1" showInputMessage="1" showErrorMessage="1" sqref="B5:B7" xr:uid="{828A19D8-53D1-4E8A-AA46-E1922F3BA90D}">
      <formula1>ddl_experiments</formula1>
    </dataValidation>
    <dataValidation type="list" allowBlank="1" showInputMessage="1" showErrorMessage="1" sqref="E5:E7" xr:uid="{7A0543AD-AC0C-4DB9-A282-2BCBEAC14ECF}">
      <formula1>"Plot,Treatment"</formula1>
    </dataValidation>
    <dataValidation type="list" allowBlank="1" showInputMessage="1" showErrorMessage="1" sqref="H5:H7" xr:uid="{5FFF4BB9-5471-4AC6-943A-13E3A0F87012}">
      <formula1>ddl_soilDataType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FF6EB82-58F1-43B3-827D-CABB2B350200}">
          <x14:formula1>
            <xm:f>IF($E5="Treatment", _xlfn.XLOOKUP($D5, ddlTreatmentCS!$A$2:$A$500, ddlTreatmentCS!$B$2:$B$500, "", 0), _xlfn.XLOOKUP($D5, ddlPlotCS!$A$2:$A$500, ddlPlotCS!$B$2:$B$500, "", 0))</xm:f>
          </x14:formula1>
          <xm:sqref>F5:F7</xm:sqref>
        </x14:dataValidation>
        <x14:dataValidation type="list" allowBlank="1" showInputMessage="1" showErrorMessage="1" xr:uid="{0C98B9D9-54C2-4F80-BFD3-8302C93DA598}">
          <x14:formula1>
            <xm:f>_xlfn.ANCHORARRAY(_xlfn.XLOOKUP($B5,ddlCropSeason!$A$2:$A$500,ddlCropSeason!$B$2:$B$500))</xm:f>
          </x14:formula1>
          <xm:sqref>D5:D7</xm:sqref>
        </x14:dataValidation>
        <x14:dataValidation type="list" allowBlank="1" showInputMessage="1" showErrorMessage="1" xr:uid="{F53A6D7A-D4B8-419F-94C1-4415F02B28C7}">
          <x14:formula1>
            <xm:f>_xlfn.ANCHORARRAY(_xlfn.XLOOKUP($B5,ddlFields!$A$2:$A$500,ddlFields!$B$2:$B$500))</xm:f>
          </x14:formula1>
          <xm:sqref>C5:C7</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theme="9"/>
  </sheetPr>
  <dimension ref="A1:R7"/>
  <sheetViews>
    <sheetView zoomScaleNormal="100" workbookViewId="0">
      <pane ySplit="4" topLeftCell="A8" activePane="bottomLeft" state="frozen"/>
      <selection activeCell="D7" sqref="D7"/>
      <selection pane="bottomLeft" activeCell="D7" sqref="D7"/>
    </sheetView>
  </sheetViews>
  <sheetFormatPr defaultRowHeight="14.5" x14ac:dyDescent="0.35"/>
  <cols>
    <col min="1" max="1" width="3.26953125" customWidth="1"/>
    <col min="2" max="2" width="13.7265625" customWidth="1"/>
    <col min="3" max="3" width="20.7265625" customWidth="1"/>
    <col min="4" max="13" width="18.54296875" customWidth="1"/>
    <col min="14" max="26" width="20.7265625" customWidth="1"/>
  </cols>
  <sheetData>
    <row r="1" spans="1:18" s="147" customFormat="1" ht="150" customHeight="1" x14ac:dyDescent="0.35">
      <c r="A1" s="342" t="s">
        <v>6575</v>
      </c>
      <c r="B1" s="342"/>
      <c r="C1" s="342"/>
      <c r="D1" s="342"/>
      <c r="E1" s="342"/>
      <c r="F1" s="342"/>
      <c r="G1" s="342"/>
      <c r="H1" s="342"/>
    </row>
    <row r="2" spans="1:18" ht="28.5" customHeight="1" x14ac:dyDescent="0.35">
      <c r="A2" s="80"/>
      <c r="B2" s="80"/>
    </row>
    <row r="3" spans="1:18" s="15" customFormat="1" ht="32.25" customHeight="1" x14ac:dyDescent="0.35">
      <c r="A3" s="14" t="s">
        <v>2312</v>
      </c>
      <c r="B3" s="14" t="s">
        <v>1937</v>
      </c>
      <c r="C3" s="14" t="s">
        <v>2053</v>
      </c>
      <c r="D3" s="14" t="s">
        <v>2063</v>
      </c>
      <c r="E3" s="14" t="s">
        <v>6471</v>
      </c>
      <c r="F3" s="14" t="s">
        <v>6472</v>
      </c>
      <c r="G3" s="14" t="s">
        <v>1904</v>
      </c>
      <c r="H3" s="14" t="s">
        <v>1905</v>
      </c>
      <c r="I3" s="14" t="s">
        <v>1907</v>
      </c>
      <c r="J3" s="15" t="s">
        <v>6458</v>
      </c>
      <c r="K3" s="14" t="s">
        <v>6463</v>
      </c>
      <c r="L3" s="15" t="s">
        <v>6464</v>
      </c>
      <c r="M3" s="15" t="s">
        <v>6473</v>
      </c>
      <c r="N3" s="14"/>
    </row>
    <row r="4" spans="1:18" x14ac:dyDescent="0.35">
      <c r="A4" s="249" t="s">
        <v>9058</v>
      </c>
      <c r="B4" s="249" t="s">
        <v>236</v>
      </c>
      <c r="C4" s="249" t="s">
        <v>251</v>
      </c>
      <c r="D4" s="249" t="s">
        <v>252</v>
      </c>
      <c r="E4" s="249" t="s">
        <v>253</v>
      </c>
      <c r="F4" s="249" t="s">
        <v>254</v>
      </c>
      <c r="G4" s="249" t="s">
        <v>255</v>
      </c>
      <c r="H4" s="249" t="s">
        <v>256</v>
      </c>
      <c r="I4" s="249" t="s">
        <v>257</v>
      </c>
      <c r="J4" s="249" t="s">
        <v>4072</v>
      </c>
      <c r="K4" s="249" t="s">
        <v>4078</v>
      </c>
      <c r="L4" s="249" t="s">
        <v>4079</v>
      </c>
      <c r="M4" s="249" t="s">
        <v>4088</v>
      </c>
      <c r="N4" s="4"/>
      <c r="O4" s="4"/>
      <c r="P4" s="4"/>
      <c r="Q4" s="4"/>
      <c r="R4" s="4"/>
    </row>
    <row r="5" spans="1:18" x14ac:dyDescent="0.35">
      <c r="A5" s="197">
        <v>1</v>
      </c>
      <c r="B5" s="113" t="s">
        <v>9055</v>
      </c>
      <c r="C5" s="19"/>
      <c r="D5" s="94"/>
      <c r="E5" s="94"/>
      <c r="F5" s="94"/>
      <c r="G5" s="94"/>
      <c r="H5" s="94"/>
      <c r="I5" s="94"/>
      <c r="J5" s="94"/>
      <c r="K5" s="94"/>
      <c r="L5" s="94"/>
      <c r="M5" s="94"/>
    </row>
    <row r="6" spans="1:18" x14ac:dyDescent="0.35">
      <c r="A6" s="197">
        <v>2</v>
      </c>
      <c r="B6" s="113" t="s">
        <v>9055</v>
      </c>
      <c r="C6" s="19"/>
      <c r="D6" s="94"/>
      <c r="E6" s="94"/>
      <c r="F6" s="94"/>
      <c r="G6" s="94"/>
      <c r="H6" s="94"/>
      <c r="I6" s="94"/>
      <c r="J6" s="94"/>
      <c r="K6" s="94"/>
      <c r="L6" s="94"/>
      <c r="M6" s="94"/>
    </row>
    <row r="7" spans="1:18" x14ac:dyDescent="0.35">
      <c r="A7" s="197"/>
      <c r="B7" s="113"/>
      <c r="C7" s="19"/>
      <c r="D7" s="94"/>
      <c r="E7" s="94"/>
      <c r="F7" s="94"/>
      <c r="G7" s="94"/>
      <c r="H7" s="94"/>
      <c r="I7" s="94"/>
      <c r="J7" s="94"/>
      <c r="K7" s="94"/>
      <c r="L7" s="94"/>
      <c r="M7" s="94"/>
    </row>
  </sheetData>
  <mergeCells count="1">
    <mergeCell ref="A1:H1"/>
  </mergeCells>
  <dataValidations count="1">
    <dataValidation type="list" allowBlank="1" showInputMessage="1" showErrorMessage="1" sqref="B5:B7"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CA5F0-F514-4699-8EB2-6F8B666364C3}">
  <sheetPr codeName="Sheet26">
    <tabColor theme="9"/>
  </sheetPr>
  <dimension ref="A1:R6"/>
  <sheetViews>
    <sheetView zoomScaleNormal="100" workbookViewId="0">
      <pane ySplit="4" topLeftCell="A5" activePane="bottomLeft" state="frozen"/>
      <selection activeCell="D7" sqref="D7"/>
      <selection pane="bottomLeft" activeCell="D7" sqref="D7"/>
    </sheetView>
  </sheetViews>
  <sheetFormatPr defaultRowHeight="14.5" x14ac:dyDescent="0.35"/>
  <cols>
    <col min="1" max="1" width="3.26953125" customWidth="1"/>
    <col min="2" max="2" width="29.453125" customWidth="1"/>
    <col min="3" max="3" width="20.7265625" customWidth="1"/>
    <col min="4" max="13" width="18.54296875" customWidth="1"/>
    <col min="14" max="26" width="20.7265625" customWidth="1"/>
  </cols>
  <sheetData>
    <row r="1" spans="1:18" s="147" customFormat="1" ht="150" customHeight="1" x14ac:dyDescent="0.35">
      <c r="A1" s="342" t="s">
        <v>9064</v>
      </c>
      <c r="B1" s="342"/>
      <c r="C1" s="342"/>
      <c r="D1" s="342"/>
      <c r="E1" s="342"/>
      <c r="F1" s="342"/>
      <c r="G1" s="342"/>
      <c r="H1" s="342"/>
    </row>
    <row r="2" spans="1:18" ht="28.5" customHeight="1" x14ac:dyDescent="0.35">
      <c r="A2" s="80"/>
      <c r="B2" s="80"/>
    </row>
    <row r="3" spans="1:18" s="15" customFormat="1" ht="32.25" customHeight="1" x14ac:dyDescent="0.35">
      <c r="A3" s="14" t="s">
        <v>2312</v>
      </c>
      <c r="B3" s="14" t="s">
        <v>9065</v>
      </c>
      <c r="C3" s="14" t="s">
        <v>4980</v>
      </c>
      <c r="D3" s="14"/>
      <c r="E3" s="14"/>
      <c r="F3" s="14"/>
      <c r="G3" s="14"/>
      <c r="H3" s="14"/>
      <c r="I3" s="14"/>
      <c r="K3" s="14"/>
      <c r="N3" s="14"/>
    </row>
    <row r="4" spans="1:18" x14ac:dyDescent="0.35">
      <c r="A4" s="249" t="s">
        <v>9063</v>
      </c>
      <c r="B4" s="249" t="s">
        <v>236</v>
      </c>
      <c r="C4" s="249" t="s">
        <v>4068</v>
      </c>
      <c r="D4" s="249"/>
      <c r="E4" s="249"/>
      <c r="F4" s="249"/>
      <c r="G4" s="249"/>
      <c r="H4" s="249"/>
      <c r="I4" s="249"/>
      <c r="J4" s="249"/>
      <c r="K4" s="249"/>
      <c r="L4" s="249"/>
      <c r="M4" s="249"/>
      <c r="N4" s="4"/>
      <c r="O4" s="4"/>
      <c r="P4" s="4"/>
      <c r="Q4" s="4"/>
      <c r="R4" s="4"/>
    </row>
    <row r="5" spans="1:18" x14ac:dyDescent="0.35">
      <c r="A5" s="197">
        <v>1</v>
      </c>
      <c r="B5" s="113" t="s">
        <v>9055</v>
      </c>
      <c r="C5" s="19"/>
      <c r="D5" s="94"/>
      <c r="E5" s="94"/>
      <c r="F5" s="94"/>
      <c r="G5" s="94"/>
      <c r="H5" s="94"/>
      <c r="I5" s="94"/>
      <c r="J5" s="94"/>
      <c r="K5" s="94"/>
      <c r="L5" s="94"/>
      <c r="M5" s="94"/>
    </row>
    <row r="6" spans="1:18" x14ac:dyDescent="0.35">
      <c r="A6" s="197"/>
      <c r="B6" s="113"/>
      <c r="C6" s="19"/>
    </row>
  </sheetData>
  <mergeCells count="1">
    <mergeCell ref="A1:H1"/>
  </mergeCells>
  <dataValidations count="2">
    <dataValidation type="list" allowBlank="1" showInputMessage="1" showErrorMessage="1" sqref="B5:B6" xr:uid="{A6786D8F-4F4E-4C06-BF8C-B4C96FA3098F}">
      <formula1>ddl_weatherStations</formula1>
    </dataValidation>
    <dataValidation type="list" allowBlank="1" showInputMessage="1" showErrorMessage="1" sqref="C5:C6" xr:uid="{FFDFEE26-9FB0-46C7-B324-DB7FCFA1B01A}">
      <formula1>"01,02,03,04,05,06,07,08,09,10,11,12"</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5159D-6204-483A-851D-997F5A6E8B29}">
  <sheetPr codeName="Sheet83">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4" width="15.7265625" customWidth="1"/>
    <col min="5" max="5" width="19.453125" customWidth="1"/>
    <col min="6" max="6" width="24.81640625" customWidth="1"/>
    <col min="7" max="22" width="20.7265625" customWidth="1"/>
  </cols>
  <sheetData>
    <row r="1" spans="1:6" s="147" customFormat="1" ht="150" customHeight="1" x14ac:dyDescent="0.35">
      <c r="A1" s="342" t="s">
        <v>9007</v>
      </c>
      <c r="B1" s="342"/>
      <c r="C1" s="342"/>
      <c r="D1" s="342"/>
      <c r="E1" s="342"/>
      <c r="F1" s="342"/>
    </row>
    <row r="2" spans="1:6" ht="28.5" customHeight="1" x14ac:dyDescent="0.35">
      <c r="A2" s="82"/>
      <c r="B2" s="82"/>
    </row>
    <row r="3" spans="1:6" s="14" customFormat="1" ht="30" customHeight="1" x14ac:dyDescent="0.35">
      <c r="A3" s="14" t="s">
        <v>2312</v>
      </c>
      <c r="B3" s="14" t="s">
        <v>9137</v>
      </c>
      <c r="C3" s="14" t="s">
        <v>1887</v>
      </c>
      <c r="D3" s="14" t="s">
        <v>9138</v>
      </c>
      <c r="E3" s="14" t="s">
        <v>9078</v>
      </c>
    </row>
    <row r="4" spans="1:6" x14ac:dyDescent="0.35">
      <c r="A4" s="252" t="s">
        <v>9017</v>
      </c>
      <c r="B4" s="252" t="s">
        <v>9091</v>
      </c>
      <c r="C4" s="252" t="s">
        <v>4521</v>
      </c>
      <c r="D4" s="252" t="s">
        <v>4522</v>
      </c>
      <c r="E4" s="252" t="s">
        <v>267</v>
      </c>
    </row>
    <row r="5" spans="1:6" x14ac:dyDescent="0.35">
      <c r="A5" s="197">
        <v>1</v>
      </c>
      <c r="B5" s="114" t="s">
        <v>8993</v>
      </c>
      <c r="C5" s="94">
        <v>0</v>
      </c>
      <c r="D5" s="94">
        <v>5</v>
      </c>
      <c r="E5" s="19"/>
    </row>
    <row r="6" spans="1:6" x14ac:dyDescent="0.35">
      <c r="A6" s="197">
        <v>2</v>
      </c>
      <c r="B6" s="114" t="s">
        <v>8993</v>
      </c>
      <c r="C6" s="94">
        <v>5</v>
      </c>
      <c r="D6" s="94">
        <v>10</v>
      </c>
      <c r="E6" s="19"/>
    </row>
    <row r="7" spans="1:6" x14ac:dyDescent="0.35">
      <c r="A7" s="197">
        <v>3</v>
      </c>
      <c r="B7" s="114" t="s">
        <v>8993</v>
      </c>
      <c r="C7" s="94">
        <v>10</v>
      </c>
      <c r="D7" s="94">
        <v>15</v>
      </c>
      <c r="E7" s="19"/>
    </row>
    <row r="8" spans="1:6" x14ac:dyDescent="0.35">
      <c r="A8" s="197"/>
      <c r="B8" s="114"/>
      <c r="C8" s="94"/>
      <c r="D8" s="94"/>
      <c r="E8" s="19"/>
    </row>
  </sheetData>
  <mergeCells count="1">
    <mergeCell ref="A1:F1"/>
  </mergeCells>
  <dataValidations count="1">
    <dataValidation type="list" allowBlank="1" showInputMessage="1" showErrorMessage="1" sqref="B5:B8 A5:A8" xr:uid="{F4AC78F3-EE83-475B-9CB9-DDB6FA0749FA}">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7126C-F316-41EF-A860-F96F0116FA84}">
  <sheetPr codeName="Sheet82">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2" t="s">
        <v>9007</v>
      </c>
      <c r="B1" s="342"/>
      <c r="C1" s="342"/>
      <c r="D1" s="342"/>
      <c r="E1" s="342"/>
      <c r="F1" s="342"/>
    </row>
    <row r="2" spans="1:6" ht="28.5" customHeight="1" x14ac:dyDescent="0.35">
      <c r="A2" s="82"/>
      <c r="B2" s="82"/>
    </row>
    <row r="3" spans="1:6" s="14" customFormat="1" ht="30" customHeight="1" x14ac:dyDescent="0.35">
      <c r="A3" s="14" t="s">
        <v>2312</v>
      </c>
      <c r="B3" s="14" t="s">
        <v>9137</v>
      </c>
      <c r="C3" s="14" t="s">
        <v>1887</v>
      </c>
      <c r="D3" s="14" t="s">
        <v>9138</v>
      </c>
      <c r="E3" s="14" t="s">
        <v>9078</v>
      </c>
    </row>
    <row r="4" spans="1:6" x14ac:dyDescent="0.35">
      <c r="A4" s="252" t="s">
        <v>9014</v>
      </c>
      <c r="B4" s="252" t="s">
        <v>9091</v>
      </c>
      <c r="C4" s="252" t="s">
        <v>4521</v>
      </c>
      <c r="D4" s="252" t="s">
        <v>4522</v>
      </c>
      <c r="E4" s="252" t="s">
        <v>267</v>
      </c>
    </row>
    <row r="5" spans="1:6" x14ac:dyDescent="0.35">
      <c r="A5" s="197">
        <v>1</v>
      </c>
      <c r="B5" s="114" t="s">
        <v>8993</v>
      </c>
      <c r="C5" s="94">
        <v>0</v>
      </c>
      <c r="D5" s="94">
        <v>5</v>
      </c>
      <c r="E5" s="19"/>
    </row>
    <row r="6" spans="1:6" x14ac:dyDescent="0.35">
      <c r="A6" s="197">
        <v>2</v>
      </c>
      <c r="B6" s="114" t="s">
        <v>8993</v>
      </c>
      <c r="C6" s="94">
        <v>5</v>
      </c>
      <c r="D6" s="94">
        <v>10</v>
      </c>
      <c r="E6" s="19"/>
    </row>
    <row r="7" spans="1:6" x14ac:dyDescent="0.35">
      <c r="A7" s="197">
        <v>3</v>
      </c>
      <c r="B7" s="114" t="s">
        <v>8993</v>
      </c>
      <c r="C7" s="94">
        <v>10</v>
      </c>
      <c r="D7" s="94">
        <v>15</v>
      </c>
      <c r="E7" s="19"/>
    </row>
    <row r="8" spans="1:6" x14ac:dyDescent="0.35">
      <c r="A8" s="197"/>
      <c r="B8" s="114"/>
      <c r="C8" s="94"/>
      <c r="D8" s="94"/>
      <c r="E8" s="19"/>
    </row>
  </sheetData>
  <mergeCells count="1">
    <mergeCell ref="A1:F1"/>
  </mergeCells>
  <dataValidations count="1">
    <dataValidation type="list" allowBlank="1" showInputMessage="1" showErrorMessage="1" sqref="B5:B8" xr:uid="{10879A3E-A59F-489F-AE7D-B3DCBAEB3E59}">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ADFCC-C99A-4C3D-AE00-E39D60EABFBA}">
  <sheetPr codeName="Sheet90">
    <tabColor theme="9"/>
  </sheetPr>
  <dimension ref="A1:F8"/>
  <sheetViews>
    <sheetView topLeftCell="B1"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2" t="s">
        <v>9007</v>
      </c>
      <c r="B1" s="342"/>
      <c r="C1" s="342"/>
      <c r="D1" s="342"/>
      <c r="E1" s="342"/>
      <c r="F1" s="342"/>
    </row>
    <row r="2" spans="1:6" ht="28.5" customHeight="1" x14ac:dyDescent="0.35">
      <c r="A2" s="82"/>
      <c r="B2" s="82"/>
    </row>
    <row r="3" spans="1:6" s="14" customFormat="1" ht="30" customHeight="1" x14ac:dyDescent="0.35">
      <c r="A3" s="14" t="s">
        <v>2312</v>
      </c>
      <c r="B3" s="14" t="s">
        <v>9137</v>
      </c>
      <c r="C3" s="14" t="s">
        <v>1887</v>
      </c>
      <c r="D3" s="14" t="s">
        <v>9138</v>
      </c>
      <c r="E3" s="14" t="s">
        <v>9078</v>
      </c>
    </row>
    <row r="4" spans="1:6" x14ac:dyDescent="0.35">
      <c r="A4" s="252" t="s">
        <v>9022</v>
      </c>
      <c r="B4" s="252" t="s">
        <v>8981</v>
      </c>
      <c r="C4" s="252" t="s">
        <v>4521</v>
      </c>
      <c r="D4" s="252" t="s">
        <v>4522</v>
      </c>
      <c r="E4" s="252" t="s">
        <v>267</v>
      </c>
    </row>
    <row r="5" spans="1:6" x14ac:dyDescent="0.35">
      <c r="A5" s="197">
        <v>1</v>
      </c>
      <c r="B5" s="114" t="s">
        <v>8993</v>
      </c>
      <c r="C5" s="94">
        <v>0</v>
      </c>
      <c r="D5" s="94">
        <v>5</v>
      </c>
      <c r="E5" s="19"/>
    </row>
    <row r="6" spans="1:6" x14ac:dyDescent="0.35">
      <c r="A6" s="197">
        <v>2</v>
      </c>
      <c r="B6" s="114" t="s">
        <v>8993</v>
      </c>
      <c r="C6" s="94">
        <v>5</v>
      </c>
      <c r="D6" s="94">
        <v>10</v>
      </c>
      <c r="E6" s="19"/>
    </row>
    <row r="7" spans="1:6" x14ac:dyDescent="0.35">
      <c r="A7" s="197">
        <v>3</v>
      </c>
      <c r="B7" s="114" t="s">
        <v>8993</v>
      </c>
      <c r="C7" s="94">
        <v>10</v>
      </c>
      <c r="D7" s="94">
        <v>15</v>
      </c>
      <c r="E7" s="19"/>
    </row>
    <row r="8" spans="1:6" x14ac:dyDescent="0.35">
      <c r="A8" s="197"/>
      <c r="B8" s="114"/>
      <c r="C8" s="94"/>
      <c r="D8" s="94"/>
      <c r="E8" s="19"/>
    </row>
  </sheetData>
  <mergeCells count="1">
    <mergeCell ref="A1:F1"/>
  </mergeCells>
  <dataValidations count="1">
    <dataValidation type="list" allowBlank="1" showInputMessage="1" showErrorMessage="1" sqref="B5:B8" xr:uid="{6743CBA1-9035-4BE8-9E59-2B09F1561985}">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7FD19-8E6A-426E-A935-CB36B8664C38}">
  <sheetPr codeName="Sheet92">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2" t="s">
        <v>9007</v>
      </c>
      <c r="B1" s="342"/>
      <c r="C1" s="342"/>
      <c r="D1" s="342"/>
      <c r="E1" s="342"/>
      <c r="F1" s="342"/>
    </row>
    <row r="2" spans="1:6" ht="28.5" customHeight="1" x14ac:dyDescent="0.35">
      <c r="A2" s="82"/>
      <c r="B2" s="82"/>
    </row>
    <row r="3" spans="1:6" s="14" customFormat="1" ht="30" customHeight="1" x14ac:dyDescent="0.35">
      <c r="A3" s="14" t="s">
        <v>2312</v>
      </c>
      <c r="B3" s="14" t="s">
        <v>9137</v>
      </c>
      <c r="C3" s="14" t="s">
        <v>9078</v>
      </c>
    </row>
    <row r="4" spans="1:6" x14ac:dyDescent="0.35">
      <c r="A4" s="252" t="s">
        <v>8992</v>
      </c>
      <c r="B4" s="252" t="s">
        <v>8981</v>
      </c>
      <c r="C4" s="252" t="s">
        <v>267</v>
      </c>
      <c r="D4" s="252"/>
      <c r="E4" s="252"/>
    </row>
    <row r="5" spans="1:6" x14ac:dyDescent="0.35">
      <c r="A5" s="197">
        <v>1</v>
      </c>
      <c r="B5" s="114" t="s">
        <v>8993</v>
      </c>
      <c r="C5" s="19"/>
      <c r="D5" s="94"/>
    </row>
    <row r="6" spans="1:6" x14ac:dyDescent="0.35">
      <c r="A6" s="197">
        <v>2</v>
      </c>
      <c r="B6" s="114" t="s">
        <v>8993</v>
      </c>
      <c r="C6" s="19"/>
      <c r="D6" s="94"/>
    </row>
    <row r="7" spans="1:6" x14ac:dyDescent="0.35">
      <c r="A7" s="197">
        <v>3</v>
      </c>
      <c r="B7" s="114" t="s">
        <v>8993</v>
      </c>
      <c r="C7" s="19"/>
      <c r="D7" s="94"/>
    </row>
    <row r="8" spans="1:6" x14ac:dyDescent="0.35">
      <c r="A8" s="197"/>
      <c r="B8" s="114"/>
      <c r="C8" s="19"/>
      <c r="D8" s="94"/>
    </row>
  </sheetData>
  <mergeCells count="1">
    <mergeCell ref="A1:F1"/>
  </mergeCells>
  <dataValidations count="1">
    <dataValidation type="list" allowBlank="1" showInputMessage="1" showErrorMessage="1" sqref="B5:B8" xr:uid="{C07AB627-189B-4533-9986-78C04A4D4E9D}">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82AF-40E3-4CCA-AF91-C56DF424777D}">
  <sheetPr codeName="Sheet81">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2" t="s">
        <v>9007</v>
      </c>
      <c r="B1" s="342"/>
      <c r="C1" s="342"/>
      <c r="D1" s="342"/>
      <c r="E1" s="342"/>
      <c r="F1" s="342"/>
    </row>
    <row r="2" spans="1:6" ht="28.5" customHeight="1" x14ac:dyDescent="0.35">
      <c r="A2" s="82"/>
      <c r="B2" s="82"/>
    </row>
    <row r="3" spans="1:6" s="14" customFormat="1" ht="30" customHeight="1" x14ac:dyDescent="0.35">
      <c r="A3" s="14" t="s">
        <v>2312</v>
      </c>
      <c r="B3" s="14" t="s">
        <v>9137</v>
      </c>
      <c r="C3" s="14" t="s">
        <v>1887</v>
      </c>
      <c r="D3" s="14" t="s">
        <v>9138</v>
      </c>
      <c r="E3" s="14" t="s">
        <v>9078</v>
      </c>
    </row>
    <row r="4" spans="1:6" x14ac:dyDescent="0.35">
      <c r="A4" s="252" t="s">
        <v>8992</v>
      </c>
      <c r="B4" s="252" t="s">
        <v>8981</v>
      </c>
      <c r="C4" s="252" t="s">
        <v>4521</v>
      </c>
      <c r="D4" s="252" t="s">
        <v>4522</v>
      </c>
      <c r="E4" s="252" t="s">
        <v>267</v>
      </c>
    </row>
    <row r="5" spans="1:6" x14ac:dyDescent="0.35">
      <c r="A5" s="197">
        <v>1</v>
      </c>
      <c r="B5" s="114" t="s">
        <v>8993</v>
      </c>
      <c r="C5" s="94">
        <v>0</v>
      </c>
      <c r="D5" s="94">
        <v>5</v>
      </c>
    </row>
    <row r="6" spans="1:6" x14ac:dyDescent="0.35">
      <c r="A6" s="197">
        <v>2</v>
      </c>
      <c r="B6" s="114" t="s">
        <v>8993</v>
      </c>
      <c r="C6" s="94">
        <v>5</v>
      </c>
      <c r="D6" s="94">
        <v>10</v>
      </c>
    </row>
    <row r="7" spans="1:6" x14ac:dyDescent="0.35">
      <c r="A7" s="197">
        <v>3</v>
      </c>
      <c r="B7" s="114" t="s">
        <v>8993</v>
      </c>
      <c r="C7" s="94">
        <v>10</v>
      </c>
      <c r="D7" s="94">
        <v>15</v>
      </c>
    </row>
    <row r="8" spans="1:6" x14ac:dyDescent="0.35">
      <c r="A8" s="197"/>
      <c r="B8" s="114"/>
      <c r="C8" s="94"/>
      <c r="D8" s="94"/>
    </row>
  </sheetData>
  <mergeCells count="1">
    <mergeCell ref="A1:F1"/>
  </mergeCells>
  <phoneticPr fontId="23" type="noConversion"/>
  <dataValidations disablePrompts="1" count="1">
    <dataValidation type="list" allowBlank="1" showInputMessage="1" showErrorMessage="1" sqref="B5:B8" xr:uid="{71857517-758D-47E4-9049-C888080580DF}">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008EE-1DD1-4CDA-9FB0-35395DB9B6CA}">
  <sheetPr codeName="Sheet84">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2" t="s">
        <v>9007</v>
      </c>
      <c r="B1" s="342"/>
      <c r="C1" s="342"/>
      <c r="D1" s="342"/>
      <c r="E1" s="342"/>
      <c r="F1" s="342"/>
    </row>
    <row r="2" spans="1:6" ht="28.5" customHeight="1" x14ac:dyDescent="0.35">
      <c r="A2" s="82"/>
      <c r="B2" s="82"/>
    </row>
    <row r="3" spans="1:6" s="14" customFormat="1" ht="30" customHeight="1" x14ac:dyDescent="0.35">
      <c r="A3" s="14" t="s">
        <v>2312</v>
      </c>
      <c r="B3" s="14" t="s">
        <v>9137</v>
      </c>
      <c r="C3" s="14" t="s">
        <v>1887</v>
      </c>
      <c r="D3" s="14" t="s">
        <v>9138</v>
      </c>
      <c r="E3" s="14" t="s">
        <v>9078</v>
      </c>
    </row>
    <row r="4" spans="1:6" x14ac:dyDescent="0.35">
      <c r="A4" s="252" t="s">
        <v>9015</v>
      </c>
      <c r="B4" s="252" t="s">
        <v>8981</v>
      </c>
      <c r="C4" s="252" t="s">
        <v>4521</v>
      </c>
      <c r="D4" s="252" t="s">
        <v>4522</v>
      </c>
      <c r="E4" s="252" t="s">
        <v>267</v>
      </c>
    </row>
    <row r="5" spans="1:6" x14ac:dyDescent="0.35">
      <c r="A5" s="197">
        <v>1</v>
      </c>
      <c r="B5" s="114" t="s">
        <v>8993</v>
      </c>
      <c r="C5" s="94">
        <v>0</v>
      </c>
      <c r="D5" s="94">
        <v>5</v>
      </c>
      <c r="E5" s="19"/>
    </row>
    <row r="6" spans="1:6" x14ac:dyDescent="0.35">
      <c r="A6" s="197">
        <v>2</v>
      </c>
      <c r="B6" s="114" t="s">
        <v>8993</v>
      </c>
      <c r="C6" s="94">
        <v>5</v>
      </c>
      <c r="D6" s="94">
        <v>10</v>
      </c>
      <c r="E6" s="19"/>
    </row>
    <row r="7" spans="1:6" x14ac:dyDescent="0.35">
      <c r="A7" s="197">
        <v>3</v>
      </c>
      <c r="B7" s="114" t="s">
        <v>8993</v>
      </c>
      <c r="C7" s="94">
        <v>10</v>
      </c>
      <c r="D7" s="94">
        <v>15</v>
      </c>
      <c r="E7" s="19"/>
    </row>
    <row r="8" spans="1:6" x14ac:dyDescent="0.35">
      <c r="A8" s="197"/>
      <c r="B8" s="114"/>
      <c r="C8" s="94"/>
      <c r="D8" s="94"/>
      <c r="E8" s="19"/>
    </row>
  </sheetData>
  <mergeCells count="1">
    <mergeCell ref="A1:F1"/>
  </mergeCells>
  <dataValidations count="1">
    <dataValidation type="list" allowBlank="1" showInputMessage="1" showErrorMessage="1" sqref="B5:B8" xr:uid="{C0840226-7713-4A51-A7FD-5E0149BC0EB7}">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87C1A-4248-4AE8-BA70-5B2599F2642F}">
  <sheetPr codeName="Sheet85">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2" t="s">
        <v>9007</v>
      </c>
      <c r="B1" s="342"/>
      <c r="C1" s="342"/>
      <c r="D1" s="342"/>
      <c r="E1" s="342"/>
      <c r="F1" s="342"/>
    </row>
    <row r="2" spans="1:6" ht="28.5" customHeight="1" x14ac:dyDescent="0.35">
      <c r="A2" s="82"/>
      <c r="B2" s="82"/>
    </row>
    <row r="3" spans="1:6" s="14" customFormat="1" ht="30" customHeight="1" x14ac:dyDescent="0.35">
      <c r="A3" s="14" t="s">
        <v>2312</v>
      </c>
      <c r="B3" s="14" t="s">
        <v>9137</v>
      </c>
      <c r="C3" s="14" t="s">
        <v>1887</v>
      </c>
      <c r="D3" s="14" t="s">
        <v>9138</v>
      </c>
      <c r="E3" s="14" t="s">
        <v>9078</v>
      </c>
    </row>
    <row r="4" spans="1:6" x14ac:dyDescent="0.35">
      <c r="A4" s="252" t="s">
        <v>9016</v>
      </c>
      <c r="B4" s="252" t="s">
        <v>8981</v>
      </c>
      <c r="C4" s="252" t="s">
        <v>4521</v>
      </c>
      <c r="D4" s="252" t="s">
        <v>4522</v>
      </c>
      <c r="E4" s="252" t="s">
        <v>267</v>
      </c>
    </row>
    <row r="5" spans="1:6" x14ac:dyDescent="0.35">
      <c r="A5" s="197">
        <v>1</v>
      </c>
      <c r="B5" s="114" t="s">
        <v>8993</v>
      </c>
      <c r="C5" s="94">
        <v>0</v>
      </c>
      <c r="D5" s="94">
        <v>5</v>
      </c>
      <c r="E5" s="19"/>
    </row>
    <row r="6" spans="1:6" x14ac:dyDescent="0.35">
      <c r="A6" s="197">
        <v>2</v>
      </c>
      <c r="B6" s="114" t="s">
        <v>8993</v>
      </c>
      <c r="C6" s="94">
        <v>5</v>
      </c>
      <c r="D6" s="94">
        <v>10</v>
      </c>
      <c r="E6" s="19"/>
    </row>
    <row r="7" spans="1:6" x14ac:dyDescent="0.35">
      <c r="A7" s="197">
        <v>3</v>
      </c>
      <c r="B7" s="114" t="s">
        <v>8993</v>
      </c>
      <c r="C7" s="94">
        <v>10</v>
      </c>
      <c r="D7" s="94">
        <v>15</v>
      </c>
      <c r="E7" s="19"/>
    </row>
    <row r="8" spans="1:6" x14ac:dyDescent="0.35">
      <c r="A8" s="197"/>
      <c r="B8" s="114"/>
      <c r="C8" s="94"/>
      <c r="D8" s="94"/>
      <c r="E8" s="19"/>
    </row>
  </sheetData>
  <mergeCells count="1">
    <mergeCell ref="A1:F1"/>
  </mergeCells>
  <dataValidations count="1">
    <dataValidation type="list" allowBlank="1" showInputMessage="1" showErrorMessage="1" sqref="B5:B8" xr:uid="{C0631E6B-F7BE-489D-8E34-B1B92080788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2DAA0-5B68-4C53-BE67-1368AA3F87D7}">
  <sheetPr codeName="Sheet89">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2" t="s">
        <v>9007</v>
      </c>
      <c r="B1" s="342"/>
      <c r="C1" s="342"/>
      <c r="D1" s="342"/>
      <c r="E1" s="342"/>
      <c r="F1" s="342"/>
    </row>
    <row r="2" spans="1:6" ht="28.5" customHeight="1" x14ac:dyDescent="0.35">
      <c r="A2" s="82"/>
      <c r="B2" s="82"/>
    </row>
    <row r="3" spans="1:6" s="14" customFormat="1" ht="30" customHeight="1" x14ac:dyDescent="0.35">
      <c r="A3" s="14" t="s">
        <v>2312</v>
      </c>
      <c r="B3" s="14" t="s">
        <v>9137</v>
      </c>
      <c r="C3" s="14" t="s">
        <v>1887</v>
      </c>
      <c r="D3" s="14" t="s">
        <v>9138</v>
      </c>
      <c r="E3" s="14" t="s">
        <v>9078</v>
      </c>
    </row>
    <row r="4" spans="1:6" x14ac:dyDescent="0.35">
      <c r="A4" s="252" t="s">
        <v>9021</v>
      </c>
      <c r="B4" s="252" t="s">
        <v>8981</v>
      </c>
      <c r="C4" s="252" t="s">
        <v>4521</v>
      </c>
      <c r="D4" s="252" t="s">
        <v>4522</v>
      </c>
      <c r="E4" s="252" t="s">
        <v>267</v>
      </c>
    </row>
    <row r="5" spans="1:6" x14ac:dyDescent="0.35">
      <c r="A5" s="197">
        <v>1</v>
      </c>
      <c r="B5" s="114" t="s">
        <v>8993</v>
      </c>
      <c r="C5" s="94">
        <v>0</v>
      </c>
      <c r="D5" s="94">
        <v>5</v>
      </c>
      <c r="E5" s="19"/>
    </row>
    <row r="6" spans="1:6" x14ac:dyDescent="0.35">
      <c r="A6" s="197">
        <v>2</v>
      </c>
      <c r="B6" s="114" t="s">
        <v>8993</v>
      </c>
      <c r="C6" s="94">
        <v>5</v>
      </c>
      <c r="D6" s="94">
        <v>10</v>
      </c>
      <c r="E6" s="19"/>
    </row>
    <row r="7" spans="1:6" x14ac:dyDescent="0.35">
      <c r="A7" s="197">
        <v>3</v>
      </c>
      <c r="B7" s="114" t="s">
        <v>8993</v>
      </c>
      <c r="C7" s="94">
        <v>10</v>
      </c>
      <c r="D7" s="94">
        <v>15</v>
      </c>
      <c r="E7" s="19"/>
    </row>
    <row r="8" spans="1:6" x14ac:dyDescent="0.35">
      <c r="A8" s="197"/>
      <c r="B8" s="114"/>
      <c r="C8" s="94"/>
      <c r="D8" s="94"/>
      <c r="E8" s="19"/>
    </row>
  </sheetData>
  <mergeCells count="1">
    <mergeCell ref="A1:F1"/>
  </mergeCells>
  <dataValidations disablePrompts="1" count="1">
    <dataValidation type="list" allowBlank="1" showInputMessage="1" showErrorMessage="1" sqref="B5:B8" xr:uid="{75A61FD7-07E1-4BC9-AC6F-11A1063C297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63B5A-3B55-4A7F-9B38-CD7630F15AF3}">
  <sheetPr codeName="Sheet91">
    <tabColor theme="9"/>
  </sheetPr>
  <dimension ref="A1:F9"/>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2" t="s">
        <v>9007</v>
      </c>
      <c r="B1" s="342"/>
      <c r="C1" s="342"/>
      <c r="D1" s="342"/>
      <c r="E1" s="342"/>
      <c r="F1" s="342"/>
    </row>
    <row r="2" spans="1:6" ht="28.5" customHeight="1" x14ac:dyDescent="0.35">
      <c r="A2" s="82"/>
      <c r="B2" s="82"/>
    </row>
    <row r="3" spans="1:6" s="14" customFormat="1" ht="30" customHeight="1" x14ac:dyDescent="0.35">
      <c r="A3" s="14" t="s">
        <v>2312</v>
      </c>
      <c r="B3" s="14" t="s">
        <v>9137</v>
      </c>
      <c r="C3" s="14" t="s">
        <v>1887</v>
      </c>
      <c r="D3" s="14" t="s">
        <v>9138</v>
      </c>
      <c r="E3" s="14" t="s">
        <v>9078</v>
      </c>
    </row>
    <row r="4" spans="1:6" x14ac:dyDescent="0.35">
      <c r="A4" s="252" t="s">
        <v>9023</v>
      </c>
      <c r="B4" s="252" t="s">
        <v>8981</v>
      </c>
      <c r="C4" s="252" t="s">
        <v>4521</v>
      </c>
      <c r="D4" s="252" t="s">
        <v>4522</v>
      </c>
      <c r="E4" s="252" t="s">
        <v>267</v>
      </c>
    </row>
    <row r="5" spans="1:6" x14ac:dyDescent="0.35">
      <c r="A5" s="197">
        <v>1</v>
      </c>
      <c r="B5" s="114" t="s">
        <v>8993</v>
      </c>
      <c r="C5" s="94">
        <v>0</v>
      </c>
      <c r="D5" s="94">
        <v>5</v>
      </c>
      <c r="E5" s="19"/>
    </row>
    <row r="6" spans="1:6" x14ac:dyDescent="0.35">
      <c r="A6" s="197">
        <v>2</v>
      </c>
      <c r="B6" s="114" t="s">
        <v>8993</v>
      </c>
      <c r="C6" s="94">
        <v>5</v>
      </c>
      <c r="D6" s="94">
        <v>10</v>
      </c>
      <c r="E6" s="19"/>
    </row>
    <row r="7" spans="1:6" x14ac:dyDescent="0.35">
      <c r="A7" s="197">
        <v>3</v>
      </c>
      <c r="B7" s="114" t="s">
        <v>8993</v>
      </c>
      <c r="C7" s="94">
        <v>10</v>
      </c>
      <c r="D7" s="94">
        <v>15</v>
      </c>
      <c r="E7" s="19"/>
    </row>
    <row r="8" spans="1:6" x14ac:dyDescent="0.35">
      <c r="A8" s="197">
        <v>4</v>
      </c>
      <c r="B8" s="114" t="s">
        <v>8993</v>
      </c>
      <c r="C8" s="94"/>
      <c r="D8" s="94"/>
      <c r="E8" s="19"/>
    </row>
    <row r="9" spans="1:6" x14ac:dyDescent="0.35">
      <c r="A9" s="197"/>
      <c r="B9" s="114"/>
      <c r="C9" s="94"/>
      <c r="D9" s="94"/>
      <c r="E9" s="19"/>
    </row>
  </sheetData>
  <mergeCells count="1">
    <mergeCell ref="A1:F1"/>
  </mergeCells>
  <dataValidations count="1">
    <dataValidation type="list" allowBlank="1" showInputMessage="1" showErrorMessage="1" sqref="B5:B9" xr:uid="{6CF328F8-6CD6-4C41-AAE0-B695704F24AC}">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48C93-891D-42C2-A6C0-D860F2797D1E}">
  <sheetPr codeName="Sheet88">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2" t="s">
        <v>9007</v>
      </c>
      <c r="B1" s="342"/>
      <c r="C1" s="342"/>
      <c r="D1" s="342"/>
      <c r="E1" s="342"/>
      <c r="F1" s="342"/>
    </row>
    <row r="2" spans="1:6" ht="28.5" customHeight="1" x14ac:dyDescent="0.35">
      <c r="A2" s="82"/>
      <c r="B2" s="82"/>
    </row>
    <row r="3" spans="1:6" s="14" customFormat="1" ht="30" customHeight="1" x14ac:dyDescent="0.35">
      <c r="A3" s="14" t="s">
        <v>2312</v>
      </c>
      <c r="B3" s="14" t="s">
        <v>9137</v>
      </c>
      <c r="C3" s="14" t="s">
        <v>1887</v>
      </c>
      <c r="D3" s="14" t="s">
        <v>9138</v>
      </c>
      <c r="E3" s="14" t="s">
        <v>9078</v>
      </c>
    </row>
    <row r="4" spans="1:6" x14ac:dyDescent="0.35">
      <c r="A4" s="252" t="s">
        <v>9020</v>
      </c>
      <c r="B4" s="252" t="s">
        <v>8981</v>
      </c>
      <c r="C4" s="252" t="s">
        <v>4521</v>
      </c>
      <c r="D4" s="252" t="s">
        <v>4522</v>
      </c>
      <c r="E4" s="252" t="s">
        <v>267</v>
      </c>
    </row>
    <row r="5" spans="1:6" x14ac:dyDescent="0.35">
      <c r="A5" s="197">
        <v>1</v>
      </c>
      <c r="B5" s="114" t="s">
        <v>8993</v>
      </c>
      <c r="C5" s="94">
        <v>0</v>
      </c>
      <c r="D5" s="94">
        <v>5</v>
      </c>
      <c r="E5" s="19"/>
    </row>
    <row r="6" spans="1:6" x14ac:dyDescent="0.35">
      <c r="A6" s="197">
        <v>2</v>
      </c>
      <c r="B6" s="114" t="s">
        <v>8993</v>
      </c>
      <c r="C6" s="94">
        <v>5</v>
      </c>
      <c r="D6" s="94">
        <v>10</v>
      </c>
      <c r="E6" s="19"/>
    </row>
    <row r="7" spans="1:6" x14ac:dyDescent="0.35">
      <c r="A7" s="197">
        <v>3</v>
      </c>
      <c r="B7" s="114" t="s">
        <v>8993</v>
      </c>
      <c r="C7" s="94">
        <v>10</v>
      </c>
      <c r="D7" s="94">
        <v>15</v>
      </c>
      <c r="E7" s="19"/>
    </row>
    <row r="8" spans="1:6" x14ac:dyDescent="0.35">
      <c r="A8" s="197"/>
      <c r="B8" s="114"/>
      <c r="C8" s="94"/>
      <c r="D8" s="94"/>
      <c r="E8" s="19"/>
    </row>
  </sheetData>
  <mergeCells count="1">
    <mergeCell ref="A1:F1"/>
  </mergeCells>
  <dataValidations count="1">
    <dataValidation type="list" allowBlank="1" showInputMessage="1" showErrorMessage="1" sqref="B5:B8" xr:uid="{02D5D911-CDF5-48DA-8995-017331F807D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B77BC-2EE4-4E6F-93FC-E13DEC96C2D5}">
  <sheetPr codeName="Sheet86">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2" t="s">
        <v>9007</v>
      </c>
      <c r="B1" s="342"/>
      <c r="C1" s="342"/>
      <c r="D1" s="342"/>
      <c r="E1" s="342"/>
      <c r="F1" s="342"/>
    </row>
    <row r="2" spans="1:6" ht="28.5" customHeight="1" x14ac:dyDescent="0.35">
      <c r="A2" s="82"/>
      <c r="B2" s="82"/>
    </row>
    <row r="3" spans="1:6" s="14" customFormat="1" ht="30" customHeight="1" x14ac:dyDescent="0.35">
      <c r="A3" s="14" t="s">
        <v>2312</v>
      </c>
      <c r="B3" s="14" t="s">
        <v>9137</v>
      </c>
      <c r="C3" s="14" t="s">
        <v>1887</v>
      </c>
      <c r="D3" s="14" t="s">
        <v>9138</v>
      </c>
      <c r="E3" s="14" t="s">
        <v>9078</v>
      </c>
    </row>
    <row r="4" spans="1:6" x14ac:dyDescent="0.35">
      <c r="A4" s="252" t="s">
        <v>9018</v>
      </c>
      <c r="B4" s="252" t="s">
        <v>8981</v>
      </c>
      <c r="C4" s="252" t="s">
        <v>4521</v>
      </c>
      <c r="D4" s="252" t="s">
        <v>4522</v>
      </c>
      <c r="E4" s="252" t="s">
        <v>267</v>
      </c>
    </row>
    <row r="5" spans="1:6" x14ac:dyDescent="0.35">
      <c r="A5" s="197">
        <v>1</v>
      </c>
      <c r="B5" s="114" t="s">
        <v>8993</v>
      </c>
      <c r="C5" s="94">
        <v>0</v>
      </c>
      <c r="D5" s="94">
        <v>5</v>
      </c>
      <c r="E5" s="19"/>
    </row>
    <row r="6" spans="1:6" x14ac:dyDescent="0.35">
      <c r="A6" s="197">
        <v>2</v>
      </c>
      <c r="B6" s="114" t="s">
        <v>8993</v>
      </c>
      <c r="C6" s="94">
        <v>5</v>
      </c>
      <c r="D6" s="94">
        <v>10</v>
      </c>
      <c r="E6" s="19"/>
    </row>
    <row r="7" spans="1:6" x14ac:dyDescent="0.35">
      <c r="A7" s="197">
        <v>3</v>
      </c>
      <c r="B7" s="114" t="s">
        <v>8993</v>
      </c>
      <c r="C7" s="94">
        <v>10</v>
      </c>
      <c r="D7" s="94">
        <v>15</v>
      </c>
      <c r="E7" s="19"/>
    </row>
    <row r="8" spans="1:6" x14ac:dyDescent="0.35">
      <c r="A8" s="197"/>
      <c r="B8" s="114"/>
      <c r="C8" s="94"/>
      <c r="D8" s="94"/>
      <c r="E8" s="19"/>
    </row>
  </sheetData>
  <mergeCells count="1">
    <mergeCell ref="A1:F1"/>
  </mergeCells>
  <dataValidations count="1">
    <dataValidation type="list" allowBlank="1" showInputMessage="1" showErrorMessage="1" sqref="B5:B8" xr:uid="{3F2C39B6-D62B-4A14-A34B-0219CBEB1822}">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06613-4598-4EB8-A22D-D115CC18C1A5}">
  <sheetPr codeName="Sheet87">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2" t="s">
        <v>9007</v>
      </c>
      <c r="B1" s="342"/>
      <c r="C1" s="342"/>
      <c r="D1" s="342"/>
      <c r="E1" s="342"/>
      <c r="F1" s="342"/>
    </row>
    <row r="2" spans="1:6" ht="28.5" customHeight="1" x14ac:dyDescent="0.35">
      <c r="A2" s="82"/>
      <c r="B2" s="82"/>
    </row>
    <row r="3" spans="1:6" s="14" customFormat="1" ht="30" customHeight="1" x14ac:dyDescent="0.35">
      <c r="A3" s="14" t="s">
        <v>2312</v>
      </c>
      <c r="B3" s="14" t="s">
        <v>9137</v>
      </c>
      <c r="C3" s="14" t="s">
        <v>1887</v>
      </c>
      <c r="D3" s="14" t="s">
        <v>9138</v>
      </c>
      <c r="E3" s="14" t="s">
        <v>9078</v>
      </c>
    </row>
    <row r="4" spans="1:6" x14ac:dyDescent="0.35">
      <c r="A4" s="252" t="s">
        <v>9019</v>
      </c>
      <c r="B4" s="252" t="s">
        <v>9091</v>
      </c>
      <c r="C4" s="252" t="s">
        <v>4521</v>
      </c>
      <c r="D4" s="252" t="s">
        <v>4522</v>
      </c>
      <c r="E4" s="252" t="s">
        <v>267</v>
      </c>
    </row>
    <row r="5" spans="1:6" x14ac:dyDescent="0.35">
      <c r="A5" s="197">
        <v>1</v>
      </c>
      <c r="B5" s="114" t="s">
        <v>8993</v>
      </c>
      <c r="C5" s="94">
        <v>0</v>
      </c>
      <c r="D5" s="94">
        <v>5</v>
      </c>
      <c r="E5" s="19"/>
    </row>
    <row r="6" spans="1:6" x14ac:dyDescent="0.35">
      <c r="A6" s="197">
        <v>2</v>
      </c>
      <c r="B6" s="114" t="s">
        <v>8993</v>
      </c>
      <c r="C6" s="94">
        <v>5</v>
      </c>
      <c r="D6" s="94">
        <v>10</v>
      </c>
      <c r="E6" s="19"/>
    </row>
    <row r="7" spans="1:6" x14ac:dyDescent="0.35">
      <c r="A7" s="197">
        <v>3</v>
      </c>
      <c r="B7" s="114" t="s">
        <v>8993</v>
      </c>
      <c r="C7" s="94">
        <v>10</v>
      </c>
      <c r="D7" s="94">
        <v>15</v>
      </c>
      <c r="E7" s="19"/>
    </row>
    <row r="8" spans="1:6" x14ac:dyDescent="0.35">
      <c r="A8" s="197"/>
      <c r="B8" s="114"/>
      <c r="C8" s="94"/>
      <c r="D8" s="94"/>
      <c r="E8" s="19"/>
    </row>
  </sheetData>
  <mergeCells count="1">
    <mergeCell ref="A1:F1"/>
  </mergeCells>
  <dataValidations count="1">
    <dataValidation type="list" allowBlank="1" showInputMessage="1" showErrorMessage="1" sqref="A5:B8" xr:uid="{A35A98C9-AE43-4159-B8AC-958D36309963}">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theme="9"/>
  </sheetPr>
  <dimension ref="A1:Q6"/>
  <sheetViews>
    <sheetView zoomScaleNormal="100" workbookViewId="0">
      <pane ySplit="4" topLeftCell="A5" activePane="bottomLeft" state="frozen"/>
      <selection sqref="A1:F1"/>
      <selection pane="bottomLeft" sqref="A1:F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2" t="s">
        <v>9117</v>
      </c>
      <c r="B1" s="342"/>
      <c r="C1" s="342"/>
      <c r="D1" s="342"/>
      <c r="E1" s="342"/>
      <c r="F1" s="342"/>
      <c r="G1" s="342"/>
      <c r="H1" s="342"/>
    </row>
    <row r="2" spans="1:17" ht="28.5" customHeight="1" x14ac:dyDescent="0.35">
      <c r="A2" s="26"/>
      <c r="B2" s="26"/>
    </row>
    <row r="3" spans="1:17" ht="32.5" customHeight="1" x14ac:dyDescent="0.35">
      <c r="A3" s="14" t="s">
        <v>2312</v>
      </c>
      <c r="B3" s="14" t="s">
        <v>9124</v>
      </c>
      <c r="C3" s="14"/>
      <c r="D3" s="14"/>
      <c r="E3" s="14"/>
      <c r="F3" s="14"/>
      <c r="G3" s="14"/>
      <c r="H3" s="14"/>
      <c r="I3" s="14"/>
      <c r="J3" s="14"/>
      <c r="K3" s="14"/>
      <c r="L3" s="14"/>
      <c r="M3" s="14"/>
      <c r="N3" s="14"/>
      <c r="O3" s="14"/>
      <c r="P3" s="14"/>
      <c r="Q3" s="14"/>
    </row>
    <row r="4" spans="1:17" x14ac:dyDescent="0.35">
      <c r="A4" s="252" t="s">
        <v>9111</v>
      </c>
      <c r="B4" s="252" t="s">
        <v>9092</v>
      </c>
      <c r="C4" s="252" t="s">
        <v>267</v>
      </c>
      <c r="D4" s="4"/>
      <c r="E4" s="4"/>
      <c r="F4" s="4"/>
      <c r="G4" s="4"/>
      <c r="H4" s="4"/>
      <c r="I4" s="4"/>
      <c r="J4" s="4"/>
      <c r="K4" s="4"/>
      <c r="L4" s="4"/>
      <c r="M4" s="4"/>
      <c r="N4" s="4"/>
      <c r="O4" s="4"/>
      <c r="P4" s="4"/>
    </row>
    <row r="5" spans="1:17" x14ac:dyDescent="0.35">
      <c r="A5" s="197">
        <v>1</v>
      </c>
      <c r="B5" s="114" t="s">
        <v>9113</v>
      </c>
      <c r="C5" s="19" t="s">
        <v>6</v>
      </c>
      <c r="D5" s="114"/>
      <c r="E5" s="94"/>
      <c r="F5" s="94"/>
      <c r="G5" s="94"/>
      <c r="H5" s="94"/>
      <c r="I5" s="94"/>
      <c r="J5" s="94"/>
    </row>
    <row r="6" spans="1:17" x14ac:dyDescent="0.35">
      <c r="A6" s="197"/>
      <c r="B6" s="114"/>
      <c r="C6" s="19"/>
    </row>
  </sheetData>
  <mergeCells count="1">
    <mergeCell ref="A1:H1"/>
  </mergeCells>
  <phoneticPr fontId="23" type="noConversion"/>
  <dataValidations count="1">
    <dataValidation type="list" allowBlank="1" showInputMessage="1" showErrorMessage="1" sqref="B5:B6" xr:uid="{9DE4338A-E597-4CE7-9F71-312236CC9720}">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CA640-D1A2-47EA-A64F-4E0979B21F87}">
  <sheetPr codeName="Sheet28">
    <tabColor theme="9"/>
  </sheetPr>
  <dimension ref="A1:Q6"/>
  <sheetViews>
    <sheetView zoomScaleNormal="100" workbookViewId="0">
      <pane ySplit="4" topLeftCell="A5" activePane="bottomLeft" state="frozen"/>
      <selection sqref="A1:F1"/>
      <selection pane="bottomLeft" sqref="A1:F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2" t="s">
        <v>9116</v>
      </c>
      <c r="B1" s="342"/>
      <c r="C1" s="342"/>
      <c r="D1" s="342"/>
      <c r="E1" s="342"/>
      <c r="F1" s="342"/>
      <c r="G1" s="342"/>
      <c r="H1" s="342"/>
    </row>
    <row r="2" spans="1:17" ht="28.5" customHeight="1" x14ac:dyDescent="0.35">
      <c r="A2" s="26"/>
      <c r="B2" s="26"/>
    </row>
    <row r="3" spans="1:17" ht="32.5" customHeight="1" x14ac:dyDescent="0.35">
      <c r="A3" s="14" t="s">
        <v>2312</v>
      </c>
      <c r="B3" s="14" t="s">
        <v>9124</v>
      </c>
      <c r="C3" s="14"/>
      <c r="D3" s="14"/>
      <c r="E3" s="14"/>
      <c r="F3" s="14"/>
      <c r="G3" s="14"/>
      <c r="H3" s="14"/>
      <c r="I3" s="14"/>
      <c r="J3" s="14"/>
      <c r="K3" s="14"/>
      <c r="L3" s="14"/>
      <c r="M3" s="14"/>
      <c r="N3" s="14"/>
      <c r="O3" s="14"/>
      <c r="P3" s="14"/>
      <c r="Q3" s="14"/>
    </row>
    <row r="4" spans="1:17" x14ac:dyDescent="0.35">
      <c r="A4" s="252" t="s">
        <v>9112</v>
      </c>
      <c r="B4" s="252" t="s">
        <v>9092</v>
      </c>
      <c r="C4" s="252" t="s">
        <v>267</v>
      </c>
      <c r="D4" s="4"/>
      <c r="E4" s="4"/>
      <c r="F4" s="4"/>
      <c r="G4" s="4"/>
      <c r="H4" s="4"/>
      <c r="I4" s="4"/>
      <c r="J4" s="4"/>
      <c r="K4" s="4"/>
      <c r="L4" s="4"/>
      <c r="M4" s="4"/>
      <c r="N4" s="4"/>
      <c r="O4" s="4"/>
      <c r="P4" s="4"/>
    </row>
    <row r="5" spans="1:17" x14ac:dyDescent="0.35">
      <c r="A5" s="320">
        <v>1</v>
      </c>
      <c r="B5" s="321" t="s">
        <v>9113</v>
      </c>
      <c r="C5" s="19"/>
    </row>
    <row r="6" spans="1:17" x14ac:dyDescent="0.35">
      <c r="A6" s="320"/>
      <c r="B6" s="321"/>
    </row>
  </sheetData>
  <mergeCells count="1">
    <mergeCell ref="A1:H1"/>
  </mergeCells>
  <dataValidations count="1">
    <dataValidation type="list" allowBlank="1" showInputMessage="1" showErrorMessage="1" sqref="B5:B6" xr:uid="{D0B506BB-CE79-4792-A452-F90AD9DDDFB5}">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9FC11-D4C8-47DE-A829-0E21A25A9B6C}">
  <sheetPr codeName="Sheet39">
    <tabColor theme="9"/>
  </sheetPr>
  <dimension ref="A1:Q6"/>
  <sheetViews>
    <sheetView zoomScaleNormal="100" workbookViewId="0">
      <pane ySplit="4" topLeftCell="A5" activePane="bottomLeft" state="frozen"/>
      <selection sqref="A1:F1"/>
      <selection pane="bottomLeft" sqref="A1:F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2" t="s">
        <v>9115</v>
      </c>
      <c r="B1" s="342"/>
      <c r="C1" s="342"/>
      <c r="D1" s="342"/>
      <c r="E1" s="342"/>
      <c r="F1" s="342"/>
      <c r="G1" s="342"/>
      <c r="H1" s="342"/>
    </row>
    <row r="2" spans="1:17" ht="28.5" customHeight="1" x14ac:dyDescent="0.35">
      <c r="A2" s="26"/>
      <c r="B2" s="26"/>
    </row>
    <row r="3" spans="1:17" ht="32.5" customHeight="1" x14ac:dyDescent="0.35">
      <c r="A3" s="14" t="s">
        <v>2312</v>
      </c>
      <c r="B3" s="14" t="s">
        <v>9124</v>
      </c>
      <c r="C3" s="14"/>
      <c r="D3" s="14"/>
      <c r="E3" s="14"/>
      <c r="F3" s="14"/>
      <c r="G3" s="14"/>
      <c r="H3" s="14"/>
      <c r="I3" s="14"/>
      <c r="J3" s="14"/>
      <c r="K3" s="14"/>
      <c r="L3" s="14"/>
      <c r="M3" s="14"/>
      <c r="N3" s="14"/>
      <c r="O3" s="14"/>
      <c r="P3" s="14"/>
      <c r="Q3" s="14"/>
    </row>
    <row r="4" spans="1:17" x14ac:dyDescent="0.35">
      <c r="A4" s="252" t="s">
        <v>9110</v>
      </c>
      <c r="B4" s="252" t="s">
        <v>9092</v>
      </c>
      <c r="C4" s="252"/>
      <c r="D4" s="4"/>
      <c r="E4" s="4"/>
      <c r="F4" s="4"/>
      <c r="G4" s="4"/>
      <c r="H4" s="4"/>
      <c r="I4" s="4"/>
      <c r="J4" s="4"/>
      <c r="K4" s="4"/>
      <c r="L4" s="4"/>
      <c r="M4" s="4"/>
      <c r="N4" s="4"/>
      <c r="O4" s="4"/>
      <c r="P4" s="4"/>
    </row>
    <row r="5" spans="1:17" x14ac:dyDescent="0.35">
      <c r="A5" s="197">
        <v>1</v>
      </c>
      <c r="B5" s="114" t="s">
        <v>9113</v>
      </c>
      <c r="C5" s="19"/>
    </row>
    <row r="6" spans="1:17" x14ac:dyDescent="0.35">
      <c r="A6" s="197"/>
      <c r="B6" s="114"/>
      <c r="C6" s="19"/>
    </row>
  </sheetData>
  <mergeCells count="1">
    <mergeCell ref="A1:H1"/>
  </mergeCells>
  <dataValidations count="1">
    <dataValidation type="list" allowBlank="1" showInputMessage="1" showErrorMessage="1" sqref="B5:B6" xr:uid="{35255D85-86FF-4D6D-A13F-D5D59FBFB19F}">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2DAC4-72BE-4323-8FBB-B72BA53F6044}">
  <sheetPr codeName="Sheet41">
    <tabColor theme="9"/>
  </sheetPr>
  <dimension ref="A1:Q5"/>
  <sheetViews>
    <sheetView zoomScaleNormal="100" workbookViewId="0">
      <pane ySplit="4" topLeftCell="A5" activePane="bottomLeft" state="frozen"/>
      <selection sqref="A1:F1"/>
      <selection pane="bottomLeft" sqref="A1:F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2" t="s">
        <v>9114</v>
      </c>
      <c r="B1" s="342"/>
      <c r="C1" s="342"/>
      <c r="D1" s="342"/>
      <c r="E1" s="342"/>
      <c r="F1" s="342"/>
      <c r="G1" s="342"/>
      <c r="H1" s="342"/>
    </row>
    <row r="2" spans="1:17" ht="28.5" customHeight="1" x14ac:dyDescent="0.35">
      <c r="A2" s="26"/>
      <c r="B2" s="26"/>
    </row>
    <row r="3" spans="1:17" ht="32.5" customHeight="1" x14ac:dyDescent="0.35">
      <c r="A3" s="14" t="s">
        <v>2312</v>
      </c>
      <c r="B3" s="14" t="s">
        <v>9124</v>
      </c>
      <c r="C3" s="14" t="s">
        <v>9078</v>
      </c>
      <c r="D3" s="14"/>
      <c r="E3" s="14"/>
      <c r="F3" s="14"/>
      <c r="G3" s="14"/>
      <c r="H3" s="14"/>
      <c r="I3" s="14"/>
      <c r="J3" s="14"/>
      <c r="K3" s="14"/>
      <c r="L3" s="14"/>
      <c r="M3" s="14"/>
      <c r="N3" s="14"/>
      <c r="O3" s="14"/>
      <c r="P3" s="14"/>
      <c r="Q3" s="14"/>
    </row>
    <row r="4" spans="1:17" x14ac:dyDescent="0.35">
      <c r="A4" s="252" t="s">
        <v>9079</v>
      </c>
      <c r="B4" s="252" t="s">
        <v>9092</v>
      </c>
      <c r="C4" s="252" t="s">
        <v>267</v>
      </c>
      <c r="D4" s="4"/>
      <c r="E4" s="4"/>
      <c r="F4" s="4"/>
      <c r="G4" s="4"/>
      <c r="H4" s="4"/>
      <c r="I4" s="4"/>
      <c r="J4" s="4"/>
      <c r="K4" s="4"/>
      <c r="L4" s="4"/>
      <c r="M4" s="4"/>
      <c r="N4" s="4"/>
      <c r="O4" s="4"/>
      <c r="P4" s="4"/>
    </row>
    <row r="5" spans="1:17" x14ac:dyDescent="0.35">
      <c r="A5" s="320"/>
      <c r="B5" s="321"/>
      <c r="C5" s="322"/>
    </row>
  </sheetData>
  <mergeCells count="1">
    <mergeCell ref="A1:H1"/>
  </mergeCells>
  <dataValidations count="1">
    <dataValidation type="list" allowBlank="1" showInputMessage="1" showErrorMessage="1" sqref="B5" xr:uid="{03A31E06-BFD9-4F00-8A31-D7C194A5D470}">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329AF-6A4E-48FC-BE01-CFB44FB381B8}">
  <sheetPr codeName="Sheet42">
    <tabColor theme="9"/>
  </sheetPr>
  <dimension ref="A1:Q5"/>
  <sheetViews>
    <sheetView zoomScaleNormal="100" workbookViewId="0">
      <pane ySplit="4" topLeftCell="A5" activePane="bottomLeft" state="frozen"/>
      <selection sqref="A1:F1"/>
      <selection pane="bottomLeft" sqref="A1:F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2" t="s">
        <v>9118</v>
      </c>
      <c r="B1" s="342"/>
      <c r="C1" s="342"/>
      <c r="D1" s="342"/>
      <c r="E1" s="342"/>
      <c r="F1" s="342"/>
      <c r="G1" s="342"/>
      <c r="H1" s="342"/>
    </row>
    <row r="2" spans="1:17" ht="28.5" customHeight="1" x14ac:dyDescent="0.35">
      <c r="A2" s="26"/>
      <c r="B2" s="26"/>
    </row>
    <row r="3" spans="1:17" ht="32.5" customHeight="1" x14ac:dyDescent="0.35">
      <c r="A3" s="14" t="s">
        <v>2312</v>
      </c>
      <c r="B3" s="14" t="s">
        <v>9124</v>
      </c>
      <c r="C3" s="14" t="s">
        <v>9078</v>
      </c>
      <c r="D3" s="14"/>
      <c r="E3" s="14"/>
      <c r="F3" s="14"/>
      <c r="G3" s="14"/>
      <c r="H3" s="14"/>
      <c r="I3" s="14"/>
      <c r="J3" s="14"/>
      <c r="K3" s="14"/>
      <c r="L3" s="14"/>
      <c r="M3" s="14"/>
      <c r="N3" s="14"/>
      <c r="O3" s="14"/>
      <c r="P3" s="14"/>
      <c r="Q3" s="14"/>
    </row>
    <row r="4" spans="1:17" x14ac:dyDescent="0.35">
      <c r="A4" s="252" t="s">
        <v>9082</v>
      </c>
      <c r="B4" s="252" t="s">
        <v>9092</v>
      </c>
      <c r="C4" s="252" t="s">
        <v>267</v>
      </c>
      <c r="D4" s="4"/>
      <c r="E4" s="4"/>
      <c r="F4" s="4"/>
      <c r="G4" s="4"/>
      <c r="H4" s="4"/>
      <c r="I4" s="4"/>
      <c r="J4" s="4"/>
      <c r="K4" s="4"/>
      <c r="L4" s="4"/>
      <c r="M4" s="4"/>
      <c r="N4" s="4"/>
      <c r="O4" s="4"/>
      <c r="P4" s="4"/>
    </row>
    <row r="5" spans="1:17" x14ac:dyDescent="0.35">
      <c r="A5" s="320"/>
      <c r="B5" s="321"/>
      <c r="C5" s="322"/>
    </row>
  </sheetData>
  <mergeCells count="1">
    <mergeCell ref="A1:H1"/>
  </mergeCells>
  <dataValidations count="1">
    <dataValidation type="list" allowBlank="1" showInputMessage="1" showErrorMessage="1" sqref="B5" xr:uid="{4B72952E-561F-499E-B003-0FA81B2088CB}">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3EF06-BBD7-4A29-BC10-5DC28E1578AF}">
  <sheetPr codeName="Sheet43">
    <tabColor theme="9"/>
  </sheetPr>
  <dimension ref="A1:Q5"/>
  <sheetViews>
    <sheetView zoomScaleNormal="100" workbookViewId="0">
      <pane ySplit="4" topLeftCell="A5" activePane="bottomLeft" state="frozen"/>
      <selection sqref="A1:F1"/>
      <selection pane="bottomLeft" sqref="A1:F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2" t="s">
        <v>9118</v>
      </c>
      <c r="B1" s="342"/>
      <c r="C1" s="342"/>
      <c r="D1" s="342"/>
      <c r="E1" s="342"/>
      <c r="F1" s="342"/>
      <c r="G1" s="342"/>
      <c r="H1" s="342"/>
    </row>
    <row r="2" spans="1:17" ht="28.5" customHeight="1" x14ac:dyDescent="0.35">
      <c r="A2" s="26"/>
      <c r="B2" s="26"/>
    </row>
    <row r="3" spans="1:17" ht="32.5" customHeight="1" x14ac:dyDescent="0.35">
      <c r="A3" s="14" t="s">
        <v>2312</v>
      </c>
      <c r="B3" s="14" t="s">
        <v>9124</v>
      </c>
      <c r="C3" s="14" t="s">
        <v>9078</v>
      </c>
      <c r="D3" s="14"/>
      <c r="E3" s="14"/>
      <c r="F3" s="14"/>
      <c r="G3" s="14"/>
      <c r="H3" s="14"/>
      <c r="I3" s="14"/>
      <c r="J3" s="14"/>
      <c r="K3" s="14"/>
      <c r="L3" s="14"/>
      <c r="M3" s="14"/>
      <c r="N3" s="14"/>
      <c r="O3" s="14"/>
      <c r="P3" s="14"/>
      <c r="Q3" s="14"/>
    </row>
    <row r="4" spans="1:17" x14ac:dyDescent="0.35">
      <c r="A4" s="252" t="s">
        <v>9083</v>
      </c>
      <c r="B4" s="252" t="s">
        <v>9092</v>
      </c>
      <c r="C4" s="252" t="s">
        <v>267</v>
      </c>
      <c r="D4" s="4"/>
      <c r="E4" s="4"/>
      <c r="F4" s="4"/>
      <c r="G4" s="4"/>
      <c r="H4" s="4"/>
      <c r="I4" s="4"/>
      <c r="J4" s="4"/>
      <c r="K4" s="4"/>
      <c r="L4" s="4"/>
      <c r="M4" s="4"/>
      <c r="N4" s="4"/>
      <c r="O4" s="4"/>
      <c r="P4" s="4"/>
    </row>
    <row r="5" spans="1:17" x14ac:dyDescent="0.35">
      <c r="A5" s="320"/>
      <c r="B5" s="321"/>
      <c r="C5" s="322"/>
    </row>
  </sheetData>
  <mergeCells count="1">
    <mergeCell ref="A1:H1"/>
  </mergeCells>
  <dataValidations count="1">
    <dataValidation type="list" allowBlank="1" showInputMessage="1" showErrorMessage="1" sqref="B5" xr:uid="{A4C471D2-B15F-4574-8E0B-2974D67D2D23}">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9419E-1D5E-4A20-A76A-2D6635A4395E}">
  <sheetPr codeName="Sheet44">
    <tabColor theme="9"/>
  </sheetPr>
  <dimension ref="A1:Q6"/>
  <sheetViews>
    <sheetView zoomScaleNormal="100" workbookViewId="0">
      <pane ySplit="4" topLeftCell="A5" activePane="bottomLeft" state="frozen"/>
      <selection activeCell="F18" sqref="F18"/>
      <selection pane="bottomLeft" activeCell="F18" sqref="F18"/>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2" t="s">
        <v>9125</v>
      </c>
      <c r="B1" s="342"/>
      <c r="C1" s="342"/>
      <c r="D1" s="342"/>
      <c r="E1" s="342"/>
      <c r="F1" s="342"/>
      <c r="G1" s="342"/>
      <c r="H1" s="342"/>
    </row>
    <row r="2" spans="1:17" ht="28.5" customHeight="1" x14ac:dyDescent="0.35">
      <c r="A2" s="26"/>
      <c r="B2" s="26"/>
    </row>
    <row r="3" spans="1:17" ht="32.5" customHeight="1" x14ac:dyDescent="0.35">
      <c r="A3" s="14" t="s">
        <v>2312</v>
      </c>
      <c r="B3" s="14" t="s">
        <v>9123</v>
      </c>
      <c r="C3" s="14"/>
      <c r="D3" s="14"/>
      <c r="E3" s="14"/>
      <c r="F3" s="14"/>
      <c r="G3" s="14"/>
      <c r="H3" s="14"/>
      <c r="I3" s="14"/>
      <c r="J3" s="14"/>
      <c r="K3" s="14"/>
      <c r="L3" s="14"/>
      <c r="M3" s="14"/>
      <c r="N3" s="14"/>
      <c r="O3" s="14"/>
      <c r="P3" s="14"/>
      <c r="Q3" s="14"/>
    </row>
    <row r="4" spans="1:17" x14ac:dyDescent="0.35">
      <c r="A4" s="252" t="s">
        <v>9119</v>
      </c>
      <c r="B4" s="252" t="s">
        <v>9120</v>
      </c>
      <c r="C4" s="252" t="s">
        <v>267</v>
      </c>
      <c r="D4" s="4"/>
      <c r="E4" s="4"/>
      <c r="F4" s="4"/>
      <c r="G4" s="4"/>
      <c r="H4" s="4"/>
      <c r="I4" s="4"/>
      <c r="J4" s="4"/>
      <c r="K4" s="4"/>
      <c r="L4" s="4"/>
      <c r="M4" s="4"/>
      <c r="N4" s="4"/>
      <c r="O4" s="4"/>
      <c r="P4" s="4"/>
    </row>
    <row r="5" spans="1:17" x14ac:dyDescent="0.35">
      <c r="A5" s="320">
        <v>1</v>
      </c>
      <c r="B5" s="321" t="s">
        <v>9134</v>
      </c>
      <c r="C5" s="19"/>
    </row>
    <row r="6" spans="1:17" x14ac:dyDescent="0.35">
      <c r="A6" s="320"/>
      <c r="B6" s="321"/>
    </row>
  </sheetData>
  <mergeCells count="1">
    <mergeCell ref="A1:H1"/>
  </mergeCells>
  <dataValidations count="1">
    <dataValidation type="list" allowBlank="1" showInputMessage="1" showErrorMessage="1" sqref="B5:B6" xr:uid="{9B5D57DE-C5A8-4C05-AAB0-28054F64E5A9}">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FB6BC-6931-40A9-81CD-54E28E3FEACF}">
  <sheetPr codeName="Sheet45">
    <tabColor theme="9"/>
  </sheetPr>
  <dimension ref="A1:Q5"/>
  <sheetViews>
    <sheetView zoomScaleNormal="100" workbookViewId="0">
      <pane ySplit="4" topLeftCell="A5" activePane="bottomLeft" state="frozen"/>
      <selection activeCell="F18" sqref="F18"/>
      <selection pane="bottomLeft" activeCell="F18" sqref="F18"/>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2" t="s">
        <v>9126</v>
      </c>
      <c r="B1" s="342"/>
      <c r="C1" s="342"/>
      <c r="D1" s="342"/>
      <c r="E1" s="342"/>
      <c r="F1" s="342"/>
      <c r="G1" s="342"/>
      <c r="H1" s="342"/>
    </row>
    <row r="2" spans="1:17" ht="28.5" customHeight="1" x14ac:dyDescent="0.35">
      <c r="A2" s="26"/>
      <c r="B2" s="26"/>
    </row>
    <row r="3" spans="1:17" ht="32.5" customHeight="1" x14ac:dyDescent="0.35">
      <c r="A3" s="14" t="s">
        <v>2312</v>
      </c>
      <c r="B3" s="14" t="s">
        <v>9127</v>
      </c>
      <c r="C3" s="14" t="s">
        <v>9078</v>
      </c>
      <c r="D3" s="14"/>
      <c r="E3" s="14"/>
      <c r="F3" s="14"/>
      <c r="G3" s="14"/>
      <c r="H3" s="14"/>
      <c r="I3" s="14"/>
      <c r="J3" s="14"/>
      <c r="K3" s="14"/>
      <c r="L3" s="14"/>
      <c r="M3" s="14"/>
      <c r="N3" s="14"/>
      <c r="O3" s="14"/>
      <c r="P3" s="14"/>
      <c r="Q3" s="14"/>
    </row>
    <row r="4" spans="1:17" x14ac:dyDescent="0.35">
      <c r="A4" s="252" t="s">
        <v>9121</v>
      </c>
      <c r="B4" s="252" t="s">
        <v>9120</v>
      </c>
      <c r="C4" s="252" t="s">
        <v>267</v>
      </c>
      <c r="D4" s="4"/>
      <c r="E4" s="4"/>
      <c r="F4" s="4"/>
      <c r="G4" s="4"/>
      <c r="H4" s="4"/>
      <c r="I4" s="4"/>
      <c r="J4" s="4"/>
      <c r="K4" s="4"/>
      <c r="L4" s="4"/>
      <c r="M4" s="4"/>
      <c r="N4" s="4"/>
      <c r="O4" s="4"/>
      <c r="P4" s="4"/>
    </row>
    <row r="5" spans="1:17" x14ac:dyDescent="0.35">
      <c r="A5" s="320"/>
      <c r="B5" s="321"/>
      <c r="C5" s="322"/>
    </row>
  </sheetData>
  <mergeCells count="1">
    <mergeCell ref="A1:H1"/>
  </mergeCells>
  <dataValidations count="1">
    <dataValidation type="list" allowBlank="1" showInputMessage="1" showErrorMessage="1" sqref="B5" xr:uid="{99894155-9382-4328-ABC9-F777EC9D0179}">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FDE6-7C35-42FD-B6B6-A8EEC9E7833B}">
  <sheetPr codeName="Sheet46">
    <tabColor theme="9"/>
  </sheetPr>
  <dimension ref="A1:Q5"/>
  <sheetViews>
    <sheetView zoomScaleNormal="100" workbookViewId="0">
      <pane ySplit="4" topLeftCell="A5" activePane="bottomLeft" state="frozen"/>
      <selection activeCell="F18" sqref="F18"/>
      <selection pane="bottomLeft" activeCell="F18" sqref="F18"/>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2" t="s">
        <v>9128</v>
      </c>
      <c r="B1" s="342"/>
      <c r="C1" s="342"/>
      <c r="D1" s="342"/>
      <c r="E1" s="342"/>
      <c r="F1" s="342"/>
      <c r="G1" s="342"/>
      <c r="H1" s="342"/>
    </row>
    <row r="2" spans="1:17" ht="28.5" customHeight="1" x14ac:dyDescent="0.35">
      <c r="A2" s="26"/>
      <c r="B2" s="26"/>
    </row>
    <row r="3" spans="1:17" ht="32.5" customHeight="1" x14ac:dyDescent="0.35">
      <c r="A3" s="14" t="s">
        <v>2312</v>
      </c>
      <c r="B3" s="14" t="s">
        <v>9127</v>
      </c>
      <c r="C3" s="14" t="s">
        <v>9078</v>
      </c>
      <c r="D3" s="14"/>
      <c r="E3" s="14"/>
      <c r="F3" s="14"/>
      <c r="G3" s="14"/>
      <c r="H3" s="14"/>
      <c r="I3" s="14"/>
      <c r="J3" s="14"/>
      <c r="K3" s="14"/>
      <c r="L3" s="14"/>
      <c r="M3" s="14"/>
      <c r="N3" s="14"/>
      <c r="O3" s="14"/>
      <c r="P3" s="14"/>
      <c r="Q3" s="14"/>
    </row>
    <row r="4" spans="1:17" x14ac:dyDescent="0.35">
      <c r="A4" s="252" t="s">
        <v>9122</v>
      </c>
      <c r="B4" s="252" t="s">
        <v>9120</v>
      </c>
      <c r="C4" s="252" t="s">
        <v>267</v>
      </c>
      <c r="D4" s="4"/>
      <c r="E4" s="4"/>
      <c r="F4" s="4"/>
      <c r="G4" s="4"/>
      <c r="H4" s="4"/>
      <c r="I4" s="4"/>
      <c r="J4" s="4"/>
      <c r="K4" s="4"/>
      <c r="L4" s="4"/>
      <c r="M4" s="4"/>
      <c r="N4" s="4"/>
      <c r="O4" s="4"/>
      <c r="P4" s="4"/>
    </row>
    <row r="5" spans="1:17" x14ac:dyDescent="0.35">
      <c r="A5" s="320"/>
      <c r="B5" s="321"/>
      <c r="C5" s="322"/>
    </row>
  </sheetData>
  <mergeCells count="1">
    <mergeCell ref="A1:H1"/>
  </mergeCells>
  <dataValidations count="1">
    <dataValidation type="list" allowBlank="1" showInputMessage="1" showErrorMessage="1" sqref="B5" xr:uid="{730FDA2C-8565-4D21-8D68-B4E1AA0F4586}">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0" customWidth="1"/>
    <col min="2" max="2" width="5.54296875" style="20" customWidth="1"/>
    <col min="3" max="3" width="27" style="20" bestFit="1" customWidth="1"/>
    <col min="4" max="4" width="42.81640625" style="20" bestFit="1" customWidth="1"/>
    <col min="5" max="5" width="37.26953125" style="20" customWidth="1"/>
    <col min="6" max="6" width="31.26953125" style="20" bestFit="1" customWidth="1"/>
    <col min="7" max="7" width="20.7265625" style="20" bestFit="1" customWidth="1"/>
    <col min="8" max="8" width="70.7265625" style="20" bestFit="1" customWidth="1"/>
    <col min="9" max="9" width="70.7265625" style="20" customWidth="1"/>
    <col min="10" max="10" width="15.7265625" style="20" bestFit="1" customWidth="1"/>
    <col min="11" max="16384" width="9.1796875" style="20"/>
  </cols>
  <sheetData>
    <row r="1" spans="1:10" ht="120" customHeight="1" x14ac:dyDescent="0.35">
      <c r="A1" s="316" t="s">
        <v>2574</v>
      </c>
      <c r="B1" s="316"/>
      <c r="C1" s="316"/>
      <c r="D1" s="316"/>
      <c r="E1" s="316"/>
      <c r="F1" s="316"/>
      <c r="G1" s="316"/>
      <c r="H1" s="316"/>
      <c r="I1" s="316"/>
      <c r="J1" s="316"/>
    </row>
    <row r="2" spans="1:10" x14ac:dyDescent="0.35">
      <c r="A2" s="26" t="s">
        <v>2492</v>
      </c>
      <c r="B2" s="26"/>
      <c r="C2" s="58"/>
      <c r="D2" s="58"/>
      <c r="E2" s="58"/>
      <c r="F2" s="58"/>
      <c r="G2" s="58"/>
      <c r="H2" s="58"/>
      <c r="I2" s="58"/>
      <c r="J2" s="58"/>
    </row>
    <row r="3" spans="1:10" x14ac:dyDescent="0.35">
      <c r="A3" s="58"/>
      <c r="B3" s="58"/>
      <c r="C3" s="58"/>
      <c r="D3" s="58"/>
      <c r="E3" s="58"/>
      <c r="F3" s="58"/>
      <c r="G3" s="58"/>
      <c r="H3" s="58"/>
      <c r="I3" s="58"/>
      <c r="J3" s="58"/>
    </row>
    <row r="4" spans="1:10" x14ac:dyDescent="0.35">
      <c r="A4" s="59" t="s">
        <v>37</v>
      </c>
      <c r="B4" s="59" t="s">
        <v>3212</v>
      </c>
      <c r="C4" s="59" t="s">
        <v>273</v>
      </c>
      <c r="D4" s="59" t="s">
        <v>1908</v>
      </c>
      <c r="E4" s="59" t="s">
        <v>1909</v>
      </c>
      <c r="F4" s="59" t="s">
        <v>1513</v>
      </c>
      <c r="G4" s="59" t="s">
        <v>274</v>
      </c>
      <c r="H4" s="59" t="s">
        <v>275</v>
      </c>
      <c r="I4" s="59" t="s">
        <v>2460</v>
      </c>
      <c r="J4" s="59" t="s">
        <v>276</v>
      </c>
    </row>
    <row r="5" spans="1:10" x14ac:dyDescent="0.35">
      <c r="A5" s="49" t="s">
        <v>2036</v>
      </c>
      <c r="B5" s="60">
        <v>-99</v>
      </c>
      <c r="C5" s="49" t="s">
        <v>93</v>
      </c>
      <c r="D5" s="49" t="s">
        <v>1921</v>
      </c>
      <c r="E5" s="61" t="s">
        <v>2168</v>
      </c>
      <c r="F5" s="62" t="s">
        <v>2120</v>
      </c>
      <c r="G5" s="49" t="s">
        <v>277</v>
      </c>
      <c r="H5" s="49" t="s">
        <v>278</v>
      </c>
      <c r="I5" s="63" t="s">
        <v>2301</v>
      </c>
      <c r="J5" s="49" t="s">
        <v>91</v>
      </c>
    </row>
    <row r="6" spans="1:10" x14ac:dyDescent="0.35">
      <c r="A6" s="49" t="s">
        <v>2036</v>
      </c>
      <c r="B6" s="56">
        <v>1</v>
      </c>
      <c r="C6" s="49" t="s">
        <v>126</v>
      </c>
      <c r="D6" s="49" t="s">
        <v>1948</v>
      </c>
      <c r="E6" s="49" t="s">
        <v>2165</v>
      </c>
      <c r="F6" s="49"/>
      <c r="G6" s="49" t="s">
        <v>338</v>
      </c>
      <c r="H6" s="51" t="s">
        <v>2115</v>
      </c>
      <c r="I6" s="64" t="s">
        <v>2451</v>
      </c>
      <c r="J6" s="49" t="s">
        <v>100</v>
      </c>
    </row>
    <row r="7" spans="1:10" x14ac:dyDescent="0.35">
      <c r="A7" s="49" t="s">
        <v>2036</v>
      </c>
      <c r="B7" s="56">
        <v>2</v>
      </c>
      <c r="C7" s="49" t="s">
        <v>2027</v>
      </c>
      <c r="D7" s="49" t="s">
        <v>2053</v>
      </c>
      <c r="E7" s="49" t="s">
        <v>2163</v>
      </c>
      <c r="F7" s="49"/>
      <c r="G7" s="49" t="s">
        <v>2105</v>
      </c>
      <c r="H7" s="49" t="s">
        <v>2106</v>
      </c>
      <c r="I7" s="63" t="s">
        <v>2452</v>
      </c>
      <c r="J7" s="49" t="s">
        <v>153</v>
      </c>
    </row>
    <row r="8" spans="1:10" x14ac:dyDescent="0.35">
      <c r="A8" s="49" t="s">
        <v>2036</v>
      </c>
      <c r="B8" s="56">
        <v>4</v>
      </c>
      <c r="C8" s="49" t="s">
        <v>2028</v>
      </c>
      <c r="D8" s="49" t="s">
        <v>2052</v>
      </c>
      <c r="E8" s="49" t="s">
        <v>2254</v>
      </c>
      <c r="F8" s="49"/>
      <c r="G8" s="49" t="s">
        <v>2111</v>
      </c>
      <c r="H8" s="49" t="s">
        <v>2109</v>
      </c>
      <c r="I8" s="63" t="s">
        <v>2454</v>
      </c>
      <c r="J8" s="49" t="s">
        <v>92</v>
      </c>
    </row>
    <row r="9" spans="1:10" x14ac:dyDescent="0.35">
      <c r="A9" s="49" t="s">
        <v>2036</v>
      </c>
      <c r="B9" s="56">
        <v>5</v>
      </c>
      <c r="C9" s="49" t="s">
        <v>2030</v>
      </c>
      <c r="D9" s="49" t="s">
        <v>1950</v>
      </c>
      <c r="E9" s="49" t="s">
        <v>2257</v>
      </c>
      <c r="F9" s="49"/>
      <c r="G9" s="49" t="s">
        <v>2112</v>
      </c>
      <c r="H9" s="49" t="s">
        <v>2110</v>
      </c>
      <c r="I9" s="63" t="s">
        <v>2455</v>
      </c>
      <c r="J9" s="49" t="s">
        <v>92</v>
      </c>
    </row>
    <row r="10" spans="1:10" x14ac:dyDescent="0.35">
      <c r="A10" s="49" t="s">
        <v>2036</v>
      </c>
      <c r="B10" s="56">
        <v>6</v>
      </c>
      <c r="C10" s="51" t="s">
        <v>2741</v>
      </c>
      <c r="D10" s="45" t="s">
        <v>1883</v>
      </c>
      <c r="E10" s="51"/>
      <c r="F10" s="51"/>
      <c r="G10" s="51" t="s">
        <v>3173</v>
      </c>
      <c r="H10" s="45" t="s">
        <v>2945</v>
      </c>
      <c r="I10" s="51"/>
      <c r="J10" s="45" t="s">
        <v>156</v>
      </c>
    </row>
    <row r="11" spans="1:10" x14ac:dyDescent="0.35">
      <c r="A11" s="49" t="s">
        <v>2036</v>
      </c>
      <c r="B11" s="56">
        <v>7</v>
      </c>
      <c r="C11" s="49" t="s">
        <v>2031</v>
      </c>
      <c r="D11" s="49" t="s">
        <v>2029</v>
      </c>
      <c r="E11" s="49" t="s">
        <v>2256</v>
      </c>
      <c r="F11" s="49"/>
      <c r="G11" s="49" t="s">
        <v>2114</v>
      </c>
      <c r="H11" s="49" t="s">
        <v>2113</v>
      </c>
      <c r="I11" s="63" t="s">
        <v>2456</v>
      </c>
      <c r="J11" s="49" t="s">
        <v>262</v>
      </c>
    </row>
    <row r="12" spans="1:10" x14ac:dyDescent="0.35">
      <c r="A12" s="49" t="s">
        <v>2036</v>
      </c>
      <c r="B12" s="56">
        <v>8</v>
      </c>
      <c r="C12" s="49" t="s">
        <v>2032</v>
      </c>
      <c r="D12" s="49" t="s">
        <v>2033</v>
      </c>
      <c r="E12" s="49" t="s">
        <v>2253</v>
      </c>
      <c r="F12" s="49"/>
      <c r="G12" s="49" t="s">
        <v>2108</v>
      </c>
      <c r="H12" s="49" t="s">
        <v>2107</v>
      </c>
      <c r="I12" s="63" t="s">
        <v>2453</v>
      </c>
      <c r="J12" s="49" t="s">
        <v>92</v>
      </c>
    </row>
    <row r="13" spans="1:10" x14ac:dyDescent="0.35">
      <c r="A13" s="49" t="s">
        <v>2037</v>
      </c>
      <c r="B13" s="60">
        <v>-99</v>
      </c>
      <c r="C13" s="49" t="s">
        <v>93</v>
      </c>
      <c r="D13" s="49" t="s">
        <v>1921</v>
      </c>
      <c r="E13" s="61" t="s">
        <v>2168</v>
      </c>
      <c r="F13" s="62" t="s">
        <v>2120</v>
      </c>
      <c r="G13" s="49" t="s">
        <v>277</v>
      </c>
      <c r="H13" s="49" t="s">
        <v>278</v>
      </c>
      <c r="I13" s="63" t="s">
        <v>2301</v>
      </c>
      <c r="J13" s="49" t="s">
        <v>91</v>
      </c>
    </row>
    <row r="14" spans="1:10" x14ac:dyDescent="0.35">
      <c r="A14" s="49" t="s">
        <v>2037</v>
      </c>
      <c r="B14" s="56">
        <v>1</v>
      </c>
      <c r="C14" s="49" t="s">
        <v>126</v>
      </c>
      <c r="D14" s="49" t="s">
        <v>1920</v>
      </c>
      <c r="E14" s="49" t="s">
        <v>2136</v>
      </c>
      <c r="F14" s="49"/>
      <c r="G14" s="49" t="s">
        <v>338</v>
      </c>
      <c r="H14" s="49" t="s">
        <v>339</v>
      </c>
      <c r="I14" s="63" t="s">
        <v>2325</v>
      </c>
      <c r="J14" s="49" t="s">
        <v>100</v>
      </c>
    </row>
    <row r="15" spans="1:10" x14ac:dyDescent="0.35">
      <c r="A15" s="49" t="s">
        <v>2037</v>
      </c>
      <c r="B15" s="56">
        <v>2</v>
      </c>
      <c r="C15" s="49" t="s">
        <v>2034</v>
      </c>
      <c r="D15" s="49" t="s">
        <v>275</v>
      </c>
      <c r="E15" s="49" t="s">
        <v>2164</v>
      </c>
      <c r="F15" s="49"/>
      <c r="G15" s="49" t="s">
        <v>2103</v>
      </c>
      <c r="H15" s="49" t="s">
        <v>2101</v>
      </c>
      <c r="I15" s="63" t="s">
        <v>2449</v>
      </c>
      <c r="J15" s="49" t="s">
        <v>91</v>
      </c>
    </row>
    <row r="16" spans="1:10" x14ac:dyDescent="0.35">
      <c r="A16" s="49" t="s">
        <v>2037</v>
      </c>
      <c r="B16" s="56">
        <v>3</v>
      </c>
      <c r="C16" s="49" t="s">
        <v>2035</v>
      </c>
      <c r="D16" s="49" t="s">
        <v>1893</v>
      </c>
      <c r="E16" s="49" t="s">
        <v>2162</v>
      </c>
      <c r="F16" s="49"/>
      <c r="G16" s="49" t="s">
        <v>2104</v>
      </c>
      <c r="H16" s="49" t="s">
        <v>2102</v>
      </c>
      <c r="I16" s="63" t="s">
        <v>2450</v>
      </c>
      <c r="J16" s="49" t="s">
        <v>91</v>
      </c>
    </row>
    <row r="17" spans="1:10" x14ac:dyDescent="0.35">
      <c r="A17" s="49" t="s">
        <v>52</v>
      </c>
      <c r="B17" s="60">
        <v>-99</v>
      </c>
      <c r="C17" s="49" t="s">
        <v>93</v>
      </c>
      <c r="D17" s="49" t="s">
        <v>1921</v>
      </c>
      <c r="E17" s="61" t="s">
        <v>2168</v>
      </c>
      <c r="F17" s="62" t="s">
        <v>2120</v>
      </c>
      <c r="G17" s="49" t="s">
        <v>277</v>
      </c>
      <c r="H17" s="49" t="s">
        <v>278</v>
      </c>
      <c r="I17" s="49" t="s">
        <v>2301</v>
      </c>
      <c r="J17" s="49" t="s">
        <v>91</v>
      </c>
    </row>
    <row r="18" spans="1:10" x14ac:dyDescent="0.35">
      <c r="A18" s="49" t="s">
        <v>52</v>
      </c>
      <c r="B18" s="60">
        <v>2</v>
      </c>
      <c r="C18" s="49" t="s">
        <v>114</v>
      </c>
      <c r="D18" s="50" t="s">
        <v>2491</v>
      </c>
      <c r="E18" s="49" t="s">
        <v>2490</v>
      </c>
      <c r="F18" s="65" t="s">
        <v>1528</v>
      </c>
      <c r="G18" s="49" t="s">
        <v>315</v>
      </c>
      <c r="H18" s="49" t="s">
        <v>2488</v>
      </c>
      <c r="I18" s="49" t="s">
        <v>2489</v>
      </c>
      <c r="J18" s="49" t="s">
        <v>91</v>
      </c>
    </row>
    <row r="19" spans="1:10" x14ac:dyDescent="0.35">
      <c r="A19" s="49" t="s">
        <v>52</v>
      </c>
      <c r="B19" s="49"/>
      <c r="C19" s="49" t="s">
        <v>112</v>
      </c>
      <c r="D19" s="49" t="s">
        <v>1926</v>
      </c>
      <c r="E19" s="49" t="s">
        <v>1926</v>
      </c>
      <c r="F19" s="65"/>
      <c r="G19" s="49" t="s">
        <v>311</v>
      </c>
      <c r="H19" s="49" t="s">
        <v>312</v>
      </c>
      <c r="I19" s="49" t="s">
        <v>2317</v>
      </c>
      <c r="J19" s="49" t="s">
        <v>91</v>
      </c>
    </row>
    <row r="20" spans="1:10" x14ac:dyDescent="0.35">
      <c r="A20" s="49" t="s">
        <v>52</v>
      </c>
      <c r="B20" s="49"/>
      <c r="C20" s="49" t="s">
        <v>110</v>
      </c>
      <c r="D20" s="49" t="s">
        <v>1920</v>
      </c>
      <c r="E20" s="49" t="s">
        <v>2136</v>
      </c>
      <c r="F20" s="65" t="s">
        <v>1525</v>
      </c>
      <c r="G20" s="49" t="s">
        <v>308</v>
      </c>
      <c r="H20" s="49" t="s">
        <v>292</v>
      </c>
      <c r="I20" s="49" t="s">
        <v>2312</v>
      </c>
      <c r="J20" s="49" t="s">
        <v>100</v>
      </c>
    </row>
    <row r="21" spans="1:10" x14ac:dyDescent="0.35">
      <c r="A21" s="50" t="s">
        <v>52</v>
      </c>
      <c r="B21" s="50"/>
      <c r="C21" s="50" t="s">
        <v>115</v>
      </c>
      <c r="D21" s="50" t="s">
        <v>1928</v>
      </c>
      <c r="E21" s="50" t="s">
        <v>1928</v>
      </c>
      <c r="F21" s="57" t="s">
        <v>1529</v>
      </c>
      <c r="G21" s="50" t="s">
        <v>316</v>
      </c>
      <c r="H21" s="50" t="s">
        <v>317</v>
      </c>
      <c r="I21" s="50" t="s">
        <v>2319</v>
      </c>
      <c r="J21" s="50" t="s">
        <v>91</v>
      </c>
    </row>
    <row r="22" spans="1:10" x14ac:dyDescent="0.35">
      <c r="A22" s="49" t="s">
        <v>52</v>
      </c>
      <c r="B22" s="49"/>
      <c r="C22" s="49" t="s">
        <v>111</v>
      </c>
      <c r="D22" s="49" t="s">
        <v>1925</v>
      </c>
      <c r="E22" s="49" t="s">
        <v>2145</v>
      </c>
      <c r="F22" s="65" t="s">
        <v>1526</v>
      </c>
      <c r="G22" s="49" t="s">
        <v>309</v>
      </c>
      <c r="H22" s="49" t="s">
        <v>310</v>
      </c>
      <c r="I22" s="49" t="s">
        <v>2316</v>
      </c>
      <c r="J22" s="49" t="s">
        <v>91</v>
      </c>
    </row>
    <row r="23" spans="1:10" x14ac:dyDescent="0.35">
      <c r="A23" s="49" t="s">
        <v>52</v>
      </c>
      <c r="B23" s="49"/>
      <c r="C23" s="49" t="s">
        <v>113</v>
      </c>
      <c r="D23" s="49" t="s">
        <v>1927</v>
      </c>
      <c r="E23" s="49" t="s">
        <v>2139</v>
      </c>
      <c r="F23" s="65" t="s">
        <v>1527</v>
      </c>
      <c r="G23" s="49" t="s">
        <v>313</v>
      </c>
      <c r="H23" s="49" t="s">
        <v>314</v>
      </c>
      <c r="I23" s="49" t="s">
        <v>2318</v>
      </c>
      <c r="J23" s="49" t="s">
        <v>91</v>
      </c>
    </row>
    <row r="24" spans="1:10" x14ac:dyDescent="0.35">
      <c r="A24" s="53" t="s">
        <v>2779</v>
      </c>
      <c r="B24" s="56">
        <v>1</v>
      </c>
      <c r="C24" s="54" t="s">
        <v>128</v>
      </c>
    </row>
    <row r="25" spans="1:10" x14ac:dyDescent="0.35">
      <c r="A25" s="45" t="s">
        <v>2779</v>
      </c>
      <c r="B25" s="56">
        <v>2</v>
      </c>
      <c r="C25" s="51" t="s">
        <v>2750</v>
      </c>
      <c r="D25" s="45"/>
      <c r="E25" s="51"/>
      <c r="F25" s="51"/>
      <c r="G25" s="51" t="s">
        <v>3182</v>
      </c>
      <c r="H25" s="45" t="s">
        <v>2954</v>
      </c>
      <c r="I25" s="51"/>
      <c r="J25" s="45" t="s">
        <v>153</v>
      </c>
    </row>
    <row r="26" spans="1:10" x14ac:dyDescent="0.35">
      <c r="A26" s="45" t="s">
        <v>2779</v>
      </c>
      <c r="B26" s="56">
        <v>2</v>
      </c>
      <c r="C26" s="51" t="s">
        <v>2748</v>
      </c>
      <c r="D26" s="45"/>
      <c r="E26" s="51"/>
      <c r="F26" s="51"/>
      <c r="G26" s="51" t="s">
        <v>3180</v>
      </c>
      <c r="H26" s="45" t="s">
        <v>2952</v>
      </c>
      <c r="I26" s="51"/>
      <c r="J26" s="45" t="s">
        <v>91</v>
      </c>
    </row>
    <row r="27" spans="1:10" x14ac:dyDescent="0.35">
      <c r="A27" s="45" t="s">
        <v>2779</v>
      </c>
      <c r="B27" s="56">
        <v>2</v>
      </c>
      <c r="C27" s="51" t="s">
        <v>2751</v>
      </c>
      <c r="D27" s="45"/>
      <c r="E27" s="51"/>
      <c r="F27" s="51"/>
      <c r="G27" s="51" t="s">
        <v>3183</v>
      </c>
      <c r="H27" s="45" t="s">
        <v>2955</v>
      </c>
      <c r="I27" s="51"/>
      <c r="J27" s="45" t="s">
        <v>2981</v>
      </c>
    </row>
    <row r="28" spans="1:10" x14ac:dyDescent="0.35">
      <c r="A28" s="45" t="s">
        <v>2779</v>
      </c>
      <c r="B28" s="56">
        <v>3</v>
      </c>
      <c r="C28" s="51" t="s">
        <v>2749</v>
      </c>
      <c r="D28" s="45"/>
      <c r="E28" s="51"/>
      <c r="F28" s="51"/>
      <c r="G28" s="51" t="s">
        <v>3181</v>
      </c>
      <c r="H28" s="45" t="s">
        <v>2953</v>
      </c>
      <c r="I28" s="51"/>
      <c r="J28" s="45" t="s">
        <v>91</v>
      </c>
    </row>
    <row r="29" spans="1:10" x14ac:dyDescent="0.35">
      <c r="A29" s="45" t="s">
        <v>2779</v>
      </c>
      <c r="B29" s="56">
        <v>3</v>
      </c>
      <c r="C29" s="51" t="s">
        <v>2752</v>
      </c>
      <c r="D29" s="45"/>
      <c r="E29" s="51"/>
      <c r="F29" s="51"/>
      <c r="G29" s="51" t="s">
        <v>3184</v>
      </c>
      <c r="H29" s="45" t="s">
        <v>2954</v>
      </c>
      <c r="I29" s="51"/>
      <c r="J29" s="45" t="s">
        <v>2986</v>
      </c>
    </row>
    <row r="30" spans="1:10" x14ac:dyDescent="0.35">
      <c r="A30" s="45" t="s">
        <v>2779</v>
      </c>
      <c r="B30" s="56">
        <v>4</v>
      </c>
      <c r="C30" s="51" t="s">
        <v>2753</v>
      </c>
      <c r="D30" s="45"/>
      <c r="E30" s="51"/>
      <c r="F30" s="51"/>
      <c r="G30" s="51" t="s">
        <v>3185</v>
      </c>
      <c r="H30" s="45" t="s">
        <v>2956</v>
      </c>
      <c r="I30" s="51"/>
      <c r="J30" s="45" t="s">
        <v>92</v>
      </c>
    </row>
    <row r="31" spans="1:10" x14ac:dyDescent="0.35">
      <c r="A31" s="45" t="s">
        <v>2779</v>
      </c>
      <c r="B31" s="56">
        <v>5</v>
      </c>
      <c r="C31" s="51" t="s">
        <v>2754</v>
      </c>
      <c r="D31" s="45"/>
      <c r="E31" s="51"/>
      <c r="F31" s="51"/>
      <c r="G31" s="51" t="s">
        <v>3186</v>
      </c>
      <c r="H31" s="45" t="s">
        <v>2957</v>
      </c>
      <c r="I31" s="51"/>
      <c r="J31" s="45" t="s">
        <v>2999</v>
      </c>
    </row>
    <row r="32" spans="1:10" x14ac:dyDescent="0.35">
      <c r="A32" s="45" t="s">
        <v>2779</v>
      </c>
      <c r="B32" s="56">
        <v>6</v>
      </c>
      <c r="C32" s="51" t="s">
        <v>2755</v>
      </c>
      <c r="D32" s="45"/>
      <c r="E32" s="51"/>
      <c r="F32" s="51"/>
      <c r="G32" s="51" t="s">
        <v>3187</v>
      </c>
      <c r="H32" s="45" t="s">
        <v>2958</v>
      </c>
      <c r="I32" s="51"/>
      <c r="J32" s="45" t="s">
        <v>92</v>
      </c>
    </row>
    <row r="33" spans="1:10" x14ac:dyDescent="0.35">
      <c r="A33" s="45" t="s">
        <v>2779</v>
      </c>
      <c r="B33" s="56">
        <v>7</v>
      </c>
      <c r="C33" s="51" t="s">
        <v>2756</v>
      </c>
      <c r="D33" s="45"/>
      <c r="E33" s="51"/>
      <c r="F33" s="51"/>
      <c r="G33" s="51" t="s">
        <v>3188</v>
      </c>
      <c r="H33" s="45" t="s">
        <v>2959</v>
      </c>
      <c r="I33" s="51"/>
      <c r="J33" s="45" t="s">
        <v>249</v>
      </c>
    </row>
    <row r="34" spans="1:10" x14ac:dyDescent="0.35">
      <c r="A34" s="45" t="s">
        <v>2779</v>
      </c>
      <c r="B34" s="56">
        <v>8</v>
      </c>
      <c r="C34" s="51" t="s">
        <v>2757</v>
      </c>
      <c r="D34" s="45"/>
      <c r="E34" s="51"/>
      <c r="F34" s="51"/>
      <c r="G34" s="51" t="s">
        <v>3189</v>
      </c>
      <c r="H34" s="45" t="s">
        <v>2960</v>
      </c>
      <c r="I34" s="51"/>
      <c r="J34" s="45" t="s">
        <v>92</v>
      </c>
    </row>
    <row r="35" spans="1:10" x14ac:dyDescent="0.35">
      <c r="A35" s="45" t="s">
        <v>2779</v>
      </c>
      <c r="B35" s="56">
        <v>9</v>
      </c>
      <c r="C35" s="51" t="s">
        <v>2758</v>
      </c>
      <c r="D35" s="45"/>
      <c r="E35" s="51"/>
      <c r="F35" s="51"/>
      <c r="G35" s="51" t="s">
        <v>3190</v>
      </c>
      <c r="H35" s="45" t="s">
        <v>2961</v>
      </c>
      <c r="I35" s="51"/>
      <c r="J35" s="45" t="s">
        <v>235</v>
      </c>
    </row>
    <row r="36" spans="1:10" x14ac:dyDescent="0.35">
      <c r="A36" s="45" t="s">
        <v>2779</v>
      </c>
      <c r="B36" s="56">
        <v>10</v>
      </c>
      <c r="C36" s="51" t="s">
        <v>2759</v>
      </c>
      <c r="D36" s="45"/>
      <c r="E36" s="51"/>
      <c r="F36" s="51"/>
      <c r="G36" s="51" t="s">
        <v>3191</v>
      </c>
      <c r="H36" s="45" t="s">
        <v>2962</v>
      </c>
      <c r="I36" s="51"/>
      <c r="J36" s="45" t="s">
        <v>92</v>
      </c>
    </row>
    <row r="37" spans="1:10" x14ac:dyDescent="0.35">
      <c r="A37" s="45" t="s">
        <v>2779</v>
      </c>
      <c r="B37" s="56">
        <v>11</v>
      </c>
      <c r="C37" s="51" t="s">
        <v>2760</v>
      </c>
      <c r="D37" s="45"/>
      <c r="E37" s="51"/>
      <c r="F37" s="51"/>
      <c r="G37" s="51" t="s">
        <v>3192</v>
      </c>
      <c r="H37" s="45" t="s">
        <v>2963</v>
      </c>
      <c r="I37" s="51"/>
      <c r="J37" s="45" t="s">
        <v>235</v>
      </c>
    </row>
    <row r="38" spans="1:10" x14ac:dyDescent="0.35">
      <c r="A38" s="45" t="s">
        <v>2779</v>
      </c>
      <c r="B38" s="56">
        <v>12</v>
      </c>
      <c r="C38" s="51" t="s">
        <v>2761</v>
      </c>
      <c r="D38" s="45"/>
      <c r="E38" s="51"/>
      <c r="F38" s="51"/>
      <c r="G38" s="51" t="s">
        <v>3193</v>
      </c>
      <c r="H38" s="45" t="s">
        <v>2964</v>
      </c>
      <c r="I38" s="51"/>
      <c r="J38" s="45" t="s">
        <v>92</v>
      </c>
    </row>
    <row r="39" spans="1:10" x14ac:dyDescent="0.35">
      <c r="A39" s="45" t="s">
        <v>2779</v>
      </c>
      <c r="B39" s="56">
        <v>13</v>
      </c>
      <c r="C39" s="51" t="s">
        <v>2762</v>
      </c>
      <c r="D39" s="45"/>
      <c r="E39" s="51"/>
      <c r="F39" s="51"/>
      <c r="G39" s="51" t="s">
        <v>3194</v>
      </c>
      <c r="H39" s="45" t="s">
        <v>2965</v>
      </c>
      <c r="I39" s="51"/>
      <c r="J39" s="45" t="s">
        <v>165</v>
      </c>
    </row>
    <row r="40" spans="1:10" x14ac:dyDescent="0.35">
      <c r="A40" s="45" t="s">
        <v>2779</v>
      </c>
      <c r="B40" s="56">
        <v>14</v>
      </c>
      <c r="C40" s="51" t="s">
        <v>2763</v>
      </c>
      <c r="D40" s="45"/>
      <c r="E40" s="51"/>
      <c r="F40" s="51"/>
      <c r="G40" s="51" t="s">
        <v>3195</v>
      </c>
      <c r="H40" s="45" t="s">
        <v>2966</v>
      </c>
      <c r="I40" s="51"/>
      <c r="J40" s="45" t="s">
        <v>92</v>
      </c>
    </row>
    <row r="41" spans="1:10" x14ac:dyDescent="0.35">
      <c r="A41" s="45" t="s">
        <v>2779</v>
      </c>
      <c r="B41" s="56">
        <v>15</v>
      </c>
      <c r="C41" s="51" t="s">
        <v>2764</v>
      </c>
      <c r="D41" s="45"/>
      <c r="E41" s="51"/>
      <c r="F41" s="51"/>
      <c r="G41" s="51" t="s">
        <v>3196</v>
      </c>
      <c r="H41" s="45" t="s">
        <v>2967</v>
      </c>
      <c r="I41" s="51"/>
      <c r="J41" s="45" t="s">
        <v>2988</v>
      </c>
    </row>
    <row r="42" spans="1:10" x14ac:dyDescent="0.35">
      <c r="A42" s="45" t="s">
        <v>2779</v>
      </c>
      <c r="B42" s="56">
        <v>16</v>
      </c>
      <c r="C42" s="51" t="s">
        <v>2765</v>
      </c>
      <c r="D42" s="45"/>
      <c r="E42" s="51"/>
      <c r="F42" s="51"/>
      <c r="G42" s="51" t="s">
        <v>3197</v>
      </c>
      <c r="H42" s="45" t="s">
        <v>2968</v>
      </c>
      <c r="I42" s="51"/>
      <c r="J42" s="45" t="s">
        <v>92</v>
      </c>
    </row>
    <row r="43" spans="1:10" x14ac:dyDescent="0.35">
      <c r="A43" s="45" t="s">
        <v>2779</v>
      </c>
      <c r="B43" s="56">
        <v>17</v>
      </c>
      <c r="C43" s="51" t="s">
        <v>2766</v>
      </c>
      <c r="D43" s="45"/>
      <c r="E43" s="51"/>
      <c r="F43" s="51"/>
      <c r="G43" s="51" t="s">
        <v>3198</v>
      </c>
      <c r="H43" s="45" t="s">
        <v>2969</v>
      </c>
      <c r="I43" s="51"/>
      <c r="J43" s="45" t="s">
        <v>235</v>
      </c>
    </row>
    <row r="44" spans="1:10" x14ac:dyDescent="0.35">
      <c r="A44" s="45" t="s">
        <v>2779</v>
      </c>
      <c r="B44" s="56">
        <v>18</v>
      </c>
      <c r="C44" s="51" t="s">
        <v>2767</v>
      </c>
      <c r="D44" s="45"/>
      <c r="E44" s="51"/>
      <c r="F44" s="51"/>
      <c r="G44" s="51" t="s">
        <v>3199</v>
      </c>
      <c r="H44" s="45" t="s">
        <v>2970</v>
      </c>
      <c r="I44" s="51"/>
      <c r="J44" s="45" t="s">
        <v>92</v>
      </c>
    </row>
    <row r="45" spans="1:10" x14ac:dyDescent="0.35">
      <c r="A45" s="45" t="s">
        <v>2779</v>
      </c>
      <c r="B45" s="56">
        <v>19</v>
      </c>
      <c r="C45" s="51" t="s">
        <v>2768</v>
      </c>
      <c r="D45" s="45"/>
      <c r="E45" s="51"/>
      <c r="F45" s="51"/>
      <c r="G45" s="51" t="s">
        <v>3200</v>
      </c>
      <c r="H45" s="45" t="s">
        <v>2971</v>
      </c>
      <c r="I45" s="51"/>
      <c r="J45" s="45" t="s">
        <v>250</v>
      </c>
    </row>
    <row r="46" spans="1:10" x14ac:dyDescent="0.35">
      <c r="A46" s="45" t="s">
        <v>2777</v>
      </c>
      <c r="B46" s="56">
        <v>0</v>
      </c>
      <c r="C46" s="51" t="s">
        <v>2671</v>
      </c>
      <c r="D46" s="45"/>
      <c r="E46" s="51"/>
      <c r="F46" s="51"/>
      <c r="G46" s="51" t="s">
        <v>3097</v>
      </c>
      <c r="H46" s="45" t="s">
        <v>2875</v>
      </c>
      <c r="I46" s="51"/>
      <c r="J46" s="47" t="s">
        <v>92</v>
      </c>
    </row>
    <row r="47" spans="1:10" x14ac:dyDescent="0.35">
      <c r="A47" s="45" t="s">
        <v>2777</v>
      </c>
      <c r="B47" s="56">
        <v>1</v>
      </c>
      <c r="C47" s="51" t="s">
        <v>2673</v>
      </c>
      <c r="D47" s="45"/>
      <c r="E47" s="51"/>
      <c r="F47" s="51"/>
      <c r="G47" s="51" t="s">
        <v>3099</v>
      </c>
      <c r="H47" s="45" t="s">
        <v>2877</v>
      </c>
      <c r="I47" s="51"/>
      <c r="J47" s="47" t="s">
        <v>91</v>
      </c>
    </row>
    <row r="48" spans="1:10" x14ac:dyDescent="0.35">
      <c r="A48" s="45" t="s">
        <v>2777</v>
      </c>
      <c r="B48" s="56">
        <v>2</v>
      </c>
      <c r="C48" s="51" t="s">
        <v>2672</v>
      </c>
      <c r="D48" s="45"/>
      <c r="E48" s="51"/>
      <c r="F48" s="51"/>
      <c r="G48" s="51" t="s">
        <v>3098</v>
      </c>
      <c r="H48" s="45" t="s">
        <v>2876</v>
      </c>
      <c r="I48" s="51"/>
      <c r="J48" s="46" t="s">
        <v>153</v>
      </c>
    </row>
    <row r="49" spans="1:10" x14ac:dyDescent="0.35">
      <c r="A49" s="49" t="s">
        <v>43</v>
      </c>
      <c r="B49" s="60">
        <v>-99</v>
      </c>
      <c r="C49" s="49" t="s">
        <v>93</v>
      </c>
      <c r="D49" s="49" t="s">
        <v>1885</v>
      </c>
      <c r="E49" s="61" t="s">
        <v>2119</v>
      </c>
      <c r="F49" s="62" t="s">
        <v>2120</v>
      </c>
      <c r="G49" s="49" t="s">
        <v>277</v>
      </c>
      <c r="H49" s="49" t="s">
        <v>278</v>
      </c>
      <c r="I49" s="49" t="s">
        <v>2301</v>
      </c>
      <c r="J49" s="49" t="s">
        <v>91</v>
      </c>
    </row>
    <row r="50" spans="1:10" x14ac:dyDescent="0.35">
      <c r="A50" s="49" t="s">
        <v>43</v>
      </c>
      <c r="B50" s="49"/>
      <c r="C50" s="49" t="s">
        <v>95</v>
      </c>
      <c r="D50" s="49" t="s">
        <v>1911</v>
      </c>
      <c r="E50" s="49" t="s">
        <v>2127</v>
      </c>
      <c r="F50" s="65" t="s">
        <v>2126</v>
      </c>
      <c r="G50" s="49" t="s">
        <v>281</v>
      </c>
      <c r="H50" s="49" t="s">
        <v>282</v>
      </c>
      <c r="I50" s="49" t="s">
        <v>2457</v>
      </c>
      <c r="J50" s="49" t="s">
        <v>91</v>
      </c>
    </row>
    <row r="51" spans="1:10" x14ac:dyDescent="0.35">
      <c r="A51" s="49" t="s">
        <v>43</v>
      </c>
      <c r="B51" s="49"/>
      <c r="C51" s="49" t="s">
        <v>96</v>
      </c>
      <c r="D51" s="49" t="s">
        <v>1912</v>
      </c>
      <c r="E51" s="49" t="s">
        <v>2123</v>
      </c>
      <c r="F51" s="65" t="s">
        <v>2121</v>
      </c>
      <c r="G51" s="49" t="s">
        <v>283</v>
      </c>
      <c r="H51" s="49" t="s">
        <v>284</v>
      </c>
      <c r="I51" s="49" t="s">
        <v>2458</v>
      </c>
      <c r="J51" s="49" t="s">
        <v>91</v>
      </c>
    </row>
    <row r="52" spans="1:10" x14ac:dyDescent="0.35">
      <c r="A52" s="49" t="s">
        <v>43</v>
      </c>
      <c r="B52" s="49"/>
      <c r="C52" s="49" t="s">
        <v>97</v>
      </c>
      <c r="D52" s="49" t="s">
        <v>1913</v>
      </c>
      <c r="E52" s="49" t="s">
        <v>2124</v>
      </c>
      <c r="F52" s="62" t="s">
        <v>2124</v>
      </c>
      <c r="G52" s="49" t="s">
        <v>285</v>
      </c>
      <c r="H52" s="49" t="s">
        <v>286</v>
      </c>
      <c r="I52" s="49" t="s">
        <v>2302</v>
      </c>
      <c r="J52" s="49" t="s">
        <v>92</v>
      </c>
    </row>
    <row r="53" spans="1:10" x14ac:dyDescent="0.35">
      <c r="A53" s="49" t="s">
        <v>43</v>
      </c>
      <c r="B53" s="49"/>
      <c r="C53" s="49" t="s">
        <v>99</v>
      </c>
      <c r="D53" s="49" t="s">
        <v>290</v>
      </c>
      <c r="E53" s="61" t="s">
        <v>2118</v>
      </c>
      <c r="F53" s="62" t="s">
        <v>2118</v>
      </c>
      <c r="G53" s="49" t="s">
        <v>289</v>
      </c>
      <c r="H53" s="49" t="s">
        <v>290</v>
      </c>
      <c r="I53" s="49" t="s">
        <v>2118</v>
      </c>
      <c r="J53" s="49" t="s">
        <v>91</v>
      </c>
    </row>
    <row r="54" spans="1:10" x14ac:dyDescent="0.35">
      <c r="A54" s="49" t="s">
        <v>43</v>
      </c>
      <c r="B54" s="49"/>
      <c r="C54" s="49" t="s">
        <v>98</v>
      </c>
      <c r="D54" s="49" t="s">
        <v>1914</v>
      </c>
      <c r="E54" s="50" t="s">
        <v>2278</v>
      </c>
      <c r="F54" s="65" t="s">
        <v>1515</v>
      </c>
      <c r="G54" s="49" t="s">
        <v>287</v>
      </c>
      <c r="H54" s="49" t="s">
        <v>288</v>
      </c>
      <c r="I54" s="49" t="s">
        <v>2303</v>
      </c>
      <c r="J54" s="49" t="s">
        <v>92</v>
      </c>
    </row>
    <row r="55" spans="1:10" x14ac:dyDescent="0.35">
      <c r="A55" s="49" t="s">
        <v>43</v>
      </c>
      <c r="B55" s="49"/>
      <c r="C55" s="49" t="s">
        <v>94</v>
      </c>
      <c r="D55" s="49" t="s">
        <v>1910</v>
      </c>
      <c r="E55" s="49" t="s">
        <v>2122</v>
      </c>
      <c r="F55" s="65" t="s">
        <v>2125</v>
      </c>
      <c r="G55" s="49" t="s">
        <v>279</v>
      </c>
      <c r="H55" s="49" t="s">
        <v>280</v>
      </c>
      <c r="I55" s="49" t="s">
        <v>2122</v>
      </c>
      <c r="J55" s="49" t="s">
        <v>91</v>
      </c>
    </row>
    <row r="56" spans="1:10" x14ac:dyDescent="0.35">
      <c r="A56" s="49" t="s">
        <v>64</v>
      </c>
      <c r="B56" s="60">
        <v>-99</v>
      </c>
      <c r="C56" s="49" t="s">
        <v>93</v>
      </c>
      <c r="D56" s="49" t="s">
        <v>1885</v>
      </c>
      <c r="E56" s="61" t="s">
        <v>2119</v>
      </c>
      <c r="F56" s="62" t="s">
        <v>2120</v>
      </c>
      <c r="G56" s="49" t="s">
        <v>277</v>
      </c>
      <c r="H56" s="49" t="s">
        <v>278</v>
      </c>
      <c r="I56" s="49" t="s">
        <v>2301</v>
      </c>
      <c r="J56" s="49" t="s">
        <v>91</v>
      </c>
    </row>
    <row r="57" spans="1:10" x14ac:dyDescent="0.35">
      <c r="A57" s="49" t="s">
        <v>64</v>
      </c>
      <c r="B57" s="56">
        <v>1</v>
      </c>
      <c r="C57" s="49" t="s">
        <v>124</v>
      </c>
      <c r="D57" s="49" t="s">
        <v>1948</v>
      </c>
      <c r="E57" s="49" t="s">
        <v>2165</v>
      </c>
      <c r="F57" s="65" t="s">
        <v>1579</v>
      </c>
      <c r="G57" s="49" t="s">
        <v>334</v>
      </c>
      <c r="H57" s="49" t="s">
        <v>335</v>
      </c>
      <c r="I57" s="63" t="s">
        <v>2323</v>
      </c>
      <c r="J57" s="49" t="s">
        <v>100</v>
      </c>
    </row>
    <row r="58" spans="1:10" x14ac:dyDescent="0.35">
      <c r="A58" s="49" t="s">
        <v>64</v>
      </c>
      <c r="B58" s="56">
        <v>2</v>
      </c>
      <c r="C58" s="49" t="s">
        <v>185</v>
      </c>
      <c r="D58" s="49" t="s">
        <v>2053</v>
      </c>
      <c r="E58" s="49" t="s">
        <v>2163</v>
      </c>
      <c r="F58" s="65" t="s">
        <v>1537</v>
      </c>
      <c r="G58" s="49" t="s">
        <v>432</v>
      </c>
      <c r="H58" s="49" t="s">
        <v>433</v>
      </c>
      <c r="I58" s="63" t="s">
        <v>2366</v>
      </c>
      <c r="J58" s="49" t="s">
        <v>153</v>
      </c>
    </row>
    <row r="59" spans="1:10" x14ac:dyDescent="0.35">
      <c r="A59" s="49" t="s">
        <v>64</v>
      </c>
      <c r="B59" s="56">
        <v>4</v>
      </c>
      <c r="C59" s="49" t="s">
        <v>186</v>
      </c>
      <c r="D59" s="49" t="s">
        <v>2010</v>
      </c>
      <c r="E59" s="49" t="s">
        <v>2197</v>
      </c>
      <c r="F59" s="65" t="s">
        <v>1580</v>
      </c>
      <c r="G59" s="49" t="s">
        <v>434</v>
      </c>
      <c r="H59" s="49" t="s">
        <v>435</v>
      </c>
      <c r="I59" s="63" t="s">
        <v>2367</v>
      </c>
      <c r="J59" s="49" t="s">
        <v>92</v>
      </c>
    </row>
    <row r="60" spans="1:10" x14ac:dyDescent="0.35">
      <c r="A60" s="49" t="s">
        <v>64</v>
      </c>
      <c r="B60" s="56">
        <v>5</v>
      </c>
      <c r="C60" s="49" t="s">
        <v>187</v>
      </c>
      <c r="D60" s="49" t="s">
        <v>1950</v>
      </c>
      <c r="E60" s="49" t="s">
        <v>2198</v>
      </c>
      <c r="F60" s="65" t="s">
        <v>1581</v>
      </c>
      <c r="G60" s="49" t="s">
        <v>436</v>
      </c>
      <c r="H60" s="49" t="s">
        <v>437</v>
      </c>
      <c r="I60" s="63" t="s">
        <v>2368</v>
      </c>
      <c r="J60" s="49" t="s">
        <v>92</v>
      </c>
    </row>
    <row r="61" spans="1:10" x14ac:dyDescent="0.35">
      <c r="A61" s="49" t="s">
        <v>64</v>
      </c>
      <c r="B61" s="56">
        <v>6</v>
      </c>
      <c r="C61" s="49" t="s">
        <v>188</v>
      </c>
      <c r="D61" s="49" t="s">
        <v>1883</v>
      </c>
      <c r="E61" s="49" t="s">
        <v>2199</v>
      </c>
      <c r="F61" s="65" t="s">
        <v>1582</v>
      </c>
      <c r="G61" s="49" t="s">
        <v>438</v>
      </c>
      <c r="H61" s="49" t="s">
        <v>439</v>
      </c>
      <c r="I61" s="63" t="s">
        <v>2369</v>
      </c>
      <c r="J61" s="49" t="s">
        <v>156</v>
      </c>
    </row>
    <row r="62" spans="1:10" x14ac:dyDescent="0.35">
      <c r="A62" s="49" t="s">
        <v>64</v>
      </c>
      <c r="B62" s="56">
        <v>6</v>
      </c>
      <c r="C62" s="51" t="s">
        <v>2714</v>
      </c>
      <c r="D62" s="45"/>
      <c r="E62" s="51"/>
      <c r="F62" s="51"/>
      <c r="G62" s="51" t="s">
        <v>3143</v>
      </c>
      <c r="H62" s="45" t="s">
        <v>2919</v>
      </c>
      <c r="I62" s="51"/>
      <c r="J62" s="45" t="s">
        <v>2989</v>
      </c>
    </row>
    <row r="63" spans="1:10" x14ac:dyDescent="0.35">
      <c r="A63" s="49" t="s">
        <v>64</v>
      </c>
      <c r="B63" s="56">
        <v>7</v>
      </c>
      <c r="C63" s="49" t="s">
        <v>189</v>
      </c>
      <c r="D63" s="49" t="s">
        <v>1884</v>
      </c>
      <c r="E63" s="49" t="s">
        <v>2200</v>
      </c>
      <c r="F63" s="65" t="s">
        <v>1583</v>
      </c>
      <c r="G63" s="49" t="s">
        <v>440</v>
      </c>
      <c r="H63" s="49" t="s">
        <v>441</v>
      </c>
      <c r="I63" s="63" t="s">
        <v>2370</v>
      </c>
      <c r="J63" s="49" t="s">
        <v>158</v>
      </c>
    </row>
    <row r="64" spans="1:10" x14ac:dyDescent="0.35">
      <c r="A64" s="49" t="s">
        <v>64</v>
      </c>
      <c r="B64" s="56">
        <v>8</v>
      </c>
      <c r="C64" s="51" t="s">
        <v>2715</v>
      </c>
      <c r="D64" s="45" t="s">
        <v>3239</v>
      </c>
      <c r="E64" s="51"/>
      <c r="F64" s="51"/>
      <c r="G64" s="51" t="s">
        <v>3144</v>
      </c>
      <c r="H64" s="45" t="s">
        <v>2920</v>
      </c>
      <c r="I64" s="51"/>
      <c r="J64" s="45" t="s">
        <v>158</v>
      </c>
    </row>
    <row r="65" spans="1:10" x14ac:dyDescent="0.35">
      <c r="A65" s="49" t="s">
        <v>64</v>
      </c>
      <c r="B65" s="56">
        <v>9</v>
      </c>
      <c r="C65" s="51" t="s">
        <v>2716</v>
      </c>
      <c r="D65" s="45" t="s">
        <v>3241</v>
      </c>
      <c r="E65" s="51"/>
      <c r="F65" s="51"/>
      <c r="G65" s="51" t="s">
        <v>3145</v>
      </c>
      <c r="H65" s="45" t="s">
        <v>2921</v>
      </c>
      <c r="I65" s="51"/>
      <c r="J65" s="45" t="s">
        <v>158</v>
      </c>
    </row>
    <row r="66" spans="1:10" x14ac:dyDescent="0.35">
      <c r="A66" s="49" t="s">
        <v>64</v>
      </c>
      <c r="B66" s="56">
        <v>9</v>
      </c>
      <c r="C66" s="51" t="s">
        <v>2717</v>
      </c>
      <c r="D66" s="45" t="s">
        <v>3240</v>
      </c>
      <c r="E66" s="51"/>
      <c r="F66" s="51"/>
      <c r="G66" s="51" t="s">
        <v>3146</v>
      </c>
      <c r="H66" s="45" t="s">
        <v>2922</v>
      </c>
      <c r="I66" s="51"/>
      <c r="J66" s="45" t="s">
        <v>158</v>
      </c>
    </row>
    <row r="67" spans="1:10" x14ac:dyDescent="0.35">
      <c r="A67" s="49" t="s">
        <v>64</v>
      </c>
      <c r="B67" s="56">
        <v>10</v>
      </c>
      <c r="C67" s="49" t="s">
        <v>190</v>
      </c>
      <c r="D67" s="49" t="s">
        <v>3242</v>
      </c>
      <c r="E67" s="49" t="s">
        <v>2201</v>
      </c>
      <c r="F67" s="65" t="s">
        <v>1584</v>
      </c>
      <c r="G67" s="49" t="s">
        <v>442</v>
      </c>
      <c r="H67" s="49" t="s">
        <v>443</v>
      </c>
      <c r="I67" s="63" t="s">
        <v>2371</v>
      </c>
      <c r="J67" s="49" t="s">
        <v>183</v>
      </c>
    </row>
    <row r="68" spans="1:10" x14ac:dyDescent="0.35">
      <c r="A68" s="49" t="s">
        <v>64</v>
      </c>
      <c r="B68" s="56">
        <v>11</v>
      </c>
      <c r="C68" s="49" t="s">
        <v>191</v>
      </c>
      <c r="D68" s="49" t="s">
        <v>3243</v>
      </c>
      <c r="E68" s="49" t="s">
        <v>2202</v>
      </c>
      <c r="F68" s="65" t="s">
        <v>1585</v>
      </c>
      <c r="G68" s="49" t="s">
        <v>444</v>
      </c>
      <c r="H68" s="49" t="s">
        <v>445</v>
      </c>
      <c r="I68" s="63" t="s">
        <v>2372</v>
      </c>
      <c r="J68" s="49" t="s">
        <v>184</v>
      </c>
    </row>
    <row r="69" spans="1:10" x14ac:dyDescent="0.35">
      <c r="A69" s="49" t="s">
        <v>64</v>
      </c>
      <c r="B69" s="56">
        <v>12</v>
      </c>
      <c r="C69" s="51" t="s">
        <v>2721</v>
      </c>
      <c r="D69" s="49" t="s">
        <v>3244</v>
      </c>
      <c r="G69" s="51" t="s">
        <v>3150</v>
      </c>
      <c r="H69" s="45" t="s">
        <v>2926</v>
      </c>
      <c r="I69" s="51"/>
      <c r="J69" s="45" t="s">
        <v>2993</v>
      </c>
    </row>
    <row r="70" spans="1:10" x14ac:dyDescent="0.35">
      <c r="A70" s="49" t="s">
        <v>64</v>
      </c>
      <c r="B70" s="56">
        <v>12</v>
      </c>
      <c r="C70" s="51" t="s">
        <v>2719</v>
      </c>
      <c r="D70" s="49" t="s">
        <v>3245</v>
      </c>
      <c r="E70" s="51"/>
      <c r="F70" s="51"/>
      <c r="G70" s="51" t="s">
        <v>3148</v>
      </c>
      <c r="H70" s="45" t="s">
        <v>2924</v>
      </c>
      <c r="I70" s="51"/>
      <c r="J70" s="45" t="s">
        <v>2991</v>
      </c>
    </row>
    <row r="71" spans="1:10" x14ac:dyDescent="0.35">
      <c r="A71" s="49" t="s">
        <v>64</v>
      </c>
      <c r="B71" s="66">
        <v>12</v>
      </c>
      <c r="C71" s="51" t="s">
        <v>2724</v>
      </c>
      <c r="D71" s="49" t="s">
        <v>3246</v>
      </c>
      <c r="E71" s="51"/>
      <c r="F71" s="51"/>
      <c r="G71" s="51" t="s">
        <v>3153</v>
      </c>
      <c r="H71" s="45" t="s">
        <v>2929</v>
      </c>
      <c r="I71" s="51"/>
      <c r="J71" s="46" t="s">
        <v>2996</v>
      </c>
    </row>
    <row r="72" spans="1:10" x14ac:dyDescent="0.35">
      <c r="A72" s="49" t="s">
        <v>64</v>
      </c>
      <c r="B72" s="56">
        <v>12</v>
      </c>
      <c r="C72" s="51" t="s">
        <v>2720</v>
      </c>
      <c r="D72" s="49" t="s">
        <v>3247</v>
      </c>
      <c r="E72" s="51"/>
      <c r="F72" s="51"/>
      <c r="G72" s="51" t="s">
        <v>3149</v>
      </c>
      <c r="H72" s="45" t="s">
        <v>2925</v>
      </c>
      <c r="I72" s="51"/>
      <c r="J72" s="45" t="s">
        <v>2992</v>
      </c>
    </row>
    <row r="73" spans="1:10" x14ac:dyDescent="0.35">
      <c r="A73" s="49" t="s">
        <v>64</v>
      </c>
      <c r="B73" s="56">
        <v>12</v>
      </c>
      <c r="C73" s="51" t="s">
        <v>2723</v>
      </c>
      <c r="D73" s="49" t="s">
        <v>3248</v>
      </c>
      <c r="E73" s="51"/>
      <c r="F73" s="51"/>
      <c r="G73" s="51" t="s">
        <v>3152</v>
      </c>
      <c r="H73" s="45" t="s">
        <v>2928</v>
      </c>
      <c r="I73" s="51"/>
      <c r="J73" s="46" t="s">
        <v>2995</v>
      </c>
    </row>
    <row r="74" spans="1:10" x14ac:dyDescent="0.35">
      <c r="A74" s="49" t="s">
        <v>64</v>
      </c>
      <c r="B74" s="56">
        <v>12</v>
      </c>
      <c r="C74" s="51" t="s">
        <v>2718</v>
      </c>
      <c r="D74" s="49" t="s">
        <v>3249</v>
      </c>
      <c r="E74" s="51"/>
      <c r="F74" s="51"/>
      <c r="G74" s="51" t="s">
        <v>3147</v>
      </c>
      <c r="H74" s="45" t="s">
        <v>2923</v>
      </c>
      <c r="I74" s="51"/>
      <c r="J74" s="45" t="s">
        <v>2990</v>
      </c>
    </row>
    <row r="75" spans="1:10" x14ac:dyDescent="0.35">
      <c r="A75" s="49" t="s">
        <v>64</v>
      </c>
      <c r="B75" s="56">
        <v>12</v>
      </c>
      <c r="C75" s="51" t="s">
        <v>2722</v>
      </c>
      <c r="D75" s="49" t="s">
        <v>3250</v>
      </c>
      <c r="E75" s="51"/>
      <c r="F75" s="51"/>
      <c r="G75" s="51" t="s">
        <v>3151</v>
      </c>
      <c r="H75" s="45" t="s">
        <v>2927</v>
      </c>
      <c r="I75" s="51"/>
      <c r="J75" s="45" t="s">
        <v>2994</v>
      </c>
    </row>
    <row r="76" spans="1:10" x14ac:dyDescent="0.35">
      <c r="A76" s="49" t="s">
        <v>64</v>
      </c>
      <c r="B76" s="56">
        <v>13</v>
      </c>
      <c r="C76" s="51" t="s">
        <v>2725</v>
      </c>
      <c r="D76" s="45"/>
      <c r="E76" s="51"/>
      <c r="F76" s="51"/>
      <c r="G76" s="51" t="s">
        <v>3154</v>
      </c>
      <c r="H76" s="45" t="s">
        <v>2930</v>
      </c>
      <c r="I76" s="51"/>
      <c r="J76" s="48" t="s">
        <v>2997</v>
      </c>
    </row>
    <row r="77" spans="1:10" x14ac:dyDescent="0.35">
      <c r="A77" s="49" t="s">
        <v>64</v>
      </c>
      <c r="B77" s="56">
        <v>14</v>
      </c>
      <c r="C77" s="51" t="s">
        <v>2710</v>
      </c>
      <c r="G77" s="51" t="s">
        <v>3155</v>
      </c>
      <c r="H77" s="45" t="s">
        <v>2915</v>
      </c>
      <c r="I77" s="51"/>
      <c r="J77" s="45" t="s">
        <v>92</v>
      </c>
    </row>
    <row r="78" spans="1:10" x14ac:dyDescent="0.35">
      <c r="A78" s="49" t="s">
        <v>64</v>
      </c>
      <c r="B78" s="56">
        <v>15</v>
      </c>
      <c r="C78" s="49" t="s">
        <v>192</v>
      </c>
      <c r="G78" s="49" t="s">
        <v>446</v>
      </c>
      <c r="H78" s="49" t="s">
        <v>447</v>
      </c>
      <c r="I78" s="63" t="s">
        <v>2373</v>
      </c>
      <c r="J78" s="49" t="s">
        <v>91</v>
      </c>
    </row>
    <row r="79" spans="1:10" x14ac:dyDescent="0.35">
      <c r="A79" s="49" t="s">
        <v>63</v>
      </c>
      <c r="B79" s="60">
        <v>-99</v>
      </c>
      <c r="C79" s="49" t="s">
        <v>93</v>
      </c>
      <c r="D79" s="49" t="s">
        <v>1921</v>
      </c>
      <c r="E79" s="61" t="s">
        <v>2168</v>
      </c>
      <c r="F79" s="62" t="s">
        <v>2120</v>
      </c>
      <c r="G79" s="49" t="s">
        <v>277</v>
      </c>
      <c r="H79" s="49" t="s">
        <v>278</v>
      </c>
      <c r="I79" s="49" t="s">
        <v>2301</v>
      </c>
      <c r="J79" s="49" t="s">
        <v>91</v>
      </c>
    </row>
    <row r="80" spans="1:10" x14ac:dyDescent="0.35">
      <c r="A80" s="49" t="s">
        <v>63</v>
      </c>
      <c r="B80" s="56">
        <v>1</v>
      </c>
      <c r="C80" s="49" t="s">
        <v>124</v>
      </c>
      <c r="D80" s="49" t="s">
        <v>1920</v>
      </c>
      <c r="E80" s="49" t="s">
        <v>2136</v>
      </c>
      <c r="F80" s="65" t="s">
        <v>1537</v>
      </c>
      <c r="G80" s="49" t="s">
        <v>334</v>
      </c>
      <c r="H80" s="49" t="s">
        <v>335</v>
      </c>
      <c r="I80" s="63" t="s">
        <v>2323</v>
      </c>
      <c r="J80" s="49" t="s">
        <v>100</v>
      </c>
    </row>
    <row r="81" spans="1:10" x14ac:dyDescent="0.35">
      <c r="A81" s="45" t="s">
        <v>63</v>
      </c>
      <c r="B81" s="56">
        <v>2</v>
      </c>
      <c r="C81" s="51" t="s">
        <v>2049</v>
      </c>
      <c r="D81" s="45" t="s">
        <v>3251</v>
      </c>
      <c r="E81" s="51"/>
      <c r="F81" s="51"/>
      <c r="G81" s="51" t="s">
        <v>3124</v>
      </c>
      <c r="H81" s="45" t="s">
        <v>2901</v>
      </c>
      <c r="I81" s="51"/>
      <c r="J81" s="45" t="s">
        <v>91</v>
      </c>
    </row>
    <row r="82" spans="1:10" x14ac:dyDescent="0.35">
      <c r="A82" s="49" t="s">
        <v>63</v>
      </c>
      <c r="B82" s="56">
        <v>3</v>
      </c>
      <c r="C82" s="49" t="s">
        <v>180</v>
      </c>
      <c r="D82" s="49" t="s">
        <v>275</v>
      </c>
      <c r="E82" s="49" t="s">
        <v>2164</v>
      </c>
      <c r="F82" s="65" t="s">
        <v>1576</v>
      </c>
      <c r="G82" s="49" t="s">
        <v>427</v>
      </c>
      <c r="H82" s="49" t="s">
        <v>428</v>
      </c>
      <c r="I82" s="63" t="s">
        <v>2363</v>
      </c>
      <c r="J82" s="49" t="s">
        <v>91</v>
      </c>
    </row>
    <row r="83" spans="1:10" x14ac:dyDescent="0.35">
      <c r="A83" s="49" t="s">
        <v>63</v>
      </c>
      <c r="B83" s="56">
        <v>4</v>
      </c>
      <c r="C83" s="49" t="s">
        <v>181</v>
      </c>
      <c r="D83" s="49" t="s">
        <v>1893</v>
      </c>
      <c r="E83" s="49" t="s">
        <v>2162</v>
      </c>
      <c r="F83" s="65" t="s">
        <v>1577</v>
      </c>
      <c r="G83" s="49" t="s">
        <v>429</v>
      </c>
      <c r="H83" s="49" t="s">
        <v>430</v>
      </c>
      <c r="I83" s="63" t="s">
        <v>2364</v>
      </c>
      <c r="J83" s="49" t="s">
        <v>92</v>
      </c>
    </row>
    <row r="84" spans="1:10" x14ac:dyDescent="0.35">
      <c r="A84" s="49" t="s">
        <v>63</v>
      </c>
      <c r="B84" s="56">
        <v>10</v>
      </c>
      <c r="C84" s="49" t="s">
        <v>182</v>
      </c>
      <c r="D84" s="50" t="s">
        <v>2050</v>
      </c>
      <c r="E84" s="49" t="s">
        <v>2194</v>
      </c>
      <c r="F84" s="65" t="s">
        <v>1578</v>
      </c>
      <c r="G84" s="51" t="s">
        <v>3139</v>
      </c>
      <c r="H84" s="49" t="s">
        <v>431</v>
      </c>
      <c r="I84" s="63" t="s">
        <v>2365</v>
      </c>
      <c r="J84" s="49" t="s">
        <v>100</v>
      </c>
    </row>
    <row r="85" spans="1:10" x14ac:dyDescent="0.35">
      <c r="A85" s="45" t="s">
        <v>63</v>
      </c>
      <c r="B85" s="56">
        <v>14</v>
      </c>
      <c r="C85" s="51" t="s">
        <v>2710</v>
      </c>
      <c r="D85" s="45"/>
      <c r="E85" s="51"/>
      <c r="F85" s="51"/>
      <c r="G85" s="51" t="s">
        <v>3138</v>
      </c>
      <c r="H85" s="45" t="s">
        <v>2915</v>
      </c>
      <c r="I85" s="51"/>
      <c r="J85" s="46" t="s">
        <v>92</v>
      </c>
    </row>
    <row r="86" spans="1:10" x14ac:dyDescent="0.35">
      <c r="A86" s="45" t="s">
        <v>63</v>
      </c>
      <c r="B86" s="56">
        <v>21</v>
      </c>
      <c r="C86" s="51" t="s">
        <v>2697</v>
      </c>
      <c r="D86" s="45" t="s">
        <v>3226</v>
      </c>
      <c r="E86" s="51"/>
      <c r="F86" s="51"/>
      <c r="G86" s="51" t="s">
        <v>3125</v>
      </c>
      <c r="H86" s="45" t="s">
        <v>2902</v>
      </c>
      <c r="I86" s="51"/>
      <c r="J86" s="46" t="s">
        <v>2989</v>
      </c>
    </row>
    <row r="87" spans="1:10" x14ac:dyDescent="0.35">
      <c r="A87" s="45" t="s">
        <v>63</v>
      </c>
      <c r="B87" s="56">
        <v>21</v>
      </c>
      <c r="C87" s="51" t="s">
        <v>2699</v>
      </c>
      <c r="D87" s="45" t="s">
        <v>3227</v>
      </c>
      <c r="E87" s="51"/>
      <c r="F87" s="51"/>
      <c r="G87" s="51" t="s">
        <v>3127</v>
      </c>
      <c r="H87" s="45" t="s">
        <v>2904</v>
      </c>
      <c r="I87" s="51"/>
      <c r="J87" s="46" t="s">
        <v>158</v>
      </c>
    </row>
    <row r="88" spans="1:10" x14ac:dyDescent="0.35">
      <c r="A88" s="45" t="s">
        <v>63</v>
      </c>
      <c r="B88" s="56">
        <v>22</v>
      </c>
      <c r="C88" s="51" t="s">
        <v>2711</v>
      </c>
      <c r="D88" s="45" t="s">
        <v>3228</v>
      </c>
      <c r="E88" s="51"/>
      <c r="F88" s="51"/>
      <c r="G88" s="51" t="s">
        <v>3140</v>
      </c>
      <c r="H88" s="45" t="s">
        <v>2916</v>
      </c>
      <c r="I88" s="51"/>
      <c r="J88" s="45" t="s">
        <v>100</v>
      </c>
    </row>
    <row r="89" spans="1:10" x14ac:dyDescent="0.35">
      <c r="A89" s="45" t="s">
        <v>63</v>
      </c>
      <c r="B89" s="56">
        <v>23</v>
      </c>
      <c r="C89" s="51" t="s">
        <v>2700</v>
      </c>
      <c r="D89" s="45" t="s">
        <v>3229</v>
      </c>
      <c r="E89" s="51"/>
      <c r="F89" s="51"/>
      <c r="G89" s="51" t="s">
        <v>3128</v>
      </c>
      <c r="H89" s="45" t="s">
        <v>2905</v>
      </c>
      <c r="I89" s="51"/>
      <c r="J89" s="46" t="s">
        <v>183</v>
      </c>
    </row>
    <row r="90" spans="1:10" x14ac:dyDescent="0.35">
      <c r="A90" s="45" t="s">
        <v>63</v>
      </c>
      <c r="B90" s="56">
        <v>24</v>
      </c>
      <c r="C90" s="51" t="s">
        <v>2712</v>
      </c>
      <c r="D90" s="45" t="s">
        <v>3230</v>
      </c>
      <c r="E90" s="51"/>
      <c r="F90" s="51"/>
      <c r="G90" s="51" t="s">
        <v>3141</v>
      </c>
      <c r="H90" s="45" t="s">
        <v>2917</v>
      </c>
      <c r="I90" s="51"/>
      <c r="J90" s="45" t="s">
        <v>100</v>
      </c>
    </row>
    <row r="91" spans="1:10" x14ac:dyDescent="0.35">
      <c r="A91" s="45" t="s">
        <v>63</v>
      </c>
      <c r="B91" s="56">
        <v>25</v>
      </c>
      <c r="C91" s="51" t="s">
        <v>2705</v>
      </c>
      <c r="D91" s="45" t="s">
        <v>3231</v>
      </c>
      <c r="E91" s="51"/>
      <c r="F91" s="51"/>
      <c r="G91" s="51" t="s">
        <v>3133</v>
      </c>
      <c r="H91" s="45" t="s">
        <v>2910</v>
      </c>
      <c r="I91" s="51"/>
      <c r="J91" s="46" t="s">
        <v>2993</v>
      </c>
    </row>
    <row r="92" spans="1:10" x14ac:dyDescent="0.35">
      <c r="A92" s="45" t="s">
        <v>63</v>
      </c>
      <c r="B92" s="56">
        <v>25</v>
      </c>
      <c r="C92" s="51" t="s">
        <v>2703</v>
      </c>
      <c r="D92" s="45" t="s">
        <v>3232</v>
      </c>
      <c r="E92" s="51"/>
      <c r="F92" s="51"/>
      <c r="G92" s="51" t="s">
        <v>3131</v>
      </c>
      <c r="H92" s="45" t="s">
        <v>2908</v>
      </c>
      <c r="I92" s="51"/>
      <c r="J92" s="46" t="s">
        <v>2991</v>
      </c>
    </row>
    <row r="93" spans="1:10" x14ac:dyDescent="0.35">
      <c r="A93" s="45" t="s">
        <v>63</v>
      </c>
      <c r="B93" s="56">
        <v>25</v>
      </c>
      <c r="C93" s="51" t="s">
        <v>2708</v>
      </c>
      <c r="D93" s="45" t="s">
        <v>3233</v>
      </c>
      <c r="E93" s="51"/>
      <c r="F93" s="51"/>
      <c r="G93" s="51" t="s">
        <v>3136</v>
      </c>
      <c r="H93" s="45" t="s">
        <v>2913</v>
      </c>
      <c r="I93" s="51"/>
      <c r="J93" s="46" t="s">
        <v>2996</v>
      </c>
    </row>
    <row r="94" spans="1:10" x14ac:dyDescent="0.35">
      <c r="A94" s="45" t="s">
        <v>63</v>
      </c>
      <c r="B94" s="56">
        <v>25</v>
      </c>
      <c r="C94" s="51" t="s">
        <v>2704</v>
      </c>
      <c r="D94" s="45" t="s">
        <v>3234</v>
      </c>
      <c r="E94" s="51"/>
      <c r="F94" s="51"/>
      <c r="G94" s="51" t="s">
        <v>3132</v>
      </c>
      <c r="H94" s="45" t="s">
        <v>2909</v>
      </c>
      <c r="I94" s="51"/>
      <c r="J94" s="46" t="s">
        <v>2992</v>
      </c>
    </row>
    <row r="95" spans="1:10" x14ac:dyDescent="0.35">
      <c r="A95" s="45" t="s">
        <v>63</v>
      </c>
      <c r="B95" s="56">
        <v>25</v>
      </c>
      <c r="C95" s="51" t="s">
        <v>2707</v>
      </c>
      <c r="D95" s="45" t="s">
        <v>3237</v>
      </c>
      <c r="E95" s="51"/>
      <c r="F95" s="51"/>
      <c r="G95" s="51" t="s">
        <v>3135</v>
      </c>
      <c r="H95" s="45" t="s">
        <v>2912</v>
      </c>
      <c r="I95" s="51"/>
      <c r="J95" s="46" t="s">
        <v>2995</v>
      </c>
    </row>
    <row r="96" spans="1:10" x14ac:dyDescent="0.35">
      <c r="A96" s="45" t="s">
        <v>63</v>
      </c>
      <c r="B96" s="56">
        <v>25</v>
      </c>
      <c r="C96" s="51" t="s">
        <v>2701</v>
      </c>
      <c r="D96" s="45" t="s">
        <v>3229</v>
      </c>
      <c r="E96" s="51"/>
      <c r="F96" s="51"/>
      <c r="G96" s="51" t="s">
        <v>3129</v>
      </c>
      <c r="H96" s="45" t="s">
        <v>2906</v>
      </c>
      <c r="I96" s="51"/>
      <c r="J96" s="46" t="s">
        <v>184</v>
      </c>
    </row>
    <row r="97" spans="1:10" x14ac:dyDescent="0.35">
      <c r="A97" s="45" t="s">
        <v>63</v>
      </c>
      <c r="B97" s="56">
        <v>25</v>
      </c>
      <c r="C97" s="51" t="s">
        <v>2702</v>
      </c>
      <c r="D97" s="45" t="s">
        <v>3235</v>
      </c>
      <c r="E97" s="51"/>
      <c r="F97" s="51"/>
      <c r="G97" s="51" t="s">
        <v>3130</v>
      </c>
      <c r="H97" s="45" t="s">
        <v>2907</v>
      </c>
      <c r="I97" s="51"/>
      <c r="J97" s="46" t="s">
        <v>2990</v>
      </c>
    </row>
    <row r="98" spans="1:10" x14ac:dyDescent="0.35">
      <c r="A98" s="45" t="s">
        <v>63</v>
      </c>
      <c r="B98" s="56">
        <v>25</v>
      </c>
      <c r="C98" s="51" t="s">
        <v>2706</v>
      </c>
      <c r="D98" s="45" t="s">
        <v>3236</v>
      </c>
      <c r="E98" s="51"/>
      <c r="F98" s="51"/>
      <c r="G98" s="51" t="s">
        <v>3134</v>
      </c>
      <c r="H98" s="45" t="s">
        <v>2911</v>
      </c>
      <c r="I98" s="51"/>
      <c r="J98" s="46" t="s">
        <v>2994</v>
      </c>
    </row>
    <row r="99" spans="1:10" x14ac:dyDescent="0.35">
      <c r="A99" s="45" t="s">
        <v>63</v>
      </c>
      <c r="B99" s="56">
        <v>26</v>
      </c>
      <c r="C99" s="51" t="s">
        <v>2713</v>
      </c>
      <c r="D99" s="45" t="s">
        <v>3238</v>
      </c>
      <c r="E99" s="51"/>
      <c r="F99" s="51"/>
      <c r="G99" s="51" t="s">
        <v>3142</v>
      </c>
      <c r="H99" s="45" t="s">
        <v>2918</v>
      </c>
      <c r="I99" s="51"/>
      <c r="J99" s="45" t="s">
        <v>100</v>
      </c>
    </row>
    <row r="100" spans="1:10" x14ac:dyDescent="0.35">
      <c r="A100" s="45" t="s">
        <v>63</v>
      </c>
      <c r="B100" s="56"/>
      <c r="C100" s="51" t="s">
        <v>2698</v>
      </c>
      <c r="D100" s="45"/>
      <c r="E100" s="51"/>
      <c r="F100" s="51"/>
      <c r="G100" s="51" t="s">
        <v>3126</v>
      </c>
      <c r="H100" s="45" t="s">
        <v>2903</v>
      </c>
      <c r="I100" s="51"/>
      <c r="J100" s="46" t="s">
        <v>92</v>
      </c>
    </row>
    <row r="101" spans="1:10" x14ac:dyDescent="0.35">
      <c r="A101" s="48" t="s">
        <v>63</v>
      </c>
      <c r="B101" s="48"/>
      <c r="C101" s="51" t="s">
        <v>2709</v>
      </c>
      <c r="D101" s="48"/>
      <c r="E101" s="51"/>
      <c r="F101" s="51"/>
      <c r="G101" s="51" t="s">
        <v>3137</v>
      </c>
      <c r="H101" s="48" t="s">
        <v>2914</v>
      </c>
      <c r="I101" s="51"/>
      <c r="J101" s="47" t="s">
        <v>2997</v>
      </c>
    </row>
    <row r="102" spans="1:10" x14ac:dyDescent="0.35">
      <c r="A102" s="49" t="s">
        <v>56</v>
      </c>
      <c r="B102" s="60">
        <v>-99</v>
      </c>
      <c r="C102" s="49" t="s">
        <v>93</v>
      </c>
      <c r="D102" s="51" t="s">
        <v>1921</v>
      </c>
      <c r="E102" s="61" t="s">
        <v>2168</v>
      </c>
      <c r="F102" s="62" t="s">
        <v>2120</v>
      </c>
      <c r="G102" s="49" t="s">
        <v>277</v>
      </c>
      <c r="H102" s="49" t="s">
        <v>278</v>
      </c>
      <c r="I102" s="49" t="s">
        <v>2301</v>
      </c>
      <c r="J102" s="49" t="s">
        <v>91</v>
      </c>
    </row>
    <row r="103" spans="1:10" x14ac:dyDescent="0.35">
      <c r="A103" s="45" t="s">
        <v>56</v>
      </c>
      <c r="B103" s="56">
        <v>0</v>
      </c>
      <c r="C103" s="51" t="s">
        <v>2593</v>
      </c>
      <c r="D103" s="45"/>
      <c r="E103" s="51"/>
      <c r="F103" s="51"/>
      <c r="G103" s="51" t="s">
        <v>3016</v>
      </c>
      <c r="H103" s="45" t="s">
        <v>2797</v>
      </c>
      <c r="I103" s="51"/>
      <c r="J103" s="45" t="s">
        <v>100</v>
      </c>
    </row>
    <row r="104" spans="1:10" x14ac:dyDescent="0.35">
      <c r="A104" s="49" t="s">
        <v>56</v>
      </c>
      <c r="B104" s="56">
        <v>1</v>
      </c>
      <c r="C104" s="49" t="s">
        <v>119</v>
      </c>
      <c r="D104" s="51" t="s">
        <v>1920</v>
      </c>
      <c r="E104" s="49" t="s">
        <v>2136</v>
      </c>
      <c r="F104" s="65" t="s">
        <v>1533</v>
      </c>
      <c r="G104" s="49" t="s">
        <v>324</v>
      </c>
      <c r="H104" s="49" t="s">
        <v>325</v>
      </c>
      <c r="I104" s="63" t="s">
        <v>2320</v>
      </c>
      <c r="J104" s="49" t="s">
        <v>100</v>
      </c>
    </row>
    <row r="105" spans="1:10" x14ac:dyDescent="0.35">
      <c r="A105" s="45" t="s">
        <v>56</v>
      </c>
      <c r="B105" s="56">
        <v>2</v>
      </c>
      <c r="C105" s="51" t="s">
        <v>2594</v>
      </c>
      <c r="D105" s="45"/>
      <c r="E105" s="51"/>
      <c r="F105" s="51"/>
      <c r="G105" s="51" t="s">
        <v>3017</v>
      </c>
      <c r="H105" s="45" t="s">
        <v>2798</v>
      </c>
      <c r="I105" s="51"/>
      <c r="J105" s="45" t="s">
        <v>91</v>
      </c>
    </row>
    <row r="106" spans="1:10" x14ac:dyDescent="0.35">
      <c r="A106" s="49" t="s">
        <v>56</v>
      </c>
      <c r="B106" s="56">
        <v>3</v>
      </c>
      <c r="C106" s="49" t="s">
        <v>141</v>
      </c>
      <c r="D106" s="51" t="s">
        <v>362</v>
      </c>
      <c r="E106" s="49" t="s">
        <v>2150</v>
      </c>
      <c r="F106" s="65" t="s">
        <v>1551</v>
      </c>
      <c r="G106" s="49" t="s">
        <v>361</v>
      </c>
      <c r="H106" s="49" t="s">
        <v>362</v>
      </c>
      <c r="I106" s="63" t="s">
        <v>2150</v>
      </c>
      <c r="J106" s="49" t="s">
        <v>91</v>
      </c>
    </row>
    <row r="107" spans="1:10" x14ac:dyDescent="0.35">
      <c r="A107" s="49" t="s">
        <v>56</v>
      </c>
      <c r="B107" s="56">
        <v>5</v>
      </c>
      <c r="C107" s="49" t="s">
        <v>142</v>
      </c>
      <c r="D107" s="51" t="s">
        <v>1930</v>
      </c>
      <c r="E107" s="49" t="s">
        <v>2152</v>
      </c>
      <c r="F107" s="65" t="s">
        <v>1552</v>
      </c>
      <c r="G107" s="49" t="s">
        <v>363</v>
      </c>
      <c r="H107" s="49" t="s">
        <v>364</v>
      </c>
      <c r="I107" s="63" t="s">
        <v>2330</v>
      </c>
      <c r="J107" s="49" t="s">
        <v>91</v>
      </c>
    </row>
    <row r="108" spans="1:10" x14ac:dyDescent="0.35">
      <c r="A108" s="45" t="s">
        <v>56</v>
      </c>
      <c r="B108" s="56">
        <v>6</v>
      </c>
      <c r="C108" s="51" t="s">
        <v>2595</v>
      </c>
      <c r="D108" s="45"/>
      <c r="E108" s="51"/>
      <c r="F108" s="51"/>
      <c r="G108" s="51" t="s">
        <v>3018</v>
      </c>
      <c r="H108" s="45" t="s">
        <v>2799</v>
      </c>
      <c r="I108" s="51"/>
      <c r="J108" s="45" t="s">
        <v>91</v>
      </c>
    </row>
    <row r="109" spans="1:10" x14ac:dyDescent="0.35">
      <c r="A109" s="49" t="s">
        <v>56</v>
      </c>
      <c r="B109" s="56">
        <v>7</v>
      </c>
      <c r="C109" s="49" t="s">
        <v>143</v>
      </c>
      <c r="D109" s="51" t="s">
        <v>1939</v>
      </c>
      <c r="E109" s="49" t="s">
        <v>2153</v>
      </c>
      <c r="F109" s="65" t="s">
        <v>1553</v>
      </c>
      <c r="G109" s="49" t="s">
        <v>365</v>
      </c>
      <c r="H109" s="49" t="s">
        <v>366</v>
      </c>
      <c r="I109" s="63" t="s">
        <v>2331</v>
      </c>
      <c r="J109" s="49" t="s">
        <v>91</v>
      </c>
    </row>
    <row r="110" spans="1:10" x14ac:dyDescent="0.35">
      <c r="A110" s="49" t="s">
        <v>56</v>
      </c>
      <c r="B110" s="56">
        <v>11</v>
      </c>
      <c r="C110" s="49" t="s">
        <v>144</v>
      </c>
      <c r="D110" s="51" t="s">
        <v>1933</v>
      </c>
      <c r="E110" s="49" t="s">
        <v>2154</v>
      </c>
      <c r="F110" s="65" t="s">
        <v>1554</v>
      </c>
      <c r="G110" s="49" t="s">
        <v>367</v>
      </c>
      <c r="H110" s="49" t="s">
        <v>368</v>
      </c>
      <c r="I110" s="63" t="s">
        <v>2332</v>
      </c>
      <c r="J110" s="49" t="s">
        <v>138</v>
      </c>
    </row>
    <row r="111" spans="1:10" x14ac:dyDescent="0.35">
      <c r="A111" s="45" t="s">
        <v>56</v>
      </c>
      <c r="B111" s="56">
        <v>12</v>
      </c>
      <c r="C111" s="51" t="s">
        <v>2598</v>
      </c>
      <c r="D111" s="45"/>
      <c r="E111" s="51"/>
      <c r="F111" s="51"/>
      <c r="G111" s="51" t="s">
        <v>3021</v>
      </c>
      <c r="H111" s="45" t="s">
        <v>2802</v>
      </c>
      <c r="I111" s="51"/>
      <c r="J111" s="45" t="s">
        <v>91</v>
      </c>
    </row>
    <row r="112" spans="1:10" x14ac:dyDescent="0.35">
      <c r="A112" s="45" t="s">
        <v>56</v>
      </c>
      <c r="B112" s="56">
        <v>12</v>
      </c>
      <c r="C112" s="51" t="s">
        <v>2597</v>
      </c>
      <c r="D112" s="45"/>
      <c r="E112" s="51"/>
      <c r="F112" s="51"/>
      <c r="G112" s="51" t="s">
        <v>3020</v>
      </c>
      <c r="H112" s="45" t="s">
        <v>2801</v>
      </c>
      <c r="I112" s="51"/>
      <c r="J112" s="45" t="s">
        <v>91</v>
      </c>
    </row>
    <row r="113" spans="1:10" x14ac:dyDescent="0.35">
      <c r="A113" s="49" t="s">
        <v>56</v>
      </c>
      <c r="B113" s="56">
        <v>12</v>
      </c>
      <c r="C113" s="49" t="s">
        <v>145</v>
      </c>
      <c r="D113" s="51" t="s">
        <v>1934</v>
      </c>
      <c r="E113" s="49" t="s">
        <v>2155</v>
      </c>
      <c r="F113" s="65" t="s">
        <v>1555</v>
      </c>
      <c r="G113" s="49" t="s">
        <v>369</v>
      </c>
      <c r="H113" s="49" t="s">
        <v>370</v>
      </c>
      <c r="I113" s="63" t="s">
        <v>2333</v>
      </c>
      <c r="J113" s="49" t="s">
        <v>138</v>
      </c>
    </row>
    <row r="114" spans="1:10" x14ac:dyDescent="0.35">
      <c r="A114" s="49" t="s">
        <v>56</v>
      </c>
      <c r="B114" s="56">
        <v>13</v>
      </c>
      <c r="C114" s="49" t="s">
        <v>146</v>
      </c>
      <c r="D114" s="51" t="s">
        <v>1935</v>
      </c>
      <c r="E114" s="49" t="s">
        <v>2156</v>
      </c>
      <c r="F114" s="65" t="s">
        <v>1556</v>
      </c>
      <c r="G114" s="49" t="s">
        <v>371</v>
      </c>
      <c r="H114" s="49" t="s">
        <v>372</v>
      </c>
      <c r="I114" s="63" t="s">
        <v>2334</v>
      </c>
      <c r="J114" s="49" t="s">
        <v>139</v>
      </c>
    </row>
    <row r="115" spans="1:10" x14ac:dyDescent="0.35">
      <c r="A115" s="45" t="s">
        <v>56</v>
      </c>
      <c r="B115" s="56">
        <v>14</v>
      </c>
      <c r="C115" s="51" t="s">
        <v>2599</v>
      </c>
      <c r="D115" s="45"/>
      <c r="E115" s="51"/>
      <c r="F115" s="51"/>
      <c r="G115" s="51" t="s">
        <v>3022</v>
      </c>
      <c r="H115" s="45" t="s">
        <v>2803</v>
      </c>
      <c r="I115" s="51"/>
      <c r="J115" s="45" t="s">
        <v>92</v>
      </c>
    </row>
    <row r="116" spans="1:10" x14ac:dyDescent="0.35">
      <c r="A116" s="49" t="s">
        <v>56</v>
      </c>
      <c r="B116" s="56">
        <v>15</v>
      </c>
      <c r="C116" s="49" t="s">
        <v>147</v>
      </c>
      <c r="D116" s="51" t="s">
        <v>1945</v>
      </c>
      <c r="E116" s="49" t="s">
        <v>2157</v>
      </c>
      <c r="F116" s="65" t="s">
        <v>1557</v>
      </c>
      <c r="G116" s="49" t="s">
        <v>373</v>
      </c>
      <c r="H116" s="49" t="s">
        <v>374</v>
      </c>
      <c r="I116" s="63" t="s">
        <v>2335</v>
      </c>
      <c r="J116" s="49" t="s">
        <v>140</v>
      </c>
    </row>
    <row r="117" spans="1:10" x14ac:dyDescent="0.35">
      <c r="A117" s="45" t="s">
        <v>56</v>
      </c>
      <c r="B117" s="56">
        <v>16</v>
      </c>
      <c r="C117" s="51" t="s">
        <v>2600</v>
      </c>
      <c r="D117" s="45" t="s">
        <v>3213</v>
      </c>
      <c r="E117" s="51"/>
      <c r="F117" s="51"/>
      <c r="G117" s="51" t="s">
        <v>3023</v>
      </c>
      <c r="H117" s="45" t="s">
        <v>2804</v>
      </c>
      <c r="I117" s="51"/>
      <c r="J117" s="45" t="s">
        <v>139</v>
      </c>
    </row>
    <row r="118" spans="1:10" x14ac:dyDescent="0.35">
      <c r="A118" s="45" t="s">
        <v>56</v>
      </c>
      <c r="B118" s="56">
        <v>17</v>
      </c>
      <c r="C118" s="51" t="s">
        <v>2601</v>
      </c>
      <c r="D118" s="57" t="s">
        <v>3216</v>
      </c>
      <c r="E118" s="51"/>
      <c r="F118" s="51"/>
      <c r="G118" s="51" t="s">
        <v>3024</v>
      </c>
      <c r="H118" s="45" t="s">
        <v>2805</v>
      </c>
      <c r="I118" s="51"/>
      <c r="J118" s="45" t="s">
        <v>91</v>
      </c>
    </row>
    <row r="119" spans="1:10" x14ac:dyDescent="0.35">
      <c r="A119" s="45" t="s">
        <v>56</v>
      </c>
      <c r="B119" s="56">
        <v>18</v>
      </c>
      <c r="C119" s="51" t="s">
        <v>2603</v>
      </c>
      <c r="D119" s="45" t="s">
        <v>3219</v>
      </c>
      <c r="E119" s="51"/>
      <c r="F119" s="51"/>
      <c r="G119" s="51" t="s">
        <v>3026</v>
      </c>
      <c r="H119" s="45" t="s">
        <v>2807</v>
      </c>
      <c r="I119" s="51"/>
      <c r="J119" s="45" t="s">
        <v>2281</v>
      </c>
    </row>
    <row r="120" spans="1:10" x14ac:dyDescent="0.35">
      <c r="A120" s="45" t="s">
        <v>56</v>
      </c>
      <c r="B120" s="56">
        <v>19</v>
      </c>
      <c r="C120" s="51" t="s">
        <v>2604</v>
      </c>
      <c r="D120" s="45" t="s">
        <v>3220</v>
      </c>
      <c r="E120" s="51"/>
      <c r="F120" s="51"/>
      <c r="G120" s="51" t="s">
        <v>3027</v>
      </c>
      <c r="H120" s="45" t="s">
        <v>2808</v>
      </c>
      <c r="I120" s="51"/>
      <c r="J120" s="45" t="s">
        <v>164</v>
      </c>
    </row>
    <row r="121" spans="1:10" x14ac:dyDescent="0.35">
      <c r="A121" s="45" t="s">
        <v>56</v>
      </c>
      <c r="B121" s="56">
        <v>20</v>
      </c>
      <c r="C121" s="51" t="s">
        <v>2605</v>
      </c>
      <c r="D121" s="45" t="s">
        <v>2809</v>
      </c>
      <c r="E121" s="51"/>
      <c r="F121" s="51"/>
      <c r="G121" s="51" t="s">
        <v>3028</v>
      </c>
      <c r="H121" s="45" t="s">
        <v>2809</v>
      </c>
      <c r="I121" s="51"/>
      <c r="J121" s="45" t="s">
        <v>100</v>
      </c>
    </row>
    <row r="122" spans="1:10" x14ac:dyDescent="0.35">
      <c r="A122" s="45" t="s">
        <v>56</v>
      </c>
      <c r="B122" s="56">
        <v>21</v>
      </c>
      <c r="C122" s="51" t="s">
        <v>2606</v>
      </c>
      <c r="D122" s="45" t="s">
        <v>3217</v>
      </c>
      <c r="E122" s="51"/>
      <c r="F122" s="51"/>
      <c r="G122" s="51" t="s">
        <v>3029</v>
      </c>
      <c r="H122" s="45" t="s">
        <v>2810</v>
      </c>
      <c r="I122" s="51"/>
      <c r="J122" s="45" t="s">
        <v>156</v>
      </c>
    </row>
    <row r="123" spans="1:10" x14ac:dyDescent="0.35">
      <c r="A123" s="45" t="s">
        <v>56</v>
      </c>
      <c r="B123" s="56">
        <v>22</v>
      </c>
      <c r="C123" s="51" t="s">
        <v>2607</v>
      </c>
      <c r="D123" s="45" t="s">
        <v>3221</v>
      </c>
      <c r="E123" s="51"/>
      <c r="F123" s="51"/>
      <c r="G123" s="51" t="s">
        <v>3030</v>
      </c>
      <c r="H123" s="45" t="s">
        <v>2811</v>
      </c>
      <c r="I123" s="51"/>
      <c r="J123" s="45" t="s">
        <v>100</v>
      </c>
    </row>
    <row r="124" spans="1:10" x14ac:dyDescent="0.35">
      <c r="A124" s="45" t="s">
        <v>56</v>
      </c>
      <c r="B124" s="56">
        <v>23</v>
      </c>
      <c r="C124" s="51" t="s">
        <v>2610</v>
      </c>
      <c r="D124" s="45" t="s">
        <v>3222</v>
      </c>
      <c r="E124" s="51"/>
      <c r="F124" s="51"/>
      <c r="G124" s="51" t="s">
        <v>3033</v>
      </c>
      <c r="H124" s="45" t="s">
        <v>2814</v>
      </c>
      <c r="I124" s="51"/>
      <c r="J124" s="45" t="s">
        <v>92</v>
      </c>
    </row>
    <row r="125" spans="1:10" x14ac:dyDescent="0.35">
      <c r="A125" s="45" t="s">
        <v>56</v>
      </c>
      <c r="B125" s="56">
        <v>24</v>
      </c>
      <c r="C125" s="51" t="s">
        <v>2611</v>
      </c>
      <c r="D125" s="45" t="s">
        <v>3223</v>
      </c>
      <c r="E125" s="51"/>
      <c r="F125" s="51"/>
      <c r="G125" s="51" t="s">
        <v>3034</v>
      </c>
      <c r="H125" s="45" t="s">
        <v>2815</v>
      </c>
      <c r="I125" s="51"/>
      <c r="J125" s="45" t="s">
        <v>156</v>
      </c>
    </row>
    <row r="126" spans="1:10" x14ac:dyDescent="0.35">
      <c r="A126" s="45" t="s">
        <v>56</v>
      </c>
      <c r="B126" s="56">
        <v>25</v>
      </c>
      <c r="C126" s="51" t="s">
        <v>2612</v>
      </c>
      <c r="D126" s="45" t="s">
        <v>3214</v>
      </c>
      <c r="E126" s="51"/>
      <c r="F126" s="51"/>
      <c r="G126" s="51" t="s">
        <v>3035</v>
      </c>
      <c r="H126" s="45" t="s">
        <v>2816</v>
      </c>
      <c r="I126" s="51"/>
      <c r="J126" s="45" t="s">
        <v>139</v>
      </c>
    </row>
    <row r="127" spans="1:10" x14ac:dyDescent="0.35">
      <c r="A127" s="45" t="s">
        <v>56</v>
      </c>
      <c r="B127" s="56">
        <v>26</v>
      </c>
      <c r="C127" s="51" t="s">
        <v>2613</v>
      </c>
      <c r="D127" s="45" t="s">
        <v>3215</v>
      </c>
      <c r="E127" s="51"/>
      <c r="F127" s="51"/>
      <c r="G127" s="51" t="s">
        <v>3036</v>
      </c>
      <c r="H127" s="45" t="s">
        <v>2817</v>
      </c>
      <c r="I127" s="51"/>
      <c r="J127" s="45" t="s">
        <v>156</v>
      </c>
    </row>
    <row r="128" spans="1:10" x14ac:dyDescent="0.35">
      <c r="A128" s="45" t="s">
        <v>56</v>
      </c>
      <c r="B128" s="56">
        <v>27</v>
      </c>
      <c r="C128" s="51" t="s">
        <v>2608</v>
      </c>
      <c r="D128" s="45" t="s">
        <v>3225</v>
      </c>
      <c r="E128" s="51"/>
      <c r="F128" s="51"/>
      <c r="G128" s="51" t="s">
        <v>3031</v>
      </c>
      <c r="H128" s="45" t="s">
        <v>2812</v>
      </c>
      <c r="I128" s="51"/>
      <c r="J128" s="45" t="s">
        <v>2981</v>
      </c>
    </row>
    <row r="129" spans="1:10" x14ac:dyDescent="0.35">
      <c r="A129" s="45" t="s">
        <v>56</v>
      </c>
      <c r="B129" s="56">
        <v>28</v>
      </c>
      <c r="C129" s="51" t="s">
        <v>2609</v>
      </c>
      <c r="D129" s="45"/>
      <c r="E129" s="51"/>
      <c r="F129" s="51"/>
      <c r="G129" s="51" t="s">
        <v>3032</v>
      </c>
      <c r="H129" s="45" t="s">
        <v>2813</v>
      </c>
      <c r="I129" s="51"/>
      <c r="J129" s="45" t="s">
        <v>92</v>
      </c>
    </row>
    <row r="130" spans="1:10" x14ac:dyDescent="0.35">
      <c r="A130" s="49" t="s">
        <v>56</v>
      </c>
      <c r="B130" s="56">
        <v>31</v>
      </c>
      <c r="C130" s="49" t="s">
        <v>148</v>
      </c>
      <c r="D130" s="51" t="s">
        <v>1915</v>
      </c>
      <c r="E130" s="49" t="s">
        <v>2167</v>
      </c>
      <c r="F130" s="65" t="s">
        <v>1558</v>
      </c>
      <c r="G130" s="49" t="s">
        <v>375</v>
      </c>
      <c r="H130" s="49" t="s">
        <v>376</v>
      </c>
      <c r="I130" s="63" t="s">
        <v>2336</v>
      </c>
      <c r="J130" s="49" t="s">
        <v>92</v>
      </c>
    </row>
    <row r="131" spans="1:10" x14ac:dyDescent="0.35">
      <c r="A131" s="45" t="s">
        <v>56</v>
      </c>
      <c r="B131" s="56">
        <v>32</v>
      </c>
      <c r="C131" s="51" t="s">
        <v>2614</v>
      </c>
      <c r="D131" s="45"/>
      <c r="E131" s="51"/>
      <c r="F131" s="51"/>
      <c r="G131" s="51" t="s">
        <v>3037</v>
      </c>
      <c r="H131" s="45" t="s">
        <v>2818</v>
      </c>
      <c r="I131" s="51"/>
      <c r="J131" s="45" t="s">
        <v>91</v>
      </c>
    </row>
    <row r="132" spans="1:10" x14ac:dyDescent="0.35">
      <c r="A132" s="49" t="s">
        <v>56</v>
      </c>
      <c r="B132" s="56">
        <v>33</v>
      </c>
      <c r="C132" s="49" t="s">
        <v>149</v>
      </c>
      <c r="D132" s="52" t="s">
        <v>2159</v>
      </c>
      <c r="E132" s="49" t="s">
        <v>2160</v>
      </c>
      <c r="F132" s="65" t="s">
        <v>1559</v>
      </c>
      <c r="G132" s="49" t="s">
        <v>377</v>
      </c>
      <c r="H132" s="49" t="s">
        <v>378</v>
      </c>
      <c r="I132" s="63" t="s">
        <v>2337</v>
      </c>
      <c r="J132" s="49" t="s">
        <v>139</v>
      </c>
    </row>
    <row r="133" spans="1:10" x14ac:dyDescent="0.35">
      <c r="A133" s="49" t="s">
        <v>56</v>
      </c>
      <c r="B133" s="56">
        <v>41</v>
      </c>
      <c r="C133" s="49" t="s">
        <v>150</v>
      </c>
      <c r="D133" s="51" t="s">
        <v>1946</v>
      </c>
      <c r="E133" s="49" t="s">
        <v>2166</v>
      </c>
      <c r="F133" s="65" t="s">
        <v>1560</v>
      </c>
      <c r="G133" s="49" t="s">
        <v>379</v>
      </c>
      <c r="H133" s="49" t="s">
        <v>380</v>
      </c>
      <c r="I133" s="63" t="s">
        <v>2338</v>
      </c>
      <c r="J133" s="49" t="s">
        <v>92</v>
      </c>
    </row>
    <row r="134" spans="1:10" x14ac:dyDescent="0.35">
      <c r="A134" s="45" t="s">
        <v>56</v>
      </c>
      <c r="B134" s="56">
        <v>42</v>
      </c>
      <c r="C134" s="51" t="s">
        <v>2615</v>
      </c>
      <c r="D134" s="45"/>
      <c r="E134" s="51"/>
      <c r="F134" s="51"/>
      <c r="G134" s="51" t="s">
        <v>3038</v>
      </c>
      <c r="H134" s="45" t="s">
        <v>2819</v>
      </c>
      <c r="I134" s="51"/>
      <c r="J134" s="45" t="s">
        <v>91</v>
      </c>
    </row>
    <row r="135" spans="1:10" x14ac:dyDescent="0.35">
      <c r="A135" s="45" t="s">
        <v>56</v>
      </c>
      <c r="B135" s="56">
        <v>45</v>
      </c>
      <c r="C135" s="51" t="s">
        <v>2616</v>
      </c>
      <c r="D135" s="45" t="s">
        <v>3218</v>
      </c>
      <c r="E135" s="51"/>
      <c r="F135" s="51"/>
      <c r="G135" s="51" t="s">
        <v>3039</v>
      </c>
      <c r="H135" s="45" t="s">
        <v>2820</v>
      </c>
      <c r="I135" s="51"/>
      <c r="J135" s="45" t="s">
        <v>156</v>
      </c>
    </row>
    <row r="136" spans="1:10" x14ac:dyDescent="0.35">
      <c r="A136" s="49" t="s">
        <v>56</v>
      </c>
      <c r="B136" s="56">
        <v>46</v>
      </c>
      <c r="C136" s="49" t="s">
        <v>151</v>
      </c>
      <c r="D136" s="51" t="s">
        <v>1947</v>
      </c>
      <c r="E136" s="49" t="s">
        <v>2184</v>
      </c>
      <c r="F136" s="65" t="s">
        <v>1561</v>
      </c>
      <c r="G136" s="49" t="s">
        <v>381</v>
      </c>
      <c r="H136" s="49" t="s">
        <v>382</v>
      </c>
      <c r="I136" s="63" t="s">
        <v>2339</v>
      </c>
      <c r="J136" s="49" t="s">
        <v>92</v>
      </c>
    </row>
    <row r="137" spans="1:10" x14ac:dyDescent="0.35">
      <c r="A137" s="49" t="s">
        <v>56</v>
      </c>
      <c r="B137" s="56">
        <v>51</v>
      </c>
      <c r="C137" s="49" t="s">
        <v>152</v>
      </c>
      <c r="D137" s="51" t="s">
        <v>1893</v>
      </c>
      <c r="E137" s="49" t="s">
        <v>2162</v>
      </c>
      <c r="F137" s="65" t="s">
        <v>1562</v>
      </c>
      <c r="G137" s="49" t="s">
        <v>383</v>
      </c>
      <c r="H137" s="49" t="s">
        <v>384</v>
      </c>
      <c r="I137" s="63" t="s">
        <v>2340</v>
      </c>
      <c r="J137" s="49" t="s">
        <v>91</v>
      </c>
    </row>
    <row r="138" spans="1:10" x14ac:dyDescent="0.35">
      <c r="A138" s="45" t="s">
        <v>56</v>
      </c>
      <c r="B138" s="56"/>
      <c r="C138" s="51" t="s">
        <v>2596</v>
      </c>
      <c r="D138" s="57" t="s">
        <v>3377</v>
      </c>
      <c r="E138" s="51"/>
      <c r="F138" s="51"/>
      <c r="G138" s="51" t="s">
        <v>3019</v>
      </c>
      <c r="H138" s="45" t="s">
        <v>2800</v>
      </c>
      <c r="I138" s="51"/>
      <c r="J138" s="45" t="s">
        <v>91</v>
      </c>
    </row>
    <row r="139" spans="1:10" x14ac:dyDescent="0.35">
      <c r="A139" s="45" t="s">
        <v>56</v>
      </c>
      <c r="B139" s="45"/>
      <c r="C139" s="51" t="s">
        <v>2617</v>
      </c>
      <c r="D139" s="45" t="s">
        <v>3224</v>
      </c>
      <c r="E139" s="51"/>
      <c r="F139" s="51"/>
      <c r="G139" s="51" t="s">
        <v>3040</v>
      </c>
      <c r="H139" s="45" t="s">
        <v>509</v>
      </c>
      <c r="I139" s="51"/>
      <c r="J139" s="45" t="s">
        <v>156</v>
      </c>
    </row>
    <row r="140" spans="1:10" x14ac:dyDescent="0.35">
      <c r="A140" s="45" t="s">
        <v>56</v>
      </c>
      <c r="B140" s="45"/>
      <c r="C140" s="51" t="s">
        <v>2602</v>
      </c>
      <c r="D140" s="45"/>
      <c r="E140" s="51"/>
      <c r="F140" s="51"/>
      <c r="G140" s="51" t="s">
        <v>3025</v>
      </c>
      <c r="H140" s="45" t="s">
        <v>2806</v>
      </c>
      <c r="I140" s="51"/>
      <c r="J140" s="45" t="s">
        <v>2980</v>
      </c>
    </row>
    <row r="141" spans="1:10" x14ac:dyDescent="0.35">
      <c r="A141" s="49" t="s">
        <v>55</v>
      </c>
      <c r="B141" s="60">
        <v>-99</v>
      </c>
      <c r="C141" s="49" t="s">
        <v>93</v>
      </c>
      <c r="D141" s="51" t="s">
        <v>1921</v>
      </c>
      <c r="E141" s="61" t="s">
        <v>2168</v>
      </c>
      <c r="F141" s="62" t="s">
        <v>2120</v>
      </c>
      <c r="G141" s="49" t="s">
        <v>277</v>
      </c>
      <c r="H141" s="49" t="s">
        <v>278</v>
      </c>
      <c r="I141" s="49" t="s">
        <v>2301</v>
      </c>
      <c r="J141" s="49" t="s">
        <v>91</v>
      </c>
    </row>
    <row r="142" spans="1:10" x14ac:dyDescent="0.35">
      <c r="A142" s="49" t="s">
        <v>55</v>
      </c>
      <c r="B142" s="56">
        <v>1</v>
      </c>
      <c r="C142" s="49" t="s">
        <v>132</v>
      </c>
      <c r="D142" s="51" t="s">
        <v>100</v>
      </c>
      <c r="E142" s="49" t="s">
        <v>2146</v>
      </c>
      <c r="F142" s="65" t="s">
        <v>1545</v>
      </c>
      <c r="G142" s="49" t="s">
        <v>322</v>
      </c>
      <c r="H142" s="49" t="s">
        <v>350</v>
      </c>
      <c r="I142" s="49" t="s">
        <v>2473</v>
      </c>
      <c r="J142" s="49" t="s">
        <v>100</v>
      </c>
    </row>
    <row r="143" spans="1:10" x14ac:dyDescent="0.35">
      <c r="A143" s="49" t="s">
        <v>55</v>
      </c>
      <c r="B143" s="56">
        <v>3</v>
      </c>
      <c r="C143" s="49" t="s">
        <v>133</v>
      </c>
      <c r="D143" s="51" t="s">
        <v>1942</v>
      </c>
      <c r="E143" s="50" t="s">
        <v>2183</v>
      </c>
      <c r="F143" s="65" t="s">
        <v>1546</v>
      </c>
      <c r="G143" s="49" t="s">
        <v>351</v>
      </c>
      <c r="H143" s="49" t="s">
        <v>352</v>
      </c>
      <c r="I143" s="49" t="s">
        <v>2328</v>
      </c>
      <c r="J143" s="49" t="s">
        <v>92</v>
      </c>
    </row>
    <row r="144" spans="1:10" x14ac:dyDescent="0.35">
      <c r="A144" s="49" t="s">
        <v>55</v>
      </c>
      <c r="B144" s="56">
        <v>4</v>
      </c>
      <c r="C144" s="49" t="s">
        <v>134</v>
      </c>
      <c r="D144" s="51" t="s">
        <v>1943</v>
      </c>
      <c r="E144" s="63" t="s">
        <v>2147</v>
      </c>
      <c r="F144" s="65" t="s">
        <v>1547</v>
      </c>
      <c r="G144" s="49" t="s">
        <v>353</v>
      </c>
      <c r="H144" s="49" t="s">
        <v>354</v>
      </c>
      <c r="I144" s="49" t="s">
        <v>2486</v>
      </c>
      <c r="J144" s="49" t="s">
        <v>92</v>
      </c>
    </row>
    <row r="145" spans="1:10" x14ac:dyDescent="0.35">
      <c r="A145" s="45" t="s">
        <v>55</v>
      </c>
      <c r="B145" s="56">
        <v>5</v>
      </c>
      <c r="C145" s="51" t="s">
        <v>2582</v>
      </c>
      <c r="D145" s="45" t="s">
        <v>3366</v>
      </c>
      <c r="E145" s="51"/>
      <c r="F145" s="51"/>
      <c r="G145" s="51" t="s">
        <v>3005</v>
      </c>
      <c r="H145" s="45" t="s">
        <v>2787</v>
      </c>
      <c r="I145" s="51"/>
      <c r="J145" s="45" t="s">
        <v>2979</v>
      </c>
    </row>
    <row r="146" spans="1:10" x14ac:dyDescent="0.35">
      <c r="A146" s="49" t="s">
        <v>55</v>
      </c>
      <c r="B146" s="56">
        <v>6</v>
      </c>
      <c r="C146" s="49" t="s">
        <v>135</v>
      </c>
      <c r="D146" s="51" t="s">
        <v>356</v>
      </c>
      <c r="E146" s="49" t="s">
        <v>2148</v>
      </c>
      <c r="F146" s="65" t="s">
        <v>1548</v>
      </c>
      <c r="G146" s="49" t="s">
        <v>355</v>
      </c>
      <c r="H146" s="49" t="s">
        <v>356</v>
      </c>
      <c r="I146" s="49" t="s">
        <v>2148</v>
      </c>
      <c r="J146" s="49" t="s">
        <v>91</v>
      </c>
    </row>
    <row r="147" spans="1:10" x14ac:dyDescent="0.35">
      <c r="A147" s="48" t="s">
        <v>55</v>
      </c>
      <c r="B147" s="56">
        <v>7</v>
      </c>
      <c r="C147" s="51" t="s">
        <v>2583</v>
      </c>
      <c r="D147" s="48" t="s">
        <v>3367</v>
      </c>
      <c r="E147" s="51"/>
      <c r="F147" s="51"/>
      <c r="G147" s="51" t="s">
        <v>3006</v>
      </c>
      <c r="H147" s="45" t="s">
        <v>2788</v>
      </c>
      <c r="I147" s="51"/>
      <c r="J147" s="45" t="s">
        <v>91</v>
      </c>
    </row>
    <row r="148" spans="1:10" x14ac:dyDescent="0.35">
      <c r="A148" s="67" t="s">
        <v>55</v>
      </c>
      <c r="B148" s="56">
        <v>8</v>
      </c>
      <c r="C148" s="51" t="s">
        <v>2584</v>
      </c>
      <c r="D148" s="68" t="s">
        <v>3368</v>
      </c>
      <c r="E148" s="51"/>
      <c r="F148" s="51"/>
      <c r="G148" s="51" t="s">
        <v>3007</v>
      </c>
      <c r="H148" s="45"/>
      <c r="I148" s="51"/>
      <c r="J148" s="45"/>
    </row>
    <row r="149" spans="1:10" x14ac:dyDescent="0.35">
      <c r="A149" s="67" t="s">
        <v>55</v>
      </c>
      <c r="B149" s="56">
        <v>9</v>
      </c>
      <c r="C149" s="51" t="s">
        <v>2585</v>
      </c>
      <c r="D149" s="67" t="s">
        <v>3369</v>
      </c>
      <c r="E149" s="51"/>
      <c r="F149" s="51"/>
      <c r="G149" s="51" t="s">
        <v>3008</v>
      </c>
      <c r="H149" s="45" t="s">
        <v>2789</v>
      </c>
      <c r="I149" s="51"/>
      <c r="J149" s="45" t="s">
        <v>91</v>
      </c>
    </row>
    <row r="150" spans="1:10" x14ac:dyDescent="0.35">
      <c r="A150" s="67" t="s">
        <v>55</v>
      </c>
      <c r="B150" s="56">
        <v>10</v>
      </c>
      <c r="C150" s="51" t="s">
        <v>2586</v>
      </c>
      <c r="D150" s="67" t="s">
        <v>3372</v>
      </c>
      <c r="E150" s="51"/>
      <c r="F150" s="51"/>
      <c r="G150" s="51" t="s">
        <v>3009</v>
      </c>
      <c r="H150" s="45" t="s">
        <v>2790</v>
      </c>
      <c r="I150" s="51"/>
      <c r="J150" s="45" t="s">
        <v>1871</v>
      </c>
    </row>
    <row r="151" spans="1:10" x14ac:dyDescent="0.35">
      <c r="A151" s="45" t="s">
        <v>55</v>
      </c>
      <c r="B151" s="56">
        <v>11</v>
      </c>
      <c r="C151" s="51" t="s">
        <v>2587</v>
      </c>
      <c r="D151" s="45" t="s">
        <v>3373</v>
      </c>
      <c r="E151" s="51"/>
      <c r="F151" s="51"/>
      <c r="G151" s="51" t="s">
        <v>3010</v>
      </c>
      <c r="H151" s="48" t="s">
        <v>2791</v>
      </c>
      <c r="I151" s="51"/>
      <c r="J151" s="45"/>
    </row>
    <row r="152" spans="1:10" x14ac:dyDescent="0.35">
      <c r="A152" s="45" t="s">
        <v>55</v>
      </c>
      <c r="B152" s="56">
        <v>12</v>
      </c>
      <c r="C152" s="51" t="s">
        <v>2588</v>
      </c>
      <c r="D152" s="45" t="s">
        <v>3370</v>
      </c>
      <c r="E152" s="51"/>
      <c r="F152" s="51"/>
      <c r="G152" s="51" t="s">
        <v>3011</v>
      </c>
      <c r="H152" s="67" t="s">
        <v>2792</v>
      </c>
      <c r="I152" s="51"/>
      <c r="J152" s="45" t="s">
        <v>100</v>
      </c>
    </row>
    <row r="153" spans="1:10" x14ac:dyDescent="0.35">
      <c r="A153" s="45" t="s">
        <v>55</v>
      </c>
      <c r="B153" s="56">
        <v>13</v>
      </c>
      <c r="C153" s="51" t="s">
        <v>2589</v>
      </c>
      <c r="D153" s="45" t="s">
        <v>3374</v>
      </c>
      <c r="E153" s="51"/>
      <c r="F153" s="51"/>
      <c r="G153" s="51" t="s">
        <v>3012</v>
      </c>
      <c r="H153" s="67" t="s">
        <v>2793</v>
      </c>
      <c r="I153" s="51"/>
      <c r="J153" s="45" t="s">
        <v>91</v>
      </c>
    </row>
    <row r="154" spans="1:10" x14ac:dyDescent="0.35">
      <c r="A154" s="45" t="s">
        <v>55</v>
      </c>
      <c r="B154" s="56">
        <v>14</v>
      </c>
      <c r="C154" s="51" t="s">
        <v>2590</v>
      </c>
      <c r="D154" s="45" t="s">
        <v>3371</v>
      </c>
      <c r="E154" s="51"/>
      <c r="F154" s="51"/>
      <c r="G154" s="51" t="s">
        <v>3013</v>
      </c>
      <c r="H154" s="67" t="s">
        <v>2794</v>
      </c>
      <c r="I154" s="51"/>
      <c r="J154" s="45" t="s">
        <v>91</v>
      </c>
    </row>
    <row r="155" spans="1:10" x14ac:dyDescent="0.35">
      <c r="A155" s="45" t="s">
        <v>55</v>
      </c>
      <c r="B155" s="56">
        <v>15</v>
      </c>
      <c r="C155" s="51" t="s">
        <v>2591</v>
      </c>
      <c r="D155" s="45" t="s">
        <v>3375</v>
      </c>
      <c r="E155" s="51"/>
      <c r="F155" s="51"/>
      <c r="G155" s="51" t="s">
        <v>3014</v>
      </c>
      <c r="H155" s="67" t="s">
        <v>2795</v>
      </c>
      <c r="I155" s="51"/>
      <c r="J155" s="45" t="s">
        <v>91</v>
      </c>
    </row>
    <row r="156" spans="1:10" x14ac:dyDescent="0.35">
      <c r="A156" s="45" t="s">
        <v>55</v>
      </c>
      <c r="B156" s="56">
        <v>16</v>
      </c>
      <c r="C156" s="51" t="s">
        <v>2592</v>
      </c>
      <c r="D156" s="45" t="s">
        <v>3376</v>
      </c>
      <c r="E156" s="51"/>
      <c r="F156" s="51"/>
      <c r="G156" s="51" t="s">
        <v>3015</v>
      </c>
      <c r="H156" s="67" t="s">
        <v>2796</v>
      </c>
      <c r="I156" s="51"/>
      <c r="J156" s="48" t="s">
        <v>91</v>
      </c>
    </row>
    <row r="157" spans="1:10" x14ac:dyDescent="0.35">
      <c r="A157" s="49" t="s">
        <v>55</v>
      </c>
      <c r="B157" s="56">
        <v>19</v>
      </c>
      <c r="C157" s="49" t="s">
        <v>136</v>
      </c>
      <c r="D157" s="51" t="s">
        <v>1893</v>
      </c>
      <c r="E157" s="49" t="s">
        <v>2162</v>
      </c>
      <c r="F157" s="65" t="s">
        <v>1549</v>
      </c>
      <c r="G157" s="49" t="s">
        <v>357</v>
      </c>
      <c r="H157" s="49" t="s">
        <v>358</v>
      </c>
      <c r="I157" s="49" t="s">
        <v>2487</v>
      </c>
      <c r="J157" s="49" t="s">
        <v>91</v>
      </c>
    </row>
    <row r="158" spans="1:10" x14ac:dyDescent="0.35">
      <c r="A158" s="50" t="s">
        <v>55</v>
      </c>
      <c r="B158" s="50"/>
      <c r="C158" s="50" t="s">
        <v>137</v>
      </c>
      <c r="D158" s="52" t="s">
        <v>1944</v>
      </c>
      <c r="E158" s="50" t="s">
        <v>2149</v>
      </c>
      <c r="F158" s="57" t="s">
        <v>1550</v>
      </c>
      <c r="G158" s="50" t="s">
        <v>359</v>
      </c>
      <c r="H158" s="50" t="s">
        <v>360</v>
      </c>
      <c r="I158" s="50" t="s">
        <v>2329</v>
      </c>
      <c r="J158" s="50" t="s">
        <v>92</v>
      </c>
    </row>
    <row r="159" spans="1:10" x14ac:dyDescent="0.35">
      <c r="A159" s="49" t="s">
        <v>66</v>
      </c>
      <c r="B159" s="60">
        <v>-99</v>
      </c>
      <c r="C159" s="49" t="s">
        <v>93</v>
      </c>
      <c r="D159" s="49" t="s">
        <v>1921</v>
      </c>
      <c r="E159" s="61" t="s">
        <v>2168</v>
      </c>
      <c r="F159" s="62" t="s">
        <v>2120</v>
      </c>
      <c r="G159" s="49" t="s">
        <v>277</v>
      </c>
      <c r="H159" s="49" t="s">
        <v>278</v>
      </c>
      <c r="I159" s="49" t="s">
        <v>2301</v>
      </c>
      <c r="J159" s="49" t="s">
        <v>91</v>
      </c>
    </row>
    <row r="160" spans="1:10" x14ac:dyDescent="0.35">
      <c r="A160" s="49" t="s">
        <v>66</v>
      </c>
      <c r="B160" s="56">
        <v>1</v>
      </c>
      <c r="C160" s="49" t="s">
        <v>129</v>
      </c>
      <c r="D160" s="49" t="s">
        <v>2053</v>
      </c>
      <c r="E160" s="49" t="s">
        <v>2163</v>
      </c>
      <c r="F160" s="65" t="s">
        <v>1542</v>
      </c>
      <c r="G160" s="49" t="s">
        <v>344</v>
      </c>
      <c r="H160" s="49" t="s">
        <v>456</v>
      </c>
      <c r="I160" s="63" t="s">
        <v>2377</v>
      </c>
      <c r="J160" s="49" t="s">
        <v>100</v>
      </c>
    </row>
    <row r="161" spans="1:10" x14ac:dyDescent="0.35">
      <c r="A161" s="49" t="s">
        <v>66</v>
      </c>
      <c r="B161" s="56">
        <v>2</v>
      </c>
      <c r="C161" s="49" t="s">
        <v>196</v>
      </c>
      <c r="D161" s="49" t="s">
        <v>1920</v>
      </c>
      <c r="E161" s="49" t="s">
        <v>2136</v>
      </c>
      <c r="F161" s="65" t="s">
        <v>1588</v>
      </c>
      <c r="G161" s="49" t="s">
        <v>454</v>
      </c>
      <c r="H161" s="49" t="s">
        <v>455</v>
      </c>
      <c r="I161" s="63" t="s">
        <v>2376</v>
      </c>
      <c r="J161" s="49" t="s">
        <v>153</v>
      </c>
    </row>
    <row r="162" spans="1:10" x14ac:dyDescent="0.35">
      <c r="A162" s="49" t="s">
        <v>66</v>
      </c>
      <c r="B162" s="56">
        <v>4</v>
      </c>
      <c r="C162" s="51" t="s">
        <v>2771</v>
      </c>
      <c r="D162" s="57" t="s">
        <v>3252</v>
      </c>
      <c r="E162" s="51"/>
      <c r="F162" s="51"/>
      <c r="G162" s="51" t="s">
        <v>3203</v>
      </c>
      <c r="H162" s="45" t="s">
        <v>2974</v>
      </c>
      <c r="I162" s="51"/>
      <c r="J162" s="45" t="s">
        <v>92</v>
      </c>
    </row>
    <row r="163" spans="1:10" x14ac:dyDescent="0.35">
      <c r="A163" s="49" t="s">
        <v>66</v>
      </c>
      <c r="B163" s="56">
        <v>5</v>
      </c>
      <c r="C163" s="51" t="s">
        <v>2770</v>
      </c>
      <c r="D163" s="57" t="s">
        <v>3253</v>
      </c>
      <c r="E163" s="51"/>
      <c r="F163" s="51"/>
      <c r="G163" s="51" t="s">
        <v>3202</v>
      </c>
      <c r="H163" s="45" t="s">
        <v>2973</v>
      </c>
      <c r="I163" s="51"/>
      <c r="J163" s="45" t="s">
        <v>92</v>
      </c>
    </row>
    <row r="164" spans="1:10" x14ac:dyDescent="0.35">
      <c r="A164" s="49" t="s">
        <v>66</v>
      </c>
      <c r="B164" s="56">
        <v>5</v>
      </c>
      <c r="C164" s="49" t="s">
        <v>197</v>
      </c>
      <c r="D164" s="49" t="s">
        <v>1951</v>
      </c>
      <c r="E164" s="49" t="s">
        <v>2203</v>
      </c>
      <c r="F164" s="65" t="s">
        <v>1589</v>
      </c>
      <c r="G164" s="49" t="s">
        <v>457</v>
      </c>
      <c r="H164" s="49" t="s">
        <v>458</v>
      </c>
      <c r="I164" s="63" t="s">
        <v>2378</v>
      </c>
      <c r="J164" s="49" t="s">
        <v>92</v>
      </c>
    </row>
    <row r="165" spans="1:10" x14ac:dyDescent="0.35">
      <c r="A165" s="49" t="s">
        <v>66</v>
      </c>
      <c r="B165" s="56">
        <v>5</v>
      </c>
      <c r="C165" s="49" t="s">
        <v>198</v>
      </c>
      <c r="D165" s="49" t="s">
        <v>1942</v>
      </c>
      <c r="E165" s="50" t="s">
        <v>2183</v>
      </c>
      <c r="F165" s="65" t="s">
        <v>1590</v>
      </c>
      <c r="G165" s="49" t="s">
        <v>459</v>
      </c>
      <c r="H165" s="49" t="s">
        <v>460</v>
      </c>
      <c r="I165" s="63" t="s">
        <v>2379</v>
      </c>
      <c r="J165" s="49" t="s">
        <v>92</v>
      </c>
    </row>
    <row r="166" spans="1:10" x14ac:dyDescent="0.35">
      <c r="A166" s="49" t="s">
        <v>66</v>
      </c>
      <c r="B166" s="56">
        <v>6</v>
      </c>
      <c r="C166" s="49" t="s">
        <v>199</v>
      </c>
      <c r="D166" s="49" t="s">
        <v>1952</v>
      </c>
      <c r="E166" s="49" t="s">
        <v>2205</v>
      </c>
      <c r="F166" s="65" t="s">
        <v>1591</v>
      </c>
      <c r="G166" s="49" t="s">
        <v>461</v>
      </c>
      <c r="H166" s="49" t="s">
        <v>462</v>
      </c>
      <c r="I166" s="63" t="s">
        <v>2135</v>
      </c>
      <c r="J166" s="49" t="s">
        <v>92</v>
      </c>
    </row>
    <row r="167" spans="1:10" x14ac:dyDescent="0.35">
      <c r="A167" s="49" t="s">
        <v>66</v>
      </c>
      <c r="B167" s="56">
        <v>7</v>
      </c>
      <c r="C167" s="51" t="s">
        <v>2772</v>
      </c>
      <c r="D167" s="45" t="s">
        <v>3254</v>
      </c>
      <c r="E167" s="51"/>
      <c r="F167" s="51"/>
      <c r="G167" s="51" t="s">
        <v>3204</v>
      </c>
      <c r="H167" s="45" t="s">
        <v>2975</v>
      </c>
      <c r="I167" s="51"/>
      <c r="J167" s="45" t="s">
        <v>2281</v>
      </c>
    </row>
    <row r="168" spans="1:10" x14ac:dyDescent="0.35">
      <c r="A168" s="49" t="s">
        <v>66</v>
      </c>
      <c r="B168" s="56">
        <v>9</v>
      </c>
      <c r="C168" s="51" t="s">
        <v>2773</v>
      </c>
      <c r="D168" s="45" t="s">
        <v>3255</v>
      </c>
      <c r="E168" s="51"/>
      <c r="F168" s="51"/>
      <c r="G168" s="51" t="s">
        <v>3205</v>
      </c>
      <c r="H168" s="45" t="s">
        <v>2976</v>
      </c>
      <c r="I168" s="51"/>
      <c r="J168" s="45" t="s">
        <v>262</v>
      </c>
    </row>
    <row r="169" spans="1:10" x14ac:dyDescent="0.35">
      <c r="A169" s="49" t="s">
        <v>66</v>
      </c>
      <c r="B169" s="56">
        <v>10</v>
      </c>
      <c r="C169" s="49" t="s">
        <v>200</v>
      </c>
      <c r="D169" s="49" t="s">
        <v>1894</v>
      </c>
      <c r="E169" s="49" t="s">
        <v>2206</v>
      </c>
      <c r="F169" s="65" t="s">
        <v>1592</v>
      </c>
      <c r="G169" s="51" t="s">
        <v>3206</v>
      </c>
      <c r="H169" s="49" t="s">
        <v>463</v>
      </c>
      <c r="I169" s="63" t="s">
        <v>2380</v>
      </c>
      <c r="J169" s="49" t="s">
        <v>195</v>
      </c>
    </row>
    <row r="170" spans="1:10" x14ac:dyDescent="0.35">
      <c r="A170" s="49" t="s">
        <v>66</v>
      </c>
      <c r="B170" s="56">
        <v>11</v>
      </c>
      <c r="C170" s="49" t="s">
        <v>201</v>
      </c>
      <c r="D170" s="49" t="s">
        <v>1895</v>
      </c>
      <c r="E170" s="49" t="s">
        <v>2207</v>
      </c>
      <c r="F170" s="65" t="s">
        <v>1593</v>
      </c>
      <c r="G170" s="51" t="s">
        <v>3207</v>
      </c>
      <c r="H170" s="49" t="s">
        <v>464</v>
      </c>
      <c r="I170" s="63" t="s">
        <v>2381</v>
      </c>
      <c r="J170" s="49" t="s">
        <v>195</v>
      </c>
    </row>
    <row r="171" spans="1:10" x14ac:dyDescent="0.35">
      <c r="A171" s="49" t="s">
        <v>66</v>
      </c>
      <c r="B171" s="56">
        <v>13</v>
      </c>
      <c r="C171" s="51" t="s">
        <v>2774</v>
      </c>
      <c r="D171" s="57" t="s">
        <v>3257</v>
      </c>
      <c r="E171" s="51"/>
      <c r="F171" s="51"/>
      <c r="G171" s="51" t="s">
        <v>3208</v>
      </c>
      <c r="H171" s="45" t="s">
        <v>2977</v>
      </c>
      <c r="I171" s="51"/>
      <c r="J171" s="45" t="s">
        <v>92</v>
      </c>
    </row>
    <row r="172" spans="1:10" x14ac:dyDescent="0.35">
      <c r="A172" s="49" t="s">
        <v>66</v>
      </c>
      <c r="B172" s="56">
        <v>14</v>
      </c>
      <c r="C172" s="51" t="s">
        <v>2775</v>
      </c>
      <c r="D172" s="45" t="s">
        <v>3256</v>
      </c>
      <c r="E172" s="51"/>
      <c r="F172" s="51"/>
      <c r="G172" s="51" t="s">
        <v>3209</v>
      </c>
      <c r="H172" s="45" t="s">
        <v>2978</v>
      </c>
      <c r="I172" s="51"/>
      <c r="J172" s="45" t="s">
        <v>156</v>
      </c>
    </row>
    <row r="173" spans="1:10" x14ac:dyDescent="0.35">
      <c r="A173" s="49" t="s">
        <v>65</v>
      </c>
      <c r="B173" s="60">
        <v>-99</v>
      </c>
      <c r="C173" s="49" t="s">
        <v>93</v>
      </c>
      <c r="D173" s="49" t="s">
        <v>1921</v>
      </c>
      <c r="E173" s="61" t="s">
        <v>2168</v>
      </c>
      <c r="F173" s="62" t="s">
        <v>2120</v>
      </c>
      <c r="G173" s="49" t="s">
        <v>277</v>
      </c>
      <c r="H173" s="49" t="s">
        <v>278</v>
      </c>
      <c r="I173" s="49" t="s">
        <v>2301</v>
      </c>
      <c r="J173" s="49" t="s">
        <v>91</v>
      </c>
    </row>
    <row r="174" spans="1:10" x14ac:dyDescent="0.35">
      <c r="A174" s="49" t="s">
        <v>65</v>
      </c>
      <c r="B174" s="56">
        <v>1</v>
      </c>
      <c r="C174" s="49" t="s">
        <v>129</v>
      </c>
      <c r="D174" s="49" t="s">
        <v>1920</v>
      </c>
      <c r="E174" s="49" t="s">
        <v>2136</v>
      </c>
      <c r="F174" s="65" t="s">
        <v>1542</v>
      </c>
      <c r="G174" s="49" t="s">
        <v>344</v>
      </c>
      <c r="H174" s="49" t="s">
        <v>345</v>
      </c>
      <c r="I174" s="63" t="s">
        <v>2327</v>
      </c>
      <c r="J174" s="49" t="s">
        <v>100</v>
      </c>
    </row>
    <row r="175" spans="1:10" x14ac:dyDescent="0.35">
      <c r="A175" s="49" t="s">
        <v>65</v>
      </c>
      <c r="B175" s="56">
        <v>2</v>
      </c>
      <c r="C175" s="49" t="s">
        <v>193</v>
      </c>
      <c r="D175" s="49" t="s">
        <v>275</v>
      </c>
      <c r="E175" s="49" t="s">
        <v>2164</v>
      </c>
      <c r="F175" s="65" t="s">
        <v>1586</v>
      </c>
      <c r="G175" s="49" t="s">
        <v>450</v>
      </c>
      <c r="H175" s="49" t="s">
        <v>451</v>
      </c>
      <c r="I175" s="63" t="s">
        <v>2374</v>
      </c>
      <c r="J175" s="49" t="s">
        <v>91</v>
      </c>
    </row>
    <row r="176" spans="1:10" x14ac:dyDescent="0.35">
      <c r="A176" s="45" t="s">
        <v>65</v>
      </c>
      <c r="B176" s="56">
        <v>3</v>
      </c>
      <c r="C176" s="52" t="s">
        <v>2769</v>
      </c>
      <c r="D176" s="57" t="s">
        <v>3258</v>
      </c>
      <c r="E176" s="51"/>
      <c r="F176" s="51"/>
      <c r="G176" s="51" t="s">
        <v>3201</v>
      </c>
      <c r="H176" s="45" t="s">
        <v>2972</v>
      </c>
      <c r="I176" s="51"/>
      <c r="J176" s="45" t="s">
        <v>91</v>
      </c>
    </row>
    <row r="177" spans="1:10" x14ac:dyDescent="0.35">
      <c r="A177" s="49" t="s">
        <v>65</v>
      </c>
      <c r="B177" s="56">
        <v>4</v>
      </c>
      <c r="C177" s="49" t="s">
        <v>194</v>
      </c>
      <c r="D177" s="49" t="s">
        <v>1893</v>
      </c>
      <c r="E177" s="49" t="s">
        <v>2162</v>
      </c>
      <c r="F177" s="65" t="s">
        <v>1587</v>
      </c>
      <c r="G177" s="49" t="s">
        <v>452</v>
      </c>
      <c r="H177" s="49" t="s">
        <v>453</v>
      </c>
      <c r="I177" s="63" t="s">
        <v>2375</v>
      </c>
      <c r="J177" s="49" t="s">
        <v>91</v>
      </c>
    </row>
    <row r="178" spans="1:10" x14ac:dyDescent="0.35">
      <c r="A178" s="49" t="s">
        <v>58</v>
      </c>
      <c r="B178" s="60">
        <v>-99</v>
      </c>
      <c r="C178" s="49" t="s">
        <v>93</v>
      </c>
      <c r="D178" s="51" t="s">
        <v>1921</v>
      </c>
      <c r="E178" s="61" t="s">
        <v>2168</v>
      </c>
      <c r="F178" s="62" t="s">
        <v>2120</v>
      </c>
      <c r="G178" s="49" t="s">
        <v>277</v>
      </c>
      <c r="H178" s="49" t="s">
        <v>278</v>
      </c>
      <c r="I178" s="49" t="s">
        <v>2301</v>
      </c>
      <c r="J178" s="49" t="s">
        <v>91</v>
      </c>
    </row>
    <row r="179" spans="1:10" x14ac:dyDescent="0.35">
      <c r="A179" s="49" t="s">
        <v>58</v>
      </c>
      <c r="B179" s="56">
        <v>1</v>
      </c>
      <c r="C179" s="49" t="s">
        <v>121</v>
      </c>
      <c r="D179" s="51" t="s">
        <v>1948</v>
      </c>
      <c r="E179" s="49" t="s">
        <v>2165</v>
      </c>
      <c r="F179" s="65" t="s">
        <v>1535</v>
      </c>
      <c r="G179" s="49" t="s">
        <v>328</v>
      </c>
      <c r="H179" s="49" t="s">
        <v>390</v>
      </c>
      <c r="I179" s="63" t="s">
        <v>2344</v>
      </c>
      <c r="J179" s="49" t="s">
        <v>100</v>
      </c>
    </row>
    <row r="180" spans="1:10" x14ac:dyDescent="0.35">
      <c r="A180" s="49" t="s">
        <v>58</v>
      </c>
      <c r="B180" s="56">
        <v>2</v>
      </c>
      <c r="C180" s="49" t="s">
        <v>159</v>
      </c>
      <c r="D180" s="51" t="s">
        <v>1887</v>
      </c>
      <c r="E180" s="49" t="s">
        <v>2185</v>
      </c>
      <c r="F180" s="65" t="s">
        <v>1564</v>
      </c>
      <c r="G180" s="49" t="s">
        <v>391</v>
      </c>
      <c r="H180" s="49" t="s">
        <v>392</v>
      </c>
      <c r="I180" s="63" t="s">
        <v>2345</v>
      </c>
      <c r="J180" s="49" t="s">
        <v>156</v>
      </c>
    </row>
    <row r="181" spans="1:10" x14ac:dyDescent="0.35">
      <c r="A181" s="49" t="s">
        <v>58</v>
      </c>
      <c r="B181" s="56">
        <v>3</v>
      </c>
      <c r="C181" s="49" t="s">
        <v>160</v>
      </c>
      <c r="D181" s="51" t="s">
        <v>1888</v>
      </c>
      <c r="E181" s="49" t="s">
        <v>2186</v>
      </c>
      <c r="F181" s="65" t="s">
        <v>1565</v>
      </c>
      <c r="G181" s="49" t="s">
        <v>393</v>
      </c>
      <c r="H181" s="49" t="s">
        <v>394</v>
      </c>
      <c r="I181" s="63" t="s">
        <v>2346</v>
      </c>
      <c r="J181" s="49" t="s">
        <v>156</v>
      </c>
    </row>
    <row r="182" spans="1:10" x14ac:dyDescent="0.35">
      <c r="A182" s="49" t="s">
        <v>58</v>
      </c>
      <c r="B182" s="56">
        <v>4</v>
      </c>
      <c r="C182" s="49" t="s">
        <v>161</v>
      </c>
      <c r="D182" s="51" t="s">
        <v>1889</v>
      </c>
      <c r="E182" s="49" t="s">
        <v>2187</v>
      </c>
      <c r="F182" s="65" t="s">
        <v>1566</v>
      </c>
      <c r="G182" s="49" t="s">
        <v>395</v>
      </c>
      <c r="H182" s="49" t="s">
        <v>396</v>
      </c>
      <c r="I182" s="63" t="s">
        <v>2347</v>
      </c>
      <c r="J182" s="49" t="s">
        <v>157</v>
      </c>
    </row>
    <row r="183" spans="1:10" x14ac:dyDescent="0.35">
      <c r="A183" s="49" t="s">
        <v>58</v>
      </c>
      <c r="B183" s="56">
        <v>5</v>
      </c>
      <c r="C183" s="51" t="s">
        <v>2665</v>
      </c>
      <c r="D183" s="45" t="s">
        <v>3259</v>
      </c>
      <c r="E183" s="51"/>
      <c r="F183" s="51"/>
      <c r="G183" s="51" t="s">
        <v>3091</v>
      </c>
      <c r="H183" s="45" t="s">
        <v>2869</v>
      </c>
      <c r="I183" s="51"/>
      <c r="J183" s="45" t="s">
        <v>2988</v>
      </c>
    </row>
    <row r="184" spans="1:10" x14ac:dyDescent="0.35">
      <c r="A184" s="49" t="s">
        <v>58</v>
      </c>
      <c r="B184" s="48">
        <v>6</v>
      </c>
      <c r="C184" s="51" t="s">
        <v>2667</v>
      </c>
      <c r="D184" s="45" t="s">
        <v>3260</v>
      </c>
      <c r="E184" s="51"/>
      <c r="F184" s="51"/>
      <c r="G184" s="51" t="s">
        <v>3093</v>
      </c>
      <c r="H184" s="45" t="s">
        <v>2871</v>
      </c>
      <c r="I184" s="51"/>
      <c r="J184" s="45" t="s">
        <v>158</v>
      </c>
    </row>
    <row r="185" spans="1:10" x14ac:dyDescent="0.35">
      <c r="A185" s="49" t="s">
        <v>58</v>
      </c>
      <c r="B185" s="48">
        <v>6</v>
      </c>
      <c r="C185" s="51" t="s">
        <v>2666</v>
      </c>
      <c r="D185" s="45" t="s">
        <v>3261</v>
      </c>
      <c r="E185" s="51"/>
      <c r="F185" s="51"/>
      <c r="G185" s="51" t="s">
        <v>3092</v>
      </c>
      <c r="H185" s="45" t="s">
        <v>2870</v>
      </c>
      <c r="I185" s="51"/>
      <c r="J185" s="45" t="s">
        <v>2988</v>
      </c>
    </row>
    <row r="186" spans="1:10" x14ac:dyDescent="0.35">
      <c r="A186" s="49" t="s">
        <v>58</v>
      </c>
      <c r="B186" s="48">
        <v>6</v>
      </c>
      <c r="C186" s="51" t="s">
        <v>2668</v>
      </c>
      <c r="D186" s="45" t="s">
        <v>3262</v>
      </c>
      <c r="E186" s="51"/>
      <c r="F186" s="51"/>
      <c r="G186" s="51" t="s">
        <v>3094</v>
      </c>
      <c r="H186" s="45" t="s">
        <v>2872</v>
      </c>
      <c r="I186" s="51"/>
      <c r="J186" s="45" t="s">
        <v>158</v>
      </c>
    </row>
    <row r="187" spans="1:10" x14ac:dyDescent="0.35">
      <c r="A187" s="49" t="s">
        <v>58</v>
      </c>
      <c r="B187" s="48">
        <v>7</v>
      </c>
      <c r="C187" s="49" t="s">
        <v>162</v>
      </c>
      <c r="D187" s="51" t="s">
        <v>3263</v>
      </c>
      <c r="E187" s="49" t="s">
        <v>2188</v>
      </c>
      <c r="F187" s="65" t="s">
        <v>1567</v>
      </c>
      <c r="G187" s="49" t="s">
        <v>397</v>
      </c>
      <c r="H187" s="49" t="s">
        <v>398</v>
      </c>
      <c r="I187" s="63" t="s">
        <v>2348</v>
      </c>
      <c r="J187" s="49" t="s">
        <v>158</v>
      </c>
    </row>
    <row r="188" spans="1:10" x14ac:dyDescent="0.35">
      <c r="A188" s="49" t="s">
        <v>58</v>
      </c>
      <c r="B188" s="56">
        <v>11</v>
      </c>
      <c r="C188" s="51" t="s">
        <v>2669</v>
      </c>
      <c r="D188" s="45" t="s">
        <v>3264</v>
      </c>
      <c r="E188" s="51"/>
      <c r="F188" s="51"/>
      <c r="G188" s="51" t="s">
        <v>3095</v>
      </c>
      <c r="H188" s="45" t="s">
        <v>2873</v>
      </c>
      <c r="I188" s="51"/>
      <c r="J188" s="45" t="s">
        <v>195</v>
      </c>
    </row>
    <row r="189" spans="1:10" x14ac:dyDescent="0.35">
      <c r="A189" s="49" t="s">
        <v>58</v>
      </c>
      <c r="B189" s="56">
        <v>21</v>
      </c>
      <c r="C189" s="51" t="s">
        <v>2670</v>
      </c>
      <c r="D189" s="45" t="s">
        <v>3265</v>
      </c>
      <c r="E189" s="51"/>
      <c r="F189" s="51"/>
      <c r="G189" s="51" t="s">
        <v>3096</v>
      </c>
      <c r="H189" s="45" t="s">
        <v>2874</v>
      </c>
      <c r="I189" s="51"/>
      <c r="J189" s="48" t="s">
        <v>235</v>
      </c>
    </row>
    <row r="190" spans="1:10" x14ac:dyDescent="0.35">
      <c r="A190" s="49" t="s">
        <v>57</v>
      </c>
      <c r="B190" s="60">
        <v>-99</v>
      </c>
      <c r="C190" s="49" t="s">
        <v>93</v>
      </c>
      <c r="D190" s="49" t="s">
        <v>1921</v>
      </c>
      <c r="E190" s="61" t="s">
        <v>2168</v>
      </c>
      <c r="F190" s="62" t="s">
        <v>2120</v>
      </c>
      <c r="G190" s="49" t="s">
        <v>277</v>
      </c>
      <c r="H190" s="49" t="s">
        <v>278</v>
      </c>
      <c r="I190" s="49" t="s">
        <v>2301</v>
      </c>
      <c r="J190" s="49" t="s">
        <v>91</v>
      </c>
    </row>
    <row r="191" spans="1:10" x14ac:dyDescent="0.35">
      <c r="A191" s="49" t="s">
        <v>57</v>
      </c>
      <c r="B191" s="56">
        <v>1</v>
      </c>
      <c r="C191" s="49" t="s">
        <v>121</v>
      </c>
      <c r="D191" s="51" t="s">
        <v>1920</v>
      </c>
      <c r="E191" s="49" t="s">
        <v>2136</v>
      </c>
      <c r="F191" s="65" t="s">
        <v>1535</v>
      </c>
      <c r="G191" s="49" t="s">
        <v>328</v>
      </c>
      <c r="H191" s="49" t="s">
        <v>387</v>
      </c>
      <c r="I191" s="63" t="s">
        <v>2342</v>
      </c>
      <c r="J191" s="49" t="s">
        <v>100</v>
      </c>
    </row>
    <row r="192" spans="1:10" x14ac:dyDescent="0.35">
      <c r="A192" s="49" t="s">
        <v>57</v>
      </c>
      <c r="B192" s="56">
        <v>2</v>
      </c>
      <c r="C192" s="49" t="s">
        <v>154</v>
      </c>
      <c r="D192" s="52" t="s">
        <v>3279</v>
      </c>
      <c r="E192" s="49"/>
      <c r="F192" s="51"/>
      <c r="G192" s="49" t="s">
        <v>385</v>
      </c>
      <c r="H192" s="49" t="s">
        <v>386</v>
      </c>
      <c r="I192" s="63" t="s">
        <v>2341</v>
      </c>
      <c r="J192" s="49" t="s">
        <v>153</v>
      </c>
    </row>
    <row r="193" spans="1:10" x14ac:dyDescent="0.35">
      <c r="A193" s="45" t="s">
        <v>57</v>
      </c>
      <c r="B193" s="56">
        <v>2</v>
      </c>
      <c r="C193" s="51" t="s">
        <v>2645</v>
      </c>
      <c r="D193" s="52" t="s">
        <v>3278</v>
      </c>
      <c r="E193" s="49"/>
      <c r="F193" s="51"/>
      <c r="G193" s="51" t="s">
        <v>3070</v>
      </c>
      <c r="H193" s="45" t="s">
        <v>2848</v>
      </c>
      <c r="I193" s="51"/>
      <c r="J193" s="45" t="s">
        <v>153</v>
      </c>
    </row>
    <row r="194" spans="1:10" x14ac:dyDescent="0.35">
      <c r="A194" s="49" t="s">
        <v>57</v>
      </c>
      <c r="B194" s="56">
        <v>2</v>
      </c>
      <c r="C194" s="49" t="s">
        <v>155</v>
      </c>
      <c r="D194" s="51" t="s">
        <v>275</v>
      </c>
      <c r="E194" s="49" t="s">
        <v>2164</v>
      </c>
      <c r="F194" s="65" t="s">
        <v>1563</v>
      </c>
      <c r="G194" s="49" t="s">
        <v>388</v>
      </c>
      <c r="H194" s="49" t="s">
        <v>389</v>
      </c>
      <c r="I194" s="63" t="s">
        <v>2343</v>
      </c>
      <c r="J194" s="49" t="s">
        <v>91</v>
      </c>
    </row>
    <row r="195" spans="1:10" x14ac:dyDescent="0.35">
      <c r="A195" s="45" t="s">
        <v>57</v>
      </c>
      <c r="B195" s="56">
        <v>5</v>
      </c>
      <c r="C195" s="51" t="s">
        <v>2573</v>
      </c>
      <c r="D195" s="57" t="s">
        <v>3274</v>
      </c>
      <c r="E195" s="51"/>
      <c r="F195" s="51"/>
      <c r="G195" s="51" t="s">
        <v>3071</v>
      </c>
      <c r="H195" s="45" t="s">
        <v>2849</v>
      </c>
      <c r="I195" s="51"/>
      <c r="J195" s="45" t="s">
        <v>92</v>
      </c>
    </row>
    <row r="196" spans="1:10" x14ac:dyDescent="0.35">
      <c r="A196" s="45" t="s">
        <v>57</v>
      </c>
      <c r="B196" s="56">
        <v>6</v>
      </c>
      <c r="C196" s="51" t="s">
        <v>2646</v>
      </c>
      <c r="D196" s="45" t="s">
        <v>3272</v>
      </c>
      <c r="E196" s="51"/>
      <c r="F196" s="51"/>
      <c r="G196" s="51" t="s">
        <v>3072</v>
      </c>
      <c r="H196" s="45" t="s">
        <v>2850</v>
      </c>
      <c r="I196" s="51"/>
      <c r="J196" s="45" t="s">
        <v>156</v>
      </c>
    </row>
    <row r="197" spans="1:10" x14ac:dyDescent="0.35">
      <c r="A197" s="45" t="s">
        <v>57</v>
      </c>
      <c r="B197" s="56">
        <v>7</v>
      </c>
      <c r="C197" s="51" t="s">
        <v>2647</v>
      </c>
      <c r="D197" s="45" t="s">
        <v>3275</v>
      </c>
      <c r="E197" s="51"/>
      <c r="F197" s="51"/>
      <c r="G197" s="51" t="s">
        <v>3073</v>
      </c>
      <c r="H197" s="45" t="s">
        <v>2851</v>
      </c>
      <c r="I197" s="51"/>
      <c r="J197" s="45" t="s">
        <v>195</v>
      </c>
    </row>
    <row r="198" spans="1:10" x14ac:dyDescent="0.35">
      <c r="A198" s="45" t="s">
        <v>57</v>
      </c>
      <c r="B198" s="56">
        <v>8</v>
      </c>
      <c r="C198" s="51" t="s">
        <v>2649</v>
      </c>
      <c r="D198" s="45" t="s">
        <v>3271</v>
      </c>
      <c r="E198" s="51"/>
      <c r="F198" s="51"/>
      <c r="G198" s="51" t="s">
        <v>3075</v>
      </c>
      <c r="H198" s="45" t="s">
        <v>2853</v>
      </c>
      <c r="I198" s="51"/>
      <c r="J198" s="45" t="s">
        <v>262</v>
      </c>
    </row>
    <row r="199" spans="1:10" x14ac:dyDescent="0.35">
      <c r="A199" s="45" t="s">
        <v>57</v>
      </c>
      <c r="B199" s="56">
        <v>8</v>
      </c>
      <c r="C199" s="51" t="s">
        <v>2648</v>
      </c>
      <c r="D199" s="45" t="s">
        <v>3270</v>
      </c>
      <c r="E199" s="51"/>
      <c r="F199" s="51"/>
      <c r="G199" s="51" t="s">
        <v>3074</v>
      </c>
      <c r="H199" s="45" t="s">
        <v>2852</v>
      </c>
      <c r="I199" s="51"/>
      <c r="J199" s="45" t="s">
        <v>195</v>
      </c>
    </row>
    <row r="200" spans="1:10" x14ac:dyDescent="0.35">
      <c r="A200" s="45" t="s">
        <v>57</v>
      </c>
      <c r="B200" s="56">
        <v>9</v>
      </c>
      <c r="C200" s="51" t="s">
        <v>2650</v>
      </c>
      <c r="D200" s="45" t="s">
        <v>3266</v>
      </c>
      <c r="E200" s="51"/>
      <c r="F200" s="51"/>
      <c r="G200" s="51" t="s">
        <v>3076</v>
      </c>
      <c r="H200" s="45" t="s">
        <v>2854</v>
      </c>
      <c r="I200" s="51"/>
      <c r="J200" s="45" t="s">
        <v>195</v>
      </c>
    </row>
    <row r="201" spans="1:10" x14ac:dyDescent="0.35">
      <c r="A201" s="45" t="s">
        <v>57</v>
      </c>
      <c r="B201" s="56">
        <v>10</v>
      </c>
      <c r="C201" s="51" t="s">
        <v>2651</v>
      </c>
      <c r="D201" s="45" t="s">
        <v>3267</v>
      </c>
      <c r="E201" s="51"/>
      <c r="F201" s="51"/>
      <c r="G201" s="51" t="s">
        <v>3077</v>
      </c>
      <c r="H201" s="45" t="s">
        <v>2855</v>
      </c>
      <c r="I201" s="51"/>
      <c r="J201" s="45" t="s">
        <v>195</v>
      </c>
    </row>
    <row r="202" spans="1:10" x14ac:dyDescent="0.35">
      <c r="A202" s="45" t="s">
        <v>57</v>
      </c>
      <c r="B202" s="56">
        <v>11</v>
      </c>
      <c r="C202" s="51" t="s">
        <v>2652</v>
      </c>
      <c r="D202" s="45" t="s">
        <v>3268</v>
      </c>
      <c r="E202" s="51"/>
      <c r="F202" s="51"/>
      <c r="G202" s="51" t="s">
        <v>3078</v>
      </c>
      <c r="H202" s="45" t="s">
        <v>2856</v>
      </c>
      <c r="I202" s="51"/>
      <c r="J202" s="45" t="s">
        <v>195</v>
      </c>
    </row>
    <row r="203" spans="1:10" x14ac:dyDescent="0.35">
      <c r="A203" s="45" t="s">
        <v>57</v>
      </c>
      <c r="B203" s="56">
        <v>12</v>
      </c>
      <c r="C203" s="51" t="s">
        <v>2653</v>
      </c>
      <c r="D203" s="45" t="s">
        <v>3269</v>
      </c>
      <c r="E203" s="51"/>
      <c r="F203" s="51"/>
      <c r="G203" s="51" t="s">
        <v>3079</v>
      </c>
      <c r="H203" s="45" t="s">
        <v>2857</v>
      </c>
      <c r="I203" s="51"/>
      <c r="J203" s="45" t="s">
        <v>195</v>
      </c>
    </row>
    <row r="204" spans="1:10" x14ac:dyDescent="0.35">
      <c r="A204" s="45" t="s">
        <v>57</v>
      </c>
      <c r="B204" s="56">
        <v>13</v>
      </c>
      <c r="C204" s="51" t="s">
        <v>2654</v>
      </c>
      <c r="D204" s="45" t="s">
        <v>3276</v>
      </c>
      <c r="E204" s="51"/>
      <c r="F204" s="51"/>
      <c r="G204" s="51" t="s">
        <v>3080</v>
      </c>
      <c r="H204" s="45" t="s">
        <v>2858</v>
      </c>
      <c r="I204" s="51"/>
      <c r="J204" s="45" t="s">
        <v>262</v>
      </c>
    </row>
    <row r="205" spans="1:10" x14ac:dyDescent="0.35">
      <c r="A205" s="45" t="s">
        <v>57</v>
      </c>
      <c r="B205" s="56">
        <v>14</v>
      </c>
      <c r="C205" s="51" t="s">
        <v>2655</v>
      </c>
      <c r="D205" s="45" t="s">
        <v>3277</v>
      </c>
      <c r="E205" s="51"/>
      <c r="F205" s="51"/>
      <c r="G205" s="51" t="s">
        <v>3081</v>
      </c>
      <c r="H205" s="45" t="s">
        <v>2859</v>
      </c>
      <c r="I205" s="51"/>
      <c r="J205" s="45" t="s">
        <v>262</v>
      </c>
    </row>
    <row r="206" spans="1:10" x14ac:dyDescent="0.35">
      <c r="A206" s="45" t="s">
        <v>57</v>
      </c>
      <c r="B206" s="56">
        <v>23</v>
      </c>
      <c r="C206" s="51" t="s">
        <v>2657</v>
      </c>
      <c r="D206" s="45" t="s">
        <v>3280</v>
      </c>
      <c r="E206" s="51"/>
      <c r="F206" s="51"/>
      <c r="G206" s="51" t="s">
        <v>3083</v>
      </c>
      <c r="H206" s="45" t="s">
        <v>2861</v>
      </c>
      <c r="I206" s="51"/>
      <c r="J206" s="45" t="s">
        <v>165</v>
      </c>
    </row>
    <row r="207" spans="1:10" x14ac:dyDescent="0.35">
      <c r="A207" s="45" t="s">
        <v>57</v>
      </c>
      <c r="B207" s="56">
        <v>23</v>
      </c>
      <c r="C207" s="51" t="s">
        <v>2656</v>
      </c>
      <c r="D207" s="45" t="s">
        <v>3281</v>
      </c>
      <c r="E207" s="51"/>
      <c r="F207" s="51"/>
      <c r="G207" s="51" t="s">
        <v>3082</v>
      </c>
      <c r="H207" s="45" t="s">
        <v>2860</v>
      </c>
      <c r="I207" s="51"/>
      <c r="J207" s="45" t="s">
        <v>195</v>
      </c>
    </row>
    <row r="208" spans="1:10" x14ac:dyDescent="0.35">
      <c r="A208" s="45" t="s">
        <v>57</v>
      </c>
      <c r="B208" s="56">
        <v>24</v>
      </c>
      <c r="C208" s="51" t="s">
        <v>2658</v>
      </c>
      <c r="D208" s="45" t="s">
        <v>3273</v>
      </c>
      <c r="E208" s="51"/>
      <c r="F208" s="51"/>
      <c r="G208" s="51" t="s">
        <v>3084</v>
      </c>
      <c r="H208" s="45" t="s">
        <v>2862</v>
      </c>
      <c r="I208" s="51"/>
      <c r="J208" s="45" t="s">
        <v>156</v>
      </c>
    </row>
    <row r="209" spans="1:10" x14ac:dyDescent="0.35">
      <c r="A209" s="45" t="s">
        <v>57</v>
      </c>
      <c r="B209" s="56">
        <v>25</v>
      </c>
      <c r="C209" s="51" t="s">
        <v>2659</v>
      </c>
      <c r="D209" s="45" t="s">
        <v>3282</v>
      </c>
      <c r="E209" s="51"/>
      <c r="F209" s="51"/>
      <c r="G209" s="51" t="s">
        <v>3085</v>
      </c>
      <c r="H209" s="45" t="s">
        <v>2863</v>
      </c>
      <c r="I209" s="51"/>
      <c r="J209" s="45" t="s">
        <v>158</v>
      </c>
    </row>
    <row r="210" spans="1:10" x14ac:dyDescent="0.35">
      <c r="A210" s="45" t="s">
        <v>57</v>
      </c>
      <c r="B210" s="56">
        <v>25</v>
      </c>
      <c r="C210" s="51" t="s">
        <v>2660</v>
      </c>
      <c r="D210" s="45" t="s">
        <v>3283</v>
      </c>
      <c r="E210" s="51"/>
      <c r="F210" s="51"/>
      <c r="G210" s="51" t="s">
        <v>3086</v>
      </c>
      <c r="H210" s="45" t="s">
        <v>2864</v>
      </c>
      <c r="I210" s="51"/>
      <c r="J210" s="45" t="s">
        <v>158</v>
      </c>
    </row>
    <row r="211" spans="1:10" x14ac:dyDescent="0.35">
      <c r="A211" s="45" t="s">
        <v>57</v>
      </c>
      <c r="B211" s="56">
        <v>25</v>
      </c>
      <c r="C211" s="51" t="s">
        <v>2661</v>
      </c>
      <c r="D211" s="45" t="s">
        <v>3284</v>
      </c>
      <c r="E211" s="51"/>
      <c r="F211" s="51"/>
      <c r="G211" s="51" t="s">
        <v>3087</v>
      </c>
      <c r="H211" s="45" t="s">
        <v>2865</v>
      </c>
      <c r="I211" s="51"/>
      <c r="J211" s="45" t="s">
        <v>158</v>
      </c>
    </row>
    <row r="212" spans="1:10" x14ac:dyDescent="0.35">
      <c r="A212" s="45" t="s">
        <v>57</v>
      </c>
      <c r="B212" s="56">
        <v>26</v>
      </c>
      <c r="C212" s="51" t="s">
        <v>2662</v>
      </c>
      <c r="D212" s="45" t="s">
        <v>3286</v>
      </c>
      <c r="E212" s="51"/>
      <c r="F212" s="51"/>
      <c r="G212" s="51" t="s">
        <v>3088</v>
      </c>
      <c r="H212" s="45" t="s">
        <v>2866</v>
      </c>
      <c r="I212" s="51"/>
      <c r="J212" s="45" t="s">
        <v>2987</v>
      </c>
    </row>
    <row r="213" spans="1:10" x14ac:dyDescent="0.35">
      <c r="A213" s="45" t="s">
        <v>57</v>
      </c>
      <c r="B213" s="56">
        <v>27</v>
      </c>
      <c r="C213" s="51" t="s">
        <v>2663</v>
      </c>
      <c r="D213" s="45" t="s">
        <v>3285</v>
      </c>
      <c r="E213" s="51"/>
      <c r="F213" s="51"/>
      <c r="G213" s="51" t="s">
        <v>3089</v>
      </c>
      <c r="H213" s="45" t="s">
        <v>2867</v>
      </c>
      <c r="I213" s="51"/>
      <c r="J213" s="45" t="s">
        <v>100</v>
      </c>
    </row>
    <row r="214" spans="1:10" x14ac:dyDescent="0.35">
      <c r="A214" s="45" t="s">
        <v>57</v>
      </c>
      <c r="B214" s="56">
        <v>28</v>
      </c>
      <c r="C214" s="51" t="s">
        <v>2664</v>
      </c>
      <c r="D214" s="45" t="s">
        <v>3287</v>
      </c>
      <c r="E214" s="51"/>
      <c r="F214" s="51"/>
      <c r="G214" s="51" t="s">
        <v>3090</v>
      </c>
      <c r="H214" s="45" t="s">
        <v>2868</v>
      </c>
      <c r="I214" s="51"/>
      <c r="J214" s="45" t="s">
        <v>262</v>
      </c>
    </row>
    <row r="215" spans="1:10" x14ac:dyDescent="0.35">
      <c r="A215" s="49" t="s">
        <v>51</v>
      </c>
      <c r="B215" s="60">
        <v>-99</v>
      </c>
      <c r="C215" s="49" t="s">
        <v>93</v>
      </c>
      <c r="D215" s="49" t="s">
        <v>1921</v>
      </c>
      <c r="E215" s="61" t="s">
        <v>2168</v>
      </c>
      <c r="F215" s="62" t="s">
        <v>2120</v>
      </c>
      <c r="G215" s="49" t="s">
        <v>277</v>
      </c>
      <c r="H215" s="49" t="s">
        <v>278</v>
      </c>
      <c r="I215" s="49" t="s">
        <v>2301</v>
      </c>
      <c r="J215" s="49" t="s">
        <v>91</v>
      </c>
    </row>
    <row r="216" spans="1:10" x14ac:dyDescent="0.35">
      <c r="A216" s="49" t="s">
        <v>51</v>
      </c>
      <c r="B216" s="49"/>
      <c r="C216" s="49" t="s">
        <v>106</v>
      </c>
      <c r="D216" s="49" t="s">
        <v>1920</v>
      </c>
      <c r="E216" s="49" t="s">
        <v>2136</v>
      </c>
      <c r="F216" s="65" t="s">
        <v>1521</v>
      </c>
      <c r="G216" s="49" t="s">
        <v>301</v>
      </c>
      <c r="H216" s="49" t="s">
        <v>292</v>
      </c>
      <c r="I216" s="49" t="s">
        <v>2312</v>
      </c>
      <c r="J216" s="49" t="s">
        <v>100</v>
      </c>
    </row>
    <row r="217" spans="1:10" x14ac:dyDescent="0.35">
      <c r="A217" s="49" t="s">
        <v>51</v>
      </c>
      <c r="B217" s="49"/>
      <c r="C217" s="49" t="s">
        <v>107</v>
      </c>
      <c r="D217" s="49" t="s">
        <v>1922</v>
      </c>
      <c r="E217" s="49" t="s">
        <v>2143</v>
      </c>
      <c r="F217" s="65" t="s">
        <v>1522</v>
      </c>
      <c r="G217" s="49" t="s">
        <v>302</v>
      </c>
      <c r="H217" s="49" t="s">
        <v>303</v>
      </c>
      <c r="I217" s="49" t="s">
        <v>2313</v>
      </c>
      <c r="J217" s="49" t="s">
        <v>91</v>
      </c>
    </row>
    <row r="218" spans="1:10" x14ac:dyDescent="0.35">
      <c r="A218" s="49" t="s">
        <v>51</v>
      </c>
      <c r="B218" s="49"/>
      <c r="C218" s="49" t="s">
        <v>109</v>
      </c>
      <c r="D218" s="49" t="s">
        <v>1924</v>
      </c>
      <c r="E218" s="49" t="s">
        <v>2144</v>
      </c>
      <c r="F218" s="65" t="s">
        <v>1524</v>
      </c>
      <c r="G218" s="49" t="s">
        <v>306</v>
      </c>
      <c r="H218" s="49" t="s">
        <v>307</v>
      </c>
      <c r="I218" s="49" t="s">
        <v>2315</v>
      </c>
      <c r="J218" s="49" t="s">
        <v>92</v>
      </c>
    </row>
    <row r="219" spans="1:10" x14ac:dyDescent="0.35">
      <c r="A219" s="49" t="s">
        <v>51</v>
      </c>
      <c r="B219" s="49"/>
      <c r="C219" s="49" t="s">
        <v>108</v>
      </c>
      <c r="D219" s="49" t="s">
        <v>1923</v>
      </c>
      <c r="E219" s="49" t="s">
        <v>2138</v>
      </c>
      <c r="F219" s="65" t="s">
        <v>1523</v>
      </c>
      <c r="G219" s="49" t="s">
        <v>304</v>
      </c>
      <c r="H219" s="49" t="s">
        <v>305</v>
      </c>
      <c r="I219" s="49" t="s">
        <v>2314</v>
      </c>
      <c r="J219" s="49" t="s">
        <v>92</v>
      </c>
    </row>
    <row r="220" spans="1:10" x14ac:dyDescent="0.35">
      <c r="A220" s="49" t="s">
        <v>62</v>
      </c>
      <c r="B220" s="60">
        <v>-99</v>
      </c>
      <c r="C220" s="49" t="s">
        <v>93</v>
      </c>
      <c r="D220" s="51" t="s">
        <v>1921</v>
      </c>
      <c r="E220" s="61" t="s">
        <v>2168</v>
      </c>
      <c r="F220" s="62" t="s">
        <v>2120</v>
      </c>
      <c r="G220" s="49" t="s">
        <v>277</v>
      </c>
      <c r="H220" s="49" t="s">
        <v>278</v>
      </c>
      <c r="I220" s="49" t="s">
        <v>2301</v>
      </c>
      <c r="J220" s="49" t="s">
        <v>91</v>
      </c>
    </row>
    <row r="221" spans="1:10" x14ac:dyDescent="0.35">
      <c r="A221" s="49" t="s">
        <v>62</v>
      </c>
      <c r="B221" s="56">
        <v>1</v>
      </c>
      <c r="C221" s="49" t="s">
        <v>123</v>
      </c>
      <c r="D221" s="51" t="s">
        <v>1948</v>
      </c>
      <c r="E221" s="49" t="s">
        <v>2165</v>
      </c>
      <c r="F221" s="65" t="s">
        <v>1658</v>
      </c>
      <c r="G221" s="49" t="s">
        <v>332</v>
      </c>
      <c r="H221" s="49" t="s">
        <v>422</v>
      </c>
      <c r="I221" s="63" t="s">
        <v>2360</v>
      </c>
      <c r="J221" s="49" t="s">
        <v>100</v>
      </c>
    </row>
    <row r="222" spans="1:10" x14ac:dyDescent="0.35">
      <c r="A222" s="49" t="s">
        <v>62</v>
      </c>
      <c r="B222" s="56">
        <v>2</v>
      </c>
      <c r="C222" s="49" t="s">
        <v>177</v>
      </c>
      <c r="D222" s="51" t="s">
        <v>2053</v>
      </c>
      <c r="E222" s="49" t="s">
        <v>2163</v>
      </c>
      <c r="F222" s="65" t="s">
        <v>1662</v>
      </c>
      <c r="G222" s="49" t="s">
        <v>420</v>
      </c>
      <c r="H222" s="49" t="s">
        <v>421</v>
      </c>
      <c r="I222" s="63" t="s">
        <v>2359</v>
      </c>
      <c r="J222" s="49" t="s">
        <v>153</v>
      </c>
    </row>
    <row r="223" spans="1:10" x14ac:dyDescent="0.35">
      <c r="A223" s="49" t="s">
        <v>62</v>
      </c>
      <c r="B223" s="56">
        <v>4</v>
      </c>
      <c r="C223" s="49" t="s">
        <v>178</v>
      </c>
      <c r="D223" s="51" t="s">
        <v>2048</v>
      </c>
      <c r="E223" s="49" t="s">
        <v>2195</v>
      </c>
      <c r="F223" s="65" t="s">
        <v>1663</v>
      </c>
      <c r="G223" s="49" t="s">
        <v>423</v>
      </c>
      <c r="H223" s="49" t="s">
        <v>424</v>
      </c>
      <c r="I223" s="63" t="s">
        <v>2361</v>
      </c>
      <c r="J223" s="49" t="s">
        <v>92</v>
      </c>
    </row>
    <row r="224" spans="1:10" x14ac:dyDescent="0.35">
      <c r="A224" s="49" t="s">
        <v>62</v>
      </c>
      <c r="B224" s="56">
        <v>5</v>
      </c>
      <c r="C224" s="49" t="s">
        <v>179</v>
      </c>
      <c r="D224" s="51" t="s">
        <v>1886</v>
      </c>
      <c r="E224" s="49" t="s">
        <v>2196</v>
      </c>
      <c r="F224" s="62" t="s">
        <v>1664</v>
      </c>
      <c r="G224" s="49" t="s">
        <v>425</v>
      </c>
      <c r="H224" s="49" t="s">
        <v>426</v>
      </c>
      <c r="I224" s="63" t="s">
        <v>2362</v>
      </c>
      <c r="J224" s="49" t="s">
        <v>165</v>
      </c>
    </row>
    <row r="225" spans="1:10" x14ac:dyDescent="0.35">
      <c r="A225" s="49" t="s">
        <v>62</v>
      </c>
      <c r="B225" s="56">
        <v>6</v>
      </c>
      <c r="C225" s="51" t="s">
        <v>2693</v>
      </c>
      <c r="D225" s="45" t="s">
        <v>1883</v>
      </c>
      <c r="E225" s="51"/>
      <c r="F225" s="51"/>
      <c r="G225" s="51" t="s">
        <v>3120</v>
      </c>
      <c r="H225" s="45" t="s">
        <v>2897</v>
      </c>
      <c r="I225" s="51"/>
      <c r="J225" s="45" t="s">
        <v>156</v>
      </c>
    </row>
    <row r="226" spans="1:10" x14ac:dyDescent="0.35">
      <c r="A226" s="49" t="s">
        <v>62</v>
      </c>
      <c r="B226" s="56">
        <v>7</v>
      </c>
      <c r="C226" s="51" t="s">
        <v>2694</v>
      </c>
      <c r="D226" s="45" t="s">
        <v>3288</v>
      </c>
      <c r="E226" s="51"/>
      <c r="F226" s="51"/>
      <c r="G226" s="51" t="s">
        <v>3121</v>
      </c>
      <c r="H226" s="45" t="s">
        <v>2898</v>
      </c>
      <c r="I226" s="51"/>
      <c r="J226" s="45" t="s">
        <v>195</v>
      </c>
    </row>
    <row r="227" spans="1:10" x14ac:dyDescent="0.35">
      <c r="A227" s="49" t="s">
        <v>62</v>
      </c>
      <c r="B227" s="56">
        <v>8</v>
      </c>
      <c r="C227" s="51" t="s">
        <v>2695</v>
      </c>
      <c r="D227" s="45" t="s">
        <v>3289</v>
      </c>
      <c r="E227" s="51"/>
      <c r="F227" s="51"/>
      <c r="G227" s="51" t="s">
        <v>3122</v>
      </c>
      <c r="H227" s="45" t="s">
        <v>2899</v>
      </c>
      <c r="I227" s="51"/>
      <c r="J227" s="45" t="s">
        <v>165</v>
      </c>
    </row>
    <row r="228" spans="1:10" x14ac:dyDescent="0.35">
      <c r="A228" s="49" t="s">
        <v>62</v>
      </c>
      <c r="B228" s="56">
        <v>9</v>
      </c>
      <c r="C228" s="51" t="s">
        <v>2696</v>
      </c>
      <c r="D228" s="45" t="s">
        <v>3251</v>
      </c>
      <c r="E228" s="51"/>
      <c r="F228" s="51"/>
      <c r="G228" s="51" t="s">
        <v>3123</v>
      </c>
      <c r="H228" s="45" t="s">
        <v>2900</v>
      </c>
      <c r="I228" s="51"/>
      <c r="J228" s="45" t="s">
        <v>91</v>
      </c>
    </row>
    <row r="229" spans="1:10" x14ac:dyDescent="0.35">
      <c r="A229" s="49" t="s">
        <v>61</v>
      </c>
      <c r="B229" s="60">
        <v>-99</v>
      </c>
      <c r="C229" s="49" t="s">
        <v>93</v>
      </c>
      <c r="D229" s="49" t="s">
        <v>1921</v>
      </c>
      <c r="E229" s="61" t="s">
        <v>2168</v>
      </c>
      <c r="F229" s="62" t="s">
        <v>2120</v>
      </c>
      <c r="G229" s="49" t="s">
        <v>277</v>
      </c>
      <c r="H229" s="49" t="s">
        <v>278</v>
      </c>
      <c r="I229" s="63" t="s">
        <v>2301</v>
      </c>
      <c r="J229" s="49" t="s">
        <v>91</v>
      </c>
    </row>
    <row r="230" spans="1:10" x14ac:dyDescent="0.35">
      <c r="A230" s="50" t="s">
        <v>61</v>
      </c>
      <c r="B230" s="56">
        <v>1</v>
      </c>
      <c r="C230" s="50" t="s">
        <v>123</v>
      </c>
      <c r="D230" s="50" t="s">
        <v>1920</v>
      </c>
      <c r="E230" s="49" t="s">
        <v>2136</v>
      </c>
      <c r="F230" s="57" t="s">
        <v>1657</v>
      </c>
      <c r="G230" s="50" t="s">
        <v>332</v>
      </c>
      <c r="H230" s="50" t="s">
        <v>333</v>
      </c>
      <c r="I230" s="63" t="s">
        <v>2322</v>
      </c>
      <c r="J230" s="50" t="s">
        <v>100</v>
      </c>
    </row>
    <row r="231" spans="1:10" x14ac:dyDescent="0.35">
      <c r="A231" s="49" t="s">
        <v>61</v>
      </c>
      <c r="B231" s="56">
        <v>2</v>
      </c>
      <c r="C231" s="49" t="s">
        <v>174</v>
      </c>
      <c r="D231" s="49" t="s">
        <v>275</v>
      </c>
      <c r="E231" s="49" t="s">
        <v>2164</v>
      </c>
      <c r="F231" s="65" t="s">
        <v>1659</v>
      </c>
      <c r="G231" s="49" t="s">
        <v>415</v>
      </c>
      <c r="H231" s="49" t="s">
        <v>416</v>
      </c>
      <c r="I231" s="63" t="s">
        <v>2356</v>
      </c>
      <c r="J231" s="49" t="s">
        <v>91</v>
      </c>
    </row>
    <row r="232" spans="1:10" x14ac:dyDescent="0.35">
      <c r="A232" s="49" t="s">
        <v>61</v>
      </c>
      <c r="B232" s="56">
        <v>3</v>
      </c>
      <c r="C232" s="49" t="s">
        <v>175</v>
      </c>
      <c r="D232" s="49" t="s">
        <v>1893</v>
      </c>
      <c r="E232" s="49" t="s">
        <v>2162</v>
      </c>
      <c r="F232" s="65" t="s">
        <v>1660</v>
      </c>
      <c r="G232" s="49" t="s">
        <v>417</v>
      </c>
      <c r="H232" s="49" t="s">
        <v>418</v>
      </c>
      <c r="I232" s="63" t="s">
        <v>2357</v>
      </c>
      <c r="J232" s="49" t="s">
        <v>91</v>
      </c>
    </row>
    <row r="233" spans="1:10" x14ac:dyDescent="0.35">
      <c r="A233" s="45" t="s">
        <v>61</v>
      </c>
      <c r="B233" s="56">
        <v>11</v>
      </c>
      <c r="C233" s="51" t="s">
        <v>2691</v>
      </c>
      <c r="D233" s="57" t="s">
        <v>3298</v>
      </c>
      <c r="E233" s="51"/>
      <c r="F233" s="51"/>
      <c r="G233" s="51" t="s">
        <v>3117</v>
      </c>
      <c r="H233" s="45" t="s">
        <v>2895</v>
      </c>
      <c r="I233" s="51"/>
      <c r="J233" s="45" t="s">
        <v>92</v>
      </c>
    </row>
    <row r="234" spans="1:10" x14ac:dyDescent="0.35">
      <c r="A234" s="45" t="s">
        <v>61</v>
      </c>
      <c r="B234" s="56">
        <v>21</v>
      </c>
      <c r="C234" s="51" t="s">
        <v>2692</v>
      </c>
      <c r="D234" s="45" t="s">
        <v>3297</v>
      </c>
      <c r="E234" s="51"/>
      <c r="F234" s="51"/>
      <c r="G234" s="51" t="s">
        <v>3118</v>
      </c>
      <c r="H234" s="45" t="s">
        <v>2896</v>
      </c>
      <c r="I234" s="51"/>
      <c r="J234" s="45" t="s">
        <v>165</v>
      </c>
    </row>
    <row r="235" spans="1:10" x14ac:dyDescent="0.35">
      <c r="A235" s="49" t="s">
        <v>61</v>
      </c>
      <c r="B235" s="56">
        <v>22</v>
      </c>
      <c r="C235" s="49" t="s">
        <v>176</v>
      </c>
      <c r="D235" s="49" t="s">
        <v>1949</v>
      </c>
      <c r="E235" s="49" t="s">
        <v>2194</v>
      </c>
      <c r="F235" s="65" t="s">
        <v>1661</v>
      </c>
      <c r="G235" s="51" t="s">
        <v>3119</v>
      </c>
      <c r="H235" s="49" t="s">
        <v>419</v>
      </c>
      <c r="I235" s="63" t="s">
        <v>2358</v>
      </c>
      <c r="J235" s="49" t="s">
        <v>100</v>
      </c>
    </row>
    <row r="236" spans="1:10" x14ac:dyDescent="0.35">
      <c r="A236" s="53" t="s">
        <v>2778</v>
      </c>
      <c r="B236" s="56">
        <v>1</v>
      </c>
      <c r="C236" s="54" t="s">
        <v>130</v>
      </c>
      <c r="D236" s="50" t="s">
        <v>1920</v>
      </c>
    </row>
    <row r="237" spans="1:10" x14ac:dyDescent="0.35">
      <c r="A237" s="45" t="s">
        <v>2778</v>
      </c>
      <c r="B237" s="56">
        <v>2</v>
      </c>
      <c r="C237" s="51" t="s">
        <v>2734</v>
      </c>
      <c r="D237" s="49" t="s">
        <v>3290</v>
      </c>
      <c r="E237" s="51"/>
      <c r="F237" s="51"/>
      <c r="G237" s="51" t="s">
        <v>3166</v>
      </c>
      <c r="H237" s="45" t="s">
        <v>2938</v>
      </c>
      <c r="I237" s="51"/>
      <c r="J237" s="45" t="s">
        <v>153</v>
      </c>
    </row>
    <row r="238" spans="1:10" x14ac:dyDescent="0.35">
      <c r="A238" s="45" t="s">
        <v>2778</v>
      </c>
      <c r="B238" s="56">
        <v>2</v>
      </c>
      <c r="C238" s="51" t="s">
        <v>2739</v>
      </c>
      <c r="D238" s="49" t="s">
        <v>3291</v>
      </c>
      <c r="E238" s="51"/>
      <c r="F238" s="51"/>
      <c r="G238" s="51" t="s">
        <v>3171</v>
      </c>
      <c r="H238" s="45" t="s">
        <v>2943</v>
      </c>
      <c r="I238" s="51"/>
      <c r="J238" s="45" t="s">
        <v>153</v>
      </c>
    </row>
    <row r="239" spans="1:10" x14ac:dyDescent="0.35">
      <c r="A239" s="45" t="s">
        <v>2778</v>
      </c>
      <c r="B239" s="56">
        <v>2</v>
      </c>
      <c r="C239" s="51" t="s">
        <v>2732</v>
      </c>
      <c r="D239" s="49" t="s">
        <v>275</v>
      </c>
      <c r="E239" s="51"/>
      <c r="F239" s="51"/>
      <c r="G239" s="51" t="s">
        <v>3164</v>
      </c>
      <c r="H239" s="45" t="s">
        <v>2936</v>
      </c>
      <c r="I239" s="51"/>
      <c r="J239" s="45" t="s">
        <v>91</v>
      </c>
    </row>
    <row r="240" spans="1:10" x14ac:dyDescent="0.35">
      <c r="A240" s="45" t="s">
        <v>2778</v>
      </c>
      <c r="B240" s="56">
        <v>7</v>
      </c>
      <c r="C240" s="51" t="s">
        <v>2735</v>
      </c>
      <c r="D240" s="57" t="s">
        <v>3292</v>
      </c>
      <c r="E240" s="51"/>
      <c r="F240" s="51"/>
      <c r="G240" s="51" t="s">
        <v>3167</v>
      </c>
      <c r="H240" s="45" t="s">
        <v>2939</v>
      </c>
      <c r="I240" s="51"/>
      <c r="J240" s="45" t="s">
        <v>92</v>
      </c>
    </row>
    <row r="241" spans="1:10" x14ac:dyDescent="0.35">
      <c r="A241" s="45" t="s">
        <v>2778</v>
      </c>
      <c r="B241" s="56">
        <v>7</v>
      </c>
      <c r="C241" s="51" t="s">
        <v>2740</v>
      </c>
      <c r="D241" s="57" t="s">
        <v>3293</v>
      </c>
      <c r="E241" s="51"/>
      <c r="F241" s="51"/>
      <c r="G241" s="51" t="s">
        <v>3172</v>
      </c>
      <c r="H241" s="45" t="s">
        <v>2944</v>
      </c>
      <c r="I241" s="51"/>
      <c r="J241" s="45" t="s">
        <v>92</v>
      </c>
    </row>
    <row r="242" spans="1:10" x14ac:dyDescent="0.35">
      <c r="A242" s="45" t="s">
        <v>2778</v>
      </c>
      <c r="B242" s="56">
        <v>8</v>
      </c>
      <c r="C242" s="51" t="s">
        <v>2737</v>
      </c>
      <c r="D242" s="45" t="s">
        <v>3294</v>
      </c>
      <c r="E242" s="51"/>
      <c r="F242" s="51"/>
      <c r="G242" s="51" t="s">
        <v>3169</v>
      </c>
      <c r="H242" s="45" t="s">
        <v>2941</v>
      </c>
      <c r="I242" s="51"/>
      <c r="J242" s="45" t="s">
        <v>2998</v>
      </c>
    </row>
    <row r="243" spans="1:10" x14ac:dyDescent="0.35">
      <c r="A243" s="45" t="s">
        <v>2778</v>
      </c>
      <c r="B243" s="56">
        <v>8</v>
      </c>
      <c r="C243" s="51" t="s">
        <v>2736</v>
      </c>
      <c r="D243" s="45" t="s">
        <v>3295</v>
      </c>
      <c r="E243" s="51"/>
      <c r="F243" s="51"/>
      <c r="G243" s="51" t="s">
        <v>3168</v>
      </c>
      <c r="H243" s="45" t="s">
        <v>2940</v>
      </c>
      <c r="I243" s="51"/>
      <c r="J243" s="45" t="s">
        <v>165</v>
      </c>
    </row>
    <row r="244" spans="1:10" x14ac:dyDescent="0.35">
      <c r="A244" s="45" t="s">
        <v>2778</v>
      </c>
      <c r="B244" s="56">
        <v>9</v>
      </c>
      <c r="C244" s="51" t="s">
        <v>2738</v>
      </c>
      <c r="D244" s="57" t="s">
        <v>3296</v>
      </c>
      <c r="E244" s="51"/>
      <c r="F244" s="51"/>
      <c r="G244" s="51" t="s">
        <v>3170</v>
      </c>
      <c r="H244" s="45" t="s">
        <v>2942</v>
      </c>
      <c r="I244" s="51"/>
      <c r="J244" s="45" t="s">
        <v>92</v>
      </c>
    </row>
    <row r="245" spans="1:10" x14ac:dyDescent="0.35">
      <c r="A245" s="45" t="s">
        <v>2778</v>
      </c>
      <c r="B245" s="56">
        <v>10</v>
      </c>
      <c r="C245" s="51" t="s">
        <v>2733</v>
      </c>
      <c r="D245" s="45" t="s">
        <v>1893</v>
      </c>
      <c r="E245" s="51"/>
      <c r="F245" s="51"/>
      <c r="G245" s="51" t="s">
        <v>3165</v>
      </c>
      <c r="H245" s="45" t="s">
        <v>2937</v>
      </c>
      <c r="I245" s="51"/>
      <c r="J245" s="45" t="s">
        <v>91</v>
      </c>
    </row>
    <row r="246" spans="1:10" x14ac:dyDescent="0.35">
      <c r="A246" s="49" t="s">
        <v>79</v>
      </c>
      <c r="B246" s="60">
        <v>-99</v>
      </c>
      <c r="C246" s="49" t="s">
        <v>93</v>
      </c>
      <c r="D246" s="49" t="s">
        <v>1921</v>
      </c>
      <c r="E246" s="61" t="s">
        <v>2168</v>
      </c>
      <c r="F246" s="62" t="s">
        <v>2120</v>
      </c>
      <c r="G246" s="49" t="s">
        <v>277</v>
      </c>
      <c r="H246" s="49" t="s">
        <v>278</v>
      </c>
      <c r="I246" s="49" t="s">
        <v>2301</v>
      </c>
      <c r="J246" s="49" t="s">
        <v>91</v>
      </c>
    </row>
    <row r="247" spans="1:10" x14ac:dyDescent="0.35">
      <c r="A247" s="49" t="s">
        <v>79</v>
      </c>
      <c r="B247" s="49"/>
      <c r="C247" s="49" t="s">
        <v>258</v>
      </c>
      <c r="D247" s="49" t="s">
        <v>2045</v>
      </c>
      <c r="E247" s="49" t="s">
        <v>2208</v>
      </c>
      <c r="F247" s="65" t="s">
        <v>1594</v>
      </c>
      <c r="G247" s="49" t="s">
        <v>465</v>
      </c>
      <c r="H247" s="49" t="s">
        <v>466</v>
      </c>
      <c r="I247" s="63" t="s">
        <v>2382</v>
      </c>
      <c r="J247" s="49" t="s">
        <v>100</v>
      </c>
    </row>
    <row r="248" spans="1:10" x14ac:dyDescent="0.35">
      <c r="A248" s="49" t="s">
        <v>79</v>
      </c>
      <c r="B248" s="49"/>
      <c r="C248" s="49" t="s">
        <v>116</v>
      </c>
      <c r="D248" s="49" t="s">
        <v>319</v>
      </c>
      <c r="E248" s="49" t="s">
        <v>2204</v>
      </c>
      <c r="F248" s="65" t="s">
        <v>1530</v>
      </c>
      <c r="G248" s="49" t="s">
        <v>318</v>
      </c>
      <c r="H248" s="49" t="s">
        <v>319</v>
      </c>
      <c r="I248" s="63" t="s">
        <v>2204</v>
      </c>
      <c r="J248" s="49" t="s">
        <v>100</v>
      </c>
    </row>
    <row r="249" spans="1:10" x14ac:dyDescent="0.35">
      <c r="A249" s="49" t="s">
        <v>2038</v>
      </c>
      <c r="B249" s="60">
        <v>-99</v>
      </c>
      <c r="C249" s="49" t="s">
        <v>93</v>
      </c>
      <c r="D249" s="49" t="s">
        <v>1885</v>
      </c>
      <c r="E249" s="61" t="s">
        <v>2168</v>
      </c>
      <c r="F249" s="62" t="s">
        <v>2120</v>
      </c>
      <c r="G249" s="49" t="s">
        <v>277</v>
      </c>
      <c r="H249" s="49" t="s">
        <v>278</v>
      </c>
      <c r="I249" s="63" t="s">
        <v>2301</v>
      </c>
      <c r="J249" s="49" t="s">
        <v>91</v>
      </c>
    </row>
    <row r="250" spans="1:10" x14ac:dyDescent="0.35">
      <c r="A250" s="49" t="s">
        <v>2038</v>
      </c>
      <c r="B250" s="56">
        <v>1</v>
      </c>
      <c r="C250" s="49" t="s">
        <v>125</v>
      </c>
      <c r="D250" s="49" t="s">
        <v>1948</v>
      </c>
      <c r="E250" s="49" t="s">
        <v>2165</v>
      </c>
      <c r="F250" s="49"/>
      <c r="G250" s="49" t="s">
        <v>336</v>
      </c>
      <c r="H250" s="49" t="s">
        <v>2084</v>
      </c>
      <c r="I250" s="63" t="s">
        <v>2439</v>
      </c>
      <c r="J250" s="49" t="s">
        <v>100</v>
      </c>
    </row>
    <row r="251" spans="1:10" x14ac:dyDescent="0.35">
      <c r="A251" s="49" t="s">
        <v>2038</v>
      </c>
      <c r="B251" s="56">
        <v>2</v>
      </c>
      <c r="C251" s="51" t="s">
        <v>2726</v>
      </c>
      <c r="D251" s="50" t="s">
        <v>2053</v>
      </c>
      <c r="E251" s="50" t="s">
        <v>2163</v>
      </c>
      <c r="F251" s="51"/>
      <c r="G251" s="51" t="s">
        <v>2085</v>
      </c>
      <c r="H251" s="45" t="s">
        <v>2083</v>
      </c>
      <c r="I251" s="51"/>
      <c r="J251" s="45" t="s">
        <v>153</v>
      </c>
    </row>
    <row r="252" spans="1:10" x14ac:dyDescent="0.35">
      <c r="A252" s="49" t="s">
        <v>2038</v>
      </c>
      <c r="B252" s="56">
        <v>2</v>
      </c>
      <c r="C252" s="49" t="s">
        <v>2009</v>
      </c>
      <c r="D252" s="50" t="s">
        <v>2053</v>
      </c>
      <c r="E252" s="50" t="s">
        <v>2163</v>
      </c>
      <c r="F252" s="49"/>
      <c r="G252" s="49" t="s">
        <v>2085</v>
      </c>
      <c r="H252" s="49" t="s">
        <v>2083</v>
      </c>
      <c r="I252" s="63" t="s">
        <v>2440</v>
      </c>
      <c r="J252" s="49" t="s">
        <v>153</v>
      </c>
    </row>
    <row r="253" spans="1:10" x14ac:dyDescent="0.35">
      <c r="A253" s="49" t="s">
        <v>2038</v>
      </c>
      <c r="B253" s="56">
        <v>4</v>
      </c>
      <c r="C253" s="49" t="s">
        <v>2015</v>
      </c>
      <c r="D253" s="49" t="s">
        <v>2016</v>
      </c>
      <c r="E253" s="49" t="s">
        <v>2273</v>
      </c>
      <c r="F253" s="49"/>
      <c r="G253" s="49" t="s">
        <v>2087</v>
      </c>
      <c r="H253" s="49" t="s">
        <v>2086</v>
      </c>
      <c r="I253" s="63" t="s">
        <v>2441</v>
      </c>
      <c r="J253" s="16" t="s">
        <v>92</v>
      </c>
    </row>
    <row r="254" spans="1:10" x14ac:dyDescent="0.35">
      <c r="A254" s="49" t="s">
        <v>2038</v>
      </c>
      <c r="B254" s="56">
        <v>5</v>
      </c>
      <c r="C254" s="49" t="s">
        <v>2011</v>
      </c>
      <c r="D254" s="49" t="s">
        <v>1950</v>
      </c>
      <c r="E254" s="49" t="s">
        <v>2257</v>
      </c>
      <c r="F254" s="49"/>
      <c r="G254" s="49" t="s">
        <v>2090</v>
      </c>
      <c r="H254" s="49" t="s">
        <v>2088</v>
      </c>
      <c r="I254" s="63" t="s">
        <v>2442</v>
      </c>
      <c r="J254" s="49" t="s">
        <v>92</v>
      </c>
    </row>
    <row r="255" spans="1:10" x14ac:dyDescent="0.35">
      <c r="A255" s="49" t="s">
        <v>2038</v>
      </c>
      <c r="B255" s="56">
        <v>6</v>
      </c>
      <c r="C255" s="49" t="s">
        <v>2012</v>
      </c>
      <c r="D255" s="49" t="s">
        <v>1883</v>
      </c>
      <c r="E255" s="49" t="s">
        <v>2199</v>
      </c>
      <c r="F255" s="49"/>
      <c r="G255" s="49" t="s">
        <v>2091</v>
      </c>
      <c r="H255" s="49" t="s">
        <v>2089</v>
      </c>
      <c r="I255" s="63" t="s">
        <v>2443</v>
      </c>
      <c r="J255" s="49" t="s">
        <v>156</v>
      </c>
    </row>
    <row r="256" spans="1:10" x14ac:dyDescent="0.35">
      <c r="A256" s="49" t="s">
        <v>2038</v>
      </c>
      <c r="B256" s="56">
        <v>7</v>
      </c>
      <c r="C256" s="51" t="s">
        <v>2727</v>
      </c>
      <c r="D256" s="45" t="s">
        <v>3365</v>
      </c>
      <c r="E256" s="51"/>
      <c r="F256" s="51"/>
      <c r="G256" s="51" t="s">
        <v>3156</v>
      </c>
      <c r="H256" s="45" t="s">
        <v>2931</v>
      </c>
      <c r="I256" s="51"/>
      <c r="J256" s="45" t="s">
        <v>195</v>
      </c>
    </row>
    <row r="257" spans="1:10" x14ac:dyDescent="0.35">
      <c r="A257" s="49" t="s">
        <v>2038</v>
      </c>
      <c r="B257" s="56">
        <v>8</v>
      </c>
      <c r="C257" s="49" t="s">
        <v>2013</v>
      </c>
      <c r="D257" s="49" t="s">
        <v>2014</v>
      </c>
      <c r="E257" s="49" t="s">
        <v>2263</v>
      </c>
      <c r="F257" s="49"/>
      <c r="G257" s="49" t="s">
        <v>2094</v>
      </c>
      <c r="H257" s="49" t="s">
        <v>2092</v>
      </c>
      <c r="I257" s="63" t="s">
        <v>2467</v>
      </c>
      <c r="J257" s="49" t="s">
        <v>262</v>
      </c>
    </row>
    <row r="258" spans="1:10" x14ac:dyDescent="0.35">
      <c r="A258" s="49" t="s">
        <v>2038</v>
      </c>
      <c r="B258" s="56">
        <v>8</v>
      </c>
      <c r="C258" s="49" t="s">
        <v>2017</v>
      </c>
      <c r="D258" s="49" t="s">
        <v>2018</v>
      </c>
      <c r="E258" s="49" t="s">
        <v>2262</v>
      </c>
      <c r="F258" s="49"/>
      <c r="G258" s="49" t="s">
        <v>2095</v>
      </c>
      <c r="H258" s="49" t="s">
        <v>2093</v>
      </c>
      <c r="I258" s="63" t="s">
        <v>2444</v>
      </c>
      <c r="J258" s="49" t="s">
        <v>262</v>
      </c>
    </row>
    <row r="259" spans="1:10" x14ac:dyDescent="0.35">
      <c r="A259" s="49" t="s">
        <v>2038</v>
      </c>
      <c r="B259" s="56">
        <v>8</v>
      </c>
      <c r="C259" s="51" t="s">
        <v>2728</v>
      </c>
      <c r="D259" s="45" t="s">
        <v>3364</v>
      </c>
      <c r="E259" s="51"/>
      <c r="F259" s="51"/>
      <c r="G259" s="51" t="s">
        <v>3157</v>
      </c>
      <c r="H259" s="45" t="s">
        <v>2932</v>
      </c>
      <c r="I259" s="51"/>
      <c r="J259" s="45" t="s">
        <v>195</v>
      </c>
    </row>
    <row r="260" spans="1:10" x14ac:dyDescent="0.35">
      <c r="A260" s="49" t="s">
        <v>2038</v>
      </c>
      <c r="B260" s="56">
        <v>9</v>
      </c>
      <c r="C260" s="51" t="s">
        <v>2729</v>
      </c>
      <c r="D260" s="45" t="s">
        <v>3363</v>
      </c>
      <c r="E260" s="51"/>
      <c r="F260" s="51"/>
      <c r="G260" s="51" t="s">
        <v>3158</v>
      </c>
      <c r="H260" s="45" t="s">
        <v>2933</v>
      </c>
      <c r="I260" s="51"/>
      <c r="J260" s="45" t="s">
        <v>195</v>
      </c>
    </row>
    <row r="261" spans="1:10" x14ac:dyDescent="0.35">
      <c r="A261" s="49" t="s">
        <v>2038</v>
      </c>
      <c r="B261" s="56">
        <v>10</v>
      </c>
      <c r="C261" s="51" t="s">
        <v>2730</v>
      </c>
      <c r="D261" s="45" t="s">
        <v>3362</v>
      </c>
      <c r="E261" s="51"/>
      <c r="F261" s="51"/>
      <c r="G261" s="51" t="s">
        <v>3159</v>
      </c>
      <c r="H261" s="45" t="s">
        <v>2934</v>
      </c>
      <c r="I261" s="51"/>
      <c r="J261" s="45" t="s">
        <v>195</v>
      </c>
    </row>
    <row r="262" spans="1:10" x14ac:dyDescent="0.35">
      <c r="A262" s="49" t="s">
        <v>2038</v>
      </c>
      <c r="B262" s="56">
        <v>11</v>
      </c>
      <c r="C262" s="49" t="s">
        <v>2019</v>
      </c>
      <c r="D262" s="49" t="s">
        <v>2023</v>
      </c>
      <c r="E262" s="49" t="s">
        <v>2261</v>
      </c>
      <c r="F262" s="49"/>
      <c r="G262" s="51" t="s">
        <v>3160</v>
      </c>
      <c r="H262" s="49" t="s">
        <v>2096</v>
      </c>
      <c r="I262" s="63" t="s">
        <v>2445</v>
      </c>
      <c r="J262" s="49" t="s">
        <v>195</v>
      </c>
    </row>
    <row r="263" spans="1:10" x14ac:dyDescent="0.35">
      <c r="A263" s="49" t="s">
        <v>2038</v>
      </c>
      <c r="B263" s="56">
        <v>12</v>
      </c>
      <c r="C263" s="49" t="s">
        <v>2020</v>
      </c>
      <c r="D263" s="49" t="s">
        <v>2025</v>
      </c>
      <c r="E263" s="49" t="s">
        <v>2260</v>
      </c>
      <c r="F263" s="49"/>
      <c r="G263" s="51" t="s">
        <v>3161</v>
      </c>
      <c r="H263" s="49" t="s">
        <v>2097</v>
      </c>
      <c r="I263" s="63" t="s">
        <v>2446</v>
      </c>
      <c r="J263" s="49" t="s">
        <v>195</v>
      </c>
    </row>
    <row r="264" spans="1:10" x14ac:dyDescent="0.35">
      <c r="A264" s="49" t="s">
        <v>2038</v>
      </c>
      <c r="B264" s="56">
        <v>13</v>
      </c>
      <c r="C264" s="49" t="s">
        <v>2021</v>
      </c>
      <c r="D264" s="49" t="s">
        <v>2026</v>
      </c>
      <c r="E264" s="49" t="s">
        <v>2259</v>
      </c>
      <c r="F264" s="49"/>
      <c r="G264" s="51" t="s">
        <v>3162</v>
      </c>
      <c r="H264" s="49" t="s">
        <v>2098</v>
      </c>
      <c r="I264" s="63" t="s">
        <v>2447</v>
      </c>
      <c r="J264" s="49" t="s">
        <v>195</v>
      </c>
    </row>
    <row r="265" spans="1:10" x14ac:dyDescent="0.35">
      <c r="A265" s="49" t="s">
        <v>2038</v>
      </c>
      <c r="B265" s="56">
        <v>14</v>
      </c>
      <c r="C265" s="51" t="s">
        <v>2731</v>
      </c>
      <c r="D265" s="45" t="s">
        <v>3361</v>
      </c>
      <c r="E265" s="51"/>
      <c r="F265" s="51"/>
      <c r="G265" s="51" t="s">
        <v>3163</v>
      </c>
      <c r="H265" s="45" t="s">
        <v>2935</v>
      </c>
      <c r="I265" s="51"/>
      <c r="J265" s="45" t="s">
        <v>195</v>
      </c>
    </row>
    <row r="266" spans="1:10" x14ac:dyDescent="0.35">
      <c r="A266" s="49" t="s">
        <v>2038</v>
      </c>
      <c r="B266" s="56">
        <v>15</v>
      </c>
      <c r="C266" s="49" t="s">
        <v>2022</v>
      </c>
      <c r="D266" s="49" t="s">
        <v>2024</v>
      </c>
      <c r="E266" s="49" t="s">
        <v>2258</v>
      </c>
      <c r="F266" s="49"/>
      <c r="G266" s="49" t="s">
        <v>2100</v>
      </c>
      <c r="H266" s="49" t="s">
        <v>2099</v>
      </c>
      <c r="I266" s="63" t="s">
        <v>2448</v>
      </c>
      <c r="J266" s="49" t="s">
        <v>100</v>
      </c>
    </row>
    <row r="267" spans="1:10" x14ac:dyDescent="0.35">
      <c r="A267" s="49" t="s">
        <v>2039</v>
      </c>
      <c r="B267" s="60">
        <v>-99</v>
      </c>
      <c r="C267" s="49" t="s">
        <v>93</v>
      </c>
      <c r="D267" s="49" t="s">
        <v>1921</v>
      </c>
      <c r="E267" s="61" t="s">
        <v>2168</v>
      </c>
      <c r="F267" s="62" t="s">
        <v>2120</v>
      </c>
      <c r="G267" s="49" t="s">
        <v>277</v>
      </c>
      <c r="H267" s="49" t="s">
        <v>278</v>
      </c>
      <c r="I267" s="63" t="s">
        <v>2301</v>
      </c>
      <c r="J267" s="49" t="s">
        <v>91</v>
      </c>
    </row>
    <row r="268" spans="1:10" x14ac:dyDescent="0.35">
      <c r="A268" s="49" t="s">
        <v>2039</v>
      </c>
      <c r="B268" s="56">
        <v>1</v>
      </c>
      <c r="C268" s="49" t="s">
        <v>125</v>
      </c>
      <c r="D268" s="49" t="s">
        <v>1920</v>
      </c>
      <c r="E268" s="49" t="s">
        <v>2136</v>
      </c>
      <c r="F268" s="49"/>
      <c r="G268" s="49" t="s">
        <v>336</v>
      </c>
      <c r="H268" s="49" t="s">
        <v>337</v>
      </c>
      <c r="I268" s="63" t="s">
        <v>2324</v>
      </c>
      <c r="J268" s="49" t="s">
        <v>100</v>
      </c>
    </row>
    <row r="269" spans="1:10" x14ac:dyDescent="0.35">
      <c r="A269" s="49" t="s">
        <v>2039</v>
      </c>
      <c r="B269" s="56">
        <v>2</v>
      </c>
      <c r="C269" s="49" t="s">
        <v>2006</v>
      </c>
      <c r="D269" s="49" t="s">
        <v>275</v>
      </c>
      <c r="E269" s="49" t="s">
        <v>2164</v>
      </c>
      <c r="F269" s="49"/>
      <c r="G269" s="49" t="s">
        <v>2077</v>
      </c>
      <c r="H269" s="49" t="s">
        <v>2080</v>
      </c>
      <c r="I269" s="63" t="s">
        <v>2437</v>
      </c>
      <c r="J269" s="49" t="s">
        <v>91</v>
      </c>
    </row>
    <row r="270" spans="1:10" x14ac:dyDescent="0.35">
      <c r="A270" s="49" t="s">
        <v>2039</v>
      </c>
      <c r="B270" s="56">
        <v>3</v>
      </c>
      <c r="C270" s="49" t="s">
        <v>2005</v>
      </c>
      <c r="D270" s="49" t="s">
        <v>1893</v>
      </c>
      <c r="E270" s="49" t="s">
        <v>2162</v>
      </c>
      <c r="F270" s="49"/>
      <c r="G270" s="49" t="s">
        <v>2078</v>
      </c>
      <c r="H270" s="49" t="s">
        <v>2081</v>
      </c>
      <c r="I270" s="63" t="s">
        <v>2438</v>
      </c>
      <c r="J270" s="49" t="s">
        <v>91</v>
      </c>
    </row>
    <row r="271" spans="1:10" x14ac:dyDescent="0.35">
      <c r="A271" s="49" t="s">
        <v>2039</v>
      </c>
      <c r="B271" s="56">
        <v>8</v>
      </c>
      <c r="C271" s="49" t="s">
        <v>2007</v>
      </c>
      <c r="D271" s="49" t="s">
        <v>2008</v>
      </c>
      <c r="E271" s="49" t="s">
        <v>2264</v>
      </c>
      <c r="F271" s="49"/>
      <c r="G271" s="49" t="s">
        <v>2079</v>
      </c>
      <c r="H271" s="49" t="s">
        <v>2082</v>
      </c>
      <c r="I271" s="63" t="s">
        <v>2466</v>
      </c>
      <c r="J271" s="49" t="s">
        <v>262</v>
      </c>
    </row>
    <row r="272" spans="1:10" x14ac:dyDescent="0.35">
      <c r="A272" s="49" t="s">
        <v>49</v>
      </c>
      <c r="B272" s="60">
        <v>-99</v>
      </c>
      <c r="C272" s="49" t="s">
        <v>93</v>
      </c>
      <c r="D272" s="49" t="s">
        <v>1921</v>
      </c>
      <c r="E272" s="61" t="s">
        <v>2168</v>
      </c>
      <c r="F272" s="62" t="s">
        <v>2120</v>
      </c>
      <c r="G272" s="49" t="s">
        <v>277</v>
      </c>
      <c r="H272" s="49" t="s">
        <v>278</v>
      </c>
      <c r="I272" s="49" t="s">
        <v>2301</v>
      </c>
      <c r="J272" s="49" t="s">
        <v>91</v>
      </c>
    </row>
    <row r="273" spans="1:10" x14ac:dyDescent="0.35">
      <c r="A273" s="49" t="s">
        <v>49</v>
      </c>
      <c r="B273" s="49"/>
      <c r="C273" s="49" t="s">
        <v>101</v>
      </c>
      <c r="D273" s="49" t="s">
        <v>1920</v>
      </c>
      <c r="E273" s="49" t="s">
        <v>2136</v>
      </c>
      <c r="F273" s="65" t="s">
        <v>1516</v>
      </c>
      <c r="G273" s="49" t="s">
        <v>291</v>
      </c>
      <c r="H273" s="49" t="s">
        <v>292</v>
      </c>
      <c r="I273" s="49" t="s">
        <v>2312</v>
      </c>
      <c r="J273" s="49" t="s">
        <v>100</v>
      </c>
    </row>
    <row r="274" spans="1:10" x14ac:dyDescent="0.35">
      <c r="A274" s="49" t="s">
        <v>49</v>
      </c>
      <c r="B274" s="49"/>
      <c r="C274" s="49" t="s">
        <v>103</v>
      </c>
      <c r="D274" s="49" t="s">
        <v>1917</v>
      </c>
      <c r="E274" s="49" t="s">
        <v>2137</v>
      </c>
      <c r="F274" s="65" t="s">
        <v>1518</v>
      </c>
      <c r="G274" s="49" t="s">
        <v>295</v>
      </c>
      <c r="H274" s="49" t="s">
        <v>296</v>
      </c>
      <c r="I274" s="49" t="s">
        <v>2470</v>
      </c>
      <c r="J274" s="49" t="s">
        <v>91</v>
      </c>
    </row>
    <row r="275" spans="1:10" x14ac:dyDescent="0.35">
      <c r="A275" s="49" t="s">
        <v>49</v>
      </c>
      <c r="B275" s="49"/>
      <c r="C275" s="49" t="s">
        <v>102</v>
      </c>
      <c r="D275" s="49" t="s">
        <v>1916</v>
      </c>
      <c r="E275" s="49" t="s">
        <v>2141</v>
      </c>
      <c r="F275" s="65" t="s">
        <v>1517</v>
      </c>
      <c r="G275" s="49" t="s">
        <v>293</v>
      </c>
      <c r="H275" s="49" t="s">
        <v>294</v>
      </c>
      <c r="I275" s="49" t="s">
        <v>2469</v>
      </c>
      <c r="J275" s="49" t="s">
        <v>91</v>
      </c>
    </row>
    <row r="276" spans="1:10" x14ac:dyDescent="0.35">
      <c r="A276" s="49" t="s">
        <v>49</v>
      </c>
      <c r="B276" s="49"/>
      <c r="C276" s="49" t="s">
        <v>104</v>
      </c>
      <c r="D276" s="49" t="s">
        <v>1918</v>
      </c>
      <c r="E276" s="49" t="s">
        <v>2142</v>
      </c>
      <c r="F276" s="65" t="s">
        <v>1519</v>
      </c>
      <c r="G276" s="49" t="s">
        <v>297</v>
      </c>
      <c r="H276" s="49" t="s">
        <v>298</v>
      </c>
      <c r="I276" s="49" t="s">
        <v>2471</v>
      </c>
      <c r="J276" s="49" t="s">
        <v>91</v>
      </c>
    </row>
    <row r="277" spans="1:10" x14ac:dyDescent="0.35">
      <c r="A277" s="49" t="s">
        <v>49</v>
      </c>
      <c r="B277" s="49"/>
      <c r="C277" s="49" t="s">
        <v>105</v>
      </c>
      <c r="D277" s="49" t="s">
        <v>1919</v>
      </c>
      <c r="E277" s="49" t="s">
        <v>2169</v>
      </c>
      <c r="F277" s="65" t="s">
        <v>1520</v>
      </c>
      <c r="G277" s="49" t="s">
        <v>299</v>
      </c>
      <c r="H277" s="49" t="s">
        <v>300</v>
      </c>
      <c r="I277" s="49" t="s">
        <v>2472</v>
      </c>
      <c r="J277" s="49" t="s">
        <v>92</v>
      </c>
    </row>
    <row r="278" spans="1:10" x14ac:dyDescent="0.35">
      <c r="A278" s="49" t="s">
        <v>60</v>
      </c>
      <c r="B278" s="60">
        <v>-99</v>
      </c>
      <c r="C278" s="49" t="s">
        <v>93</v>
      </c>
      <c r="D278" s="51" t="s">
        <v>1921</v>
      </c>
      <c r="E278" s="61" t="s">
        <v>2168</v>
      </c>
      <c r="F278" s="62" t="s">
        <v>2120</v>
      </c>
      <c r="G278" s="49" t="s">
        <v>277</v>
      </c>
      <c r="H278" s="49" t="s">
        <v>278</v>
      </c>
      <c r="I278" s="49" t="s">
        <v>2301</v>
      </c>
      <c r="J278" s="49" t="s">
        <v>91</v>
      </c>
    </row>
    <row r="279" spans="1:10" x14ac:dyDescent="0.35">
      <c r="A279" s="49" t="s">
        <v>60</v>
      </c>
      <c r="B279" s="56">
        <v>1</v>
      </c>
      <c r="C279" s="49" t="s">
        <v>122</v>
      </c>
      <c r="D279" s="52" t="s">
        <v>1920</v>
      </c>
      <c r="E279" s="49" t="s">
        <v>2136</v>
      </c>
      <c r="F279" s="65" t="s">
        <v>1658</v>
      </c>
      <c r="G279" s="49" t="s">
        <v>330</v>
      </c>
      <c r="H279" s="49" t="s">
        <v>331</v>
      </c>
      <c r="I279" s="63" t="s">
        <v>2321</v>
      </c>
      <c r="J279" s="49" t="s">
        <v>100</v>
      </c>
    </row>
    <row r="280" spans="1:10" x14ac:dyDescent="0.35">
      <c r="A280" s="49" t="s">
        <v>60</v>
      </c>
      <c r="B280" s="56">
        <v>2</v>
      </c>
      <c r="C280" s="49" t="s">
        <v>166</v>
      </c>
      <c r="D280" s="51" t="s">
        <v>3299</v>
      </c>
      <c r="E280" s="49"/>
      <c r="F280" s="65" t="s">
        <v>1568</v>
      </c>
      <c r="G280" s="49" t="s">
        <v>399</v>
      </c>
      <c r="H280" s="49" t="s">
        <v>400</v>
      </c>
      <c r="I280" s="63" t="s">
        <v>2349</v>
      </c>
      <c r="J280" s="49" t="s">
        <v>153</v>
      </c>
    </row>
    <row r="281" spans="1:10" x14ac:dyDescent="0.35">
      <c r="A281" s="45" t="s">
        <v>60</v>
      </c>
      <c r="B281" s="56">
        <v>2</v>
      </c>
      <c r="C281" s="51" t="s">
        <v>2674</v>
      </c>
      <c r="D281" s="51" t="s">
        <v>3301</v>
      </c>
      <c r="F281" s="51"/>
      <c r="G281" s="51" t="s">
        <v>3100</v>
      </c>
      <c r="H281" s="45" t="s">
        <v>2878</v>
      </c>
      <c r="I281" s="51"/>
      <c r="J281" s="45" t="s">
        <v>153</v>
      </c>
    </row>
    <row r="282" spans="1:10" x14ac:dyDescent="0.35">
      <c r="A282" s="45" t="s">
        <v>60</v>
      </c>
      <c r="B282" s="56">
        <v>2</v>
      </c>
      <c r="C282" s="51" t="s">
        <v>2675</v>
      </c>
      <c r="D282" s="45" t="s">
        <v>3302</v>
      </c>
      <c r="E282" s="51"/>
      <c r="F282" s="51"/>
      <c r="G282" s="51" t="s">
        <v>3101</v>
      </c>
      <c r="H282" s="45" t="s">
        <v>2879</v>
      </c>
      <c r="I282" s="51"/>
      <c r="J282" s="45" t="s">
        <v>91</v>
      </c>
    </row>
    <row r="283" spans="1:10" x14ac:dyDescent="0.35">
      <c r="A283" s="49" t="s">
        <v>60</v>
      </c>
      <c r="B283" s="56">
        <v>2</v>
      </c>
      <c r="C283" s="49" t="s">
        <v>167</v>
      </c>
      <c r="D283" s="51" t="s">
        <v>275</v>
      </c>
      <c r="E283" s="49" t="s">
        <v>2164</v>
      </c>
      <c r="F283" s="65" t="s">
        <v>1569</v>
      </c>
      <c r="G283" s="49" t="s">
        <v>401</v>
      </c>
      <c r="H283" s="49" t="s">
        <v>402</v>
      </c>
      <c r="I283" s="63" t="s">
        <v>2350</v>
      </c>
      <c r="J283" s="49" t="s">
        <v>91</v>
      </c>
    </row>
    <row r="284" spans="1:10" x14ac:dyDescent="0.35">
      <c r="A284" s="45" t="s">
        <v>60</v>
      </c>
      <c r="B284" s="56">
        <v>6</v>
      </c>
      <c r="C284" s="51" t="s">
        <v>2676</v>
      </c>
      <c r="D284" s="51" t="s">
        <v>3300</v>
      </c>
      <c r="E284" s="51"/>
      <c r="F284" s="51"/>
      <c r="G284" s="51" t="s">
        <v>3102</v>
      </c>
      <c r="H284" s="45" t="s">
        <v>2880</v>
      </c>
      <c r="I284" s="51"/>
      <c r="J284" s="45" t="s">
        <v>153</v>
      </c>
    </row>
    <row r="285" spans="1:10" x14ac:dyDescent="0.35">
      <c r="A285" s="49" t="s">
        <v>60</v>
      </c>
      <c r="B285" s="56">
        <v>7</v>
      </c>
      <c r="C285" s="49" t="s">
        <v>168</v>
      </c>
      <c r="D285" s="51" t="s">
        <v>3304</v>
      </c>
      <c r="E285" s="49" t="s">
        <v>2189</v>
      </c>
      <c r="F285" s="65" t="s">
        <v>1570</v>
      </c>
      <c r="G285" s="49" t="s">
        <v>403</v>
      </c>
      <c r="H285" s="49" t="s">
        <v>404</v>
      </c>
      <c r="I285" s="63" t="s">
        <v>2351</v>
      </c>
      <c r="J285" s="49" t="s">
        <v>163</v>
      </c>
    </row>
    <row r="286" spans="1:10" x14ac:dyDescent="0.35">
      <c r="A286" s="45" t="s">
        <v>60</v>
      </c>
      <c r="B286" s="56">
        <v>8</v>
      </c>
      <c r="C286" s="51" t="s">
        <v>2677</v>
      </c>
      <c r="D286" s="45" t="s">
        <v>3303</v>
      </c>
      <c r="E286" s="51"/>
      <c r="F286" s="51"/>
      <c r="G286" s="51" t="s">
        <v>3103</v>
      </c>
      <c r="H286" s="45" t="s">
        <v>2881</v>
      </c>
      <c r="I286" s="51"/>
      <c r="J286" s="45" t="s">
        <v>163</v>
      </c>
    </row>
    <row r="287" spans="1:10" x14ac:dyDescent="0.35">
      <c r="A287" s="49" t="s">
        <v>60</v>
      </c>
      <c r="B287" s="56">
        <v>9</v>
      </c>
      <c r="C287" s="49" t="s">
        <v>169</v>
      </c>
      <c r="D287" s="52" t="s">
        <v>3305</v>
      </c>
      <c r="E287" s="49" t="s">
        <v>2190</v>
      </c>
      <c r="F287" s="65" t="s">
        <v>1571</v>
      </c>
      <c r="G287" s="49" t="s">
        <v>405</v>
      </c>
      <c r="H287" s="49" t="s">
        <v>406</v>
      </c>
      <c r="I287" s="63" t="s">
        <v>2352</v>
      </c>
      <c r="J287" s="49" t="s">
        <v>92</v>
      </c>
    </row>
    <row r="288" spans="1:10" x14ac:dyDescent="0.35">
      <c r="A288" s="49" t="s">
        <v>60</v>
      </c>
      <c r="B288" s="56">
        <v>10</v>
      </c>
      <c r="C288" s="49" t="s">
        <v>170</v>
      </c>
      <c r="D288" s="52" t="s">
        <v>3306</v>
      </c>
      <c r="E288" s="50" t="s">
        <v>2277</v>
      </c>
      <c r="F288" s="65" t="s">
        <v>1572</v>
      </c>
      <c r="G288" s="49" t="s">
        <v>407</v>
      </c>
      <c r="H288" s="49" t="s">
        <v>408</v>
      </c>
      <c r="I288" s="63" t="s">
        <v>2276</v>
      </c>
      <c r="J288" s="49" t="s">
        <v>92</v>
      </c>
    </row>
    <row r="289" spans="1:10" x14ac:dyDescent="0.35">
      <c r="A289" s="45" t="s">
        <v>60</v>
      </c>
      <c r="B289" s="56">
        <v>11</v>
      </c>
      <c r="C289" s="51" t="s">
        <v>2679</v>
      </c>
      <c r="D289" s="45" t="s">
        <v>3307</v>
      </c>
      <c r="E289" s="51"/>
      <c r="F289" s="51"/>
      <c r="G289" s="51" t="s">
        <v>3105</v>
      </c>
      <c r="H289" s="45" t="s">
        <v>2883</v>
      </c>
      <c r="I289" s="51"/>
      <c r="J289" s="45" t="s">
        <v>156</v>
      </c>
    </row>
    <row r="290" spans="1:10" x14ac:dyDescent="0.35">
      <c r="A290" s="49" t="s">
        <v>60</v>
      </c>
      <c r="B290" s="56">
        <v>11</v>
      </c>
      <c r="C290" s="49" t="s">
        <v>171</v>
      </c>
      <c r="D290" s="51" t="s">
        <v>1890</v>
      </c>
      <c r="E290" s="49" t="s">
        <v>2191</v>
      </c>
      <c r="F290" s="65" t="s">
        <v>1573</v>
      </c>
      <c r="G290" s="49" t="s">
        <v>409</v>
      </c>
      <c r="H290" s="49" t="s">
        <v>410</v>
      </c>
      <c r="I290" s="63" t="s">
        <v>2353</v>
      </c>
      <c r="J290" s="49" t="s">
        <v>156</v>
      </c>
    </row>
    <row r="291" spans="1:10" x14ac:dyDescent="0.35">
      <c r="A291" s="49" t="s">
        <v>60</v>
      </c>
      <c r="B291" s="56">
        <v>12</v>
      </c>
      <c r="C291" s="49" t="s">
        <v>172</v>
      </c>
      <c r="D291" s="51" t="s">
        <v>1891</v>
      </c>
      <c r="E291" s="49" t="s">
        <v>2192</v>
      </c>
      <c r="F291" s="65" t="s">
        <v>1574</v>
      </c>
      <c r="G291" s="49" t="s">
        <v>411</v>
      </c>
      <c r="H291" s="49" t="s">
        <v>412</v>
      </c>
      <c r="I291" s="63" t="s">
        <v>2354</v>
      </c>
      <c r="J291" s="49" t="s">
        <v>164</v>
      </c>
    </row>
    <row r="292" spans="1:10" x14ac:dyDescent="0.35">
      <c r="A292" s="45" t="s">
        <v>60</v>
      </c>
      <c r="B292" s="56">
        <v>13</v>
      </c>
      <c r="C292" s="51" t="s">
        <v>2680</v>
      </c>
      <c r="D292" s="45" t="s">
        <v>3308</v>
      </c>
      <c r="E292" s="51"/>
      <c r="F292" s="51"/>
      <c r="G292" s="51" t="s">
        <v>3106</v>
      </c>
      <c r="H292" s="45" t="s">
        <v>2884</v>
      </c>
      <c r="I292" s="51"/>
      <c r="J292" s="45" t="s">
        <v>100</v>
      </c>
    </row>
    <row r="293" spans="1:10" x14ac:dyDescent="0.35">
      <c r="A293" s="49" t="s">
        <v>60</v>
      </c>
      <c r="B293" s="56">
        <v>14</v>
      </c>
      <c r="C293" s="49" t="s">
        <v>173</v>
      </c>
      <c r="D293" s="51" t="s">
        <v>1892</v>
      </c>
      <c r="E293" s="50" t="s">
        <v>2193</v>
      </c>
      <c r="F293" s="65" t="s">
        <v>1575</v>
      </c>
      <c r="G293" s="49" t="s">
        <v>413</v>
      </c>
      <c r="H293" s="49" t="s">
        <v>414</v>
      </c>
      <c r="I293" s="63" t="s">
        <v>2355</v>
      </c>
      <c r="J293" s="49" t="s">
        <v>165</v>
      </c>
    </row>
    <row r="294" spans="1:10" x14ac:dyDescent="0.35">
      <c r="A294" s="45" t="s">
        <v>60</v>
      </c>
      <c r="B294" s="56">
        <v>21</v>
      </c>
      <c r="C294" s="51" t="s">
        <v>2681</v>
      </c>
      <c r="D294" s="45" t="s">
        <v>3309</v>
      </c>
      <c r="E294" s="51"/>
      <c r="F294" s="51"/>
      <c r="G294" s="51" t="s">
        <v>3107</v>
      </c>
      <c r="H294" s="45" t="s">
        <v>2885</v>
      </c>
      <c r="I294" s="51"/>
      <c r="J294" s="45" t="s">
        <v>262</v>
      </c>
    </row>
    <row r="295" spans="1:10" x14ac:dyDescent="0.35">
      <c r="A295" s="45" t="s">
        <v>60</v>
      </c>
      <c r="B295" s="48">
        <v>22</v>
      </c>
      <c r="C295" s="51" t="s">
        <v>2682</v>
      </c>
      <c r="D295" s="45" t="s">
        <v>3310</v>
      </c>
      <c r="E295" s="51"/>
      <c r="F295" s="51"/>
      <c r="G295" s="51" t="s">
        <v>3108</v>
      </c>
      <c r="H295" s="45" t="s">
        <v>2886</v>
      </c>
      <c r="I295" s="51"/>
      <c r="J295" s="45" t="s">
        <v>2982</v>
      </c>
    </row>
    <row r="296" spans="1:10" x14ac:dyDescent="0.35">
      <c r="A296" s="45" t="s">
        <v>60</v>
      </c>
      <c r="B296" s="56">
        <v>23</v>
      </c>
      <c r="C296" s="51" t="s">
        <v>2683</v>
      </c>
      <c r="D296" s="45" t="s">
        <v>3313</v>
      </c>
      <c r="E296" s="51"/>
      <c r="F296" s="51"/>
      <c r="G296" s="51" t="s">
        <v>3109</v>
      </c>
      <c r="H296" s="45" t="s">
        <v>2887</v>
      </c>
      <c r="I296" s="51"/>
      <c r="J296" s="45" t="s">
        <v>2982</v>
      </c>
    </row>
    <row r="297" spans="1:10" x14ac:dyDescent="0.35">
      <c r="A297" s="45" t="s">
        <v>60</v>
      </c>
      <c r="B297" s="56">
        <v>24</v>
      </c>
      <c r="C297" s="51" t="s">
        <v>2684</v>
      </c>
      <c r="D297" s="45" t="s">
        <v>3312</v>
      </c>
      <c r="E297" s="51"/>
      <c r="F297" s="51"/>
      <c r="G297" s="51" t="s">
        <v>3110</v>
      </c>
      <c r="H297" s="45" t="s">
        <v>2888</v>
      </c>
      <c r="I297" s="51"/>
      <c r="J297" s="45" t="s">
        <v>235</v>
      </c>
    </row>
    <row r="298" spans="1:10" x14ac:dyDescent="0.35">
      <c r="A298" s="45" t="s">
        <v>60</v>
      </c>
      <c r="B298" s="56">
        <v>26</v>
      </c>
      <c r="C298" s="51" t="s">
        <v>2685</v>
      </c>
      <c r="D298" s="45" t="s">
        <v>3311</v>
      </c>
      <c r="E298" s="51"/>
      <c r="F298" s="51"/>
      <c r="G298" s="51" t="s">
        <v>3111</v>
      </c>
      <c r="H298" s="45" t="s">
        <v>2889</v>
      </c>
      <c r="I298" s="51"/>
      <c r="J298" s="45" t="s">
        <v>156</v>
      </c>
    </row>
    <row r="299" spans="1:10" x14ac:dyDescent="0.35">
      <c r="A299" s="45" t="s">
        <v>60</v>
      </c>
      <c r="B299" s="56">
        <v>26</v>
      </c>
      <c r="C299" s="51" t="s">
        <v>2686</v>
      </c>
      <c r="D299" s="45" t="s">
        <v>3314</v>
      </c>
      <c r="E299" s="51"/>
      <c r="F299" s="51"/>
      <c r="G299" s="51" t="s">
        <v>3112</v>
      </c>
      <c r="H299" s="45" t="s">
        <v>2890</v>
      </c>
      <c r="I299" s="51"/>
      <c r="J299" s="45" t="s">
        <v>163</v>
      </c>
    </row>
    <row r="300" spans="1:10" x14ac:dyDescent="0.35">
      <c r="A300" s="45" t="s">
        <v>60</v>
      </c>
      <c r="B300" s="56">
        <v>27</v>
      </c>
      <c r="C300" s="51" t="s">
        <v>2687</v>
      </c>
      <c r="D300" s="45" t="s">
        <v>3315</v>
      </c>
      <c r="E300" s="51"/>
      <c r="F300" s="51"/>
      <c r="G300" s="51" t="s">
        <v>3113</v>
      </c>
      <c r="H300" s="45" t="s">
        <v>2891</v>
      </c>
      <c r="I300" s="51"/>
      <c r="J300" s="45" t="s">
        <v>195</v>
      </c>
    </row>
    <row r="301" spans="1:10" x14ac:dyDescent="0.35">
      <c r="A301" s="45" t="s">
        <v>60</v>
      </c>
      <c r="B301" s="56">
        <v>28</v>
      </c>
      <c r="C301" s="51" t="s">
        <v>2690</v>
      </c>
      <c r="D301" s="45" t="s">
        <v>3316</v>
      </c>
      <c r="E301" s="51"/>
      <c r="F301" s="51"/>
      <c r="G301" s="51" t="s">
        <v>3116</v>
      </c>
      <c r="H301" s="45" t="s">
        <v>2894</v>
      </c>
      <c r="I301" s="51"/>
      <c r="J301" s="45" t="s">
        <v>100</v>
      </c>
    </row>
    <row r="302" spans="1:10" x14ac:dyDescent="0.35">
      <c r="A302" s="45" t="s">
        <v>60</v>
      </c>
      <c r="B302" s="56">
        <v>28</v>
      </c>
      <c r="C302" s="51" t="s">
        <v>2688</v>
      </c>
      <c r="D302" s="45" t="s">
        <v>3317</v>
      </c>
      <c r="E302" s="51"/>
      <c r="F302" s="51"/>
      <c r="G302" s="51" t="s">
        <v>3114</v>
      </c>
      <c r="H302" s="45" t="s">
        <v>2892</v>
      </c>
      <c r="I302" s="51"/>
      <c r="J302" s="45" t="s">
        <v>91</v>
      </c>
    </row>
    <row r="303" spans="1:10" x14ac:dyDescent="0.35">
      <c r="A303" s="45" t="s">
        <v>60</v>
      </c>
      <c r="B303" s="56">
        <v>28</v>
      </c>
      <c r="C303" s="51" t="s">
        <v>2689</v>
      </c>
      <c r="D303" s="45" t="s">
        <v>1893</v>
      </c>
      <c r="E303" s="51"/>
      <c r="F303" s="51"/>
      <c r="G303" s="51" t="s">
        <v>3115</v>
      </c>
      <c r="H303" s="45" t="s">
        <v>2893</v>
      </c>
      <c r="I303" s="51"/>
      <c r="J303" s="45" t="s">
        <v>91</v>
      </c>
    </row>
    <row r="304" spans="1:10" x14ac:dyDescent="0.35">
      <c r="A304" s="45" t="s">
        <v>60</v>
      </c>
      <c r="B304" s="56"/>
      <c r="C304" s="51" t="s">
        <v>2678</v>
      </c>
      <c r="D304" s="57" t="s">
        <v>3318</v>
      </c>
      <c r="E304" s="51"/>
      <c r="F304" s="51"/>
      <c r="G304" s="51" t="s">
        <v>3104</v>
      </c>
      <c r="H304" s="45" t="s">
        <v>2882</v>
      </c>
      <c r="I304" s="51"/>
      <c r="J304" s="45" t="s">
        <v>92</v>
      </c>
    </row>
    <row r="305" spans="1:10" x14ac:dyDescent="0.35">
      <c r="A305" s="49" t="s">
        <v>2040</v>
      </c>
      <c r="B305" s="49"/>
      <c r="C305" s="49" t="s">
        <v>1995</v>
      </c>
      <c r="D305" s="49" t="s">
        <v>2004</v>
      </c>
      <c r="E305" s="49" t="s">
        <v>2135</v>
      </c>
      <c r="F305" s="65"/>
      <c r="G305" s="49" t="s">
        <v>2298</v>
      </c>
      <c r="H305" s="49" t="s">
        <v>2299</v>
      </c>
      <c r="I305" s="49" t="s">
        <v>2311</v>
      </c>
      <c r="J305" s="16" t="s">
        <v>139</v>
      </c>
    </row>
    <row r="306" spans="1:10" x14ac:dyDescent="0.35">
      <c r="A306" s="49" t="s">
        <v>2040</v>
      </c>
      <c r="B306" s="49"/>
      <c r="C306" s="49" t="s">
        <v>1987</v>
      </c>
      <c r="D306" s="49" t="s">
        <v>2057</v>
      </c>
      <c r="E306" s="49" t="s">
        <v>2130</v>
      </c>
      <c r="F306" s="65"/>
      <c r="G306" s="49" t="s">
        <v>2283</v>
      </c>
      <c r="H306" s="49" t="s">
        <v>2280</v>
      </c>
      <c r="I306" s="49" t="s">
        <v>2305</v>
      </c>
      <c r="J306" s="16" t="s">
        <v>2281</v>
      </c>
    </row>
    <row r="307" spans="1:10" x14ac:dyDescent="0.35">
      <c r="A307" s="49" t="s">
        <v>2040</v>
      </c>
      <c r="B307" s="49"/>
      <c r="C307" s="49" t="s">
        <v>1992</v>
      </c>
      <c r="D307" s="49" t="s">
        <v>2001</v>
      </c>
      <c r="E307" s="49" t="s">
        <v>2133</v>
      </c>
      <c r="F307" s="65"/>
      <c r="G307" s="49" t="s">
        <v>2292</v>
      </c>
      <c r="H307" s="49" t="s">
        <v>2293</v>
      </c>
      <c r="I307" s="49" t="s">
        <v>2308</v>
      </c>
      <c r="J307" s="16" t="s">
        <v>2281</v>
      </c>
    </row>
    <row r="308" spans="1:10" x14ac:dyDescent="0.35">
      <c r="A308" s="49" t="s">
        <v>2040</v>
      </c>
      <c r="B308" s="49"/>
      <c r="C308" s="49" t="s">
        <v>1994</v>
      </c>
      <c r="D308" s="49" t="s">
        <v>2003</v>
      </c>
      <c r="E308" s="49" t="s">
        <v>2134</v>
      </c>
      <c r="F308" s="65"/>
      <c r="G308" s="49" t="s">
        <v>2296</v>
      </c>
      <c r="H308" s="49" t="s">
        <v>2297</v>
      </c>
      <c r="I308" s="49" t="s">
        <v>2310</v>
      </c>
      <c r="J308" s="16" t="s">
        <v>139</v>
      </c>
    </row>
    <row r="309" spans="1:10" x14ac:dyDescent="0.35">
      <c r="A309" s="49" t="s">
        <v>2040</v>
      </c>
      <c r="B309" s="49"/>
      <c r="C309" s="49" t="s">
        <v>1993</v>
      </c>
      <c r="D309" s="49" t="s">
        <v>2002</v>
      </c>
      <c r="E309" s="49" t="s">
        <v>2468</v>
      </c>
      <c r="F309" s="65"/>
      <c r="G309" s="49" t="s">
        <v>2294</v>
      </c>
      <c r="H309" s="49" t="s">
        <v>2295</v>
      </c>
      <c r="I309" s="49" t="s">
        <v>2309</v>
      </c>
      <c r="J309" s="16" t="s">
        <v>100</v>
      </c>
    </row>
    <row r="310" spans="1:10" x14ac:dyDescent="0.35">
      <c r="A310" s="49" t="s">
        <v>2040</v>
      </c>
      <c r="B310" s="49"/>
      <c r="C310" s="49" t="s">
        <v>1986</v>
      </c>
      <c r="D310" s="49" t="s">
        <v>1996</v>
      </c>
      <c r="E310" s="49" t="s">
        <v>2128</v>
      </c>
      <c r="F310" s="65"/>
      <c r="G310" s="49" t="s">
        <v>2282</v>
      </c>
      <c r="H310" s="49" t="s">
        <v>2279</v>
      </c>
      <c r="I310" s="49" t="s">
        <v>2304</v>
      </c>
      <c r="J310" s="16" t="s">
        <v>91</v>
      </c>
    </row>
    <row r="311" spans="1:10" x14ac:dyDescent="0.35">
      <c r="A311" s="49" t="s">
        <v>2040</v>
      </c>
      <c r="B311" s="49"/>
      <c r="C311" s="49" t="s">
        <v>1989</v>
      </c>
      <c r="D311" s="49" t="s">
        <v>1997</v>
      </c>
      <c r="E311" s="49" t="s">
        <v>2129</v>
      </c>
      <c r="F311" s="65"/>
      <c r="G311" s="49" t="s">
        <v>2284</v>
      </c>
      <c r="H311" s="49" t="s">
        <v>2285</v>
      </c>
      <c r="I311" s="49" t="s">
        <v>2306</v>
      </c>
      <c r="J311" s="16" t="s">
        <v>139</v>
      </c>
    </row>
    <row r="312" spans="1:10" x14ac:dyDescent="0.35">
      <c r="A312" s="49" t="s">
        <v>2040</v>
      </c>
      <c r="B312" s="49"/>
      <c r="C312" s="49" t="s">
        <v>1990</v>
      </c>
      <c r="D312" s="49" t="s">
        <v>1999</v>
      </c>
      <c r="E312" s="50" t="s">
        <v>3211</v>
      </c>
      <c r="F312" s="65"/>
      <c r="G312" s="49" t="s">
        <v>2288</v>
      </c>
      <c r="H312" s="49" t="s">
        <v>2289</v>
      </c>
      <c r="I312" s="49" t="s">
        <v>2300</v>
      </c>
      <c r="J312" s="16" t="s">
        <v>164</v>
      </c>
    </row>
    <row r="313" spans="1:10" x14ac:dyDescent="0.35">
      <c r="A313" s="49" t="s">
        <v>2040</v>
      </c>
      <c r="B313" s="49"/>
      <c r="C313" s="49" t="s">
        <v>1988</v>
      </c>
      <c r="D313" s="49" t="s">
        <v>1998</v>
      </c>
      <c r="E313" s="49" t="s">
        <v>2131</v>
      </c>
      <c r="F313" s="65"/>
      <c r="G313" s="49" t="s">
        <v>2286</v>
      </c>
      <c r="H313" s="49" t="s">
        <v>2287</v>
      </c>
      <c r="I313" s="49" t="s">
        <v>2459</v>
      </c>
      <c r="J313" s="16" t="s">
        <v>100</v>
      </c>
    </row>
    <row r="314" spans="1:10" x14ac:dyDescent="0.35">
      <c r="A314" s="49" t="s">
        <v>2040</v>
      </c>
      <c r="B314" s="49"/>
      <c r="C314" s="49" t="s">
        <v>1991</v>
      </c>
      <c r="D314" s="49" t="s">
        <v>2000</v>
      </c>
      <c r="E314" s="49" t="s">
        <v>2132</v>
      </c>
      <c r="F314" s="65"/>
      <c r="G314" s="49" t="s">
        <v>2290</v>
      </c>
      <c r="H314" s="49" t="s">
        <v>2291</v>
      </c>
      <c r="I314" s="49" t="s">
        <v>2307</v>
      </c>
      <c r="J314" s="16" t="s">
        <v>156</v>
      </c>
    </row>
    <row r="315" spans="1:10" x14ac:dyDescent="0.35">
      <c r="A315" s="53" t="s">
        <v>2776</v>
      </c>
      <c r="B315" s="56">
        <v>1</v>
      </c>
      <c r="C315" s="54" t="s">
        <v>120</v>
      </c>
      <c r="D315" s="52" t="s">
        <v>1920</v>
      </c>
      <c r="E315" s="49" t="s">
        <v>2136</v>
      </c>
      <c r="G315" s="21"/>
      <c r="H315" s="21"/>
    </row>
    <row r="316" spans="1:10" x14ac:dyDescent="0.35">
      <c r="A316" s="45" t="s">
        <v>2776</v>
      </c>
      <c r="B316" s="56">
        <v>2</v>
      </c>
      <c r="C316" s="51" t="s">
        <v>2618</v>
      </c>
      <c r="D316" s="45" t="s">
        <v>2053</v>
      </c>
      <c r="E316" s="51"/>
      <c r="F316" s="51"/>
      <c r="G316" s="51" t="s">
        <v>3041</v>
      </c>
      <c r="H316" s="45" t="s">
        <v>2821</v>
      </c>
      <c r="I316" s="51"/>
      <c r="J316" s="45" t="s">
        <v>153</v>
      </c>
    </row>
    <row r="317" spans="1:10" x14ac:dyDescent="0.35">
      <c r="A317" s="45" t="s">
        <v>2776</v>
      </c>
      <c r="B317" s="56">
        <v>2</v>
      </c>
      <c r="C317" s="51" t="s">
        <v>2619</v>
      </c>
      <c r="D317" s="45" t="s">
        <v>275</v>
      </c>
      <c r="E317" s="51"/>
      <c r="F317" s="51"/>
      <c r="G317" s="51" t="s">
        <v>3042</v>
      </c>
      <c r="H317" s="45" t="s">
        <v>2822</v>
      </c>
      <c r="I317" s="51"/>
      <c r="J317" s="45" t="s">
        <v>91</v>
      </c>
    </row>
    <row r="318" spans="1:10" x14ac:dyDescent="0.35">
      <c r="A318" s="45" t="s">
        <v>2776</v>
      </c>
      <c r="B318" s="56">
        <v>3</v>
      </c>
      <c r="C318" s="51" t="s">
        <v>2620</v>
      </c>
      <c r="D318" s="57" t="s">
        <v>3319</v>
      </c>
      <c r="E318" s="51"/>
      <c r="F318" s="51"/>
      <c r="G318" s="51" t="s">
        <v>3043</v>
      </c>
      <c r="H318" s="45" t="s">
        <v>2823</v>
      </c>
      <c r="I318" s="51"/>
      <c r="J318" s="45" t="s">
        <v>91</v>
      </c>
    </row>
    <row r="319" spans="1:10" x14ac:dyDescent="0.35">
      <c r="A319" s="45" t="s">
        <v>2776</v>
      </c>
      <c r="B319" s="56">
        <v>6</v>
      </c>
      <c r="C319" s="51" t="s">
        <v>2621</v>
      </c>
      <c r="D319" s="57" t="s">
        <v>3322</v>
      </c>
      <c r="E319" s="51"/>
      <c r="F319" s="51"/>
      <c r="G319" s="51" t="s">
        <v>3044</v>
      </c>
      <c r="H319" s="45" t="s">
        <v>2824</v>
      </c>
      <c r="I319" s="51"/>
      <c r="J319" s="45" t="s">
        <v>92</v>
      </c>
    </row>
    <row r="320" spans="1:10" x14ac:dyDescent="0.35">
      <c r="A320" s="45" t="s">
        <v>2776</v>
      </c>
      <c r="B320" s="56">
        <v>7</v>
      </c>
      <c r="C320" s="51" t="s">
        <v>2622</v>
      </c>
      <c r="D320" s="57" t="s">
        <v>3321</v>
      </c>
      <c r="E320" s="51"/>
      <c r="F320" s="51"/>
      <c r="G320" s="51" t="s">
        <v>3045</v>
      </c>
      <c r="H320" s="45" t="s">
        <v>2825</v>
      </c>
      <c r="I320" s="51"/>
      <c r="J320" s="45" t="s">
        <v>92</v>
      </c>
    </row>
    <row r="321" spans="1:10" x14ac:dyDescent="0.35">
      <c r="A321" s="45" t="s">
        <v>2776</v>
      </c>
      <c r="B321" s="56">
        <v>8</v>
      </c>
      <c r="C321" s="51" t="s">
        <v>2623</v>
      </c>
      <c r="D321" s="57" t="s">
        <v>3320</v>
      </c>
      <c r="E321" s="51"/>
      <c r="F321" s="51"/>
      <c r="G321" s="51" t="s">
        <v>3046</v>
      </c>
      <c r="H321" s="45" t="s">
        <v>2826</v>
      </c>
      <c r="I321" s="51"/>
      <c r="J321" s="45" t="s">
        <v>92</v>
      </c>
    </row>
    <row r="322" spans="1:10" x14ac:dyDescent="0.35">
      <c r="A322" s="45" t="s">
        <v>2776</v>
      </c>
      <c r="B322" s="56">
        <v>9</v>
      </c>
      <c r="C322" s="51" t="s">
        <v>217</v>
      </c>
      <c r="D322" s="45" t="s">
        <v>1898</v>
      </c>
      <c r="E322" s="51"/>
      <c r="F322" s="51"/>
      <c r="G322" s="51" t="s">
        <v>3052</v>
      </c>
      <c r="H322" s="45" t="s">
        <v>521</v>
      </c>
      <c r="I322" s="51"/>
      <c r="J322" s="45" t="s">
        <v>211</v>
      </c>
    </row>
    <row r="323" spans="1:10" x14ac:dyDescent="0.35">
      <c r="A323" s="45" t="s">
        <v>2776</v>
      </c>
      <c r="B323" s="56">
        <v>10</v>
      </c>
      <c r="C323" s="51" t="s">
        <v>218</v>
      </c>
      <c r="D323" s="45" t="s">
        <v>1967</v>
      </c>
      <c r="E323" s="51"/>
      <c r="F323" s="51"/>
      <c r="G323" s="51" t="s">
        <v>3053</v>
      </c>
      <c r="H323" s="45" t="s">
        <v>523</v>
      </c>
      <c r="I323" s="51"/>
      <c r="J323" s="45" t="s">
        <v>100</v>
      </c>
    </row>
    <row r="324" spans="1:10" x14ac:dyDescent="0.35">
      <c r="A324" s="45" t="s">
        <v>2776</v>
      </c>
      <c r="B324" s="45"/>
      <c r="C324" s="51" t="s">
        <v>2624</v>
      </c>
      <c r="D324" s="57" t="s">
        <v>3324</v>
      </c>
      <c r="E324" s="51"/>
      <c r="F324" s="51"/>
      <c r="G324" s="51" t="s">
        <v>3047</v>
      </c>
      <c r="H324" s="45" t="s">
        <v>2827</v>
      </c>
      <c r="I324" s="51"/>
      <c r="J324" s="45" t="s">
        <v>92</v>
      </c>
    </row>
    <row r="325" spans="1:10" x14ac:dyDescent="0.35">
      <c r="A325" s="45" t="s">
        <v>2776</v>
      </c>
      <c r="B325" s="45"/>
      <c r="C325" s="51" t="s">
        <v>2625</v>
      </c>
      <c r="D325" s="57" t="s">
        <v>3323</v>
      </c>
      <c r="E325" s="51"/>
      <c r="F325" s="51"/>
      <c r="G325" s="51" t="s">
        <v>3048</v>
      </c>
      <c r="H325" s="45" t="s">
        <v>2828</v>
      </c>
      <c r="I325" s="51"/>
      <c r="J325" s="45" t="s">
        <v>92</v>
      </c>
    </row>
    <row r="326" spans="1:10" x14ac:dyDescent="0.35">
      <c r="A326" s="45" t="s">
        <v>2776</v>
      </c>
      <c r="B326" s="45"/>
      <c r="C326" s="51" t="s">
        <v>2628</v>
      </c>
      <c r="D326" s="57" t="s">
        <v>3353</v>
      </c>
      <c r="E326" s="51"/>
      <c r="F326" s="51"/>
      <c r="G326" s="51" t="s">
        <v>3051</v>
      </c>
      <c r="H326" s="45" t="s">
        <v>2831</v>
      </c>
      <c r="I326" s="51"/>
      <c r="J326" s="45" t="s">
        <v>92</v>
      </c>
    </row>
    <row r="327" spans="1:10" x14ac:dyDescent="0.35">
      <c r="A327" s="45" t="s">
        <v>2776</v>
      </c>
      <c r="B327" s="45"/>
      <c r="C327" s="51" t="s">
        <v>2626</v>
      </c>
      <c r="D327" s="57" t="s">
        <v>3354</v>
      </c>
      <c r="E327" s="51"/>
      <c r="F327" s="51"/>
      <c r="G327" s="51" t="s">
        <v>3049</v>
      </c>
      <c r="H327" s="45" t="s">
        <v>2829</v>
      </c>
      <c r="I327" s="51"/>
      <c r="J327" s="45" t="s">
        <v>92</v>
      </c>
    </row>
    <row r="328" spans="1:10" x14ac:dyDescent="0.35">
      <c r="A328" s="45" t="s">
        <v>2776</v>
      </c>
      <c r="B328" s="45"/>
      <c r="C328" s="51" t="s">
        <v>2627</v>
      </c>
      <c r="D328" s="57" t="s">
        <v>3355</v>
      </c>
      <c r="E328" s="51"/>
      <c r="F328" s="51"/>
      <c r="G328" s="51" t="s">
        <v>3050</v>
      </c>
      <c r="H328" s="45" t="s">
        <v>2830</v>
      </c>
      <c r="I328" s="51"/>
      <c r="J328" s="45" t="s">
        <v>92</v>
      </c>
    </row>
    <row r="329" spans="1:10" x14ac:dyDescent="0.35">
      <c r="A329" s="55" t="s">
        <v>2780</v>
      </c>
      <c r="B329" s="56">
        <v>1</v>
      </c>
      <c r="C329" s="54" t="s">
        <v>120</v>
      </c>
      <c r="D329" s="49" t="s">
        <v>1948</v>
      </c>
      <c r="E329" s="49" t="s">
        <v>2165</v>
      </c>
      <c r="F329" s="49"/>
      <c r="G329" s="21"/>
      <c r="H329" s="21"/>
    </row>
    <row r="330" spans="1:10" x14ac:dyDescent="0.35">
      <c r="A330" s="45" t="s">
        <v>2780</v>
      </c>
      <c r="B330" s="56">
        <v>2</v>
      </c>
      <c r="C330" s="51" t="s">
        <v>2629</v>
      </c>
      <c r="D330" s="49" t="s">
        <v>1901</v>
      </c>
      <c r="E330" s="51"/>
      <c r="F330" s="51"/>
      <c r="G330" s="51" t="s">
        <v>3054</v>
      </c>
      <c r="H330" s="45" t="s">
        <v>2832</v>
      </c>
      <c r="I330" s="51"/>
      <c r="J330" s="45" t="s">
        <v>156</v>
      </c>
    </row>
    <row r="331" spans="1:10" x14ac:dyDescent="0.35">
      <c r="A331" s="45" t="s">
        <v>2780</v>
      </c>
      <c r="B331" s="56">
        <v>3</v>
      </c>
      <c r="C331" s="51" t="s">
        <v>2630</v>
      </c>
      <c r="D331" s="49" t="s">
        <v>1902</v>
      </c>
      <c r="E331" s="51"/>
      <c r="F331" s="51"/>
      <c r="G331" s="51" t="s">
        <v>3055</v>
      </c>
      <c r="H331" s="45" t="s">
        <v>2833</v>
      </c>
      <c r="I331" s="51"/>
      <c r="J331" s="45" t="s">
        <v>156</v>
      </c>
    </row>
    <row r="332" spans="1:10" x14ac:dyDescent="0.35">
      <c r="A332" s="45" t="s">
        <v>2780</v>
      </c>
      <c r="B332" s="56">
        <v>4</v>
      </c>
      <c r="C332" s="51" t="s">
        <v>2631</v>
      </c>
      <c r="D332" s="49" t="s">
        <v>3325</v>
      </c>
      <c r="E332" s="51"/>
      <c r="F332" s="51"/>
      <c r="G332" s="51" t="s">
        <v>3056</v>
      </c>
      <c r="H332" s="45" t="s">
        <v>2834</v>
      </c>
      <c r="I332" s="51"/>
      <c r="J332" s="45" t="s">
        <v>2983</v>
      </c>
    </row>
    <row r="333" spans="1:10" x14ac:dyDescent="0.35">
      <c r="A333" s="45" t="s">
        <v>2780</v>
      </c>
      <c r="B333" s="56">
        <v>5</v>
      </c>
      <c r="C333" s="51" t="s">
        <v>2632</v>
      </c>
      <c r="D333" s="51" t="s">
        <v>1972</v>
      </c>
      <c r="E333" s="51"/>
      <c r="F333" s="51"/>
      <c r="G333" s="51" t="s">
        <v>3057</v>
      </c>
      <c r="H333" s="45" t="s">
        <v>2835</v>
      </c>
      <c r="I333" s="51"/>
      <c r="J333" s="45" t="s">
        <v>195</v>
      </c>
    </row>
    <row r="334" spans="1:10" x14ac:dyDescent="0.35">
      <c r="A334" s="45" t="s">
        <v>2780</v>
      </c>
      <c r="B334" s="56">
        <v>6</v>
      </c>
      <c r="C334" s="51" t="s">
        <v>2634</v>
      </c>
      <c r="D334" s="51" t="s">
        <v>3326</v>
      </c>
      <c r="E334" s="51"/>
      <c r="F334" s="51"/>
      <c r="G334" s="51" t="s">
        <v>3059</v>
      </c>
      <c r="H334" s="45" t="s">
        <v>2837</v>
      </c>
      <c r="I334" s="51"/>
      <c r="J334" s="45" t="s">
        <v>195</v>
      </c>
    </row>
    <row r="335" spans="1:10" x14ac:dyDescent="0.35">
      <c r="A335" s="45" t="s">
        <v>2780</v>
      </c>
      <c r="B335" s="56">
        <v>7</v>
      </c>
      <c r="C335" s="51" t="s">
        <v>2635</v>
      </c>
      <c r="D335" s="51" t="s">
        <v>3327</v>
      </c>
      <c r="E335" s="51"/>
      <c r="F335" s="51"/>
      <c r="G335" s="51" t="s">
        <v>3060</v>
      </c>
      <c r="H335" s="45" t="s">
        <v>2838</v>
      </c>
      <c r="I335" s="51"/>
      <c r="J335" s="45" t="s">
        <v>100</v>
      </c>
    </row>
    <row r="336" spans="1:10" x14ac:dyDescent="0.35">
      <c r="A336" s="45" t="s">
        <v>2780</v>
      </c>
      <c r="B336" s="56">
        <v>8</v>
      </c>
      <c r="C336" s="51" t="s">
        <v>2636</v>
      </c>
      <c r="D336" s="51" t="s">
        <v>3328</v>
      </c>
      <c r="E336" s="51"/>
      <c r="F336" s="51"/>
      <c r="G336" s="51" t="s">
        <v>3061</v>
      </c>
      <c r="H336" s="45" t="s">
        <v>2839</v>
      </c>
      <c r="I336" s="51"/>
      <c r="J336" s="45" t="s">
        <v>100</v>
      </c>
    </row>
    <row r="337" spans="1:10" x14ac:dyDescent="0.35">
      <c r="A337" s="45" t="s">
        <v>2780</v>
      </c>
      <c r="B337" s="56">
        <v>9</v>
      </c>
      <c r="C337" s="51" t="s">
        <v>2637</v>
      </c>
      <c r="D337" s="51" t="s">
        <v>3346</v>
      </c>
      <c r="E337" s="51"/>
      <c r="F337" s="51"/>
      <c r="G337" s="51" t="s">
        <v>3062</v>
      </c>
      <c r="H337" s="45" t="s">
        <v>2840</v>
      </c>
      <c r="I337" s="51"/>
      <c r="J337" s="45" t="s">
        <v>2984</v>
      </c>
    </row>
    <row r="338" spans="1:10" x14ac:dyDescent="0.35">
      <c r="A338" s="45" t="s">
        <v>2780</v>
      </c>
      <c r="B338" s="56">
        <v>10</v>
      </c>
      <c r="C338" s="51" t="s">
        <v>2643</v>
      </c>
      <c r="D338" s="51" t="s">
        <v>3347</v>
      </c>
      <c r="E338" s="51"/>
      <c r="F338" s="51"/>
      <c r="G338" s="51" t="s">
        <v>3068</v>
      </c>
      <c r="H338" s="45" t="s">
        <v>2846</v>
      </c>
      <c r="I338" s="51"/>
      <c r="J338" s="45" t="s">
        <v>2984</v>
      </c>
    </row>
    <row r="339" spans="1:10" x14ac:dyDescent="0.35">
      <c r="A339" s="45" t="s">
        <v>2780</v>
      </c>
      <c r="B339" s="56">
        <v>10</v>
      </c>
      <c r="C339" s="51" t="s">
        <v>2639</v>
      </c>
      <c r="D339" s="51" t="s">
        <v>3349</v>
      </c>
      <c r="E339" s="51"/>
      <c r="F339" s="51"/>
      <c r="G339" s="51" t="s">
        <v>3064</v>
      </c>
      <c r="H339" s="45" t="s">
        <v>2842</v>
      </c>
      <c r="I339" s="51"/>
      <c r="J339" s="45" t="s">
        <v>2985</v>
      </c>
    </row>
    <row r="340" spans="1:10" x14ac:dyDescent="0.35">
      <c r="A340" s="45" t="s">
        <v>2780</v>
      </c>
      <c r="B340" s="56">
        <v>10</v>
      </c>
      <c r="C340" s="51" t="s">
        <v>2640</v>
      </c>
      <c r="D340" s="51" t="s">
        <v>3350</v>
      </c>
      <c r="E340" s="51"/>
      <c r="F340" s="51"/>
      <c r="G340" s="51" t="s">
        <v>3065</v>
      </c>
      <c r="H340" s="45" t="s">
        <v>2843</v>
      </c>
      <c r="I340" s="51"/>
      <c r="J340" s="45" t="s">
        <v>2985</v>
      </c>
    </row>
    <row r="341" spans="1:10" x14ac:dyDescent="0.35">
      <c r="A341" s="45" t="s">
        <v>2780</v>
      </c>
      <c r="B341" s="56">
        <v>10</v>
      </c>
      <c r="C341" s="51" t="s">
        <v>2638</v>
      </c>
      <c r="D341" s="51" t="s">
        <v>3351</v>
      </c>
      <c r="E341" s="51"/>
      <c r="F341" s="51"/>
      <c r="G341" s="51" t="s">
        <v>3063</v>
      </c>
      <c r="H341" s="45" t="s">
        <v>2841</v>
      </c>
      <c r="I341" s="51"/>
      <c r="J341" s="45" t="s">
        <v>2985</v>
      </c>
    </row>
    <row r="342" spans="1:10" x14ac:dyDescent="0.35">
      <c r="A342" s="45" t="s">
        <v>2780</v>
      </c>
      <c r="B342" s="56">
        <v>10</v>
      </c>
      <c r="C342" s="51" t="s">
        <v>2641</v>
      </c>
      <c r="D342" s="51" t="s">
        <v>3348</v>
      </c>
      <c r="E342" s="51"/>
      <c r="F342" s="51"/>
      <c r="G342" s="51" t="s">
        <v>3066</v>
      </c>
      <c r="H342" s="45" t="s">
        <v>2844</v>
      </c>
      <c r="I342" s="51"/>
      <c r="J342" s="45" t="s">
        <v>2984</v>
      </c>
    </row>
    <row r="343" spans="1:10" x14ac:dyDescent="0.35">
      <c r="A343" s="45" t="s">
        <v>2780</v>
      </c>
      <c r="B343" s="56">
        <v>10</v>
      </c>
      <c r="C343" s="51" t="s">
        <v>2642</v>
      </c>
      <c r="D343" s="51" t="s">
        <v>3352</v>
      </c>
      <c r="E343" s="51"/>
      <c r="F343" s="51"/>
      <c r="G343" s="51" t="s">
        <v>3067</v>
      </c>
      <c r="H343" s="45" t="s">
        <v>2845</v>
      </c>
      <c r="I343" s="51"/>
      <c r="J343" s="45" t="s">
        <v>2984</v>
      </c>
    </row>
    <row r="344" spans="1:10" x14ac:dyDescent="0.35">
      <c r="A344" s="45" t="s">
        <v>2780</v>
      </c>
      <c r="B344" s="56">
        <v>11</v>
      </c>
      <c r="C344" s="51" t="s">
        <v>2644</v>
      </c>
      <c r="D344" s="51" t="s">
        <v>3356</v>
      </c>
      <c r="E344" s="51"/>
      <c r="F344" s="51"/>
      <c r="G344" s="51" t="s">
        <v>3069</v>
      </c>
      <c r="H344" s="45" t="s">
        <v>2847</v>
      </c>
      <c r="I344" s="51"/>
      <c r="J344" s="45" t="s">
        <v>100</v>
      </c>
    </row>
    <row r="345" spans="1:10" x14ac:dyDescent="0.35">
      <c r="A345" s="45" t="s">
        <v>2780</v>
      </c>
      <c r="B345" s="56">
        <v>12</v>
      </c>
      <c r="C345" s="51" t="s">
        <v>2633</v>
      </c>
      <c r="D345" s="51" t="s">
        <v>3329</v>
      </c>
      <c r="E345" s="51"/>
      <c r="F345" s="51"/>
      <c r="G345" s="51" t="s">
        <v>3058</v>
      </c>
      <c r="H345" s="45" t="s">
        <v>2836</v>
      </c>
      <c r="I345" s="51"/>
      <c r="J345" s="45" t="s">
        <v>195</v>
      </c>
    </row>
    <row r="346" spans="1:10" x14ac:dyDescent="0.35">
      <c r="A346" s="49" t="s">
        <v>67</v>
      </c>
      <c r="B346" s="49"/>
      <c r="C346" s="49" t="s">
        <v>207</v>
      </c>
      <c r="D346" s="51" t="s">
        <v>1933</v>
      </c>
      <c r="E346" s="49" t="s">
        <v>2154</v>
      </c>
      <c r="F346" s="65" t="s">
        <v>1612</v>
      </c>
      <c r="G346" s="49" t="s">
        <v>502</v>
      </c>
      <c r="H346" s="49" t="s">
        <v>503</v>
      </c>
      <c r="I346" s="63" t="s">
        <v>2393</v>
      </c>
      <c r="J346" s="49" t="s">
        <v>138</v>
      </c>
    </row>
    <row r="347" spans="1:10" x14ac:dyDescent="0.35">
      <c r="A347" s="49" t="s">
        <v>67</v>
      </c>
      <c r="B347" s="49"/>
      <c r="C347" s="49" t="s">
        <v>208</v>
      </c>
      <c r="D347" s="51" t="s">
        <v>1934</v>
      </c>
      <c r="E347" s="49" t="s">
        <v>2155</v>
      </c>
      <c r="F347" s="65" t="s">
        <v>1613</v>
      </c>
      <c r="G347" s="49" t="s">
        <v>504</v>
      </c>
      <c r="H347" s="49" t="s">
        <v>505</v>
      </c>
      <c r="I347" s="63" t="s">
        <v>2394</v>
      </c>
      <c r="J347" s="49" t="s">
        <v>138</v>
      </c>
    </row>
    <row r="348" spans="1:10" x14ac:dyDescent="0.35">
      <c r="A348" s="49" t="s">
        <v>67</v>
      </c>
      <c r="B348" s="49"/>
      <c r="C348" s="49" t="s">
        <v>203</v>
      </c>
      <c r="D348" s="51" t="s">
        <v>1929</v>
      </c>
      <c r="E348" s="50" t="s">
        <v>2219</v>
      </c>
      <c r="F348" s="65" t="s">
        <v>1608</v>
      </c>
      <c r="G348" s="49" t="s">
        <v>494</v>
      </c>
      <c r="H348" s="49" t="s">
        <v>495</v>
      </c>
      <c r="I348" s="63" t="s">
        <v>2389</v>
      </c>
      <c r="J348" s="49" t="s">
        <v>91</v>
      </c>
    </row>
    <row r="349" spans="1:10" x14ac:dyDescent="0.35">
      <c r="A349" s="49" t="s">
        <v>67</v>
      </c>
      <c r="B349" s="49"/>
      <c r="C349" s="49" t="s">
        <v>210</v>
      </c>
      <c r="D349" s="51" t="s">
        <v>1936</v>
      </c>
      <c r="E349" s="49" t="s">
        <v>2220</v>
      </c>
      <c r="F349" s="65" t="s">
        <v>1615</v>
      </c>
      <c r="G349" s="49" t="s">
        <v>508</v>
      </c>
      <c r="H349" s="49" t="s">
        <v>509</v>
      </c>
      <c r="I349" s="63" t="s">
        <v>2217</v>
      </c>
      <c r="J349" s="49" t="s">
        <v>156</v>
      </c>
    </row>
    <row r="350" spans="1:10" x14ac:dyDescent="0.35">
      <c r="A350" s="49" t="s">
        <v>67</v>
      </c>
      <c r="B350" s="49"/>
      <c r="C350" s="49" t="s">
        <v>205</v>
      </c>
      <c r="D350" s="51" t="s">
        <v>1931</v>
      </c>
      <c r="E350" s="49" t="s">
        <v>1931</v>
      </c>
      <c r="F350" s="65" t="s">
        <v>1610</v>
      </c>
      <c r="G350" s="49" t="s">
        <v>498</v>
      </c>
      <c r="H350" s="49" t="s">
        <v>499</v>
      </c>
      <c r="I350" s="63" t="s">
        <v>2391</v>
      </c>
      <c r="J350" s="49" t="s">
        <v>91</v>
      </c>
    </row>
    <row r="351" spans="1:10" x14ac:dyDescent="0.35">
      <c r="A351" s="49" t="s">
        <v>67</v>
      </c>
      <c r="B351" s="49"/>
      <c r="C351" s="49" t="s">
        <v>206</v>
      </c>
      <c r="D351" s="52" t="s">
        <v>1932</v>
      </c>
      <c r="E351" s="49" t="s">
        <v>2153</v>
      </c>
      <c r="F351" s="65" t="s">
        <v>1611</v>
      </c>
      <c r="G351" s="49" t="s">
        <v>500</v>
      </c>
      <c r="H351" s="49" t="s">
        <v>501</v>
      </c>
      <c r="I351" s="63" t="s">
        <v>2392</v>
      </c>
      <c r="J351" s="49" t="s">
        <v>91</v>
      </c>
    </row>
    <row r="352" spans="1:10" x14ac:dyDescent="0.35">
      <c r="A352" s="49" t="s">
        <v>67</v>
      </c>
      <c r="B352" s="49"/>
      <c r="C352" s="49" t="s">
        <v>204</v>
      </c>
      <c r="D352" s="51" t="s">
        <v>1930</v>
      </c>
      <c r="E352" s="49" t="s">
        <v>2152</v>
      </c>
      <c r="F352" s="65" t="s">
        <v>1609</v>
      </c>
      <c r="G352" s="49" t="s">
        <v>496</v>
      </c>
      <c r="H352" s="49" t="s">
        <v>497</v>
      </c>
      <c r="I352" s="63" t="s">
        <v>2390</v>
      </c>
      <c r="J352" s="49" t="s">
        <v>91</v>
      </c>
    </row>
    <row r="353" spans="1:10" x14ac:dyDescent="0.35">
      <c r="A353" s="49" t="s">
        <v>67</v>
      </c>
      <c r="B353" s="49"/>
      <c r="C353" s="49" t="s">
        <v>202</v>
      </c>
      <c r="D353" s="51" t="s">
        <v>1900</v>
      </c>
      <c r="E353" s="49" t="s">
        <v>2161</v>
      </c>
      <c r="F353" s="65" t="s">
        <v>1607</v>
      </c>
      <c r="G353" s="49" t="s">
        <v>492</v>
      </c>
      <c r="H353" s="49" t="s">
        <v>493</v>
      </c>
      <c r="I353" s="63" t="s">
        <v>2388</v>
      </c>
      <c r="J353" s="49" t="s">
        <v>91</v>
      </c>
    </row>
    <row r="354" spans="1:10" x14ac:dyDescent="0.35">
      <c r="A354" s="49" t="s">
        <v>67</v>
      </c>
      <c r="B354" s="49"/>
      <c r="C354" s="49" t="s">
        <v>209</v>
      </c>
      <c r="D354" s="51" t="s">
        <v>1935</v>
      </c>
      <c r="E354" s="49" t="s">
        <v>2156</v>
      </c>
      <c r="F354" s="65" t="s">
        <v>1614</v>
      </c>
      <c r="G354" s="49" t="s">
        <v>506</v>
      </c>
      <c r="H354" s="49" t="s">
        <v>507</v>
      </c>
      <c r="I354" s="63" t="s">
        <v>2395</v>
      </c>
      <c r="J354" s="49" t="s">
        <v>139</v>
      </c>
    </row>
    <row r="355" spans="1:10" x14ac:dyDescent="0.35">
      <c r="A355" s="49" t="s">
        <v>72</v>
      </c>
      <c r="B355" s="49"/>
      <c r="C355" s="49" t="s">
        <v>225</v>
      </c>
      <c r="D355" s="49" t="s">
        <v>1968</v>
      </c>
      <c r="E355" s="50" t="s">
        <v>2275</v>
      </c>
      <c r="F355" s="65" t="s">
        <v>1627</v>
      </c>
      <c r="G355" s="49" t="s">
        <v>530</v>
      </c>
      <c r="H355" s="49" t="s">
        <v>531</v>
      </c>
      <c r="I355" s="63" t="s">
        <v>2404</v>
      </c>
      <c r="J355" s="49" t="s">
        <v>92</v>
      </c>
    </row>
    <row r="356" spans="1:10" x14ac:dyDescent="0.35">
      <c r="A356" s="49" t="s">
        <v>72</v>
      </c>
      <c r="B356" s="49"/>
      <c r="C356" s="49" t="s">
        <v>234</v>
      </c>
      <c r="D356" s="49" t="s">
        <v>1973</v>
      </c>
      <c r="E356" s="49" t="s">
        <v>2238</v>
      </c>
      <c r="F356" s="65" t="s">
        <v>1636</v>
      </c>
      <c r="G356" s="49" t="s">
        <v>548</v>
      </c>
      <c r="H356" s="49" t="s">
        <v>549</v>
      </c>
      <c r="I356" s="63" t="s">
        <v>2237</v>
      </c>
      <c r="J356" s="49" t="s">
        <v>222</v>
      </c>
    </row>
    <row r="357" spans="1:10" x14ac:dyDescent="0.35">
      <c r="A357" s="49" t="s">
        <v>72</v>
      </c>
      <c r="B357" s="49"/>
      <c r="C357" s="49" t="s">
        <v>226</v>
      </c>
      <c r="D357" s="49" t="s">
        <v>1969</v>
      </c>
      <c r="E357" s="49" t="s">
        <v>2228</v>
      </c>
      <c r="F357" s="65" t="s">
        <v>1628</v>
      </c>
      <c r="G357" s="49" t="s">
        <v>532</v>
      </c>
      <c r="H357" s="49" t="s">
        <v>533</v>
      </c>
      <c r="I357" s="63" t="s">
        <v>2405</v>
      </c>
      <c r="J357" s="49" t="s">
        <v>195</v>
      </c>
    </row>
    <row r="358" spans="1:10" x14ac:dyDescent="0.35">
      <c r="A358" s="49" t="s">
        <v>72</v>
      </c>
      <c r="B358" s="49"/>
      <c r="C358" s="49" t="s">
        <v>229</v>
      </c>
      <c r="D358" s="49" t="s">
        <v>1903</v>
      </c>
      <c r="E358" s="50" t="s">
        <v>2231</v>
      </c>
      <c r="F358" s="65" t="s">
        <v>1631</v>
      </c>
      <c r="G358" s="49" t="s">
        <v>538</v>
      </c>
      <c r="H358" s="49" t="s">
        <v>539</v>
      </c>
      <c r="I358" s="63" t="s">
        <v>2408</v>
      </c>
      <c r="J358" s="49" t="s">
        <v>195</v>
      </c>
    </row>
    <row r="359" spans="1:10" x14ac:dyDescent="0.35">
      <c r="A359" s="49" t="s">
        <v>72</v>
      </c>
      <c r="B359" s="49"/>
      <c r="C359" s="49" t="s">
        <v>224</v>
      </c>
      <c r="D359" s="49" t="s">
        <v>1902</v>
      </c>
      <c r="E359" s="49" t="s">
        <v>2186</v>
      </c>
      <c r="F359" s="65" t="s">
        <v>1626</v>
      </c>
      <c r="G359" s="49" t="s">
        <v>529</v>
      </c>
      <c r="H359" s="49" t="s">
        <v>394</v>
      </c>
      <c r="I359" s="63" t="s">
        <v>2346</v>
      </c>
      <c r="J359" s="49" t="s">
        <v>156</v>
      </c>
    </row>
    <row r="360" spans="1:10" x14ac:dyDescent="0.35">
      <c r="A360" s="49" t="s">
        <v>72</v>
      </c>
      <c r="B360" s="49"/>
      <c r="C360" s="49" t="s">
        <v>223</v>
      </c>
      <c r="D360" s="49" t="s">
        <v>1901</v>
      </c>
      <c r="E360" s="49" t="s">
        <v>2185</v>
      </c>
      <c r="F360" s="65" t="s">
        <v>1625</v>
      </c>
      <c r="G360" s="49" t="s">
        <v>528</v>
      </c>
      <c r="H360" s="49" t="s">
        <v>392</v>
      </c>
      <c r="I360" s="63" t="s">
        <v>2345</v>
      </c>
      <c r="J360" s="49" t="s">
        <v>156</v>
      </c>
    </row>
    <row r="361" spans="1:10" x14ac:dyDescent="0.35">
      <c r="A361" s="49" t="s">
        <v>72</v>
      </c>
      <c r="B361" s="49"/>
      <c r="C361" s="49" t="s">
        <v>230</v>
      </c>
      <c r="D361" s="49" t="s">
        <v>1972</v>
      </c>
      <c r="E361" s="49" t="s">
        <v>2274</v>
      </c>
      <c r="F361" s="65" t="s">
        <v>1632</v>
      </c>
      <c r="G361" s="49" t="s">
        <v>540</v>
      </c>
      <c r="H361" s="49" t="s">
        <v>541</v>
      </c>
      <c r="I361" s="63" t="s">
        <v>2409</v>
      </c>
      <c r="J361" s="49" t="s">
        <v>195</v>
      </c>
    </row>
    <row r="362" spans="1:10" x14ac:dyDescent="0.35">
      <c r="A362" s="49" t="s">
        <v>72</v>
      </c>
      <c r="B362" s="49"/>
      <c r="C362" s="49" t="s">
        <v>202</v>
      </c>
      <c r="D362" s="49" t="s">
        <v>1946</v>
      </c>
      <c r="E362" s="49" t="s">
        <v>2166</v>
      </c>
      <c r="F362" s="65" t="s">
        <v>1607</v>
      </c>
      <c r="G362" s="49" t="s">
        <v>492</v>
      </c>
      <c r="H362" s="49" t="s">
        <v>493</v>
      </c>
      <c r="I362" s="63" t="s">
        <v>2388</v>
      </c>
      <c r="J362" s="49" t="s">
        <v>91</v>
      </c>
    </row>
    <row r="363" spans="1:10" x14ac:dyDescent="0.35">
      <c r="A363" s="49" t="s">
        <v>72</v>
      </c>
      <c r="B363" s="49"/>
      <c r="C363" s="49" t="s">
        <v>228</v>
      </c>
      <c r="D363" s="49" t="s">
        <v>1971</v>
      </c>
      <c r="E363" s="49" t="s">
        <v>2230</v>
      </c>
      <c r="F363" s="65" t="s">
        <v>1630</v>
      </c>
      <c r="G363" s="49" t="s">
        <v>536</v>
      </c>
      <c r="H363" s="49" t="s">
        <v>537</v>
      </c>
      <c r="I363" s="63" t="s">
        <v>2407</v>
      </c>
      <c r="J363" s="49" t="s">
        <v>195</v>
      </c>
    </row>
    <row r="364" spans="1:10" x14ac:dyDescent="0.35">
      <c r="A364" s="49" t="s">
        <v>72</v>
      </c>
      <c r="B364" s="49"/>
      <c r="C364" s="49" t="s">
        <v>227</v>
      </c>
      <c r="D364" s="49" t="s">
        <v>1970</v>
      </c>
      <c r="E364" s="49" t="s">
        <v>2229</v>
      </c>
      <c r="F364" s="65" t="s">
        <v>1629</v>
      </c>
      <c r="G364" s="49" t="s">
        <v>534</v>
      </c>
      <c r="H364" s="49" t="s">
        <v>535</v>
      </c>
      <c r="I364" s="63" t="s">
        <v>2406</v>
      </c>
      <c r="J364" s="49" t="s">
        <v>195</v>
      </c>
    </row>
    <row r="365" spans="1:10" x14ac:dyDescent="0.35">
      <c r="A365" s="49" t="s">
        <v>72</v>
      </c>
      <c r="B365" s="49"/>
      <c r="C365" s="49" t="s">
        <v>232</v>
      </c>
      <c r="D365" s="49" t="s">
        <v>2061</v>
      </c>
      <c r="E365" s="50" t="s">
        <v>2236</v>
      </c>
      <c r="F365" s="65" t="s">
        <v>1634</v>
      </c>
      <c r="G365" s="49" t="s">
        <v>544</v>
      </c>
      <c r="H365" s="49" t="s">
        <v>545</v>
      </c>
      <c r="I365" s="63" t="s">
        <v>2411</v>
      </c>
      <c r="J365" s="49" t="s">
        <v>221</v>
      </c>
    </row>
    <row r="366" spans="1:10" x14ac:dyDescent="0.35">
      <c r="A366" s="49" t="s">
        <v>72</v>
      </c>
      <c r="B366" s="49"/>
      <c r="C366" s="49" t="s">
        <v>231</v>
      </c>
      <c r="D366" s="49" t="s">
        <v>2060</v>
      </c>
      <c r="E366" s="50" t="s">
        <v>2235</v>
      </c>
      <c r="F366" s="65" t="s">
        <v>1633</v>
      </c>
      <c r="G366" s="49" t="s">
        <v>542</v>
      </c>
      <c r="H366" s="49" t="s">
        <v>543</v>
      </c>
      <c r="I366" s="63" t="s">
        <v>2410</v>
      </c>
      <c r="J366" s="49" t="s">
        <v>221</v>
      </c>
    </row>
    <row r="367" spans="1:10" x14ac:dyDescent="0.35">
      <c r="A367" s="49" t="s">
        <v>72</v>
      </c>
      <c r="B367" s="49"/>
      <c r="C367" s="49" t="s">
        <v>233</v>
      </c>
      <c r="D367" s="49" t="s">
        <v>2062</v>
      </c>
      <c r="E367" s="50" t="s">
        <v>2239</v>
      </c>
      <c r="F367" s="65" t="s">
        <v>1635</v>
      </c>
      <c r="G367" s="49" t="s">
        <v>546</v>
      </c>
      <c r="H367" s="49" t="s">
        <v>547</v>
      </c>
      <c r="I367" s="63" t="s">
        <v>2412</v>
      </c>
      <c r="J367" s="49" t="s">
        <v>221</v>
      </c>
    </row>
    <row r="368" spans="1:10" x14ac:dyDescent="0.35">
      <c r="A368" s="49" t="s">
        <v>69</v>
      </c>
      <c r="B368" s="49"/>
      <c r="C368" s="49" t="s">
        <v>217</v>
      </c>
      <c r="D368" s="49" t="s">
        <v>1898</v>
      </c>
      <c r="E368" s="49" t="s">
        <v>2226</v>
      </c>
      <c r="F368" s="65" t="s">
        <v>1621</v>
      </c>
      <c r="G368" s="49" t="s">
        <v>520</v>
      </c>
      <c r="H368" s="49" t="s">
        <v>521</v>
      </c>
      <c r="I368" s="63" t="s">
        <v>2401</v>
      </c>
      <c r="J368" s="49" t="s">
        <v>211</v>
      </c>
    </row>
    <row r="369" spans="1:10" x14ac:dyDescent="0.35">
      <c r="A369" s="49" t="s">
        <v>69</v>
      </c>
      <c r="B369" s="49"/>
      <c r="C369" s="49" t="s">
        <v>219</v>
      </c>
      <c r="D369" s="49" t="s">
        <v>1899</v>
      </c>
      <c r="E369" s="50" t="s">
        <v>2223</v>
      </c>
      <c r="F369" s="65" t="s">
        <v>1623</v>
      </c>
      <c r="G369" s="49" t="s">
        <v>524</v>
      </c>
      <c r="H369" s="49" t="s">
        <v>525</v>
      </c>
      <c r="I369" s="63" t="s">
        <v>2403</v>
      </c>
      <c r="J369" s="49" t="s">
        <v>100</v>
      </c>
    </row>
    <row r="370" spans="1:10" x14ac:dyDescent="0.35">
      <c r="A370" s="49" t="s">
        <v>69</v>
      </c>
      <c r="B370" s="49"/>
      <c r="C370" s="49" t="s">
        <v>218</v>
      </c>
      <c r="D370" s="50" t="s">
        <v>1967</v>
      </c>
      <c r="E370" s="49" t="s">
        <v>2227</v>
      </c>
      <c r="F370" s="65" t="s">
        <v>1622</v>
      </c>
      <c r="G370" s="49" t="s">
        <v>522</v>
      </c>
      <c r="H370" s="49" t="s">
        <v>523</v>
      </c>
      <c r="I370" s="63" t="s">
        <v>2402</v>
      </c>
      <c r="J370" s="49" t="s">
        <v>100</v>
      </c>
    </row>
    <row r="371" spans="1:10" x14ac:dyDescent="0.35">
      <c r="A371" s="49" t="s">
        <v>69</v>
      </c>
      <c r="B371" s="49"/>
      <c r="C371" s="49" t="s">
        <v>215</v>
      </c>
      <c r="D371" s="49" t="s">
        <v>1896</v>
      </c>
      <c r="E371" s="49" t="s">
        <v>2221</v>
      </c>
      <c r="F371" s="65" t="s">
        <v>1619</v>
      </c>
      <c r="G371" s="49" t="s">
        <v>516</v>
      </c>
      <c r="H371" s="49" t="s">
        <v>517</v>
      </c>
      <c r="I371" s="63" t="s">
        <v>2399</v>
      </c>
      <c r="J371" s="49" t="s">
        <v>157</v>
      </c>
    </row>
    <row r="372" spans="1:10" x14ac:dyDescent="0.35">
      <c r="A372" s="49" t="s">
        <v>69</v>
      </c>
      <c r="B372" s="49"/>
      <c r="C372" s="49" t="s">
        <v>212</v>
      </c>
      <c r="D372" s="49" t="s">
        <v>1966</v>
      </c>
      <c r="E372" s="49" t="s">
        <v>2218</v>
      </c>
      <c r="F372" s="65" t="s">
        <v>1616</v>
      </c>
      <c r="G372" s="49" t="s">
        <v>510</v>
      </c>
      <c r="H372" s="49" t="s">
        <v>511</v>
      </c>
      <c r="I372" s="63" t="s">
        <v>2396</v>
      </c>
      <c r="J372" s="49" t="s">
        <v>91</v>
      </c>
    </row>
    <row r="373" spans="1:10" x14ac:dyDescent="0.35">
      <c r="A373" s="49" t="s">
        <v>69</v>
      </c>
      <c r="B373" s="49"/>
      <c r="C373" s="49" t="s">
        <v>213</v>
      </c>
      <c r="D373" s="49" t="s">
        <v>513</v>
      </c>
      <c r="E373" s="49" t="s">
        <v>2224</v>
      </c>
      <c r="F373" s="65" t="s">
        <v>1617</v>
      </c>
      <c r="G373" s="49" t="s">
        <v>512</v>
      </c>
      <c r="H373" s="49" t="s">
        <v>513</v>
      </c>
      <c r="I373" s="63" t="s">
        <v>2397</v>
      </c>
      <c r="J373" s="49" t="s">
        <v>91</v>
      </c>
    </row>
    <row r="374" spans="1:10" x14ac:dyDescent="0.35">
      <c r="A374" s="49" t="s">
        <v>69</v>
      </c>
      <c r="B374" s="49"/>
      <c r="C374" s="49" t="s">
        <v>214</v>
      </c>
      <c r="D374" s="49" t="s">
        <v>1965</v>
      </c>
      <c r="E374" s="49" t="s">
        <v>2225</v>
      </c>
      <c r="F374" s="65" t="s">
        <v>1618</v>
      </c>
      <c r="G374" s="49" t="s">
        <v>514</v>
      </c>
      <c r="H374" s="49" t="s">
        <v>515</v>
      </c>
      <c r="I374" s="63" t="s">
        <v>2398</v>
      </c>
      <c r="J374" s="49" t="s">
        <v>92</v>
      </c>
    </row>
    <row r="375" spans="1:10" x14ac:dyDescent="0.35">
      <c r="A375" s="49" t="s">
        <v>69</v>
      </c>
      <c r="B375" s="49"/>
      <c r="C375" s="49" t="s">
        <v>216</v>
      </c>
      <c r="D375" s="49" t="s">
        <v>1897</v>
      </c>
      <c r="E375" s="50" t="s">
        <v>2222</v>
      </c>
      <c r="F375" s="65" t="s">
        <v>1620</v>
      </c>
      <c r="G375" s="49" t="s">
        <v>518</v>
      </c>
      <c r="H375" s="49" t="s">
        <v>519</v>
      </c>
      <c r="I375" s="63" t="s">
        <v>2400</v>
      </c>
      <c r="J375" s="49" t="s">
        <v>165</v>
      </c>
    </row>
    <row r="376" spans="1:10" x14ac:dyDescent="0.35">
      <c r="A376" s="49" t="s">
        <v>69</v>
      </c>
      <c r="B376" s="49"/>
      <c r="C376" s="49" t="s">
        <v>202</v>
      </c>
      <c r="D376" s="49" t="s">
        <v>1946</v>
      </c>
      <c r="E376" s="49" t="s">
        <v>2166</v>
      </c>
      <c r="F376" s="65" t="s">
        <v>1607</v>
      </c>
      <c r="G376" s="49" t="s">
        <v>492</v>
      </c>
      <c r="H376" s="49" t="s">
        <v>493</v>
      </c>
      <c r="I376" s="63" t="s">
        <v>2388</v>
      </c>
      <c r="J376" s="49" t="s">
        <v>91</v>
      </c>
    </row>
    <row r="377" spans="1:10" x14ac:dyDescent="0.35">
      <c r="A377" s="49" t="s">
        <v>69</v>
      </c>
      <c r="B377" s="49"/>
      <c r="C377" s="49" t="s">
        <v>220</v>
      </c>
      <c r="D377" s="49" t="s">
        <v>1947</v>
      </c>
      <c r="E377" s="49" t="s">
        <v>2184</v>
      </c>
      <c r="F377" s="65" t="s">
        <v>1624</v>
      </c>
      <c r="G377" s="49" t="s">
        <v>526</v>
      </c>
      <c r="H377" s="49" t="s">
        <v>527</v>
      </c>
      <c r="I377" s="63" t="s">
        <v>2151</v>
      </c>
      <c r="J377" s="49" t="s">
        <v>92</v>
      </c>
    </row>
    <row r="378" spans="1:10" x14ac:dyDescent="0.35">
      <c r="A378" s="49" t="s">
        <v>82</v>
      </c>
      <c r="B378" s="60">
        <v>-99</v>
      </c>
      <c r="C378" s="49" t="s">
        <v>93</v>
      </c>
      <c r="D378" s="49" t="s">
        <v>1921</v>
      </c>
      <c r="E378" s="61" t="s">
        <v>2168</v>
      </c>
      <c r="F378" s="62" t="s">
        <v>2120</v>
      </c>
      <c r="G378" s="49" t="s">
        <v>277</v>
      </c>
      <c r="H378" s="49" t="s">
        <v>278</v>
      </c>
      <c r="I378" s="49" t="s">
        <v>2301</v>
      </c>
      <c r="J378" s="49" t="s">
        <v>91</v>
      </c>
    </row>
    <row r="379" spans="1:10" x14ac:dyDescent="0.35">
      <c r="A379" s="49" t="s">
        <v>82</v>
      </c>
      <c r="B379" s="49"/>
      <c r="C379" s="49" t="s">
        <v>259</v>
      </c>
      <c r="D379" s="49" t="s">
        <v>2054</v>
      </c>
      <c r="E379" s="49" t="s">
        <v>2209</v>
      </c>
      <c r="F379" s="65" t="s">
        <v>1595</v>
      </c>
      <c r="G379" s="49" t="s">
        <v>467</v>
      </c>
      <c r="H379" s="49" t="s">
        <v>468</v>
      </c>
      <c r="I379" s="63" t="s">
        <v>2383</v>
      </c>
      <c r="J379" s="49" t="s">
        <v>153</v>
      </c>
    </row>
    <row r="380" spans="1:10" x14ac:dyDescent="0.35">
      <c r="A380" s="49" t="s">
        <v>82</v>
      </c>
      <c r="B380" s="49"/>
      <c r="C380" s="49" t="s">
        <v>261</v>
      </c>
      <c r="D380" s="49" t="s">
        <v>2056</v>
      </c>
      <c r="E380" s="49" t="s">
        <v>2211</v>
      </c>
      <c r="F380" s="65" t="s">
        <v>1597</v>
      </c>
      <c r="G380" s="49" t="s">
        <v>471</v>
      </c>
      <c r="H380" s="49" t="s">
        <v>472</v>
      </c>
      <c r="I380" s="63" t="s">
        <v>2385</v>
      </c>
      <c r="J380" s="49" t="s">
        <v>153</v>
      </c>
    </row>
    <row r="381" spans="1:10" x14ac:dyDescent="0.35">
      <c r="A381" s="49" t="s">
        <v>82</v>
      </c>
      <c r="B381" s="49"/>
      <c r="C381" s="49" t="s">
        <v>258</v>
      </c>
      <c r="D381" s="49" t="s">
        <v>2045</v>
      </c>
      <c r="E381" s="49" t="s">
        <v>2208</v>
      </c>
      <c r="F381" s="65" t="s">
        <v>1594</v>
      </c>
      <c r="G381" s="49" t="s">
        <v>465</v>
      </c>
      <c r="H381" s="49" t="s">
        <v>466</v>
      </c>
      <c r="I381" s="63" t="s">
        <v>2382</v>
      </c>
      <c r="J381" s="49" t="s">
        <v>100</v>
      </c>
    </row>
    <row r="382" spans="1:10" x14ac:dyDescent="0.35">
      <c r="A382" s="49" t="s">
        <v>82</v>
      </c>
      <c r="B382" s="49"/>
      <c r="C382" s="49" t="s">
        <v>260</v>
      </c>
      <c r="D382" s="49" t="s">
        <v>2055</v>
      </c>
      <c r="E382" s="49" t="s">
        <v>2210</v>
      </c>
      <c r="F382" s="65" t="s">
        <v>1596</v>
      </c>
      <c r="G382" s="49" t="s">
        <v>469</v>
      </c>
      <c r="H382" s="49" t="s">
        <v>470</v>
      </c>
      <c r="I382" s="63" t="s">
        <v>2384</v>
      </c>
      <c r="J382" s="49" t="s">
        <v>153</v>
      </c>
    </row>
    <row r="383" spans="1:10" x14ac:dyDescent="0.35">
      <c r="A383" s="49" t="s">
        <v>85</v>
      </c>
      <c r="B383" s="60">
        <v>-99</v>
      </c>
      <c r="C383" s="49" t="s">
        <v>93</v>
      </c>
      <c r="D383" s="49" t="s">
        <v>1921</v>
      </c>
      <c r="E383" s="61" t="s">
        <v>2168</v>
      </c>
      <c r="F383" s="62" t="s">
        <v>2120</v>
      </c>
      <c r="G383" s="49" t="s">
        <v>277</v>
      </c>
      <c r="H383" s="49" t="s">
        <v>278</v>
      </c>
      <c r="I383" s="49" t="s">
        <v>2301</v>
      </c>
      <c r="J383" s="49" t="s">
        <v>91</v>
      </c>
    </row>
    <row r="384" spans="1:10" x14ac:dyDescent="0.35">
      <c r="A384" s="49" t="s">
        <v>85</v>
      </c>
      <c r="B384" s="49"/>
      <c r="C384" s="49" t="s">
        <v>263</v>
      </c>
      <c r="D384" s="49" t="s">
        <v>2046</v>
      </c>
      <c r="E384" s="49" t="s">
        <v>2265</v>
      </c>
      <c r="F384" s="65" t="s">
        <v>1598</v>
      </c>
      <c r="G384" s="49" t="s">
        <v>473</v>
      </c>
      <c r="H384" s="49" t="s">
        <v>474</v>
      </c>
      <c r="I384" s="63" t="s">
        <v>2461</v>
      </c>
      <c r="J384" s="49" t="s">
        <v>262</v>
      </c>
    </row>
    <row r="385" spans="1:10" x14ac:dyDescent="0.35">
      <c r="A385" s="49" t="s">
        <v>85</v>
      </c>
      <c r="B385" s="49"/>
      <c r="C385" s="49" t="s">
        <v>258</v>
      </c>
      <c r="D385" s="49" t="s">
        <v>2045</v>
      </c>
      <c r="E385" s="49" t="s">
        <v>2208</v>
      </c>
      <c r="F385" s="65" t="s">
        <v>1594</v>
      </c>
      <c r="G385" s="49" t="s">
        <v>465</v>
      </c>
      <c r="H385" s="49" t="s">
        <v>466</v>
      </c>
      <c r="I385" s="63" t="s">
        <v>2382</v>
      </c>
      <c r="J385" s="49" t="s">
        <v>100</v>
      </c>
    </row>
    <row r="386" spans="1:10" x14ac:dyDescent="0.35">
      <c r="A386" s="49" t="s">
        <v>85</v>
      </c>
      <c r="B386" s="49"/>
      <c r="C386" s="49" t="s">
        <v>265</v>
      </c>
      <c r="D386" s="49" t="s">
        <v>3357</v>
      </c>
      <c r="E386" s="49" t="s">
        <v>2212</v>
      </c>
      <c r="F386" s="65" t="s">
        <v>1600</v>
      </c>
      <c r="G386" s="49" t="s">
        <v>477</v>
      </c>
      <c r="H386" s="49" t="s">
        <v>478</v>
      </c>
      <c r="I386" s="63" t="s">
        <v>2386</v>
      </c>
      <c r="J386" s="49" t="s">
        <v>163</v>
      </c>
    </row>
    <row r="387" spans="1:10" x14ac:dyDescent="0.35">
      <c r="A387" s="49" t="s">
        <v>85</v>
      </c>
      <c r="B387" s="49"/>
      <c r="C387" s="49" t="s">
        <v>264</v>
      </c>
      <c r="D387" s="49" t="s">
        <v>3358</v>
      </c>
      <c r="E387" s="49" t="s">
        <v>2266</v>
      </c>
      <c r="F387" s="65" t="s">
        <v>1599</v>
      </c>
      <c r="G387" s="49" t="s">
        <v>475</v>
      </c>
      <c r="H387" s="49" t="s">
        <v>476</v>
      </c>
      <c r="I387" s="63" t="s">
        <v>2462</v>
      </c>
      <c r="J387" s="49" t="s">
        <v>262</v>
      </c>
    </row>
    <row r="388" spans="1:10" x14ac:dyDescent="0.35">
      <c r="A388" s="49" t="s">
        <v>448</v>
      </c>
      <c r="B388" s="60">
        <v>-99</v>
      </c>
      <c r="C388" s="49" t="s">
        <v>93</v>
      </c>
      <c r="D388" s="51" t="s">
        <v>1921</v>
      </c>
      <c r="E388" s="61" t="s">
        <v>2168</v>
      </c>
      <c r="F388" s="62" t="s">
        <v>2120</v>
      </c>
      <c r="G388" s="49" t="s">
        <v>277</v>
      </c>
      <c r="H388" s="49" t="s">
        <v>278</v>
      </c>
      <c r="I388" s="63" t="s">
        <v>2301</v>
      </c>
      <c r="J388" s="49" t="s">
        <v>91</v>
      </c>
    </row>
    <row r="389" spans="1:10" x14ac:dyDescent="0.35">
      <c r="A389" s="49" t="s">
        <v>448</v>
      </c>
      <c r="B389" s="56">
        <v>1</v>
      </c>
      <c r="C389" s="49" t="s">
        <v>127</v>
      </c>
      <c r="D389" s="51" t="s">
        <v>1920</v>
      </c>
      <c r="E389" s="49" t="s">
        <v>2136</v>
      </c>
      <c r="F389" s="49"/>
      <c r="G389" s="49" t="s">
        <v>340</v>
      </c>
      <c r="H389" s="49" t="s">
        <v>341</v>
      </c>
      <c r="I389" s="63" t="s">
        <v>2326</v>
      </c>
      <c r="J389" s="49" t="s">
        <v>100</v>
      </c>
    </row>
    <row r="390" spans="1:10" x14ac:dyDescent="0.35">
      <c r="A390" s="49" t="s">
        <v>448</v>
      </c>
      <c r="B390" s="56">
        <v>2</v>
      </c>
      <c r="C390" s="49" t="s">
        <v>1974</v>
      </c>
      <c r="D390" s="51" t="s">
        <v>275</v>
      </c>
      <c r="E390" s="49" t="s">
        <v>2164</v>
      </c>
      <c r="F390" s="49"/>
      <c r="G390" s="49" t="s">
        <v>2065</v>
      </c>
      <c r="H390" s="49" t="s">
        <v>2068</v>
      </c>
      <c r="I390" s="63" t="s">
        <v>2432</v>
      </c>
      <c r="J390" s="49" t="s">
        <v>91</v>
      </c>
    </row>
    <row r="391" spans="1:10" x14ac:dyDescent="0.35">
      <c r="A391" s="49" t="s">
        <v>448</v>
      </c>
      <c r="B391" s="56">
        <v>3</v>
      </c>
      <c r="C391" s="49" t="s">
        <v>1980</v>
      </c>
      <c r="D391" s="52" t="s">
        <v>2051</v>
      </c>
      <c r="E391" s="49" t="s">
        <v>2248</v>
      </c>
      <c r="F391" s="49"/>
      <c r="G391" s="49" t="s">
        <v>2067</v>
      </c>
      <c r="H391" s="49" t="s">
        <v>1979</v>
      </c>
      <c r="I391" s="63" t="s">
        <v>2431</v>
      </c>
      <c r="J391" s="49" t="s">
        <v>92</v>
      </c>
    </row>
    <row r="392" spans="1:10" x14ac:dyDescent="0.35">
      <c r="A392" s="49" t="s">
        <v>448</v>
      </c>
      <c r="B392" s="56">
        <v>3</v>
      </c>
      <c r="C392" s="49" t="s">
        <v>1978</v>
      </c>
      <c r="D392" s="51" t="s">
        <v>1893</v>
      </c>
      <c r="E392" s="49" t="s">
        <v>2162</v>
      </c>
      <c r="F392" s="49"/>
      <c r="G392" s="49" t="s">
        <v>2066</v>
      </c>
      <c r="H392" s="49" t="s">
        <v>2069</v>
      </c>
      <c r="I392" s="63" t="s">
        <v>2433</v>
      </c>
      <c r="J392" s="49" t="s">
        <v>91</v>
      </c>
    </row>
    <row r="393" spans="1:10" x14ac:dyDescent="0.35">
      <c r="A393" s="45" t="s">
        <v>448</v>
      </c>
      <c r="B393" s="56">
        <v>4</v>
      </c>
      <c r="C393" s="51" t="s">
        <v>2742</v>
      </c>
      <c r="D393" s="51" t="s">
        <v>3330</v>
      </c>
      <c r="E393" s="51"/>
      <c r="F393" s="51"/>
      <c r="G393" s="51" t="s">
        <v>3174</v>
      </c>
      <c r="H393" s="45" t="s">
        <v>2946</v>
      </c>
      <c r="I393" s="51"/>
      <c r="J393" s="45" t="s">
        <v>100</v>
      </c>
    </row>
    <row r="394" spans="1:10" x14ac:dyDescent="0.35">
      <c r="A394" s="49" t="s">
        <v>449</v>
      </c>
      <c r="B394" s="60">
        <v>-99</v>
      </c>
      <c r="C394" s="49" t="s">
        <v>93</v>
      </c>
      <c r="D394" s="49" t="s">
        <v>1921</v>
      </c>
      <c r="E394" s="61" t="s">
        <v>2168</v>
      </c>
      <c r="F394" s="62" t="s">
        <v>2120</v>
      </c>
      <c r="G394" s="49" t="s">
        <v>277</v>
      </c>
      <c r="H394" s="49" t="s">
        <v>278</v>
      </c>
      <c r="I394" s="63" t="s">
        <v>2301</v>
      </c>
      <c r="J394" s="49" t="s">
        <v>91</v>
      </c>
    </row>
    <row r="395" spans="1:10" x14ac:dyDescent="0.35">
      <c r="A395" s="49" t="s">
        <v>449</v>
      </c>
      <c r="B395" s="56">
        <v>1</v>
      </c>
      <c r="C395" s="49" t="s">
        <v>127</v>
      </c>
      <c r="D395" s="49" t="s">
        <v>1948</v>
      </c>
      <c r="E395" s="49" t="s">
        <v>2165</v>
      </c>
      <c r="F395" s="49"/>
      <c r="G395" s="49" t="s">
        <v>340</v>
      </c>
      <c r="H395" s="49" t="s">
        <v>341</v>
      </c>
      <c r="I395" s="63" t="s">
        <v>2326</v>
      </c>
      <c r="J395" s="49" t="s">
        <v>100</v>
      </c>
    </row>
    <row r="396" spans="1:10" x14ac:dyDescent="0.35">
      <c r="A396" s="49" t="s">
        <v>449</v>
      </c>
      <c r="B396" s="56">
        <v>2</v>
      </c>
      <c r="C396" s="49" t="s">
        <v>1983</v>
      </c>
      <c r="D396" s="49" t="s">
        <v>2053</v>
      </c>
      <c r="E396" s="49" t="s">
        <v>2163</v>
      </c>
      <c r="F396" s="49"/>
      <c r="G396" s="49" t="s">
        <v>2070</v>
      </c>
      <c r="H396" s="49" t="s">
        <v>1982</v>
      </c>
      <c r="I396" s="63" t="s">
        <v>2434</v>
      </c>
      <c r="J396" s="49" t="s">
        <v>153</v>
      </c>
    </row>
    <row r="397" spans="1:10" x14ac:dyDescent="0.35">
      <c r="A397" s="49" t="s">
        <v>449</v>
      </c>
      <c r="B397" s="56">
        <v>2</v>
      </c>
      <c r="C397" s="51" t="s">
        <v>2743</v>
      </c>
      <c r="D397" s="51" t="s">
        <v>3331</v>
      </c>
      <c r="E397" s="51"/>
      <c r="F397" s="51"/>
      <c r="G397" s="51" t="s">
        <v>3175</v>
      </c>
      <c r="H397" s="45" t="s">
        <v>2947</v>
      </c>
      <c r="I397" s="51"/>
      <c r="J397" s="45" t="s">
        <v>2981</v>
      </c>
    </row>
    <row r="398" spans="1:10" x14ac:dyDescent="0.35">
      <c r="A398" s="49" t="s">
        <v>449</v>
      </c>
      <c r="B398" s="56">
        <v>3</v>
      </c>
      <c r="C398" s="51" t="s">
        <v>2744</v>
      </c>
      <c r="D398" s="51" t="s">
        <v>3332</v>
      </c>
      <c r="E398" s="51"/>
      <c r="F398" s="51"/>
      <c r="G398" s="51" t="s">
        <v>3176</v>
      </c>
      <c r="H398" s="45" t="s">
        <v>2948</v>
      </c>
      <c r="I398" s="51"/>
      <c r="J398" s="45" t="s">
        <v>2982</v>
      </c>
    </row>
    <row r="399" spans="1:10" x14ac:dyDescent="0.35">
      <c r="A399" s="49" t="s">
        <v>449</v>
      </c>
      <c r="B399" s="56">
        <v>4</v>
      </c>
      <c r="C399" s="49" t="s">
        <v>1984</v>
      </c>
      <c r="D399" s="49" t="s">
        <v>1985</v>
      </c>
      <c r="E399" s="50" t="s">
        <v>2249</v>
      </c>
      <c r="F399" s="49"/>
      <c r="G399" s="49" t="s">
        <v>2072</v>
      </c>
      <c r="H399" s="49" t="s">
        <v>2071</v>
      </c>
      <c r="I399" s="63" t="s">
        <v>2435</v>
      </c>
      <c r="J399" s="49" t="s">
        <v>91</v>
      </c>
    </row>
    <row r="400" spans="1:10" x14ac:dyDescent="0.35">
      <c r="A400" s="49" t="s">
        <v>449</v>
      </c>
      <c r="B400" s="56">
        <v>5</v>
      </c>
      <c r="C400" s="51" t="s">
        <v>2745</v>
      </c>
      <c r="D400" s="45" t="s">
        <v>3359</v>
      </c>
      <c r="E400" s="51"/>
      <c r="F400" s="51"/>
      <c r="G400" s="51" t="s">
        <v>3177</v>
      </c>
      <c r="H400" s="45" t="s">
        <v>2949</v>
      </c>
      <c r="I400" s="51"/>
      <c r="J400" s="45" t="s">
        <v>100</v>
      </c>
    </row>
    <row r="401" spans="1:10" x14ac:dyDescent="0.35">
      <c r="A401" s="49" t="s">
        <v>449</v>
      </c>
      <c r="B401" s="56">
        <v>6</v>
      </c>
      <c r="C401" s="49" t="s">
        <v>1975</v>
      </c>
      <c r="D401" s="49" t="s">
        <v>1981</v>
      </c>
      <c r="E401" s="49" t="s">
        <v>2252</v>
      </c>
      <c r="F401" s="49"/>
      <c r="G401" s="49" t="s">
        <v>2073</v>
      </c>
      <c r="H401" s="49" t="s">
        <v>2074</v>
      </c>
      <c r="I401" s="63" t="s">
        <v>2250</v>
      </c>
      <c r="J401" s="49" t="s">
        <v>92</v>
      </c>
    </row>
    <row r="402" spans="1:10" x14ac:dyDescent="0.35">
      <c r="A402" s="49" t="s">
        <v>449</v>
      </c>
      <c r="B402" s="56">
        <v>7</v>
      </c>
      <c r="C402" s="49" t="s">
        <v>1976</v>
      </c>
      <c r="D402" s="49" t="s">
        <v>1977</v>
      </c>
      <c r="E402" s="49" t="s">
        <v>2251</v>
      </c>
      <c r="F402" s="49"/>
      <c r="G402" s="49" t="s">
        <v>2075</v>
      </c>
      <c r="H402" s="49" t="s">
        <v>2076</v>
      </c>
      <c r="I402" s="63" t="s">
        <v>2436</v>
      </c>
      <c r="J402" s="49" t="s">
        <v>156</v>
      </c>
    </row>
    <row r="403" spans="1:10" x14ac:dyDescent="0.35">
      <c r="A403" s="49" t="s">
        <v>449</v>
      </c>
      <c r="B403" s="56">
        <v>8</v>
      </c>
      <c r="C403" s="51" t="s">
        <v>2747</v>
      </c>
      <c r="D403" s="51" t="s">
        <v>3333</v>
      </c>
      <c r="E403" s="51"/>
      <c r="F403" s="51"/>
      <c r="G403" s="51" t="s">
        <v>3179</v>
      </c>
      <c r="H403" s="45" t="s">
        <v>2951</v>
      </c>
      <c r="I403" s="51"/>
      <c r="J403" s="45" t="s">
        <v>2998</v>
      </c>
    </row>
    <row r="404" spans="1:10" x14ac:dyDescent="0.35">
      <c r="A404" s="49" t="s">
        <v>449</v>
      </c>
      <c r="B404" s="56">
        <v>8</v>
      </c>
      <c r="C404" s="51" t="s">
        <v>2746</v>
      </c>
      <c r="D404" s="51" t="s">
        <v>3334</v>
      </c>
      <c r="E404" s="51"/>
      <c r="F404" s="51"/>
      <c r="G404" s="51" t="s">
        <v>3178</v>
      </c>
      <c r="H404" s="45" t="s">
        <v>2950</v>
      </c>
      <c r="I404" s="51"/>
      <c r="J404" s="45" t="s">
        <v>195</v>
      </c>
    </row>
    <row r="405" spans="1:10" x14ac:dyDescent="0.35">
      <c r="A405" s="49" t="s">
        <v>87</v>
      </c>
      <c r="B405" s="60">
        <v>-99</v>
      </c>
      <c r="C405" s="49" t="s">
        <v>93</v>
      </c>
      <c r="D405" s="49" t="s">
        <v>2053</v>
      </c>
      <c r="E405" s="49" t="s">
        <v>2163</v>
      </c>
      <c r="F405" s="65" t="s">
        <v>1514</v>
      </c>
      <c r="G405" s="49" t="s">
        <v>277</v>
      </c>
      <c r="H405" s="49" t="s">
        <v>278</v>
      </c>
      <c r="I405" s="49" t="s">
        <v>2301</v>
      </c>
      <c r="J405" s="49" t="s">
        <v>91</v>
      </c>
    </row>
    <row r="406" spans="1:10" x14ac:dyDescent="0.35">
      <c r="A406" s="49" t="s">
        <v>87</v>
      </c>
      <c r="B406" s="49"/>
      <c r="C406" s="49" t="s">
        <v>268</v>
      </c>
      <c r="D406" s="51" t="s">
        <v>3335</v>
      </c>
      <c r="E406" s="49" t="s">
        <v>2216</v>
      </c>
      <c r="F406" s="65" t="s">
        <v>1602</v>
      </c>
      <c r="G406" s="49" t="s">
        <v>482</v>
      </c>
      <c r="H406" s="49" t="s">
        <v>483</v>
      </c>
      <c r="I406" s="63" t="s">
        <v>2214</v>
      </c>
      <c r="J406" s="49" t="s">
        <v>139</v>
      </c>
    </row>
    <row r="407" spans="1:10" x14ac:dyDescent="0.35">
      <c r="A407" s="49" t="s">
        <v>87</v>
      </c>
      <c r="B407" s="49"/>
      <c r="C407" s="49" t="s">
        <v>267</v>
      </c>
      <c r="D407" s="51" t="s">
        <v>3336</v>
      </c>
      <c r="E407" s="49" t="s">
        <v>2213</v>
      </c>
      <c r="F407" s="65" t="s">
        <v>1601</v>
      </c>
      <c r="G407" s="49" t="s">
        <v>480</v>
      </c>
      <c r="H407" s="49" t="s">
        <v>481</v>
      </c>
      <c r="I407" s="63" t="s">
        <v>2213</v>
      </c>
      <c r="J407" s="49" t="s">
        <v>153</v>
      </c>
    </row>
    <row r="408" spans="1:10" x14ac:dyDescent="0.35">
      <c r="A408" s="49" t="s">
        <v>87</v>
      </c>
      <c r="B408" s="49"/>
      <c r="C408" s="49" t="s">
        <v>270</v>
      </c>
      <c r="D408" s="51" t="s">
        <v>3337</v>
      </c>
      <c r="E408" s="49" t="s">
        <v>2269</v>
      </c>
      <c r="F408" s="65" t="s">
        <v>1604</v>
      </c>
      <c r="G408" s="49" t="s">
        <v>486</v>
      </c>
      <c r="H408" s="49" t="s">
        <v>487</v>
      </c>
      <c r="I408" s="63" t="s">
        <v>2464</v>
      </c>
      <c r="J408" s="49" t="s">
        <v>262</v>
      </c>
    </row>
    <row r="409" spans="1:10" x14ac:dyDescent="0.35">
      <c r="A409" s="49" t="s">
        <v>87</v>
      </c>
      <c r="B409" s="49"/>
      <c r="C409" s="49" t="s">
        <v>272</v>
      </c>
      <c r="D409" s="49" t="s">
        <v>3360</v>
      </c>
      <c r="E409" s="49" t="s">
        <v>2215</v>
      </c>
      <c r="F409" s="65" t="s">
        <v>1606</v>
      </c>
      <c r="G409" s="49" t="s">
        <v>490</v>
      </c>
      <c r="H409" s="49" t="s">
        <v>491</v>
      </c>
      <c r="I409" s="63" t="s">
        <v>2387</v>
      </c>
      <c r="J409" s="49" t="s">
        <v>266</v>
      </c>
    </row>
    <row r="410" spans="1:10" x14ac:dyDescent="0.35">
      <c r="A410" s="49" t="s">
        <v>87</v>
      </c>
      <c r="B410" s="49"/>
      <c r="C410" s="49" t="s">
        <v>271</v>
      </c>
      <c r="D410" s="51" t="s">
        <v>3338</v>
      </c>
      <c r="E410" s="49" t="s">
        <v>2268</v>
      </c>
      <c r="F410" s="65" t="s">
        <v>1605</v>
      </c>
      <c r="G410" s="49" t="s">
        <v>488</v>
      </c>
      <c r="H410" s="49" t="s">
        <v>489</v>
      </c>
      <c r="I410" s="63" t="s">
        <v>2465</v>
      </c>
      <c r="J410" s="49" t="s">
        <v>262</v>
      </c>
    </row>
    <row r="411" spans="1:10" x14ac:dyDescent="0.35">
      <c r="A411" s="49" t="s">
        <v>87</v>
      </c>
      <c r="B411" s="49"/>
      <c r="C411" s="49" t="s">
        <v>258</v>
      </c>
      <c r="D411" s="49" t="s">
        <v>2045</v>
      </c>
      <c r="E411" s="49" t="s">
        <v>2208</v>
      </c>
      <c r="F411" s="65" t="s">
        <v>1594</v>
      </c>
      <c r="G411" s="49" t="s">
        <v>465</v>
      </c>
      <c r="H411" s="49" t="s">
        <v>466</v>
      </c>
      <c r="I411" s="63" t="s">
        <v>2382</v>
      </c>
      <c r="J411" s="49" t="s">
        <v>100</v>
      </c>
    </row>
    <row r="412" spans="1:10" x14ac:dyDescent="0.35">
      <c r="A412" s="49" t="s">
        <v>87</v>
      </c>
      <c r="B412" s="49"/>
      <c r="C412" s="49" t="s">
        <v>269</v>
      </c>
      <c r="D412" s="51" t="s">
        <v>3339</v>
      </c>
      <c r="E412" s="50" t="s">
        <v>2267</v>
      </c>
      <c r="F412" s="65" t="s">
        <v>1603</v>
      </c>
      <c r="G412" s="49" t="s">
        <v>484</v>
      </c>
      <c r="H412" s="49" t="s">
        <v>485</v>
      </c>
      <c r="I412" s="63" t="s">
        <v>2463</v>
      </c>
      <c r="J412" s="49" t="s">
        <v>262</v>
      </c>
    </row>
    <row r="413" spans="1:10" x14ac:dyDescent="0.35">
      <c r="A413" s="49" t="s">
        <v>479</v>
      </c>
      <c r="B413" s="49"/>
      <c r="C413" s="49" t="s">
        <v>267</v>
      </c>
      <c r="D413" s="49" t="s">
        <v>1921</v>
      </c>
      <c r="E413" s="61" t="s">
        <v>2168</v>
      </c>
      <c r="F413" s="62" t="s">
        <v>2120</v>
      </c>
      <c r="G413" s="49" t="s">
        <v>480</v>
      </c>
      <c r="H413" s="49" t="s">
        <v>481</v>
      </c>
      <c r="I413" s="63" t="s">
        <v>2213</v>
      </c>
      <c r="J413" s="49" t="s">
        <v>153</v>
      </c>
    </row>
    <row r="414" spans="1:10" x14ac:dyDescent="0.35">
      <c r="A414" s="49" t="s">
        <v>479</v>
      </c>
      <c r="B414" s="49"/>
      <c r="C414" s="49" t="s">
        <v>258</v>
      </c>
      <c r="D414" s="49" t="s">
        <v>2045</v>
      </c>
      <c r="E414" s="49" t="s">
        <v>2208</v>
      </c>
      <c r="F414" s="65" t="s">
        <v>1594</v>
      </c>
      <c r="G414" s="49" t="s">
        <v>465</v>
      </c>
      <c r="H414" s="49" t="s">
        <v>466</v>
      </c>
      <c r="I414" s="63" t="s">
        <v>2382</v>
      </c>
      <c r="J414" s="49" t="s">
        <v>100</v>
      </c>
    </row>
    <row r="415" spans="1:10" x14ac:dyDescent="0.35">
      <c r="A415" s="49" t="s">
        <v>53</v>
      </c>
      <c r="B415" s="60">
        <v>-99</v>
      </c>
      <c r="C415" s="49" t="s">
        <v>93</v>
      </c>
      <c r="D415" s="49" t="s">
        <v>1921</v>
      </c>
      <c r="E415" s="61" t="s">
        <v>2168</v>
      </c>
      <c r="F415" s="62" t="s">
        <v>2120</v>
      </c>
      <c r="G415" s="49" t="s">
        <v>277</v>
      </c>
      <c r="H415" s="49" t="s">
        <v>278</v>
      </c>
      <c r="I415" s="49" t="s">
        <v>2301</v>
      </c>
      <c r="J415" s="49" t="s">
        <v>91</v>
      </c>
    </row>
    <row r="416" spans="1:10" x14ac:dyDescent="0.35">
      <c r="A416" s="45" t="s">
        <v>53</v>
      </c>
      <c r="B416" s="48">
        <v>1</v>
      </c>
      <c r="C416" s="51" t="s">
        <v>2576</v>
      </c>
      <c r="D416" s="51" t="s">
        <v>3340</v>
      </c>
      <c r="E416" s="51"/>
      <c r="F416" s="51"/>
      <c r="G416" s="51" t="s">
        <v>3000</v>
      </c>
      <c r="H416" s="45" t="s">
        <v>2781</v>
      </c>
      <c r="I416" s="51"/>
      <c r="J416" s="45" t="s">
        <v>100</v>
      </c>
    </row>
    <row r="417" spans="1:10" x14ac:dyDescent="0.35">
      <c r="A417" s="49" t="s">
        <v>53</v>
      </c>
      <c r="B417" s="56">
        <v>3</v>
      </c>
      <c r="C417" s="49" t="s">
        <v>116</v>
      </c>
      <c r="D417" s="49" t="s">
        <v>1920</v>
      </c>
      <c r="E417" s="49" t="s">
        <v>2136</v>
      </c>
      <c r="F417" s="65" t="s">
        <v>1530</v>
      </c>
      <c r="G417" s="49" t="s">
        <v>318</v>
      </c>
      <c r="H417" s="49" t="s">
        <v>319</v>
      </c>
      <c r="I417" s="49" t="s">
        <v>2204</v>
      </c>
      <c r="J417" s="49" t="s">
        <v>100</v>
      </c>
    </row>
    <row r="418" spans="1:10" x14ac:dyDescent="0.35">
      <c r="A418" s="45" t="s">
        <v>53</v>
      </c>
      <c r="B418" s="56">
        <v>4</v>
      </c>
      <c r="C418" s="51" t="s">
        <v>2577</v>
      </c>
      <c r="D418" s="51" t="s">
        <v>3341</v>
      </c>
      <c r="E418" s="51"/>
      <c r="F418" s="51"/>
      <c r="G418" s="51" t="s">
        <v>3001</v>
      </c>
      <c r="H418" s="45" t="s">
        <v>2782</v>
      </c>
      <c r="I418" s="51"/>
      <c r="J418" s="45" t="s">
        <v>100</v>
      </c>
    </row>
    <row r="419" spans="1:10" x14ac:dyDescent="0.35">
      <c r="A419" s="45" t="s">
        <v>53</v>
      </c>
      <c r="B419" s="56">
        <v>5</v>
      </c>
      <c r="C419" s="51" t="s">
        <v>2578</v>
      </c>
      <c r="D419" s="51" t="s">
        <v>3341</v>
      </c>
      <c r="E419" s="51"/>
      <c r="F419" s="51"/>
      <c r="G419" s="51" t="s">
        <v>3002</v>
      </c>
      <c r="H419" s="45" t="s">
        <v>2783</v>
      </c>
      <c r="I419" s="51"/>
      <c r="J419" s="45" t="s">
        <v>100</v>
      </c>
    </row>
    <row r="420" spans="1:10" x14ac:dyDescent="0.35">
      <c r="A420" s="45" t="s">
        <v>53</v>
      </c>
      <c r="B420" s="56">
        <v>6</v>
      </c>
      <c r="C420" s="51" t="s">
        <v>2579</v>
      </c>
      <c r="D420" s="51" t="s">
        <v>3342</v>
      </c>
      <c r="E420" s="51"/>
      <c r="F420" s="51"/>
      <c r="G420" s="51" t="s">
        <v>3003</v>
      </c>
      <c r="H420" s="45" t="s">
        <v>2784</v>
      </c>
      <c r="I420" s="51"/>
      <c r="J420" s="45" t="s">
        <v>100</v>
      </c>
    </row>
    <row r="421" spans="1:10" x14ac:dyDescent="0.35">
      <c r="A421" s="45" t="s">
        <v>53</v>
      </c>
      <c r="B421" s="56">
        <v>7</v>
      </c>
      <c r="C421" s="51" t="s">
        <v>2580</v>
      </c>
      <c r="D421" s="51" t="s">
        <v>3343</v>
      </c>
      <c r="E421" s="51"/>
      <c r="F421" s="51"/>
      <c r="G421" s="51" t="s">
        <v>634</v>
      </c>
      <c r="H421" s="45" t="s">
        <v>2785</v>
      </c>
      <c r="I421" s="51"/>
      <c r="J421" s="45" t="s">
        <v>100</v>
      </c>
    </row>
    <row r="422" spans="1:10" x14ac:dyDescent="0.35">
      <c r="A422" s="49" t="s">
        <v>53</v>
      </c>
      <c r="B422" s="56">
        <v>8</v>
      </c>
      <c r="C422" s="49" t="s">
        <v>117</v>
      </c>
      <c r="D422" s="49" t="s">
        <v>321</v>
      </c>
      <c r="E422" s="49" t="s">
        <v>2140</v>
      </c>
      <c r="F422" s="65" t="s">
        <v>1531</v>
      </c>
      <c r="G422" s="49" t="s">
        <v>320</v>
      </c>
      <c r="H422" s="49" t="s">
        <v>321</v>
      </c>
      <c r="I422" s="49" t="s">
        <v>2140</v>
      </c>
      <c r="J422" s="49" t="s">
        <v>91</v>
      </c>
    </row>
    <row r="423" spans="1:10" x14ac:dyDescent="0.35">
      <c r="A423" s="49" t="s">
        <v>53</v>
      </c>
      <c r="B423" s="56">
        <v>9</v>
      </c>
      <c r="C423" s="49" t="s">
        <v>118</v>
      </c>
      <c r="D423" s="49" t="s">
        <v>1953</v>
      </c>
      <c r="E423" s="49" t="s">
        <v>2170</v>
      </c>
      <c r="F423" s="65" t="s">
        <v>1532</v>
      </c>
      <c r="G423" s="49" t="s">
        <v>322</v>
      </c>
      <c r="H423" s="49" t="s">
        <v>323</v>
      </c>
      <c r="I423" s="49" t="s">
        <v>2485</v>
      </c>
      <c r="J423" s="49" t="s">
        <v>100</v>
      </c>
    </row>
    <row r="424" spans="1:10" x14ac:dyDescent="0.35">
      <c r="A424" s="49" t="s">
        <v>53</v>
      </c>
      <c r="B424" s="56">
        <v>11</v>
      </c>
      <c r="C424" s="49" t="s">
        <v>119</v>
      </c>
      <c r="D424" s="49" t="s">
        <v>1954</v>
      </c>
      <c r="E424" s="49" t="s">
        <v>2171</v>
      </c>
      <c r="F424" s="65" t="s">
        <v>1533</v>
      </c>
      <c r="G424" s="49" t="s">
        <v>324</v>
      </c>
      <c r="H424" s="49" t="s">
        <v>325</v>
      </c>
      <c r="I424" s="49" t="s">
        <v>2484</v>
      </c>
      <c r="J424" s="49" t="s">
        <v>100</v>
      </c>
    </row>
    <row r="425" spans="1:10" x14ac:dyDescent="0.35">
      <c r="A425" s="49" t="s">
        <v>53</v>
      </c>
      <c r="B425" s="56">
        <v>13</v>
      </c>
      <c r="C425" s="49" t="s">
        <v>120</v>
      </c>
      <c r="D425" s="49" t="s">
        <v>1955</v>
      </c>
      <c r="E425" s="49" t="s">
        <v>2172</v>
      </c>
      <c r="F425" s="65" t="s">
        <v>1534</v>
      </c>
      <c r="G425" s="49" t="s">
        <v>326</v>
      </c>
      <c r="H425" s="49" t="s">
        <v>327</v>
      </c>
      <c r="I425" s="49" t="s">
        <v>2483</v>
      </c>
      <c r="J425" s="49" t="s">
        <v>100</v>
      </c>
    </row>
    <row r="426" spans="1:10" x14ac:dyDescent="0.35">
      <c r="A426" s="49" t="s">
        <v>53</v>
      </c>
      <c r="B426" s="56">
        <v>15</v>
      </c>
      <c r="C426" s="49" t="s">
        <v>121</v>
      </c>
      <c r="D426" s="49" t="s">
        <v>1956</v>
      </c>
      <c r="E426" s="49" t="s">
        <v>2173</v>
      </c>
      <c r="F426" s="65" t="s">
        <v>1535</v>
      </c>
      <c r="G426" s="49" t="s">
        <v>328</v>
      </c>
      <c r="H426" s="49" t="s">
        <v>329</v>
      </c>
      <c r="I426" s="49" t="s">
        <v>2482</v>
      </c>
      <c r="J426" s="49" t="s">
        <v>100</v>
      </c>
    </row>
    <row r="427" spans="1:10" x14ac:dyDescent="0.35">
      <c r="A427" s="49" t="s">
        <v>53</v>
      </c>
      <c r="B427" s="56">
        <v>17</v>
      </c>
      <c r="C427" s="49" t="s">
        <v>122</v>
      </c>
      <c r="D427" s="49" t="s">
        <v>1957</v>
      </c>
      <c r="E427" s="50" t="s">
        <v>2174</v>
      </c>
      <c r="F427" s="65" t="s">
        <v>1536</v>
      </c>
      <c r="G427" s="49" t="s">
        <v>330</v>
      </c>
      <c r="H427" s="49" t="s">
        <v>331</v>
      </c>
      <c r="I427" s="49" t="s">
        <v>2481</v>
      </c>
      <c r="J427" s="49" t="s">
        <v>100</v>
      </c>
    </row>
    <row r="428" spans="1:10" x14ac:dyDescent="0.35">
      <c r="A428" s="49" t="s">
        <v>53</v>
      </c>
      <c r="B428" s="56">
        <v>19</v>
      </c>
      <c r="C428" s="49" t="s">
        <v>123</v>
      </c>
      <c r="D428" s="49" t="s">
        <v>1958</v>
      </c>
      <c r="E428" s="49" t="s">
        <v>2175</v>
      </c>
      <c r="F428" s="65" t="s">
        <v>1658</v>
      </c>
      <c r="G428" s="49" t="s">
        <v>332</v>
      </c>
      <c r="H428" s="49" t="s">
        <v>333</v>
      </c>
      <c r="I428" s="49" t="s">
        <v>2322</v>
      </c>
      <c r="J428" s="49" t="s">
        <v>100</v>
      </c>
    </row>
    <row r="429" spans="1:10" x14ac:dyDescent="0.35">
      <c r="A429" s="49" t="s">
        <v>53</v>
      </c>
      <c r="B429" s="56">
        <v>21</v>
      </c>
      <c r="C429" s="49" t="s">
        <v>124</v>
      </c>
      <c r="D429" s="49" t="s">
        <v>1959</v>
      </c>
      <c r="E429" s="49" t="s">
        <v>2176</v>
      </c>
      <c r="F429" s="65" t="s">
        <v>1537</v>
      </c>
      <c r="G429" s="49" t="s">
        <v>334</v>
      </c>
      <c r="H429" s="49" t="s">
        <v>335</v>
      </c>
      <c r="I429" s="49" t="s">
        <v>2323</v>
      </c>
      <c r="J429" s="49" t="s">
        <v>100</v>
      </c>
    </row>
    <row r="430" spans="1:10" x14ac:dyDescent="0.35">
      <c r="A430" s="49" t="s">
        <v>53</v>
      </c>
      <c r="B430" s="56">
        <v>23</v>
      </c>
      <c r="C430" s="49" t="s">
        <v>125</v>
      </c>
      <c r="D430" s="49" t="s">
        <v>1960</v>
      </c>
      <c r="E430" s="49" t="s">
        <v>2177</v>
      </c>
      <c r="F430" s="65" t="s">
        <v>1538</v>
      </c>
      <c r="G430" s="49" t="s">
        <v>336</v>
      </c>
      <c r="H430" s="49" t="s">
        <v>337</v>
      </c>
      <c r="I430" s="49" t="s">
        <v>2474</v>
      </c>
      <c r="J430" s="49" t="s">
        <v>100</v>
      </c>
    </row>
    <row r="431" spans="1:10" x14ac:dyDescent="0.35">
      <c r="A431" s="49" t="s">
        <v>53</v>
      </c>
      <c r="B431" s="56">
        <v>25</v>
      </c>
      <c r="C431" s="49" t="s">
        <v>126</v>
      </c>
      <c r="D431" s="49" t="s">
        <v>1961</v>
      </c>
      <c r="E431" s="50" t="s">
        <v>2255</v>
      </c>
      <c r="F431" s="65" t="s">
        <v>1539</v>
      </c>
      <c r="G431" s="49" t="s">
        <v>338</v>
      </c>
      <c r="H431" s="49" t="s">
        <v>339</v>
      </c>
      <c r="I431" s="49" t="s">
        <v>2475</v>
      </c>
      <c r="J431" s="49" t="s">
        <v>100</v>
      </c>
    </row>
    <row r="432" spans="1:10" x14ac:dyDescent="0.35">
      <c r="A432" s="49" t="s">
        <v>53</v>
      </c>
      <c r="B432" s="56">
        <v>27</v>
      </c>
      <c r="C432" s="49" t="s">
        <v>127</v>
      </c>
      <c r="D432" s="49" t="s">
        <v>1962</v>
      </c>
      <c r="E432" s="49" t="s">
        <v>2178</v>
      </c>
      <c r="F432" s="65" t="s">
        <v>1540</v>
      </c>
      <c r="G432" s="49" t="s">
        <v>340</v>
      </c>
      <c r="H432" s="49" t="s">
        <v>341</v>
      </c>
      <c r="I432" s="49" t="s">
        <v>2476</v>
      </c>
      <c r="J432" s="49" t="s">
        <v>100</v>
      </c>
    </row>
    <row r="433" spans="1:10" x14ac:dyDescent="0.35">
      <c r="A433" s="49" t="s">
        <v>53</v>
      </c>
      <c r="B433" s="56">
        <v>29</v>
      </c>
      <c r="C433" s="49" t="s">
        <v>128</v>
      </c>
      <c r="D433" s="49" t="s">
        <v>1963</v>
      </c>
      <c r="E433" s="49" t="s">
        <v>2179</v>
      </c>
      <c r="F433" s="65" t="s">
        <v>1541</v>
      </c>
      <c r="G433" s="49" t="s">
        <v>342</v>
      </c>
      <c r="H433" s="49" t="s">
        <v>343</v>
      </c>
      <c r="I433" s="49" t="s">
        <v>2477</v>
      </c>
      <c r="J433" s="49" t="s">
        <v>100</v>
      </c>
    </row>
    <row r="434" spans="1:10" x14ac:dyDescent="0.35">
      <c r="A434" s="49" t="s">
        <v>53</v>
      </c>
      <c r="B434" s="56">
        <v>31</v>
      </c>
      <c r="C434" s="49" t="s">
        <v>129</v>
      </c>
      <c r="D434" s="49" t="s">
        <v>1964</v>
      </c>
      <c r="E434" s="49" t="s">
        <v>2180</v>
      </c>
      <c r="F434" s="65" t="s">
        <v>1542</v>
      </c>
      <c r="G434" s="49" t="s">
        <v>344</v>
      </c>
      <c r="H434" s="49" t="s">
        <v>345</v>
      </c>
      <c r="I434" s="49" t="s">
        <v>2478</v>
      </c>
      <c r="J434" s="49" t="s">
        <v>100</v>
      </c>
    </row>
    <row r="435" spans="1:10" x14ac:dyDescent="0.35">
      <c r="A435" s="49" t="s">
        <v>53</v>
      </c>
      <c r="B435" s="56">
        <v>33</v>
      </c>
      <c r="C435" s="49" t="s">
        <v>130</v>
      </c>
      <c r="D435" s="49" t="s">
        <v>2058</v>
      </c>
      <c r="E435" s="49" t="s">
        <v>2181</v>
      </c>
      <c r="F435" s="65" t="s">
        <v>1543</v>
      </c>
      <c r="G435" s="49" t="s">
        <v>346</v>
      </c>
      <c r="H435" s="49" t="s">
        <v>347</v>
      </c>
      <c r="I435" s="49" t="s">
        <v>2479</v>
      </c>
      <c r="J435" s="49" t="s">
        <v>100</v>
      </c>
    </row>
    <row r="436" spans="1:10" x14ac:dyDescent="0.35">
      <c r="A436" s="49" t="s">
        <v>53</v>
      </c>
      <c r="B436" s="56">
        <v>35</v>
      </c>
      <c r="C436" s="49" t="s">
        <v>131</v>
      </c>
      <c r="D436" s="49" t="s">
        <v>2059</v>
      </c>
      <c r="E436" s="49" t="s">
        <v>2182</v>
      </c>
      <c r="F436" s="65" t="s">
        <v>1544</v>
      </c>
      <c r="G436" s="49" t="s">
        <v>348</v>
      </c>
      <c r="H436" s="49" t="s">
        <v>349</v>
      </c>
      <c r="I436" s="49" t="s">
        <v>2480</v>
      </c>
      <c r="J436" s="49" t="s">
        <v>100</v>
      </c>
    </row>
    <row r="437" spans="1:10" x14ac:dyDescent="0.35">
      <c r="A437" s="45" t="s">
        <v>53</v>
      </c>
      <c r="B437" s="56">
        <v>37</v>
      </c>
      <c r="C437" s="51" t="s">
        <v>2581</v>
      </c>
      <c r="D437" s="51" t="s">
        <v>3344</v>
      </c>
      <c r="E437" s="51"/>
      <c r="F437" s="51"/>
      <c r="G437" s="51" t="s">
        <v>3004</v>
      </c>
      <c r="H437" s="45" t="s">
        <v>2786</v>
      </c>
      <c r="I437" s="51"/>
      <c r="J437" s="45" t="s">
        <v>91</v>
      </c>
    </row>
    <row r="438" spans="1:10" x14ac:dyDescent="0.35">
      <c r="A438" s="49" t="s">
        <v>77</v>
      </c>
      <c r="B438" s="49"/>
      <c r="C438" s="49" t="s">
        <v>253</v>
      </c>
      <c r="D438" s="49" t="s">
        <v>2064</v>
      </c>
      <c r="E438" s="49" t="s">
        <v>2244</v>
      </c>
      <c r="F438" s="65" t="s">
        <v>1652</v>
      </c>
      <c r="G438" s="49" t="s">
        <v>578</v>
      </c>
      <c r="H438" s="49" t="s">
        <v>579</v>
      </c>
      <c r="I438" s="63" t="s">
        <v>2426</v>
      </c>
      <c r="J438" s="49" t="s">
        <v>235</v>
      </c>
    </row>
    <row r="439" spans="1:10" x14ac:dyDescent="0.35">
      <c r="A439" s="49" t="s">
        <v>77</v>
      </c>
      <c r="B439" s="49"/>
      <c r="C439" s="49" t="s">
        <v>254</v>
      </c>
      <c r="D439" s="49" t="s">
        <v>1906</v>
      </c>
      <c r="E439" s="49" t="s">
        <v>2243</v>
      </c>
      <c r="F439" s="65" t="s">
        <v>1653</v>
      </c>
      <c r="G439" s="49" t="s">
        <v>580</v>
      </c>
      <c r="H439" s="49" t="s">
        <v>581</v>
      </c>
      <c r="I439" s="63" t="s">
        <v>2427</v>
      </c>
      <c r="J439" s="49" t="s">
        <v>235</v>
      </c>
    </row>
    <row r="440" spans="1:10" x14ac:dyDescent="0.35">
      <c r="A440" s="49" t="s">
        <v>77</v>
      </c>
      <c r="B440" s="49"/>
      <c r="C440" s="49" t="s">
        <v>255</v>
      </c>
      <c r="D440" s="49" t="s">
        <v>1904</v>
      </c>
      <c r="E440" s="49" t="s">
        <v>2245</v>
      </c>
      <c r="F440" s="65" t="s">
        <v>1654</v>
      </c>
      <c r="G440" s="49" t="s">
        <v>582</v>
      </c>
      <c r="H440" s="49" t="s">
        <v>583</v>
      </c>
      <c r="I440" s="63" t="s">
        <v>2428</v>
      </c>
      <c r="J440" s="49" t="s">
        <v>165</v>
      </c>
    </row>
    <row r="441" spans="1:10" x14ac:dyDescent="0.35">
      <c r="A441" s="49" t="s">
        <v>77</v>
      </c>
      <c r="B441" s="49"/>
      <c r="C441" s="49" t="s">
        <v>252</v>
      </c>
      <c r="D441" s="49" t="s">
        <v>2063</v>
      </c>
      <c r="E441" s="49" t="s">
        <v>2242</v>
      </c>
      <c r="F441" s="65" t="s">
        <v>1651</v>
      </c>
      <c r="G441" s="49" t="s">
        <v>576</v>
      </c>
      <c r="H441" s="49" t="s">
        <v>577</v>
      </c>
      <c r="I441" s="63" t="s">
        <v>2425</v>
      </c>
      <c r="J441" s="49" t="s">
        <v>249</v>
      </c>
    </row>
    <row r="442" spans="1:10" x14ac:dyDescent="0.35">
      <c r="A442" s="49" t="s">
        <v>77</v>
      </c>
      <c r="B442" s="49"/>
      <c r="C442" s="49" t="s">
        <v>257</v>
      </c>
      <c r="D442" s="49" t="s">
        <v>1907</v>
      </c>
      <c r="E442" s="49" t="s">
        <v>2247</v>
      </c>
      <c r="F442" s="65" t="s">
        <v>1656</v>
      </c>
      <c r="G442" s="49" t="s">
        <v>586</v>
      </c>
      <c r="H442" s="49" t="s">
        <v>587</v>
      </c>
      <c r="I442" s="63" t="s">
        <v>2430</v>
      </c>
      <c r="J442" s="49" t="s">
        <v>235</v>
      </c>
    </row>
    <row r="443" spans="1:10" x14ac:dyDescent="0.35">
      <c r="A443" s="49" t="s">
        <v>77</v>
      </c>
      <c r="B443" s="49"/>
      <c r="C443" s="49" t="s">
        <v>251</v>
      </c>
      <c r="D443" s="49" t="s">
        <v>2053</v>
      </c>
      <c r="E443" s="49" t="s">
        <v>2163</v>
      </c>
      <c r="F443" s="65" t="s">
        <v>1650</v>
      </c>
      <c r="G443" s="49" t="s">
        <v>574</v>
      </c>
      <c r="H443" s="49" t="s">
        <v>575</v>
      </c>
      <c r="I443" s="63" t="s">
        <v>2424</v>
      </c>
      <c r="J443" s="49" t="s">
        <v>153</v>
      </c>
    </row>
    <row r="444" spans="1:10" x14ac:dyDescent="0.35">
      <c r="A444" s="49" t="s">
        <v>77</v>
      </c>
      <c r="B444" s="49"/>
      <c r="C444" s="49" t="s">
        <v>236</v>
      </c>
      <c r="D444" s="49" t="s">
        <v>1915</v>
      </c>
      <c r="E444" s="49" t="s">
        <v>2167</v>
      </c>
      <c r="F444" s="65" t="s">
        <v>1637</v>
      </c>
      <c r="G444" s="49" t="s">
        <v>550</v>
      </c>
      <c r="H444" s="49" t="s">
        <v>573</v>
      </c>
      <c r="I444" s="63" t="s">
        <v>2423</v>
      </c>
      <c r="J444" s="49" t="s">
        <v>92</v>
      </c>
    </row>
    <row r="445" spans="1:10" x14ac:dyDescent="0.35">
      <c r="A445" s="49" t="s">
        <v>77</v>
      </c>
      <c r="B445" s="49"/>
      <c r="C445" s="49" t="s">
        <v>256</v>
      </c>
      <c r="D445" s="49" t="s">
        <v>1905</v>
      </c>
      <c r="E445" s="49" t="s">
        <v>2246</v>
      </c>
      <c r="F445" s="65" t="s">
        <v>1655</v>
      </c>
      <c r="G445" s="49" t="s">
        <v>584</v>
      </c>
      <c r="H445" s="49" t="s">
        <v>585</v>
      </c>
      <c r="I445" s="63" t="s">
        <v>2429</v>
      </c>
      <c r="J445" s="49" t="s">
        <v>250</v>
      </c>
    </row>
    <row r="446" spans="1:10" x14ac:dyDescent="0.35">
      <c r="A446" s="49" t="s">
        <v>73</v>
      </c>
      <c r="B446" s="49"/>
      <c r="C446" s="49" t="s">
        <v>247</v>
      </c>
      <c r="D446" s="51" t="s">
        <v>2047</v>
      </c>
      <c r="E446" s="49" t="s">
        <v>2241</v>
      </c>
      <c r="F446" s="65" t="s">
        <v>1648</v>
      </c>
      <c r="G446" s="49" t="s">
        <v>569</v>
      </c>
      <c r="H446" s="49" t="s">
        <v>570</v>
      </c>
      <c r="I446" s="63" t="s">
        <v>2421</v>
      </c>
      <c r="J446" s="49" t="s">
        <v>139</v>
      </c>
    </row>
    <row r="447" spans="1:10" x14ac:dyDescent="0.35">
      <c r="A447" s="50" t="s">
        <v>73</v>
      </c>
      <c r="B447" s="50"/>
      <c r="C447" s="50" t="s">
        <v>248</v>
      </c>
      <c r="D447" s="52" t="s">
        <v>3345</v>
      </c>
      <c r="E447" s="50"/>
      <c r="F447" s="57" t="s">
        <v>1649</v>
      </c>
      <c r="G447" s="50" t="s">
        <v>571</v>
      </c>
      <c r="H447" s="50" t="s">
        <v>572</v>
      </c>
      <c r="I447" s="63" t="s">
        <v>2422</v>
      </c>
      <c r="J447" s="50" t="s">
        <v>235</v>
      </c>
    </row>
    <row r="448" spans="1:10" x14ac:dyDescent="0.35">
      <c r="A448" s="49" t="s">
        <v>73</v>
      </c>
      <c r="B448" s="49"/>
      <c r="C448" s="49" t="s">
        <v>245</v>
      </c>
      <c r="D448" s="51" t="s">
        <v>3210</v>
      </c>
      <c r="E448" s="49" t="s">
        <v>2234</v>
      </c>
      <c r="F448" s="65" t="s">
        <v>1646</v>
      </c>
      <c r="G448" s="49" t="s">
        <v>565</v>
      </c>
      <c r="H448" s="49" t="s">
        <v>566</v>
      </c>
      <c r="I448" s="63" t="s">
        <v>2419</v>
      </c>
      <c r="J448" s="49" t="s">
        <v>235</v>
      </c>
    </row>
    <row r="449" spans="1:10" x14ac:dyDescent="0.35">
      <c r="A449" s="49" t="s">
        <v>73</v>
      </c>
      <c r="B449" s="49"/>
      <c r="C449" s="49" t="s">
        <v>246</v>
      </c>
      <c r="D449" s="51" t="s">
        <v>1941</v>
      </c>
      <c r="E449" s="49" t="s">
        <v>2240</v>
      </c>
      <c r="F449" s="65" t="s">
        <v>1647</v>
      </c>
      <c r="G449" s="49" t="s">
        <v>567</v>
      </c>
      <c r="H449" s="49" t="s">
        <v>568</v>
      </c>
      <c r="I449" s="63" t="s">
        <v>2420</v>
      </c>
      <c r="J449" s="49" t="s">
        <v>139</v>
      </c>
    </row>
    <row r="450" spans="1:10" x14ac:dyDescent="0.35">
      <c r="A450" s="49" t="s">
        <v>73</v>
      </c>
      <c r="B450" s="49"/>
      <c r="C450" s="49" t="s">
        <v>244</v>
      </c>
      <c r="D450" s="51" t="s">
        <v>1940</v>
      </c>
      <c r="E450" s="49" t="s">
        <v>2272</v>
      </c>
      <c r="F450" s="65" t="s">
        <v>1645</v>
      </c>
      <c r="G450" s="49" t="s">
        <v>563</v>
      </c>
      <c r="H450" s="49" t="s">
        <v>564</v>
      </c>
      <c r="I450" s="63" t="s">
        <v>2418</v>
      </c>
      <c r="J450" s="49" t="s">
        <v>139</v>
      </c>
    </row>
    <row r="451" spans="1:10" x14ac:dyDescent="0.35">
      <c r="A451" s="49" t="s">
        <v>73</v>
      </c>
      <c r="B451" s="49"/>
      <c r="C451" s="49" t="s">
        <v>242</v>
      </c>
      <c r="D451" s="51" t="s">
        <v>1933</v>
      </c>
      <c r="E451" s="49" t="s">
        <v>2270</v>
      </c>
      <c r="F451" s="65" t="s">
        <v>1643</v>
      </c>
      <c r="G451" s="49" t="s">
        <v>559</v>
      </c>
      <c r="H451" s="49" t="s">
        <v>560</v>
      </c>
      <c r="I451" s="63" t="s">
        <v>2416</v>
      </c>
      <c r="J451" s="49" t="s">
        <v>138</v>
      </c>
    </row>
    <row r="452" spans="1:10" x14ac:dyDescent="0.35">
      <c r="A452" s="49" t="s">
        <v>73</v>
      </c>
      <c r="B452" s="49"/>
      <c r="C452" s="49" t="s">
        <v>243</v>
      </c>
      <c r="D452" s="51" t="s">
        <v>1934</v>
      </c>
      <c r="E452" s="49" t="s">
        <v>2271</v>
      </c>
      <c r="F452" s="65" t="s">
        <v>1644</v>
      </c>
      <c r="G452" s="49" t="s">
        <v>561</v>
      </c>
      <c r="H452" s="49" t="s">
        <v>562</v>
      </c>
      <c r="I452" s="63" t="s">
        <v>2417</v>
      </c>
      <c r="J452" s="49" t="s">
        <v>138</v>
      </c>
    </row>
    <row r="453" spans="1:10" x14ac:dyDescent="0.35">
      <c r="A453" s="49" t="s">
        <v>73</v>
      </c>
      <c r="B453" s="49"/>
      <c r="C453" s="49" t="s">
        <v>236</v>
      </c>
      <c r="D453" s="51" t="s">
        <v>1937</v>
      </c>
      <c r="E453" s="49" t="s">
        <v>2158</v>
      </c>
      <c r="F453" s="65" t="s">
        <v>1637</v>
      </c>
      <c r="G453" s="49" t="s">
        <v>550</v>
      </c>
      <c r="H453" s="49" t="s">
        <v>551</v>
      </c>
      <c r="I453" s="63" t="s">
        <v>2413</v>
      </c>
      <c r="J453" s="49" t="s">
        <v>91</v>
      </c>
    </row>
    <row r="454" spans="1:10" x14ac:dyDescent="0.35">
      <c r="A454" s="49" t="s">
        <v>73</v>
      </c>
      <c r="B454" s="49"/>
      <c r="C454" s="49" t="s">
        <v>237</v>
      </c>
      <c r="D454" s="51" t="s">
        <v>553</v>
      </c>
      <c r="E454" s="49" t="s">
        <v>2232</v>
      </c>
      <c r="F454" s="65" t="s">
        <v>1638</v>
      </c>
      <c r="G454" s="49" t="s">
        <v>552</v>
      </c>
      <c r="H454" s="49" t="s">
        <v>553</v>
      </c>
      <c r="I454" s="63" t="s">
        <v>2414</v>
      </c>
      <c r="J454" s="49" t="s">
        <v>91</v>
      </c>
    </row>
    <row r="455" spans="1:10" x14ac:dyDescent="0.35">
      <c r="A455" s="49" t="s">
        <v>73</v>
      </c>
      <c r="B455" s="49"/>
      <c r="C455" s="49" t="s">
        <v>238</v>
      </c>
      <c r="D455" s="51" t="s">
        <v>1938</v>
      </c>
      <c r="E455" s="49" t="s">
        <v>2233</v>
      </c>
      <c r="F455" s="65" t="s">
        <v>1639</v>
      </c>
      <c r="G455" s="49" t="s">
        <v>554</v>
      </c>
      <c r="H455" s="49" t="s">
        <v>555</v>
      </c>
      <c r="I455" s="63" t="s">
        <v>2415</v>
      </c>
      <c r="J455" s="49" t="s">
        <v>91</v>
      </c>
    </row>
    <row r="456" spans="1:10" x14ac:dyDescent="0.35">
      <c r="A456" s="49" t="s">
        <v>73</v>
      </c>
      <c r="B456" s="49"/>
      <c r="C456" s="49" t="s">
        <v>240</v>
      </c>
      <c r="D456" s="51" t="s">
        <v>1931</v>
      </c>
      <c r="E456" s="49" t="s">
        <v>1931</v>
      </c>
      <c r="F456" s="65" t="s">
        <v>1641</v>
      </c>
      <c r="G456" s="49" t="s">
        <v>557</v>
      </c>
      <c r="H456" s="49" t="s">
        <v>499</v>
      </c>
      <c r="I456" s="63" t="s">
        <v>2391</v>
      </c>
      <c r="J456" s="49" t="s">
        <v>91</v>
      </c>
    </row>
    <row r="457" spans="1:10" x14ac:dyDescent="0.35">
      <c r="A457" s="49" t="s">
        <v>73</v>
      </c>
      <c r="B457" s="49"/>
      <c r="C457" s="49" t="s">
        <v>241</v>
      </c>
      <c r="D457" s="51" t="s">
        <v>1939</v>
      </c>
      <c r="E457" s="49" t="s">
        <v>2153</v>
      </c>
      <c r="F457" s="65" t="s">
        <v>1642</v>
      </c>
      <c r="G457" s="49" t="s">
        <v>558</v>
      </c>
      <c r="H457" s="49" t="s">
        <v>501</v>
      </c>
      <c r="I457" s="63" t="s">
        <v>2392</v>
      </c>
      <c r="J457" s="49" t="s">
        <v>91</v>
      </c>
    </row>
    <row r="458" spans="1:10" x14ac:dyDescent="0.35">
      <c r="A458" s="49" t="s">
        <v>73</v>
      </c>
      <c r="B458" s="49"/>
      <c r="C458" s="49" t="s">
        <v>239</v>
      </c>
      <c r="D458" s="51" t="s">
        <v>1930</v>
      </c>
      <c r="E458" s="49" t="s">
        <v>2152</v>
      </c>
      <c r="F458" s="65" t="s">
        <v>1640</v>
      </c>
      <c r="G458" s="49" t="s">
        <v>556</v>
      </c>
      <c r="H458" s="49" t="s">
        <v>497</v>
      </c>
      <c r="I458" s="63" t="s">
        <v>2390</v>
      </c>
      <c r="J458" s="49"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85</vt:i4>
      </vt:variant>
      <vt:variant>
        <vt:lpstr>Named Ranges</vt:lpstr>
      </vt:variant>
      <vt:variant>
        <vt:i4>25</vt:i4>
      </vt:variant>
    </vt:vector>
  </HeadingPairs>
  <TitlesOfParts>
    <vt:vector size="110" baseType="lpstr">
      <vt:lpstr>ddlMulches</vt:lpstr>
      <vt:lpstr>ddlInstitutions</vt:lpstr>
      <vt:lpstr>ddlIDs</vt:lpstr>
      <vt:lpstr>ddlFields</vt:lpstr>
      <vt:lpstr>ddlPlotLayout</vt:lpstr>
      <vt:lpstr>ddlPlots</vt:lpstr>
      <vt:lpstr>ddlSoils</vt:lpstr>
      <vt:lpstr>ddlTreatmentCS</vt:lpstr>
      <vt:lpstr>ddlPlotCS</vt:lpstr>
      <vt:lpstr>ddlTillage</vt:lpstr>
      <vt:lpstr>ddlSoilAnalyses</vt:lpstr>
      <vt:lpstr>ddlInitialConditions</vt:lpstr>
      <vt:lpstr>ddlEnvironModifications</vt:lpstr>
      <vt:lpstr>ddlPlantings</vt:lpstr>
      <vt:lpstr>ddlIrrigations</vt:lpstr>
      <vt:lpstr>ddlOrganicMaterials</vt:lpstr>
      <vt:lpstr>ddlCropSeason</vt:lpstr>
      <vt:lpstr>ddlFertilizers</vt:lpstr>
      <vt:lpstr>ddlChemicals</vt:lpstr>
      <vt:lpstr>ddlHarvests</vt:lpstr>
      <vt:lpstr>ddlObs</vt:lpstr>
      <vt:lpstr>ddlTreatments</vt:lpstr>
      <vt:lpstr>DropDown</vt:lpstr>
      <vt:lpstr>Menu</vt:lpstr>
      <vt:lpstr>ReadMe</vt:lpstr>
      <vt:lpstr>Sheet Index</vt:lpstr>
      <vt:lpstr>Glossary</vt:lpstr>
      <vt:lpstr>Dictionary</vt:lpstr>
      <vt:lpstr>EXPERIMENTS</vt:lpstr>
      <vt:lpstr>FIELDS</vt:lpstr>
      <vt:lpstr>PLOT_LAYOUT</vt:lpstr>
      <vt:lpstr>PLOTS</vt:lpstr>
      <vt:lpstr>CROP_SEASON</vt:lpstr>
      <vt:lpstr>TREATMENTS</vt:lpstr>
      <vt:lpstr>GENOTYPES</vt:lpstr>
      <vt:lpstr>SOILS</vt:lpstr>
      <vt:lpstr>EXPERIMENT_SETUP</vt:lpstr>
      <vt:lpstr>INSTITUTIONS</vt:lpstr>
      <vt:lpstr>PERSONS</vt:lpstr>
      <vt:lpstr>DOCUMENTS</vt:lpstr>
      <vt:lpstr>TILLAGE</vt:lpstr>
      <vt:lpstr>TILLAGE_EVENTS</vt:lpstr>
      <vt:lpstr>CROP_RESIDUES</vt:lpstr>
      <vt:lpstr>PLANTINGS</vt:lpstr>
      <vt:lpstr>ORGANIC_MATERIALS</vt:lpstr>
      <vt:lpstr>ORGANIC_MATERIAL_APPLICS</vt:lpstr>
      <vt:lpstr>FERTILIZERS</vt:lpstr>
      <vt:lpstr>FERTILIZER_APPLICS</vt:lpstr>
      <vt:lpstr>IRRIGATIONS</vt:lpstr>
      <vt:lpstr>IRRIGATION_APPLICATIONS</vt:lpstr>
      <vt:lpstr>CHEMICALS</vt:lpstr>
      <vt:lpstr>CHEMICAL_APPLICS</vt:lpstr>
      <vt:lpstr>MULCHES</vt:lpstr>
      <vt:lpstr>ENVIRON_MODIFICATIONS</vt:lpstr>
      <vt:lpstr>ENVIRON_MODIF_LEVELS</vt:lpstr>
      <vt:lpstr>HARVESTS</vt:lpstr>
      <vt:lpstr>HARVEST_EVENTS</vt:lpstr>
      <vt:lpstr>PLANT_DATA</vt:lpstr>
      <vt:lpstr>SOIL_DATA</vt:lpstr>
      <vt:lpstr>WEATHER_DATA</vt:lpstr>
      <vt:lpstr>ENV_DATA</vt:lpstr>
      <vt:lpstr>WEATHER_DAILY</vt:lpstr>
      <vt:lpstr>WEATHER_MONTHLY</vt:lpstr>
      <vt:lpstr>SOIL_LYR_PHYSICAL</vt:lpstr>
      <vt:lpstr>SOIL_LYR_CHEMICAL</vt:lpstr>
      <vt:lpstr>SOIL_LYR_ORGMATTER</vt:lpstr>
      <vt:lpstr>SOIL_SURFACE_LITTER</vt:lpstr>
      <vt:lpstr>SOIL_LYR_CARBON</vt:lpstr>
      <vt:lpstr>SOIL_LYR_NPK</vt:lpstr>
      <vt:lpstr>SOIL_LYR_NUTRIENTS</vt:lpstr>
      <vt:lpstr>SOIL_LYR_NITROGEN</vt:lpstr>
      <vt:lpstr>SOIL_LYR_PHOSPHORUS</vt:lpstr>
      <vt:lpstr>SOIL_LYR_WATER</vt:lpstr>
      <vt:lpstr>SOIL_LYR_ROOTS</vt:lpstr>
      <vt:lpstr>SOIL_LYR_TEMPERATURE</vt:lpstr>
      <vt:lpstr>PLANT_SM_GROWTH</vt:lpstr>
      <vt:lpstr>PLANT_SM_DEV</vt:lpstr>
      <vt:lpstr>PLANT_SM_NUTRIENTS</vt:lpstr>
      <vt:lpstr>PLANT_TS_GROWTH_DEV</vt:lpstr>
      <vt:lpstr>PLANT_TS_NUTRIENTS</vt:lpstr>
      <vt:lpstr>PLANT_TS_PESTS_DISEASES</vt:lpstr>
      <vt:lpstr>ENV_SM_WATER_DYNAMICS</vt:lpstr>
      <vt:lpstr>ENV_TS_WATER_DYNAMICS</vt:lpstr>
      <vt:lpstr>ENV_TS_PLANT_SOIL_ATMOS</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ddlPlotCS!expID</vt:lpstr>
      <vt:lpstr>ddlSoilAnalyses!expID</vt:lpstr>
      <vt:lpstr>ddlSoils!expID</vt:lpstr>
      <vt:lpstr>ddlTreatmentCS!expID</vt:lpstr>
      <vt:lpstr>ENV_DATA!expID</vt:lpstr>
      <vt:lpstr>ENV_SM_WATER_DYNAMICS!expID</vt:lpstr>
      <vt:lpstr>ENV_TS_PLANT_SOIL_ATMOS!expID</vt:lpstr>
      <vt:lpstr>ENV_TS_WATER_DYNAMICS!expID</vt:lpstr>
      <vt:lpstr>Glossary!expID</vt:lpstr>
      <vt:lpstr>PLANT_SM_DEV!expID</vt:lpstr>
      <vt:lpstr>PLANT_SM_NUTRIENTS!expID</vt:lpstr>
      <vt:lpstr>PLANT_TS_GROWTH_DEV!expID</vt:lpstr>
      <vt:lpstr>PLANT_TS_NUTRIENTS!expID</vt:lpstr>
      <vt:lpstr>PLANT_TS_PESTS_DISEASES!expID</vt:lpstr>
      <vt:lpstr>WEATHER_MONTHLY!expID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2025-12-15T20:35:12Z</dcterms:modified>
</cp:coreProperties>
</file>